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9plnng" sheetId="1" r:id="rId1"/>
  </sheets>
  <definedNames>
    <definedName name="_Key1" localSheetId="0" hidden="1">'s9plnng'!$B$1:$B$284</definedName>
    <definedName name="_Key2" localSheetId="0" hidden="1">'s9plnng'!$C$1:$C$284</definedName>
    <definedName name="_Order1" localSheetId="0" hidden="1">255</definedName>
    <definedName name="_Order2" localSheetId="0" hidden="1">255</definedName>
    <definedName name="_Sort" localSheetId="0" hidden="1">'s9plnng'!$B$1:$F$284</definedName>
    <definedName name="_xlnm.Print_Area" localSheetId="0">'s9plnng'!$A$7:$Q$298</definedName>
    <definedName name="Print_Area_MI">'s9plnng'!$C$1:$Q$298</definedName>
    <definedName name="_xlnm.Print_Titles" localSheetId="0">'s9plnng'!$1:$6</definedName>
    <definedName name="Print_Titles_MI">'s9plnng'!$1:$6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<sst xmlns="http://schemas.openxmlformats.org/spreadsheetml/2006/main" count="309" uniqueCount="255">
  <si>
    <t>STATE  /  AREA</t>
  </si>
  <si>
    <t>FY 1994</t>
  </si>
  <si>
    <t>FY 1995</t>
  </si>
  <si>
    <t>FY 1996</t>
  </si>
  <si>
    <t>FY 1997</t>
  </si>
  <si>
    <t>% of</t>
  </si>
  <si>
    <t xml:space="preserve"> </t>
  </si>
  <si>
    <t>TOTAL</t>
  </si>
  <si>
    <t>Cat.</t>
  </si>
  <si>
    <t>AK</t>
  </si>
  <si>
    <t>Anchorage</t>
  </si>
  <si>
    <t>State of Alaska</t>
  </si>
  <si>
    <t>Total</t>
  </si>
  <si>
    <t>AL</t>
  </si>
  <si>
    <t>Birmingham</t>
  </si>
  <si>
    <t>Mobile</t>
  </si>
  <si>
    <t>State of Alabama</t>
  </si>
  <si>
    <t>AR</t>
  </si>
  <si>
    <t>Little Rock-North Little Rock</t>
  </si>
  <si>
    <t>State of Arkansas</t>
  </si>
  <si>
    <t>AZ</t>
  </si>
  <si>
    <t>Phoenix</t>
  </si>
  <si>
    <t>Tucson</t>
  </si>
  <si>
    <t>CA</t>
  </si>
  <si>
    <t>Bakersfield</t>
  </si>
  <si>
    <t>Fresno</t>
  </si>
  <si>
    <t>Los Angeles</t>
  </si>
  <si>
    <t>Modesto</t>
  </si>
  <si>
    <t>Oxnard-Ventura</t>
  </si>
  <si>
    <t>Riverside-San Bernardino</t>
  </si>
  <si>
    <t>Sacramento</t>
  </si>
  <si>
    <t>San Diego</t>
  </si>
  <si>
    <t>San Francisco-Oakland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</si>
  <si>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</si>
  <si>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</si>
  <si>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</si>
  <si>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</si>
  <si>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</si>
  <si>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</si>
  <si>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</si>
  <si>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Bridegeport-Milford</t>
  </si>
  <si>
    <t>Hartford-Middletown</t>
  </si>
  <si>
    <t>New Haven-Meriden</t>
  </si>
  <si>
    <t>State of Connecticut</t>
  </si>
  <si>
    <t>Wilmington, DE-MD-NJ-PA</t>
  </si>
  <si>
    <t>FL</t>
  </si>
  <si>
    <t>Ft. Lauderdale-Hollywood-Pompano Bch</t>
  </si>
  <si>
    <t>Jacksonville</t>
  </si>
  <si>
    <t>Melbourne-Palm Bay</t>
  </si>
  <si>
    <t>Miami-Hialeah</t>
  </si>
  <si>
    <t>Orlando</t>
  </si>
  <si>
    <t>Pensacola</t>
  </si>
  <si>
    <t>Sarasota-Bradenton</t>
  </si>
  <si>
    <t>State of Florida</t>
  </si>
  <si>
    <t>Tampa-St. Petersburg-Clearwater</t>
  </si>
  <si>
    <t>W. Palm Bch-Boca Raton-Delray Bch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</si>
  <si>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</si>
  <si>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</si>
  <si>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</si>
  <si>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</si>
  <si>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</si>
  <si>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</si>
  <si>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</si>
  <si>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State of Hawaii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</si>
  <si>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</si>
  <si>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</si>
  <si>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</si>
  <si>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</si>
  <si>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</si>
  <si>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</si>
  <si>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</si>
  <si>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</si>
  <si>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</si>
  <si>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</si>
  <si>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State of Illinois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</si>
  <si>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</si>
  <si>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</si>
  <si>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</si>
  <si>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</si>
  <si>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</si>
  <si>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</si>
  <si>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</si>
  <si>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Kansas City, KS-MO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</si>
  <si>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</si>
  <si>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</si>
  <si>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</si>
  <si>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</si>
  <si>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</si>
  <si>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</si>
  <si>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</si>
  <si>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</si>
  <si>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</si>
  <si>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</si>
  <si>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</si>
  <si>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</si>
  <si>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Lawrence-Haverhill, MA-NH</t>
  </si>
  <si>
    <t>Providence-Pawtucket, RI-MA</t>
  </si>
  <si>
    <t>Springfield, MA-CT</t>
  </si>
  <si>
    <t>State of Massachusetts</t>
  </si>
  <si>
    <t>Worcester, MA-CT</t>
  </si>
  <si>
    <t>MD</t>
  </si>
  <si>
    <t>Baltimore</t>
  </si>
  <si>
    <t>ME</t>
  </si>
  <si>
    <t>State of Maine</t>
  </si>
  <si>
    <t>MI</t>
  </si>
  <si>
    <t>Ann Arbor</t>
  </si>
  <si>
    <t>Detroit</t>
  </si>
  <si>
    <t>Grand Rapids</t>
  </si>
  <si>
    <t>Lansing-East Lansing</t>
  </si>
  <si>
    <t>State of Michigan</t>
  </si>
  <si>
    <t>MN</t>
  </si>
  <si>
    <t>State of Minnesota</t>
  </si>
  <si>
    <t>MO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</si>
  <si>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</si>
  <si>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</si>
  <si>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</si>
  <si>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</si>
  <si>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</si>
  <si>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</si>
  <si>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</si>
  <si>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</si>
  <si>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</si>
  <si>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</si>
  <si>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</si>
  <si>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</si>
  <si>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</si>
  <si>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</si>
  <si>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</si>
  <si>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State of Nebraska</t>
  </si>
  <si>
    <t>NH</t>
  </si>
  <si>
    <t>State of New Hampshire</t>
  </si>
  <si>
    <t>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</si>
  <si>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</si>
  <si>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</si>
  <si>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</si>
  <si>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</si>
  <si>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</si>
  <si>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</si>
  <si>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</si>
  <si>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</si>
  <si>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</si>
  <si>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</si>
  <si>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NY</t>
  </si>
  <si>
    <t>Albany-Schenectady-Troy</t>
  </si>
  <si>
    <t>Buffalo-Niagara Falls</t>
  </si>
  <si>
    <t>New York City</t>
  </si>
  <si>
    <t>State of New York</t>
  </si>
  <si>
    <t>OH</t>
  </si>
  <si>
    <t>Akron</t>
  </si>
  <si>
    <t>Canton</t>
  </si>
  <si>
    <t>Cincinnati, OH-KY</t>
  </si>
  <si>
    <t>Cleveland</t>
  </si>
  <si>
    <t>Columbus</t>
  </si>
  <si>
    <t>Dayton</t>
  </si>
  <si>
    <t>Lorain-Elyria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</si>
  <si>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</si>
  <si>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</si>
  <si>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</si>
  <si>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</si>
  <si>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</si>
  <si>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</si>
  <si>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</si>
  <si>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</si>
  <si>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</si>
  <si>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PA</t>
  </si>
  <si>
    <t>Allentown-Bethlehem-Easton, PA-NJ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</si>
  <si>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</si>
  <si>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</si>
  <si>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</si>
  <si>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</si>
  <si>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</si>
  <si>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</si>
  <si>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</si>
  <si>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</si>
  <si>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State of Rhode Island</t>
  </si>
  <si>
    <t>SC</t>
  </si>
  <si>
    <t>Charleston</t>
  </si>
  <si>
    <t>Columbia</t>
  </si>
  <si>
    <t>Greenville</t>
  </si>
  <si>
    <t>State of South Carolina</t>
  </si>
  <si>
    <t>TN</t>
  </si>
  <si>
    <t>Chattanooga, TN-GA</t>
  </si>
  <si>
    <t>Knoxville</t>
  </si>
  <si>
    <t>Memphis, TN-AR-MS</t>
  </si>
  <si>
    <t>Nashville</t>
  </si>
  <si>
    <t>State of Tennessee</t>
  </si>
  <si>
    <t>TX</t>
  </si>
  <si>
    <t>Austin</t>
  </si>
  <si>
    <t>Dallas-Fort Worth</t>
  </si>
  <si>
    <t>El Paso, TX-NM</t>
  </si>
  <si>
    <t>Houston</t>
  </si>
  <si>
    <t>McAllen-Edinburg-Mission</t>
  </si>
  <si>
    <t>State of Texas</t>
  </si>
  <si>
    <t>UT</t>
  </si>
  <si>
    <t>Ogden</t>
  </si>
  <si>
    <t>Provo-Orem</t>
  </si>
  <si>
    <t>Salt Lake City</t>
  </si>
  <si>
    <t>State of Utah</t>
  </si>
  <si>
    <t>VA</t>
  </si>
  <si>
    <t>Norfolk-Virginia Beach-Newport News</t>
  </si>
  <si>
    <t>Richmond</t>
  </si>
  <si>
    <t>State of Virginia</t>
  </si>
  <si>
    <t>Washington, DC-MD-VA</t>
  </si>
  <si>
    <t>VT</t>
  </si>
  <si>
    <t>State of Vermont</t>
  </si>
  <si>
    <t>WA</t>
  </si>
  <si>
    <t>Seattle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</si>
  <si>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</si>
  <si>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</si>
  <si>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</si>
  <si>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</si>
  <si>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</si>
  <si>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</si>
  <si>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</si>
  <si>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</si>
  <si>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</si>
  <si>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</si>
  <si>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>NOTES:  If a UZA name includes more than one state, more funds may have been obligation for that UZA in the other state(s).</t>
  </si>
  <si>
    <t>FY 1998</t>
  </si>
  <si>
    <t>Check</t>
  </si>
  <si>
    <t>Kansas City, MO-KS</t>
  </si>
  <si>
    <t>Daytona Beach</t>
  </si>
  <si>
    <t>FY 1999</t>
  </si>
  <si>
    <t>Boston</t>
  </si>
  <si>
    <t>Minneapolis-St. Paul</t>
  </si>
  <si>
    <t>Montgomery</t>
  </si>
  <si>
    <t>State of Oregon</t>
  </si>
  <si>
    <t>FY 2000</t>
  </si>
  <si>
    <t>PLANNING OBLIGATIONS  --  Sec 5307 Urb. Area Formula Program</t>
  </si>
  <si>
    <t>FY 2001</t>
  </si>
  <si>
    <t>San Antonio</t>
  </si>
  <si>
    <t>San Jose</t>
  </si>
  <si>
    <t>Fort Myers-Cape Coral</t>
  </si>
  <si>
    <t>State of Arizona</t>
  </si>
  <si>
    <t>FY 2002</t>
  </si>
  <si>
    <t>Spokane</t>
  </si>
  <si>
    <t>FY 2003</t>
  </si>
  <si>
    <t>Antioch</t>
  </si>
  <si>
    <t>Concord</t>
  </si>
  <si>
    <t>Santa Rosa</t>
  </si>
  <si>
    <t>DC</t>
  </si>
  <si>
    <t>Cape Coral</t>
  </si>
  <si>
    <t>Palm Bay-Melbourne</t>
  </si>
  <si>
    <t>Tallahassee</t>
  </si>
  <si>
    <t>Boise</t>
  </si>
  <si>
    <t>Evansville, IN-KY</t>
  </si>
  <si>
    <t>Springfield</t>
  </si>
  <si>
    <t>Lincoln</t>
  </si>
  <si>
    <t>Salem</t>
  </si>
  <si>
    <t>Lubbock</t>
  </si>
  <si>
    <t>Virginia Beach</t>
  </si>
  <si>
    <t>TABLE 86</t>
  </si>
  <si>
    <t>FISCAL YEARS 1994 - 2003</t>
  </si>
  <si>
    <t>10-YEAR</t>
  </si>
  <si>
    <t>% of 10-yr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</si>
</sst>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8" xfId="0" applyFont="1" applyBorder="1" applyAlignment="1">
      <alignment horizontal="center"/>
    </xf>
    <xf numFmtId="37" fontId="0" fillId="0" borderId="9" xfId="0" applyNumberFormat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37" fontId="0" fillId="0" borderId="11" xfId="0" applyNumberFormat="1" applyBorder="1" applyAlignment="1" applyProtection="1">
      <alignment/>
      <protection/>
    </xf>
    <xf numFmtId="0" fontId="6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/>
    </xf>
    <xf numFmtId="37" fontId="3" fillId="0" borderId="6" xfId="0" applyNumberFormat="1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5" fontId="0" fillId="0" borderId="8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10" xfId="0" applyNumberFormat="1" applyFont="1" applyBorder="1" applyAlignment="1" applyProtection="1">
      <alignment/>
      <protection/>
    </xf>
    <xf numFmtId="5" fontId="0" fillId="0" borderId="4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4" fontId="0" fillId="0" borderId="3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5" fontId="0" fillId="0" borderId="15" xfId="0" applyNumberFormat="1" applyFont="1" applyBorder="1" applyAlignment="1" applyProtection="1">
      <alignment/>
      <protection/>
    </xf>
    <xf numFmtId="164" fontId="6" fillId="0" borderId="15" xfId="0" applyNumberFormat="1" applyFont="1" applyBorder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4" fontId="6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298"/>
  <sheetViews>
    <sheetView tabSelected="1" defaultGridColor="0" zoomScale="75" zoomScaleNormal="75" colorId="22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77734375" defaultRowHeight="15"/>
  <cols>
    <col min="1" max="1" width="0.9921875" style="0" customWidth="1"/>
    <col min="2" max="2" width="3.3359375" style="0" customWidth="1"/>
    <col min="3" max="3" width="31.77734375" style="0" customWidth="1"/>
    <col min="4" max="13" width="12.77734375" style="0" customWidth="1"/>
    <col min="14" max="14" width="0.55078125" style="0" customWidth="1"/>
    <col min="15" max="15" width="13.77734375" style="0" customWidth="1"/>
    <col min="16" max="16" width="6.77734375" style="0" customWidth="1"/>
    <col min="17" max="17" width="0.78125" style="0" customWidth="1"/>
    <col min="18" max="18" width="11.77734375" style="0" customWidth="1"/>
    <col min="19" max="19" width="12.77734375" style="0" customWidth="1"/>
    <col min="20" max="16384" width="11.4453125" style="0" customWidth="1"/>
  </cols>
  <sheetData>
    <row r="1" spans="2:17" ht="18">
      <c r="B1" s="69" t="s">
        <v>251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8">
      <c r="B2" s="69" t="s">
        <v>228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8.75" customHeight="1" thickBot="1">
      <c r="B3" s="70" t="s">
        <v>252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5">
      <c r="B4" s="25"/>
      <c r="C4" s="26"/>
      <c r="D4" s="27"/>
      <c r="E4" s="27"/>
      <c r="F4" s="27"/>
      <c r="G4" s="28"/>
      <c r="H4" s="29"/>
      <c r="I4" s="30"/>
      <c r="J4" s="30"/>
      <c r="K4" s="30"/>
      <c r="L4" s="30"/>
      <c r="M4" s="30"/>
      <c r="N4" s="29"/>
      <c r="O4" s="31"/>
      <c r="P4" s="29"/>
      <c r="Q4" s="1"/>
    </row>
    <row r="5" spans="2:18" ht="15.75">
      <c r="B5" s="32"/>
      <c r="C5" s="33" t="s">
        <v>0</v>
      </c>
      <c r="D5" s="20" t="s">
        <v>1</v>
      </c>
      <c r="E5" s="20" t="s">
        <v>2</v>
      </c>
      <c r="F5" s="20" t="s">
        <v>3</v>
      </c>
      <c r="G5" s="20" t="s">
        <v>4</v>
      </c>
      <c r="H5" s="17" t="s">
        <v>218</v>
      </c>
      <c r="I5" s="22" t="s">
        <v>222</v>
      </c>
      <c r="J5" s="22" t="s">
        <v>227</v>
      </c>
      <c r="K5" s="22" t="s">
        <v>229</v>
      </c>
      <c r="L5" s="22" t="s">
        <v>234</v>
      </c>
      <c r="M5" s="22" t="s">
        <v>236</v>
      </c>
      <c r="N5" s="17"/>
      <c r="O5" s="14" t="s">
        <v>253</v>
      </c>
      <c r="P5" s="17" t="s">
        <v>5</v>
      </c>
      <c r="Q5" s="4" t="s">
        <v>6</v>
      </c>
      <c r="R5" s="32"/>
    </row>
    <row r="6" spans="2:17" ht="16.5" thickBot="1">
      <c r="B6" s="34"/>
      <c r="C6" s="5"/>
      <c r="D6" s="21"/>
      <c r="E6" s="21"/>
      <c r="F6" s="21"/>
      <c r="G6" s="21"/>
      <c r="H6" s="6"/>
      <c r="I6" s="23"/>
      <c r="J6" s="23"/>
      <c r="K6" s="23"/>
      <c r="L6" s="23"/>
      <c r="M6" s="23"/>
      <c r="N6" s="6"/>
      <c r="O6" s="35" t="s">
        <v>7</v>
      </c>
      <c r="P6" s="36" t="s">
        <v>8</v>
      </c>
      <c r="Q6" s="37"/>
    </row>
    <row r="7" spans="2:17" ht="15">
      <c r="B7" s="18"/>
      <c r="D7" s="38"/>
      <c r="E7" s="38"/>
      <c r="F7" s="38"/>
      <c r="G7" s="38"/>
      <c r="H7" s="39"/>
      <c r="I7" s="40"/>
      <c r="J7" s="40"/>
      <c r="K7" s="40"/>
      <c r="L7" s="40"/>
      <c r="M7" s="40"/>
      <c r="N7" s="39"/>
      <c r="O7" s="41"/>
      <c r="P7" s="42"/>
      <c r="Q7" s="16"/>
    </row>
    <row r="8" spans="2:17" ht="15">
      <c r="B8" s="18" t="s">
        <v>9</v>
      </c>
      <c r="C8" t="s">
        <v>10</v>
      </c>
      <c r="D8" s="43">
        <v>0</v>
      </c>
      <c r="E8" s="43">
        <v>0</v>
      </c>
      <c r="F8" s="43">
        <v>0</v>
      </c>
      <c r="G8" s="43">
        <v>0</v>
      </c>
      <c r="H8" s="44">
        <v>160000</v>
      </c>
      <c r="I8" s="45">
        <v>0</v>
      </c>
      <c r="J8" s="45">
        <v>0</v>
      </c>
      <c r="K8" s="45">
        <v>251287</v>
      </c>
      <c r="L8" s="45">
        <v>0</v>
      </c>
      <c r="M8" s="45">
        <v>0</v>
      </c>
      <c r="N8" s="44"/>
      <c r="O8" s="46">
        <f>SUM(D8:N8)</f>
        <v>411287</v>
      </c>
      <c r="P8" s="47">
        <f>(O8/$O$10)*100</f>
        <v>28.658578648440177</v>
      </c>
      <c r="Q8" s="16"/>
    </row>
    <row r="9" spans="2:17" ht="15">
      <c r="B9" s="18"/>
      <c r="C9" t="s">
        <v>11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40">
        <v>0</v>
      </c>
      <c r="J9" s="40">
        <v>1023840</v>
      </c>
      <c r="K9" s="40">
        <v>0</v>
      </c>
      <c r="L9" s="40">
        <v>0</v>
      </c>
      <c r="M9" s="40">
        <v>0</v>
      </c>
      <c r="N9" s="39"/>
      <c r="O9" s="41">
        <f>SUM(D9:N9)</f>
        <v>1023840</v>
      </c>
      <c r="P9" s="47">
        <f>(O9/$O$10)*100</f>
        <v>71.34142135155983</v>
      </c>
      <c r="Q9" s="16"/>
    </row>
    <row r="10" spans="2:17" ht="16.5" thickBot="1">
      <c r="B10" s="19"/>
      <c r="C10" s="8" t="s">
        <v>12</v>
      </c>
      <c r="D10" s="48">
        <f aca="true" t="shared" si="0" ref="D10:O10">SUM(D7:D9)</f>
        <v>0</v>
      </c>
      <c r="E10" s="48">
        <f t="shared" si="0"/>
        <v>0</v>
      </c>
      <c r="F10" s="48">
        <f t="shared" si="0"/>
        <v>0</v>
      </c>
      <c r="G10" s="48">
        <f t="shared" si="0"/>
        <v>0</v>
      </c>
      <c r="H10" s="49">
        <f t="shared" si="0"/>
        <v>160000</v>
      </c>
      <c r="I10" s="50">
        <f t="shared" si="0"/>
        <v>0</v>
      </c>
      <c r="J10" s="50">
        <f t="shared" si="0"/>
        <v>1023840</v>
      </c>
      <c r="K10" s="50">
        <f t="shared" si="0"/>
        <v>251287</v>
      </c>
      <c r="L10" s="50">
        <f t="shared" si="0"/>
        <v>0</v>
      </c>
      <c r="M10" s="50">
        <f t="shared" si="0"/>
        <v>0</v>
      </c>
      <c r="N10" s="49"/>
      <c r="O10" s="51">
        <f t="shared" si="0"/>
        <v>1435127</v>
      </c>
      <c r="P10" s="52">
        <f>(O10/$O$294)*100</f>
        <v>0.3024961748264565</v>
      </c>
      <c r="Q10" s="5"/>
    </row>
    <row r="11" spans="2:17" ht="15">
      <c r="B11" s="18"/>
      <c r="D11" s="38"/>
      <c r="E11" s="38"/>
      <c r="F11" s="38"/>
      <c r="G11" s="38"/>
      <c r="H11" s="39"/>
      <c r="I11" s="40"/>
      <c r="J11" s="40"/>
      <c r="K11" s="40"/>
      <c r="L11" s="40"/>
      <c r="M11" s="40"/>
      <c r="N11" s="39"/>
      <c r="O11" s="41"/>
      <c r="P11" s="42"/>
      <c r="Q11" s="16"/>
    </row>
    <row r="12" spans="2:17" ht="15">
      <c r="B12" s="18" t="s">
        <v>13</v>
      </c>
      <c r="C12" t="s">
        <v>14</v>
      </c>
      <c r="D12" s="38">
        <v>0</v>
      </c>
      <c r="E12" s="38">
        <v>120000</v>
      </c>
      <c r="F12" s="38">
        <v>0</v>
      </c>
      <c r="G12" s="38">
        <v>0</v>
      </c>
      <c r="H12" s="39">
        <v>4800</v>
      </c>
      <c r="I12" s="40">
        <v>0</v>
      </c>
      <c r="J12" s="40">
        <v>0</v>
      </c>
      <c r="K12" s="40">
        <v>0</v>
      </c>
      <c r="L12" s="40">
        <v>0</v>
      </c>
      <c r="M12" s="40">
        <v>72000</v>
      </c>
      <c r="N12" s="39"/>
      <c r="O12" s="41">
        <f>SUM(D12:N12)</f>
        <v>196800</v>
      </c>
      <c r="P12" s="47">
        <f>(O12/$O$16)*100</f>
        <v>9.64003671835124</v>
      </c>
      <c r="Q12" s="16"/>
    </row>
    <row r="13" spans="2:17" ht="15">
      <c r="B13" s="18"/>
      <c r="C13" t="s">
        <v>15</v>
      </c>
      <c r="D13" s="38">
        <v>174244</v>
      </c>
      <c r="E13" s="38">
        <v>174300</v>
      </c>
      <c r="F13" s="38">
        <v>70000</v>
      </c>
      <c r="G13" s="38">
        <v>72000</v>
      </c>
      <c r="H13" s="39">
        <v>0</v>
      </c>
      <c r="I13" s="40">
        <v>59200</v>
      </c>
      <c r="J13" s="40">
        <v>0</v>
      </c>
      <c r="K13" s="40">
        <v>116500</v>
      </c>
      <c r="L13" s="40">
        <v>197510</v>
      </c>
      <c r="M13" s="40">
        <v>112000</v>
      </c>
      <c r="N13" s="39"/>
      <c r="O13" s="41">
        <f>SUM(D13:N13)</f>
        <v>975754</v>
      </c>
      <c r="P13" s="47">
        <f>(O13/$O$16)*100</f>
        <v>47.79626213454317</v>
      </c>
      <c r="Q13" s="16"/>
    </row>
    <row r="14" spans="2:17" ht="15">
      <c r="B14" s="18"/>
      <c r="C14" t="s">
        <v>225</v>
      </c>
      <c r="D14" s="38">
        <v>0</v>
      </c>
      <c r="E14" s="38">
        <v>0</v>
      </c>
      <c r="F14" s="38">
        <v>0</v>
      </c>
      <c r="G14" s="38">
        <v>0</v>
      </c>
      <c r="H14" s="39">
        <v>0</v>
      </c>
      <c r="I14" s="40">
        <v>92132</v>
      </c>
      <c r="J14" s="40">
        <v>11200</v>
      </c>
      <c r="K14" s="40">
        <v>240000</v>
      </c>
      <c r="L14" s="40">
        <v>100000</v>
      </c>
      <c r="M14" s="40">
        <v>0</v>
      </c>
      <c r="N14" s="39"/>
      <c r="O14" s="41">
        <f>SUM(D14:N14)</f>
        <v>443332</v>
      </c>
      <c r="P14" s="47">
        <f>(O14/$O$16)*100</f>
        <v>21.716142065142744</v>
      </c>
      <c r="Q14" s="16"/>
    </row>
    <row r="15" spans="2:17" ht="15">
      <c r="B15" s="18"/>
      <c r="C15" t="s">
        <v>16</v>
      </c>
      <c r="D15" s="38">
        <v>0</v>
      </c>
      <c r="E15" s="38">
        <v>0</v>
      </c>
      <c r="F15" s="38">
        <v>0</v>
      </c>
      <c r="G15" s="38">
        <v>0</v>
      </c>
      <c r="H15" s="39">
        <v>120000</v>
      </c>
      <c r="I15" s="40">
        <v>8000</v>
      </c>
      <c r="J15" s="40">
        <v>0</v>
      </c>
      <c r="K15" s="40">
        <v>0</v>
      </c>
      <c r="L15" s="40">
        <v>20000</v>
      </c>
      <c r="M15" s="40">
        <v>277600</v>
      </c>
      <c r="N15" s="39"/>
      <c r="O15" s="41">
        <f>SUM(D15:N15)</f>
        <v>425600</v>
      </c>
      <c r="P15" s="47">
        <f>(O15/$O$16)*100</f>
        <v>20.847559081962842</v>
      </c>
      <c r="Q15" s="16"/>
    </row>
    <row r="16" spans="2:17" ht="16.5" thickBot="1">
      <c r="B16" s="19"/>
      <c r="C16" s="8" t="s">
        <v>12</v>
      </c>
      <c r="D16" s="48">
        <f aca="true" t="shared" si="1" ref="D16:O16">SUM(D11:D15)</f>
        <v>174244</v>
      </c>
      <c r="E16" s="48">
        <f t="shared" si="1"/>
        <v>294300</v>
      </c>
      <c r="F16" s="48">
        <f t="shared" si="1"/>
        <v>70000</v>
      </c>
      <c r="G16" s="48">
        <f t="shared" si="1"/>
        <v>72000</v>
      </c>
      <c r="H16" s="49">
        <f t="shared" si="1"/>
        <v>124800</v>
      </c>
      <c r="I16" s="50">
        <f t="shared" si="1"/>
        <v>159332</v>
      </c>
      <c r="J16" s="50">
        <f t="shared" si="1"/>
        <v>11200</v>
      </c>
      <c r="K16" s="50">
        <f t="shared" si="1"/>
        <v>356500</v>
      </c>
      <c r="L16" s="50">
        <f t="shared" si="1"/>
        <v>317510</v>
      </c>
      <c r="M16" s="50">
        <f t="shared" si="1"/>
        <v>461600</v>
      </c>
      <c r="N16" s="49"/>
      <c r="O16" s="51">
        <f t="shared" si="1"/>
        <v>2041486</v>
      </c>
      <c r="P16" s="52">
        <f>(O16/$O$294)*100</f>
        <v>0.4303045695340994</v>
      </c>
      <c r="Q16" s="5"/>
    </row>
    <row r="17" spans="2:17" ht="15">
      <c r="B17" s="18"/>
      <c r="D17" s="38"/>
      <c r="E17" s="38"/>
      <c r="F17" s="38"/>
      <c r="G17" s="38"/>
      <c r="H17" s="39"/>
      <c r="I17" s="40"/>
      <c r="J17" s="40"/>
      <c r="K17" s="40"/>
      <c r="L17" s="40"/>
      <c r="M17" s="40"/>
      <c r="N17" s="39"/>
      <c r="O17" s="41"/>
      <c r="P17" s="42"/>
      <c r="Q17" s="16"/>
    </row>
    <row r="18" spans="2:17" ht="15">
      <c r="B18" s="18" t="s">
        <v>17</v>
      </c>
      <c r="C18" t="s">
        <v>18</v>
      </c>
      <c r="D18" s="38">
        <v>100000</v>
      </c>
      <c r="E18" s="38">
        <v>120000</v>
      </c>
      <c r="F18" s="38">
        <v>219268</v>
      </c>
      <c r="G18" s="38">
        <v>239836</v>
      </c>
      <c r="H18" s="39">
        <v>181500</v>
      </c>
      <c r="I18" s="40">
        <v>80000</v>
      </c>
      <c r="J18" s="40">
        <v>200000</v>
      </c>
      <c r="K18" s="40">
        <v>240000</v>
      </c>
      <c r="L18" s="40">
        <v>344800</v>
      </c>
      <c r="M18" s="40">
        <v>346000</v>
      </c>
      <c r="N18" s="39"/>
      <c r="O18" s="41">
        <f>SUM(D18:N18)</f>
        <v>2071404</v>
      </c>
      <c r="P18" s="47">
        <f>(O18/$O$20)*100</f>
        <v>87.76823197818383</v>
      </c>
      <c r="Q18" s="16"/>
    </row>
    <row r="19" spans="2:17" ht="15">
      <c r="B19" s="18"/>
      <c r="C19" t="s">
        <v>19</v>
      </c>
      <c r="D19" s="38">
        <v>0</v>
      </c>
      <c r="E19" s="38">
        <v>60000</v>
      </c>
      <c r="F19" s="38">
        <v>40000</v>
      </c>
      <c r="G19" s="38">
        <v>48000</v>
      </c>
      <c r="H19" s="39">
        <v>56000</v>
      </c>
      <c r="I19" s="40">
        <v>40000</v>
      </c>
      <c r="J19" s="40">
        <v>0</v>
      </c>
      <c r="K19" s="40">
        <v>8000</v>
      </c>
      <c r="L19" s="40">
        <v>10200</v>
      </c>
      <c r="M19" s="40">
        <v>26480</v>
      </c>
      <c r="N19" s="39"/>
      <c r="O19" s="41">
        <f>SUM(D19:N19)</f>
        <v>288680</v>
      </c>
      <c r="P19" s="47">
        <f>(O19/$O$20)*100</f>
        <v>12.231768021816173</v>
      </c>
      <c r="Q19" s="16"/>
    </row>
    <row r="20" spans="2:17" ht="16.5" thickBot="1">
      <c r="B20" s="19"/>
      <c r="C20" s="8" t="s">
        <v>12</v>
      </c>
      <c r="D20" s="48">
        <f aca="true" t="shared" si="2" ref="D20:O20">SUM(D17:D19)</f>
        <v>100000</v>
      </c>
      <c r="E20" s="48">
        <f t="shared" si="2"/>
        <v>180000</v>
      </c>
      <c r="F20" s="48">
        <f t="shared" si="2"/>
        <v>259268</v>
      </c>
      <c r="G20" s="48">
        <f t="shared" si="2"/>
        <v>287836</v>
      </c>
      <c r="H20" s="49">
        <f t="shared" si="2"/>
        <v>237500</v>
      </c>
      <c r="I20" s="50">
        <f t="shared" si="2"/>
        <v>120000</v>
      </c>
      <c r="J20" s="50">
        <f t="shared" si="2"/>
        <v>200000</v>
      </c>
      <c r="K20" s="50">
        <f t="shared" si="2"/>
        <v>248000</v>
      </c>
      <c r="L20" s="50">
        <f t="shared" si="2"/>
        <v>355000</v>
      </c>
      <c r="M20" s="50">
        <f t="shared" si="2"/>
        <v>372480</v>
      </c>
      <c r="N20" s="49"/>
      <c r="O20" s="51">
        <f t="shared" si="2"/>
        <v>2360084</v>
      </c>
      <c r="P20" s="52">
        <f>(O20/$O$294)*100</f>
        <v>0.49745867945423844</v>
      </c>
      <c r="Q20" s="5"/>
    </row>
    <row r="21" spans="2:17" ht="15">
      <c r="B21" s="18"/>
      <c r="D21" s="38"/>
      <c r="E21" s="38"/>
      <c r="F21" s="38"/>
      <c r="G21" s="38"/>
      <c r="H21" s="39"/>
      <c r="I21" s="40"/>
      <c r="J21" s="40"/>
      <c r="K21" s="40"/>
      <c r="L21" s="40"/>
      <c r="M21" s="40"/>
      <c r="N21" s="39"/>
      <c r="O21" s="41"/>
      <c r="P21" s="42"/>
      <c r="Q21" s="16"/>
    </row>
    <row r="22" spans="2:17" ht="15">
      <c r="B22" s="18" t="s">
        <v>20</v>
      </c>
      <c r="C22" s="9" t="s">
        <v>21</v>
      </c>
      <c r="D22" s="38">
        <v>0</v>
      </c>
      <c r="E22" s="38">
        <v>964000</v>
      </c>
      <c r="F22" s="38">
        <v>630000</v>
      </c>
      <c r="G22" s="38">
        <v>1040578</v>
      </c>
      <c r="H22" s="39">
        <v>284200</v>
      </c>
      <c r="I22" s="40">
        <v>975284</v>
      </c>
      <c r="J22" s="40">
        <v>1008000</v>
      </c>
      <c r="K22" s="40">
        <v>0</v>
      </c>
      <c r="L22" s="40">
        <v>500000</v>
      </c>
      <c r="M22" s="40">
        <v>0</v>
      </c>
      <c r="N22" s="39"/>
      <c r="O22" s="41">
        <f>SUM(D22:N22)</f>
        <v>5402062</v>
      </c>
      <c r="P22" s="47">
        <f>(O22/$O$25)*100</f>
        <v>83.70030428941317</v>
      </c>
      <c r="Q22" s="16"/>
    </row>
    <row r="23" spans="2:17" ht="15">
      <c r="B23" s="18"/>
      <c r="C23" s="9" t="s">
        <v>233</v>
      </c>
      <c r="D23" s="38">
        <v>0</v>
      </c>
      <c r="E23" s="38">
        <v>0</v>
      </c>
      <c r="F23" s="38">
        <v>0</v>
      </c>
      <c r="G23" s="38">
        <v>0</v>
      </c>
      <c r="H23" s="39">
        <v>0</v>
      </c>
      <c r="I23" s="40">
        <v>0</v>
      </c>
      <c r="J23" s="40">
        <v>0</v>
      </c>
      <c r="K23" s="40">
        <v>118284</v>
      </c>
      <c r="L23" s="40">
        <v>57800</v>
      </c>
      <c r="M23" s="40">
        <v>0</v>
      </c>
      <c r="N23" s="39"/>
      <c r="O23" s="41">
        <f>SUM(D23:N23)</f>
        <v>176084</v>
      </c>
      <c r="P23" s="47">
        <f>(O23/$O$25)*100</f>
        <v>2.728270127313798</v>
      </c>
      <c r="Q23" s="16"/>
    </row>
    <row r="24" spans="2:17" ht="15">
      <c r="B24" s="18"/>
      <c r="C24" s="9" t="s">
        <v>22</v>
      </c>
      <c r="D24" s="38">
        <v>200000</v>
      </c>
      <c r="E24" s="38">
        <v>160000</v>
      </c>
      <c r="F24" s="38">
        <v>160000</v>
      </c>
      <c r="G24" s="38">
        <v>136000</v>
      </c>
      <c r="H24" s="39">
        <v>19907</v>
      </c>
      <c r="I24" s="40">
        <v>80000</v>
      </c>
      <c r="J24" s="40">
        <v>120000</v>
      </c>
      <c r="K24" s="40">
        <v>0</v>
      </c>
      <c r="L24" s="40">
        <v>0</v>
      </c>
      <c r="M24" s="40">
        <v>0</v>
      </c>
      <c r="N24" s="39"/>
      <c r="O24" s="41">
        <f>SUM(D24:N24)</f>
        <v>875907</v>
      </c>
      <c r="P24" s="47">
        <f>(O24/$O$25)*100</f>
        <v>13.571425583273022</v>
      </c>
      <c r="Q24" s="16"/>
    </row>
    <row r="25" spans="2:17" ht="16.5" thickBot="1">
      <c r="B25" s="19"/>
      <c r="C25" s="8" t="s">
        <v>12</v>
      </c>
      <c r="D25" s="48">
        <f aca="true" t="shared" si="3" ref="D25:O25">SUM(D21:D24)</f>
        <v>200000</v>
      </c>
      <c r="E25" s="48">
        <f t="shared" si="3"/>
        <v>1124000</v>
      </c>
      <c r="F25" s="48">
        <f t="shared" si="3"/>
        <v>790000</v>
      </c>
      <c r="G25" s="48">
        <f t="shared" si="3"/>
        <v>1176578</v>
      </c>
      <c r="H25" s="49">
        <f t="shared" si="3"/>
        <v>304107</v>
      </c>
      <c r="I25" s="50">
        <f t="shared" si="3"/>
        <v>1055284</v>
      </c>
      <c r="J25" s="50">
        <f t="shared" si="3"/>
        <v>1128000</v>
      </c>
      <c r="K25" s="50">
        <f t="shared" si="3"/>
        <v>118284</v>
      </c>
      <c r="L25" s="50">
        <f t="shared" si="3"/>
        <v>557800</v>
      </c>
      <c r="M25" s="50">
        <f t="shared" si="3"/>
        <v>0</v>
      </c>
      <c r="N25" s="49"/>
      <c r="O25" s="51">
        <f t="shared" si="3"/>
        <v>6454053</v>
      </c>
      <c r="P25" s="52">
        <f>(O25/$O$294)*100</f>
        <v>1.3603857669928978</v>
      </c>
      <c r="Q25" s="5"/>
    </row>
    <row r="26" spans="2:17" ht="15">
      <c r="B26" s="18"/>
      <c r="C26" s="9"/>
      <c r="D26" s="38"/>
      <c r="E26" s="38"/>
      <c r="F26" s="38"/>
      <c r="G26" s="38"/>
      <c r="H26" s="39"/>
      <c r="I26" s="40"/>
      <c r="J26" s="40"/>
      <c r="K26" s="40"/>
      <c r="L26" s="40"/>
      <c r="M26" s="40"/>
      <c r="N26" s="39"/>
      <c r="O26" s="41"/>
      <c r="P26" s="42"/>
      <c r="Q26" s="16"/>
    </row>
    <row r="27" spans="2:17" ht="15">
      <c r="B27" s="18" t="s">
        <v>23</v>
      </c>
      <c r="C27" s="9" t="s">
        <v>237</v>
      </c>
      <c r="D27" s="38">
        <v>0</v>
      </c>
      <c r="E27" s="38">
        <v>0</v>
      </c>
      <c r="F27" s="38">
        <v>0</v>
      </c>
      <c r="G27" s="38">
        <v>0</v>
      </c>
      <c r="H27" s="39">
        <v>0</v>
      </c>
      <c r="I27" s="40">
        <v>0</v>
      </c>
      <c r="J27" s="40">
        <v>0</v>
      </c>
      <c r="K27" s="40">
        <v>0</v>
      </c>
      <c r="L27" s="40">
        <v>0</v>
      </c>
      <c r="M27" s="40">
        <v>1664</v>
      </c>
      <c r="N27" s="39"/>
      <c r="O27" s="41">
        <f aca="true" t="shared" si="4" ref="O27:O41">SUM(D27:N27)</f>
        <v>1664</v>
      </c>
      <c r="P27" s="47">
        <f aca="true" t="shared" si="5" ref="P27:P41">(O27/$O$42)*100</f>
        <v>0.0029097912938205123</v>
      </c>
      <c r="Q27" s="16"/>
    </row>
    <row r="28" spans="2:17" ht="15">
      <c r="B28" s="18"/>
      <c r="C28" s="9" t="s">
        <v>24</v>
      </c>
      <c r="D28" s="38">
        <v>1000000</v>
      </c>
      <c r="E28" s="38">
        <v>0</v>
      </c>
      <c r="F28" s="38">
        <v>492000</v>
      </c>
      <c r="G28" s="38">
        <v>0</v>
      </c>
      <c r="H28" s="39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39"/>
      <c r="O28" s="41">
        <f t="shared" si="4"/>
        <v>1492000</v>
      </c>
      <c r="P28" s="47">
        <f t="shared" si="5"/>
        <v>2.6090195975842576</v>
      </c>
      <c r="Q28" s="16"/>
    </row>
    <row r="29" spans="2:17" ht="15">
      <c r="B29" s="18"/>
      <c r="C29" s="9" t="s">
        <v>238</v>
      </c>
      <c r="D29" s="38">
        <v>0</v>
      </c>
      <c r="E29" s="38">
        <v>0</v>
      </c>
      <c r="F29" s="38">
        <v>0</v>
      </c>
      <c r="G29" s="38">
        <v>0</v>
      </c>
      <c r="H29" s="39">
        <v>0</v>
      </c>
      <c r="I29" s="40">
        <v>0</v>
      </c>
      <c r="J29" s="40">
        <v>0</v>
      </c>
      <c r="K29" s="40">
        <v>0</v>
      </c>
      <c r="L29" s="40">
        <v>0</v>
      </c>
      <c r="M29" s="40">
        <v>7998</v>
      </c>
      <c r="N29" s="39"/>
      <c r="O29" s="41">
        <f t="shared" si="4"/>
        <v>7998</v>
      </c>
      <c r="P29" s="47">
        <f t="shared" si="5"/>
        <v>0.013985883874985852</v>
      </c>
      <c r="Q29" s="16"/>
    </row>
    <row r="30" spans="2:17" ht="15">
      <c r="B30" s="18"/>
      <c r="C30" s="9" t="s">
        <v>25</v>
      </c>
      <c r="D30" s="38">
        <v>0</v>
      </c>
      <c r="E30" s="38">
        <v>400000</v>
      </c>
      <c r="F30" s="38">
        <v>240000</v>
      </c>
      <c r="G30" s="38">
        <v>322720</v>
      </c>
      <c r="H30" s="39">
        <v>0</v>
      </c>
      <c r="I30" s="40">
        <v>333600</v>
      </c>
      <c r="J30" s="40">
        <v>447120</v>
      </c>
      <c r="K30" s="40">
        <v>460640</v>
      </c>
      <c r="L30" s="40">
        <v>1048800</v>
      </c>
      <c r="M30" s="40">
        <v>520000</v>
      </c>
      <c r="N30" s="39"/>
      <c r="O30" s="41">
        <f t="shared" si="4"/>
        <v>3772880</v>
      </c>
      <c r="P30" s="47">
        <f t="shared" si="5"/>
        <v>6.597532077301403</v>
      </c>
      <c r="Q30" s="16"/>
    </row>
    <row r="31" spans="2:17" ht="15">
      <c r="B31" s="18"/>
      <c r="C31" s="9" t="s">
        <v>26</v>
      </c>
      <c r="D31" s="38">
        <v>0</v>
      </c>
      <c r="E31" s="38">
        <v>0</v>
      </c>
      <c r="F31" s="38">
        <v>0</v>
      </c>
      <c r="G31" s="38">
        <v>0</v>
      </c>
      <c r="H31" s="39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39"/>
      <c r="O31" s="41">
        <f t="shared" si="4"/>
        <v>0</v>
      </c>
      <c r="P31" s="47">
        <f t="shared" si="5"/>
        <v>0</v>
      </c>
      <c r="Q31" s="16"/>
    </row>
    <row r="32" spans="2:17" ht="15">
      <c r="B32" s="18"/>
      <c r="C32" s="9" t="s">
        <v>27</v>
      </c>
      <c r="D32" s="38">
        <v>0</v>
      </c>
      <c r="E32" s="38">
        <v>120000</v>
      </c>
      <c r="F32" s="38">
        <v>0</v>
      </c>
      <c r="G32" s="38">
        <v>4000</v>
      </c>
      <c r="H32" s="39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39"/>
      <c r="O32" s="41">
        <f t="shared" si="4"/>
        <v>124000</v>
      </c>
      <c r="P32" s="47">
        <f t="shared" si="5"/>
        <v>0.21683540891450936</v>
      </c>
      <c r="Q32" s="16"/>
    </row>
    <row r="33" spans="2:17" ht="15">
      <c r="B33" s="18"/>
      <c r="C33" s="9" t="s">
        <v>28</v>
      </c>
      <c r="D33" s="38">
        <v>54400</v>
      </c>
      <c r="E33" s="38">
        <v>802922</v>
      </c>
      <c r="F33" s="38">
        <v>665442</v>
      </c>
      <c r="G33" s="38">
        <v>722955</v>
      </c>
      <c r="H33" s="39">
        <v>809600</v>
      </c>
      <c r="I33" s="40">
        <v>1081360</v>
      </c>
      <c r="J33" s="40">
        <v>1183800</v>
      </c>
      <c r="K33" s="40">
        <v>933400</v>
      </c>
      <c r="L33" s="40">
        <v>1016000</v>
      </c>
      <c r="M33" s="40">
        <v>1446000</v>
      </c>
      <c r="N33" s="39"/>
      <c r="O33" s="41">
        <f t="shared" si="4"/>
        <v>8715879</v>
      </c>
      <c r="P33" s="47">
        <f t="shared" si="5"/>
        <v>15.241219250116005</v>
      </c>
      <c r="Q33" s="16"/>
    </row>
    <row r="34" spans="2:17" ht="15">
      <c r="B34" s="18"/>
      <c r="C34" s="9" t="s">
        <v>29</v>
      </c>
      <c r="D34" s="38">
        <v>0</v>
      </c>
      <c r="E34" s="38">
        <v>0</v>
      </c>
      <c r="F34" s="38">
        <v>0</v>
      </c>
      <c r="G34" s="38">
        <v>160000</v>
      </c>
      <c r="H34" s="39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39"/>
      <c r="O34" s="41">
        <f t="shared" si="4"/>
        <v>160000</v>
      </c>
      <c r="P34" s="47">
        <f t="shared" si="5"/>
        <v>0.2797876244058185</v>
      </c>
      <c r="Q34" s="16"/>
    </row>
    <row r="35" spans="2:17" ht="15">
      <c r="B35" s="18"/>
      <c r="C35" s="9" t="s">
        <v>30</v>
      </c>
      <c r="D35" s="38">
        <v>0</v>
      </c>
      <c r="E35" s="38">
        <v>49626</v>
      </c>
      <c r="F35" s="38">
        <v>111633</v>
      </c>
      <c r="G35" s="38">
        <v>156311</v>
      </c>
      <c r="H35" s="39">
        <v>107026</v>
      </c>
      <c r="I35" s="40">
        <v>0</v>
      </c>
      <c r="J35" s="40">
        <v>1445576</v>
      </c>
      <c r="K35" s="40">
        <v>278819</v>
      </c>
      <c r="L35" s="40">
        <v>4448633</v>
      </c>
      <c r="M35" s="40">
        <v>108162</v>
      </c>
      <c r="N35" s="39"/>
      <c r="O35" s="41">
        <f t="shared" si="4"/>
        <v>6705786</v>
      </c>
      <c r="P35" s="47">
        <f t="shared" si="5"/>
        <v>11.726224591961227</v>
      </c>
      <c r="Q35" s="16"/>
    </row>
    <row r="36" spans="2:17" ht="15">
      <c r="B36" s="18"/>
      <c r="C36" s="9" t="s">
        <v>31</v>
      </c>
      <c r="D36" s="38">
        <v>800000</v>
      </c>
      <c r="E36" s="38">
        <v>8854200</v>
      </c>
      <c r="F36" s="38">
        <v>1790000</v>
      </c>
      <c r="G36" s="38">
        <v>991000</v>
      </c>
      <c r="H36" s="39">
        <v>2940000</v>
      </c>
      <c r="I36" s="40">
        <v>130000</v>
      </c>
      <c r="J36" s="40">
        <v>2696000</v>
      </c>
      <c r="K36" s="40">
        <v>2516000</v>
      </c>
      <c r="L36" s="40">
        <v>3460000</v>
      </c>
      <c r="M36" s="40">
        <v>2543059</v>
      </c>
      <c r="N36" s="39"/>
      <c r="O36" s="41">
        <f t="shared" si="4"/>
        <v>26720259</v>
      </c>
      <c r="P36" s="47">
        <f t="shared" si="5"/>
        <v>46.7249861819887</v>
      </c>
      <c r="Q36" s="16"/>
    </row>
    <row r="37" spans="2:17" ht="15">
      <c r="B37" s="18"/>
      <c r="C37" s="9" t="s">
        <v>32</v>
      </c>
      <c r="D37" s="38">
        <v>0</v>
      </c>
      <c r="E37" s="38">
        <v>2337000</v>
      </c>
      <c r="F37" s="38">
        <v>0</v>
      </c>
      <c r="G37" s="38">
        <v>0</v>
      </c>
      <c r="H37" s="39">
        <v>0</v>
      </c>
      <c r="I37" s="40">
        <v>2655901</v>
      </c>
      <c r="J37" s="40">
        <v>0</v>
      </c>
      <c r="K37" s="40">
        <v>557274</v>
      </c>
      <c r="L37" s="40">
        <v>76307</v>
      </c>
      <c r="M37" s="40">
        <v>49136</v>
      </c>
      <c r="N37" s="39"/>
      <c r="O37" s="41">
        <f t="shared" si="4"/>
        <v>5675618</v>
      </c>
      <c r="P37" s="47">
        <f t="shared" si="5"/>
        <v>9.924797982843144</v>
      </c>
      <c r="Q37" s="16"/>
    </row>
    <row r="38" spans="2:17" ht="15">
      <c r="B38" s="18"/>
      <c r="C38" s="9" t="s">
        <v>231</v>
      </c>
      <c r="D38" s="38">
        <v>0</v>
      </c>
      <c r="E38" s="38">
        <v>0</v>
      </c>
      <c r="F38" s="38">
        <v>0</v>
      </c>
      <c r="G38" s="38">
        <v>0</v>
      </c>
      <c r="H38" s="39">
        <v>0</v>
      </c>
      <c r="I38" s="40">
        <v>0</v>
      </c>
      <c r="J38" s="40">
        <v>0</v>
      </c>
      <c r="K38" s="40">
        <v>15926</v>
      </c>
      <c r="L38" s="40">
        <v>0</v>
      </c>
      <c r="M38" s="40">
        <v>16567</v>
      </c>
      <c r="N38" s="39"/>
      <c r="O38" s="41">
        <f t="shared" si="4"/>
        <v>32493</v>
      </c>
      <c r="P38" s="47">
        <f t="shared" si="5"/>
        <v>0.056819620498864125</v>
      </c>
      <c r="Q38" s="16"/>
    </row>
    <row r="39" spans="2:17" ht="15">
      <c r="B39" s="18"/>
      <c r="C39" s="9" t="s">
        <v>239</v>
      </c>
      <c r="D39" s="38">
        <v>0</v>
      </c>
      <c r="E39" s="38">
        <v>0</v>
      </c>
      <c r="F39" s="38">
        <v>0</v>
      </c>
      <c r="G39" s="38">
        <v>0</v>
      </c>
      <c r="H39" s="39">
        <v>0</v>
      </c>
      <c r="I39" s="40">
        <v>0</v>
      </c>
      <c r="J39" s="40">
        <v>0</v>
      </c>
      <c r="K39" s="40">
        <v>0</v>
      </c>
      <c r="L39" s="40">
        <v>0</v>
      </c>
      <c r="M39" s="40">
        <v>1277</v>
      </c>
      <c r="N39" s="39"/>
      <c r="O39" s="41">
        <f t="shared" si="4"/>
        <v>1277</v>
      </c>
      <c r="P39" s="47">
        <f t="shared" si="5"/>
        <v>0.0022330549772889394</v>
      </c>
      <c r="Q39" s="16"/>
    </row>
    <row r="40" spans="2:17" ht="15">
      <c r="B40" s="18"/>
      <c r="C40" s="9" t="s">
        <v>33</v>
      </c>
      <c r="D40" s="38">
        <v>209200</v>
      </c>
      <c r="E40" s="38">
        <v>79200</v>
      </c>
      <c r="F40" s="38">
        <v>122200</v>
      </c>
      <c r="G40" s="38">
        <v>115800</v>
      </c>
      <c r="H40" s="39">
        <v>139264</v>
      </c>
      <c r="I40" s="40">
        <v>56000</v>
      </c>
      <c r="J40" s="40">
        <v>35200</v>
      </c>
      <c r="K40" s="40">
        <v>0</v>
      </c>
      <c r="L40" s="40">
        <v>166000</v>
      </c>
      <c r="M40" s="40">
        <v>83358</v>
      </c>
      <c r="N40" s="39"/>
      <c r="O40" s="41">
        <f t="shared" si="4"/>
        <v>1006222</v>
      </c>
      <c r="P40" s="47">
        <f t="shared" si="5"/>
        <v>1.7595528937804468</v>
      </c>
      <c r="Q40" s="16"/>
    </row>
    <row r="41" spans="2:17" ht="15">
      <c r="B41" s="18"/>
      <c r="C41" s="9" t="s">
        <v>34</v>
      </c>
      <c r="D41" s="38">
        <v>183896</v>
      </c>
      <c r="E41" s="38">
        <v>229092</v>
      </c>
      <c r="F41" s="38">
        <v>193092</v>
      </c>
      <c r="G41" s="38">
        <v>322316</v>
      </c>
      <c r="H41" s="39">
        <v>264000</v>
      </c>
      <c r="I41" s="40">
        <v>0</v>
      </c>
      <c r="J41" s="40">
        <v>374560</v>
      </c>
      <c r="K41" s="40">
        <v>627200</v>
      </c>
      <c r="L41" s="40">
        <v>204000</v>
      </c>
      <c r="M41" s="40">
        <v>372000</v>
      </c>
      <c r="N41" s="39"/>
      <c r="O41" s="41">
        <f t="shared" si="4"/>
        <v>2770156</v>
      </c>
      <c r="P41" s="47">
        <f t="shared" si="5"/>
        <v>4.844096040459529</v>
      </c>
      <c r="Q41" s="16"/>
    </row>
    <row r="42" spans="2:17" ht="16.5" thickBot="1">
      <c r="B42" s="19"/>
      <c r="C42" s="8" t="s">
        <v>12</v>
      </c>
      <c r="D42" s="48">
        <f aca="true" t="shared" si="6" ref="D42:O42">SUM(D26:D41)</f>
        <v>2247496</v>
      </c>
      <c r="E42" s="48">
        <f t="shared" si="6"/>
        <v>12872040</v>
      </c>
      <c r="F42" s="48">
        <f t="shared" si="6"/>
        <v>3614367</v>
      </c>
      <c r="G42" s="48">
        <f t="shared" si="6"/>
        <v>2795102</v>
      </c>
      <c r="H42" s="49">
        <f t="shared" si="6"/>
        <v>4259890</v>
      </c>
      <c r="I42" s="50">
        <f t="shared" si="6"/>
        <v>4256861</v>
      </c>
      <c r="J42" s="50">
        <f t="shared" si="6"/>
        <v>6182256</v>
      </c>
      <c r="K42" s="50">
        <f t="shared" si="6"/>
        <v>5389259</v>
      </c>
      <c r="L42" s="50">
        <f t="shared" si="6"/>
        <v>10419740</v>
      </c>
      <c r="M42" s="50">
        <f t="shared" si="6"/>
        <v>5149221</v>
      </c>
      <c r="N42" s="49"/>
      <c r="O42" s="51">
        <f t="shared" si="6"/>
        <v>57186232</v>
      </c>
      <c r="P42" s="52">
        <f>(O42/$O$294)*100</f>
        <v>12.05371819548953</v>
      </c>
      <c r="Q42" s="5"/>
    </row>
    <row r="43" spans="2:17" ht="15">
      <c r="B43" s="18"/>
      <c r="C43" s="9"/>
      <c r="D43" s="38"/>
      <c r="E43" s="38"/>
      <c r="F43" s="38"/>
      <c r="G43" s="38"/>
      <c r="H43" s="39"/>
      <c r="I43" s="40"/>
      <c r="J43" s="40"/>
      <c r="K43" s="40"/>
      <c r="L43" s="40"/>
      <c r="M43" s="40"/>
      <c r="N43" s="39"/>
      <c r="O43" s="41"/>
      <c r="P43" s="42"/>
      <c r="Q43" s="16"/>
    </row>
    <row r="44" spans="2:17" ht="15">
      <c r="B44" s="18" t="s">
        <v>35</v>
      </c>
      <c r="C44" s="9" t="s">
        <v>36</v>
      </c>
      <c r="D44" s="38">
        <v>0</v>
      </c>
      <c r="E44" s="38">
        <v>274400</v>
      </c>
      <c r="F44" s="38">
        <v>0</v>
      </c>
      <c r="G44" s="38">
        <v>69600</v>
      </c>
      <c r="H44" s="39">
        <v>77644</v>
      </c>
      <c r="I44" s="40">
        <v>146800</v>
      </c>
      <c r="J44" s="40">
        <v>114011</v>
      </c>
      <c r="K44" s="40">
        <v>227200</v>
      </c>
      <c r="L44" s="40">
        <v>370185</v>
      </c>
      <c r="M44" s="40">
        <v>796990</v>
      </c>
      <c r="N44" s="39"/>
      <c r="O44" s="41">
        <f>SUM(D44:N44)</f>
        <v>2076830</v>
      </c>
      <c r="P44" s="47">
        <f>(O44/$O$47)*100</f>
        <v>17.12392328744895</v>
      </c>
      <c r="Q44" s="16"/>
    </row>
    <row r="45" spans="2:17" ht="15">
      <c r="B45" s="18"/>
      <c r="C45" s="9" t="s">
        <v>37</v>
      </c>
      <c r="D45" s="38">
        <v>4800000</v>
      </c>
      <c r="E45" s="38">
        <v>0</v>
      </c>
      <c r="F45" s="38">
        <v>0</v>
      </c>
      <c r="G45" s="38">
        <v>0</v>
      </c>
      <c r="H45" s="39">
        <v>0</v>
      </c>
      <c r="I45" s="40">
        <v>0</v>
      </c>
      <c r="J45" s="40">
        <v>0</v>
      </c>
      <c r="K45" s="40">
        <v>2000000</v>
      </c>
      <c r="L45" s="40">
        <v>0</v>
      </c>
      <c r="M45" s="40">
        <v>2257292</v>
      </c>
      <c r="N45" s="39"/>
      <c r="O45" s="41">
        <f>SUM(D45:N45)</f>
        <v>9057292</v>
      </c>
      <c r="P45" s="47">
        <f>(O45/$O$47)*100</f>
        <v>74.67937837956168</v>
      </c>
      <c r="Q45" s="16"/>
    </row>
    <row r="46" spans="2:17" ht="15">
      <c r="B46" s="18"/>
      <c r="C46" s="9" t="s">
        <v>38</v>
      </c>
      <c r="D46" s="38">
        <v>124640</v>
      </c>
      <c r="E46" s="38">
        <v>192584</v>
      </c>
      <c r="F46" s="38">
        <v>124632</v>
      </c>
      <c r="G46" s="38">
        <v>152240</v>
      </c>
      <c r="H46" s="39">
        <v>108584</v>
      </c>
      <c r="I46" s="40">
        <v>93952</v>
      </c>
      <c r="J46" s="40">
        <v>129483</v>
      </c>
      <c r="K46" s="40">
        <v>0</v>
      </c>
      <c r="L46" s="40">
        <v>20000</v>
      </c>
      <c r="M46" s="40">
        <v>48000</v>
      </c>
      <c r="N46" s="39"/>
      <c r="O46" s="41">
        <f>SUM(D46:N46)</f>
        <v>994115</v>
      </c>
      <c r="P46" s="47">
        <f>(O46/$O$47)*100</f>
        <v>8.19669833298937</v>
      </c>
      <c r="Q46" s="16"/>
    </row>
    <row r="47" spans="2:17" ht="16.5" thickBot="1">
      <c r="B47" s="19"/>
      <c r="C47" s="8" t="s">
        <v>12</v>
      </c>
      <c r="D47" s="48">
        <f aca="true" t="shared" si="7" ref="D47:O47">SUM(D43:D46)</f>
        <v>4924640</v>
      </c>
      <c r="E47" s="48">
        <f t="shared" si="7"/>
        <v>466984</v>
      </c>
      <c r="F47" s="48">
        <f t="shared" si="7"/>
        <v>124632</v>
      </c>
      <c r="G47" s="48">
        <f t="shared" si="7"/>
        <v>221840</v>
      </c>
      <c r="H47" s="49">
        <f t="shared" si="7"/>
        <v>186228</v>
      </c>
      <c r="I47" s="50">
        <f t="shared" si="7"/>
        <v>240752</v>
      </c>
      <c r="J47" s="50">
        <f t="shared" si="7"/>
        <v>243494</v>
      </c>
      <c r="K47" s="50">
        <f t="shared" si="7"/>
        <v>2227200</v>
      </c>
      <c r="L47" s="50">
        <f t="shared" si="7"/>
        <v>390185</v>
      </c>
      <c r="M47" s="50">
        <f t="shared" si="7"/>
        <v>3102282</v>
      </c>
      <c r="N47" s="49"/>
      <c r="O47" s="51">
        <f t="shared" si="7"/>
        <v>12128237</v>
      </c>
      <c r="P47" s="52">
        <f>(O47/$O$294)*100</f>
        <v>2.5563906886907564</v>
      </c>
      <c r="Q47" s="5"/>
    </row>
    <row r="48" spans="2:17" ht="15">
      <c r="B48" s="18"/>
      <c r="C48" s="9"/>
      <c r="D48" s="38"/>
      <c r="E48" s="38"/>
      <c r="F48" s="38"/>
      <c r="G48" s="38"/>
      <c r="H48" s="39"/>
      <c r="I48" s="40"/>
      <c r="J48" s="40"/>
      <c r="K48" s="40"/>
      <c r="L48" s="40"/>
      <c r="M48" s="40"/>
      <c r="N48" s="39"/>
      <c r="O48" s="41"/>
      <c r="P48" s="42"/>
      <c r="Q48" s="16"/>
    </row>
    <row r="49" spans="2:17" ht="15">
      <c r="B49" s="18" t="s">
        <v>39</v>
      </c>
      <c r="C49" s="9" t="s">
        <v>40</v>
      </c>
      <c r="D49" s="38">
        <v>0</v>
      </c>
      <c r="E49" s="38">
        <v>0</v>
      </c>
      <c r="F49" s="38">
        <v>120000</v>
      </c>
      <c r="G49" s="38">
        <v>40000</v>
      </c>
      <c r="H49" s="39">
        <v>0</v>
      </c>
      <c r="I49" s="40">
        <v>0</v>
      </c>
      <c r="J49" s="40">
        <v>0</v>
      </c>
      <c r="K49" s="40">
        <v>0</v>
      </c>
      <c r="L49" s="40">
        <v>140000</v>
      </c>
      <c r="M49" s="40">
        <v>0</v>
      </c>
      <c r="N49" s="39"/>
      <c r="O49" s="41">
        <f>SUM(D49:N49)</f>
        <v>300000</v>
      </c>
      <c r="P49" s="47">
        <f>(O49/$O$53)*100</f>
        <v>5.217391304347826</v>
      </c>
      <c r="Q49" s="16"/>
    </row>
    <row r="50" spans="2:17" ht="15">
      <c r="B50" s="18"/>
      <c r="C50" s="9" t="s">
        <v>41</v>
      </c>
      <c r="D50" s="38">
        <v>840000</v>
      </c>
      <c r="E50" s="38">
        <v>220000</v>
      </c>
      <c r="F50" s="38">
        <v>200000</v>
      </c>
      <c r="G50" s="38">
        <v>0</v>
      </c>
      <c r="H50" s="39">
        <v>0</v>
      </c>
      <c r="I50" s="40">
        <v>1520000</v>
      </c>
      <c r="J50" s="40">
        <v>0</v>
      </c>
      <c r="K50" s="40">
        <v>136000</v>
      </c>
      <c r="L50" s="40">
        <v>168000</v>
      </c>
      <c r="M50" s="40">
        <v>0</v>
      </c>
      <c r="N50" s="39"/>
      <c r="O50" s="41">
        <f>SUM(D50:N50)</f>
        <v>3084000</v>
      </c>
      <c r="P50" s="47">
        <f>(O50/$O$53)*100</f>
        <v>53.63478260869565</v>
      </c>
      <c r="Q50" s="16"/>
    </row>
    <row r="51" spans="2:17" ht="15">
      <c r="B51" s="18"/>
      <c r="C51" s="9" t="s">
        <v>42</v>
      </c>
      <c r="D51" s="38">
        <v>280000</v>
      </c>
      <c r="E51" s="38">
        <v>0</v>
      </c>
      <c r="F51" s="38">
        <v>0</v>
      </c>
      <c r="G51" s="38">
        <f>16000+40000</f>
        <v>56000</v>
      </c>
      <c r="H51" s="39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39"/>
      <c r="O51" s="41">
        <f>SUM(D51:N51)</f>
        <v>336000</v>
      </c>
      <c r="P51" s="47">
        <f>(O51/$O$53)*100</f>
        <v>5.843478260869565</v>
      </c>
      <c r="Q51" s="16"/>
    </row>
    <row r="52" spans="2:17" ht="15">
      <c r="B52" s="18"/>
      <c r="C52" s="9" t="s">
        <v>43</v>
      </c>
      <c r="D52" s="38">
        <v>0</v>
      </c>
      <c r="E52" s="38">
        <v>200000</v>
      </c>
      <c r="F52" s="38">
        <v>180000</v>
      </c>
      <c r="G52" s="38">
        <v>60000</v>
      </c>
      <c r="H52" s="39">
        <v>0</v>
      </c>
      <c r="I52" s="40">
        <v>780000</v>
      </c>
      <c r="J52" s="40">
        <v>140000</v>
      </c>
      <c r="K52" s="40">
        <v>390000</v>
      </c>
      <c r="L52" s="40">
        <v>140000</v>
      </c>
      <c r="M52" s="40">
        <v>140000</v>
      </c>
      <c r="N52" s="39"/>
      <c r="O52" s="41">
        <f>SUM(D52:N52)</f>
        <v>2030000</v>
      </c>
      <c r="P52" s="47">
        <f>(O52/$O$53)*100</f>
        <v>35.30434782608695</v>
      </c>
      <c r="Q52" s="16"/>
    </row>
    <row r="53" spans="2:17" ht="16.5" thickBot="1">
      <c r="B53" s="19"/>
      <c r="C53" s="8" t="s">
        <v>12</v>
      </c>
      <c r="D53" s="48">
        <f aca="true" t="shared" si="8" ref="D53:O53">SUM(D48:D52)</f>
        <v>1120000</v>
      </c>
      <c r="E53" s="48">
        <f t="shared" si="8"/>
        <v>420000</v>
      </c>
      <c r="F53" s="48">
        <f t="shared" si="8"/>
        <v>500000</v>
      </c>
      <c r="G53" s="48">
        <f t="shared" si="8"/>
        <v>156000</v>
      </c>
      <c r="H53" s="49">
        <f t="shared" si="8"/>
        <v>0</v>
      </c>
      <c r="I53" s="50">
        <f t="shared" si="8"/>
        <v>2300000</v>
      </c>
      <c r="J53" s="50">
        <f t="shared" si="8"/>
        <v>140000</v>
      </c>
      <c r="K53" s="50">
        <f t="shared" si="8"/>
        <v>526000</v>
      </c>
      <c r="L53" s="50">
        <f t="shared" si="8"/>
        <v>448000</v>
      </c>
      <c r="M53" s="50">
        <f t="shared" si="8"/>
        <v>140000</v>
      </c>
      <c r="N53" s="49"/>
      <c r="O53" s="51">
        <f t="shared" si="8"/>
        <v>5750000</v>
      </c>
      <c r="P53" s="52">
        <f>(O53/$O$294)*100</f>
        <v>1.2119854237653707</v>
      </c>
      <c r="Q53" s="5"/>
    </row>
    <row r="54" spans="2:17" ht="15">
      <c r="B54" s="18"/>
      <c r="C54" s="9"/>
      <c r="D54" s="38"/>
      <c r="E54" s="38"/>
      <c r="F54" s="38"/>
      <c r="G54" s="38"/>
      <c r="H54" s="39"/>
      <c r="I54" s="40"/>
      <c r="J54" s="40"/>
      <c r="K54" s="40"/>
      <c r="L54" s="40"/>
      <c r="M54" s="40"/>
      <c r="N54" s="39"/>
      <c r="O54" s="41"/>
      <c r="P54" s="42"/>
      <c r="Q54" s="16"/>
    </row>
    <row r="55" spans="2:17" ht="15">
      <c r="B55" s="18" t="s">
        <v>240</v>
      </c>
      <c r="C55" s="9" t="s">
        <v>202</v>
      </c>
      <c r="D55" s="38">
        <v>0</v>
      </c>
      <c r="E55" s="38">
        <v>0</v>
      </c>
      <c r="F55" s="38">
        <v>0</v>
      </c>
      <c r="G55" s="38">
        <v>0</v>
      </c>
      <c r="H55" s="39">
        <v>0</v>
      </c>
      <c r="I55" s="40">
        <v>0</v>
      </c>
      <c r="J55" s="40">
        <v>0</v>
      </c>
      <c r="K55" s="40">
        <v>0</v>
      </c>
      <c r="L55" s="40">
        <v>0</v>
      </c>
      <c r="M55" s="40">
        <v>627251</v>
      </c>
      <c r="N55" s="39"/>
      <c r="O55" s="41">
        <f>SUM(D55:N55)</f>
        <v>627251</v>
      </c>
      <c r="P55" s="47">
        <f>(O55/$O$56)*100</f>
        <v>100</v>
      </c>
      <c r="Q55" s="16"/>
    </row>
    <row r="56" spans="2:17" ht="16.5" thickBot="1">
      <c r="B56" s="19"/>
      <c r="C56" s="8" t="s">
        <v>12</v>
      </c>
      <c r="D56" s="48">
        <f aca="true" t="shared" si="9" ref="D56:M56">SUM(D54:D55)</f>
        <v>0</v>
      </c>
      <c r="E56" s="48">
        <f t="shared" si="9"/>
        <v>0</v>
      </c>
      <c r="F56" s="48">
        <f t="shared" si="9"/>
        <v>0</v>
      </c>
      <c r="G56" s="48">
        <f t="shared" si="9"/>
        <v>0</v>
      </c>
      <c r="H56" s="49">
        <f t="shared" si="9"/>
        <v>0</v>
      </c>
      <c r="I56" s="50">
        <f t="shared" si="9"/>
        <v>0</v>
      </c>
      <c r="J56" s="50">
        <f t="shared" si="9"/>
        <v>0</v>
      </c>
      <c r="K56" s="50">
        <f t="shared" si="9"/>
        <v>0</v>
      </c>
      <c r="L56" s="50">
        <f t="shared" si="9"/>
        <v>0</v>
      </c>
      <c r="M56" s="50">
        <f t="shared" si="9"/>
        <v>627251</v>
      </c>
      <c r="N56" s="49"/>
      <c r="O56" s="51">
        <f>SUM(O54:O55)</f>
        <v>627251</v>
      </c>
      <c r="P56" s="52">
        <f>(O56/$O$294)*100</f>
        <v>0.13221201200734825</v>
      </c>
      <c r="Q56" s="5"/>
    </row>
    <row r="57" spans="2:17" ht="15">
      <c r="B57" s="18"/>
      <c r="C57" s="9"/>
      <c r="D57" s="38"/>
      <c r="E57" s="38"/>
      <c r="F57" s="38"/>
      <c r="G57" s="38"/>
      <c r="H57" s="39"/>
      <c r="I57" s="40"/>
      <c r="J57" s="40"/>
      <c r="K57" s="40"/>
      <c r="L57" s="40"/>
      <c r="M57" s="40"/>
      <c r="N57" s="39"/>
      <c r="O57" s="41"/>
      <c r="P57" s="42"/>
      <c r="Q57" s="16"/>
    </row>
    <row r="58" spans="2:17" ht="15">
      <c r="B58" s="18" t="s">
        <v>45</v>
      </c>
      <c r="C58" s="9" t="s">
        <v>241</v>
      </c>
      <c r="D58" s="38">
        <v>0</v>
      </c>
      <c r="E58" s="38">
        <v>0</v>
      </c>
      <c r="F58" s="38">
        <v>0</v>
      </c>
      <c r="G58" s="38">
        <v>0</v>
      </c>
      <c r="H58" s="39">
        <v>0</v>
      </c>
      <c r="I58" s="40">
        <v>0</v>
      </c>
      <c r="J58" s="40">
        <v>0</v>
      </c>
      <c r="K58" s="40">
        <v>0</v>
      </c>
      <c r="L58" s="40">
        <v>0</v>
      </c>
      <c r="M58" s="40">
        <v>56000</v>
      </c>
      <c r="N58" s="39"/>
      <c r="O58" s="41">
        <f aca="true" t="shared" si="10" ref="O58:O72">SUM(D58:N58)</f>
        <v>56000</v>
      </c>
      <c r="P58" s="47">
        <f aca="true" t="shared" si="11" ref="P58:P72">(O58/$O$73)*100</f>
        <v>0.14700837047285426</v>
      </c>
      <c r="Q58" s="16"/>
    </row>
    <row r="59" spans="2:17" ht="15">
      <c r="B59" s="18"/>
      <c r="C59" s="9" t="s">
        <v>221</v>
      </c>
      <c r="D59" s="38">
        <v>0</v>
      </c>
      <c r="E59" s="38">
        <v>0</v>
      </c>
      <c r="F59" s="38">
        <v>0</v>
      </c>
      <c r="G59" s="38">
        <v>0</v>
      </c>
      <c r="H59" s="39">
        <v>100000</v>
      </c>
      <c r="I59" s="40">
        <v>0</v>
      </c>
      <c r="J59" s="40">
        <v>0</v>
      </c>
      <c r="K59" s="40">
        <v>0</v>
      </c>
      <c r="L59" s="40">
        <v>100000</v>
      </c>
      <c r="M59" s="40">
        <v>0</v>
      </c>
      <c r="N59" s="39"/>
      <c r="O59" s="41">
        <f t="shared" si="10"/>
        <v>200000</v>
      </c>
      <c r="P59" s="47">
        <f t="shared" si="11"/>
        <v>0.5250298945459081</v>
      </c>
      <c r="Q59" s="16"/>
    </row>
    <row r="60" spans="2:17" ht="15">
      <c r="B60" s="18"/>
      <c r="C60" s="9" t="s">
        <v>232</v>
      </c>
      <c r="D60" s="38">
        <v>0</v>
      </c>
      <c r="E60" s="38">
        <v>0</v>
      </c>
      <c r="F60" s="38">
        <v>0</v>
      </c>
      <c r="G60" s="38">
        <v>0</v>
      </c>
      <c r="H60" s="39">
        <v>0</v>
      </c>
      <c r="I60" s="40">
        <v>0</v>
      </c>
      <c r="J60" s="40">
        <v>0</v>
      </c>
      <c r="K60" s="40">
        <v>240000</v>
      </c>
      <c r="L60" s="40">
        <v>0</v>
      </c>
      <c r="M60" s="40">
        <v>0</v>
      </c>
      <c r="N60" s="39"/>
      <c r="O60" s="41">
        <f t="shared" si="10"/>
        <v>240000</v>
      </c>
      <c r="P60" s="47">
        <f t="shared" si="11"/>
        <v>0.6300358734550896</v>
      </c>
      <c r="Q60" s="16"/>
    </row>
    <row r="61" spans="2:17" ht="15">
      <c r="B61" s="18"/>
      <c r="C61" s="9" t="s">
        <v>46</v>
      </c>
      <c r="D61" s="38">
        <v>0</v>
      </c>
      <c r="E61" s="38">
        <v>0</v>
      </c>
      <c r="F61" s="38">
        <v>0</v>
      </c>
      <c r="G61" s="38">
        <v>0</v>
      </c>
      <c r="H61" s="39">
        <v>0</v>
      </c>
      <c r="I61" s="40">
        <v>500000</v>
      </c>
      <c r="J61" s="40">
        <v>0</v>
      </c>
      <c r="K61" s="40">
        <v>0</v>
      </c>
      <c r="L61" s="40">
        <v>0</v>
      </c>
      <c r="M61" s="40">
        <v>0</v>
      </c>
      <c r="N61" s="39"/>
      <c r="O61" s="41">
        <f t="shared" si="10"/>
        <v>500000</v>
      </c>
      <c r="P61" s="47">
        <f t="shared" si="11"/>
        <v>1.3125747363647702</v>
      </c>
      <c r="Q61" s="16"/>
    </row>
    <row r="62" spans="2:17" ht="15">
      <c r="B62" s="18"/>
      <c r="C62" s="9" t="s">
        <v>47</v>
      </c>
      <c r="D62" s="38">
        <v>360000</v>
      </c>
      <c r="E62" s="38">
        <v>200000</v>
      </c>
      <c r="F62" s="38">
        <v>448000</v>
      </c>
      <c r="G62" s="38">
        <v>177776</v>
      </c>
      <c r="H62" s="39">
        <v>0</v>
      </c>
      <c r="I62" s="40">
        <v>100000</v>
      </c>
      <c r="J62" s="40">
        <v>140000</v>
      </c>
      <c r="K62" s="40">
        <v>280000</v>
      </c>
      <c r="L62" s="40">
        <v>112000</v>
      </c>
      <c r="M62" s="40">
        <v>305000</v>
      </c>
      <c r="N62" s="39"/>
      <c r="O62" s="41">
        <f t="shared" si="10"/>
        <v>2122776</v>
      </c>
      <c r="P62" s="47">
        <f t="shared" si="11"/>
        <v>5.572604297122923</v>
      </c>
      <c r="Q62" s="16"/>
    </row>
    <row r="63" spans="2:17" ht="15">
      <c r="B63" s="18"/>
      <c r="C63" s="9" t="s">
        <v>48</v>
      </c>
      <c r="D63" s="38">
        <v>56000</v>
      </c>
      <c r="E63" s="38">
        <v>0</v>
      </c>
      <c r="F63" s="38">
        <v>0</v>
      </c>
      <c r="G63" s="38">
        <v>151000</v>
      </c>
      <c r="H63" s="39">
        <v>0</v>
      </c>
      <c r="I63" s="40">
        <v>165000</v>
      </c>
      <c r="J63" s="40">
        <v>175000</v>
      </c>
      <c r="K63" s="40">
        <v>100000</v>
      </c>
      <c r="L63" s="40">
        <v>200000</v>
      </c>
      <c r="M63" s="40">
        <v>0</v>
      </c>
      <c r="N63" s="39"/>
      <c r="O63" s="41">
        <f t="shared" si="10"/>
        <v>847000</v>
      </c>
      <c r="P63" s="47">
        <f t="shared" si="11"/>
        <v>2.2235016034019206</v>
      </c>
      <c r="Q63" s="16"/>
    </row>
    <row r="64" spans="2:17" ht="15">
      <c r="B64" s="18"/>
      <c r="C64" s="9" t="s">
        <v>49</v>
      </c>
      <c r="D64" s="38">
        <v>431200</v>
      </c>
      <c r="E64" s="38">
        <v>1256000</v>
      </c>
      <c r="F64" s="38">
        <v>912000</v>
      </c>
      <c r="G64" s="38">
        <v>920503</v>
      </c>
      <c r="H64" s="39">
        <v>797215</v>
      </c>
      <c r="I64" s="40">
        <v>980000</v>
      </c>
      <c r="J64" s="40">
        <v>1180000</v>
      </c>
      <c r="K64" s="40">
        <v>387000</v>
      </c>
      <c r="L64" s="40">
        <v>0</v>
      </c>
      <c r="M64" s="40">
        <v>3083653</v>
      </c>
      <c r="N64" s="39"/>
      <c r="O64" s="41">
        <f t="shared" si="10"/>
        <v>9947571</v>
      </c>
      <c r="P64" s="47">
        <f t="shared" si="11"/>
        <v>26.11386076558967</v>
      </c>
      <c r="Q64" s="16"/>
    </row>
    <row r="65" spans="2:17" ht="15">
      <c r="B65" s="18"/>
      <c r="C65" s="9" t="s">
        <v>50</v>
      </c>
      <c r="D65" s="38">
        <v>440000</v>
      </c>
      <c r="E65" s="38">
        <v>400000</v>
      </c>
      <c r="F65" s="38">
        <v>637976</v>
      </c>
      <c r="G65" s="38">
        <v>350000</v>
      </c>
      <c r="H65" s="39">
        <v>440000</v>
      </c>
      <c r="I65" s="40">
        <v>400000</v>
      </c>
      <c r="J65" s="40">
        <v>350000</v>
      </c>
      <c r="K65" s="40">
        <v>675000</v>
      </c>
      <c r="L65" s="40">
        <v>400000</v>
      </c>
      <c r="M65" s="40">
        <v>200000</v>
      </c>
      <c r="N65" s="39"/>
      <c r="O65" s="41">
        <f t="shared" si="10"/>
        <v>4292976</v>
      </c>
      <c r="P65" s="47">
        <f t="shared" si="11"/>
        <v>11.269703682840571</v>
      </c>
      <c r="Q65" s="16"/>
    </row>
    <row r="66" spans="2:17" ht="15">
      <c r="B66" s="18"/>
      <c r="C66" s="9" t="s">
        <v>242</v>
      </c>
      <c r="D66" s="38">
        <v>0</v>
      </c>
      <c r="E66" s="38">
        <v>0</v>
      </c>
      <c r="F66" s="38">
        <v>0</v>
      </c>
      <c r="G66" s="38">
        <v>0</v>
      </c>
      <c r="H66" s="39">
        <v>0</v>
      </c>
      <c r="I66" s="40">
        <v>0</v>
      </c>
      <c r="J66" s="40">
        <v>0</v>
      </c>
      <c r="K66" s="40">
        <v>0</v>
      </c>
      <c r="L66" s="40">
        <v>0</v>
      </c>
      <c r="M66" s="40">
        <v>220000</v>
      </c>
      <c r="N66" s="39"/>
      <c r="O66" s="41">
        <f t="shared" si="10"/>
        <v>220000</v>
      </c>
      <c r="P66" s="47">
        <f t="shared" si="11"/>
        <v>0.5775328840004988</v>
      </c>
      <c r="Q66" s="16"/>
    </row>
    <row r="67" spans="2:17" ht="15">
      <c r="B67" s="18"/>
      <c r="C67" s="9" t="s">
        <v>51</v>
      </c>
      <c r="D67" s="38">
        <v>20000</v>
      </c>
      <c r="E67" s="38">
        <v>20000</v>
      </c>
      <c r="F67" s="38">
        <v>20000</v>
      </c>
      <c r="G67" s="38">
        <v>20000</v>
      </c>
      <c r="H67" s="39">
        <v>48295</v>
      </c>
      <c r="I67" s="40">
        <v>48000</v>
      </c>
      <c r="J67" s="40">
        <v>0</v>
      </c>
      <c r="K67" s="40">
        <v>0</v>
      </c>
      <c r="L67" s="40">
        <v>0</v>
      </c>
      <c r="M67" s="40">
        <v>60000</v>
      </c>
      <c r="N67" s="39"/>
      <c r="O67" s="41">
        <f t="shared" si="10"/>
        <v>236295</v>
      </c>
      <c r="P67" s="47">
        <f t="shared" si="11"/>
        <v>0.6203096946586267</v>
      </c>
      <c r="Q67" s="16"/>
    </row>
    <row r="68" spans="2:17" ht="15">
      <c r="B68" s="18"/>
      <c r="C68" s="9" t="s">
        <v>52</v>
      </c>
      <c r="D68" s="38">
        <v>8000</v>
      </c>
      <c r="E68" s="38">
        <v>0</v>
      </c>
      <c r="F68" s="38">
        <v>0</v>
      </c>
      <c r="G68" s="38">
        <v>0</v>
      </c>
      <c r="H68" s="39">
        <v>0</v>
      </c>
      <c r="I68" s="40">
        <v>0</v>
      </c>
      <c r="J68" s="40">
        <v>0</v>
      </c>
      <c r="K68" s="40">
        <v>65000</v>
      </c>
      <c r="L68" s="40">
        <v>0</v>
      </c>
      <c r="M68" s="40">
        <v>300000</v>
      </c>
      <c r="N68" s="39"/>
      <c r="O68" s="41">
        <f t="shared" si="10"/>
        <v>373000</v>
      </c>
      <c r="P68" s="47">
        <f t="shared" si="11"/>
        <v>0.9791807533281186</v>
      </c>
      <c r="Q68" s="16"/>
    </row>
    <row r="69" spans="2:17" ht="15">
      <c r="B69" s="18"/>
      <c r="C69" s="9" t="s">
        <v>53</v>
      </c>
      <c r="D69" s="38">
        <v>295000</v>
      </c>
      <c r="E69" s="38">
        <v>170400</v>
      </c>
      <c r="F69" s="38">
        <v>110000</v>
      </c>
      <c r="G69" s="38">
        <v>182500</v>
      </c>
      <c r="H69" s="39">
        <v>280000</v>
      </c>
      <c r="I69" s="40">
        <v>0</v>
      </c>
      <c r="J69" s="40">
        <v>260000</v>
      </c>
      <c r="K69" s="40">
        <v>266950</v>
      </c>
      <c r="L69" s="40">
        <v>280000</v>
      </c>
      <c r="M69" s="40">
        <v>50000</v>
      </c>
      <c r="N69" s="39"/>
      <c r="O69" s="41">
        <f t="shared" si="10"/>
        <v>1894850</v>
      </c>
      <c r="P69" s="47">
        <f t="shared" si="11"/>
        <v>4.97426447840157</v>
      </c>
      <c r="Q69" s="16"/>
    </row>
    <row r="70" spans="2:17" ht="15">
      <c r="B70" s="18"/>
      <c r="C70" s="9" t="s">
        <v>243</v>
      </c>
      <c r="D70" s="38">
        <v>0</v>
      </c>
      <c r="E70" s="38">
        <v>0</v>
      </c>
      <c r="F70" s="38">
        <v>0</v>
      </c>
      <c r="G70" s="38">
        <v>0</v>
      </c>
      <c r="H70" s="39">
        <v>0</v>
      </c>
      <c r="I70" s="40">
        <v>0</v>
      </c>
      <c r="J70" s="40">
        <v>0</v>
      </c>
      <c r="K70" s="40">
        <v>0</v>
      </c>
      <c r="L70" s="40">
        <v>0</v>
      </c>
      <c r="M70" s="40">
        <v>130000</v>
      </c>
      <c r="N70" s="39"/>
      <c r="O70" s="41">
        <f t="shared" si="10"/>
        <v>130000</v>
      </c>
      <c r="P70" s="47">
        <f t="shared" si="11"/>
        <v>0.34126943145484023</v>
      </c>
      <c r="Q70" s="16"/>
    </row>
    <row r="71" spans="2:17" ht="15">
      <c r="B71" s="18"/>
      <c r="C71" s="9" t="s">
        <v>54</v>
      </c>
      <c r="D71" s="38">
        <v>488000</v>
      </c>
      <c r="E71" s="38">
        <v>588000</v>
      </c>
      <c r="F71" s="38">
        <v>835000</v>
      </c>
      <c r="G71" s="38">
        <v>648000</v>
      </c>
      <c r="H71" s="39">
        <v>905000</v>
      </c>
      <c r="I71" s="40">
        <v>1350000</v>
      </c>
      <c r="J71" s="40">
        <v>2168362</v>
      </c>
      <c r="K71" s="40">
        <v>1545000</v>
      </c>
      <c r="L71" s="40">
        <v>2055000</v>
      </c>
      <c r="M71" s="40">
        <v>1702236</v>
      </c>
      <c r="N71" s="39"/>
      <c r="O71" s="41">
        <f t="shared" si="10"/>
        <v>12284598</v>
      </c>
      <c r="P71" s="47">
        <f t="shared" si="11"/>
        <v>32.24890596239437</v>
      </c>
      <c r="Q71" s="16"/>
    </row>
    <row r="72" spans="2:17" ht="15">
      <c r="B72" s="18"/>
      <c r="C72" s="9" t="s">
        <v>55</v>
      </c>
      <c r="D72" s="38">
        <v>444368</v>
      </c>
      <c r="E72" s="38">
        <v>64000</v>
      </c>
      <c r="F72" s="38">
        <v>455000</v>
      </c>
      <c r="G72" s="38">
        <v>180000</v>
      </c>
      <c r="H72" s="39">
        <v>652018</v>
      </c>
      <c r="I72" s="40">
        <v>148617</v>
      </c>
      <c r="J72" s="40">
        <v>629000</v>
      </c>
      <c r="K72" s="40">
        <v>800000</v>
      </c>
      <c r="L72" s="40">
        <v>1375000</v>
      </c>
      <c r="M72" s="40">
        <v>0</v>
      </c>
      <c r="N72" s="39"/>
      <c r="O72" s="41">
        <f t="shared" si="10"/>
        <v>4748003</v>
      </c>
      <c r="P72" s="47">
        <f t="shared" si="11"/>
        <v>12.464217571968277</v>
      </c>
      <c r="Q72" s="16"/>
    </row>
    <row r="73" spans="2:17" ht="16.5" thickBot="1">
      <c r="B73" s="19"/>
      <c r="C73" s="8" t="s">
        <v>12</v>
      </c>
      <c r="D73" s="48">
        <f aca="true" t="shared" si="12" ref="D73:M73">SUM(D57:D72)</f>
        <v>2542568</v>
      </c>
      <c r="E73" s="48">
        <f t="shared" si="12"/>
        <v>2698400</v>
      </c>
      <c r="F73" s="48">
        <f t="shared" si="12"/>
        <v>3417976</v>
      </c>
      <c r="G73" s="48">
        <f t="shared" si="12"/>
        <v>2629779</v>
      </c>
      <c r="H73" s="49">
        <f t="shared" si="12"/>
        <v>3222528</v>
      </c>
      <c r="I73" s="50">
        <f t="shared" si="12"/>
        <v>3691617</v>
      </c>
      <c r="J73" s="50">
        <f t="shared" si="12"/>
        <v>4902362</v>
      </c>
      <c r="K73" s="50">
        <f t="shared" si="12"/>
        <v>4358950</v>
      </c>
      <c r="L73" s="50">
        <f t="shared" si="12"/>
        <v>4522000</v>
      </c>
      <c r="M73" s="50">
        <f t="shared" si="12"/>
        <v>6106889</v>
      </c>
      <c r="N73" s="49"/>
      <c r="O73" s="51">
        <f>SUM(O57:O72)</f>
        <v>38093069</v>
      </c>
      <c r="P73" s="52">
        <f>(O73/$O$294)*100</f>
        <v>8.029259891215393</v>
      </c>
      <c r="Q73" s="5"/>
    </row>
    <row r="74" spans="2:17" ht="15">
      <c r="B74" s="18"/>
      <c r="C74" s="9"/>
      <c r="D74" s="38"/>
      <c r="E74" s="38"/>
      <c r="F74" s="38"/>
      <c r="G74" s="38"/>
      <c r="H74" s="39"/>
      <c r="I74" s="40"/>
      <c r="J74" s="40"/>
      <c r="K74" s="40"/>
      <c r="L74" s="40"/>
      <c r="M74" s="40"/>
      <c r="N74" s="39"/>
      <c r="O74" s="41"/>
      <c r="P74" s="42"/>
      <c r="Q74" s="16"/>
    </row>
    <row r="75" spans="2:17" ht="15">
      <c r="B75" s="18" t="s">
        <v>56</v>
      </c>
      <c r="C75" s="9" t="s">
        <v>57</v>
      </c>
      <c r="D75" s="38">
        <v>1140800</v>
      </c>
      <c r="E75" s="38">
        <v>3055000</v>
      </c>
      <c r="F75" s="38">
        <v>3504000</v>
      </c>
      <c r="G75" s="38">
        <v>4252000</v>
      </c>
      <c r="H75" s="39">
        <v>192000</v>
      </c>
      <c r="I75" s="40">
        <v>3599603</v>
      </c>
      <c r="J75" s="40">
        <v>2488000</v>
      </c>
      <c r="K75" s="40">
        <v>2804841</v>
      </c>
      <c r="L75" s="40">
        <v>11716000</v>
      </c>
      <c r="M75" s="40">
        <v>6473600</v>
      </c>
      <c r="N75" s="39"/>
      <c r="O75" s="41">
        <f>SUM(D75:N75)</f>
        <v>39225844</v>
      </c>
      <c r="P75" s="47">
        <f>(O75/$O$79)*100</f>
        <v>91.4833674455751</v>
      </c>
      <c r="Q75" s="16"/>
    </row>
    <row r="76" spans="2:17" ht="15">
      <c r="B76" s="18"/>
      <c r="C76" s="9" t="s">
        <v>58</v>
      </c>
      <c r="D76" s="38">
        <v>35372</v>
      </c>
      <c r="E76" s="38">
        <v>41388</v>
      </c>
      <c r="F76" s="38"/>
      <c r="G76" s="38">
        <v>187424</v>
      </c>
      <c r="H76" s="39">
        <v>92548</v>
      </c>
      <c r="I76" s="40">
        <v>40000</v>
      </c>
      <c r="J76" s="40">
        <v>99747</v>
      </c>
      <c r="K76" s="40">
        <v>0</v>
      </c>
      <c r="L76" s="40">
        <v>101715</v>
      </c>
      <c r="M76" s="40">
        <v>45000</v>
      </c>
      <c r="N76" s="39"/>
      <c r="O76" s="41">
        <f>SUM(D76:N76)</f>
        <v>643194</v>
      </c>
      <c r="P76" s="47">
        <f>(O76/$O$79)*100</f>
        <v>1.500071051136318</v>
      </c>
      <c r="Q76" s="16"/>
    </row>
    <row r="77" spans="2:17" ht="15">
      <c r="B77" s="18"/>
      <c r="C77" s="9" t="s">
        <v>59</v>
      </c>
      <c r="D77" s="38">
        <v>26140</v>
      </c>
      <c r="E77" s="38">
        <v>26140</v>
      </c>
      <c r="F77" s="38">
        <v>91200</v>
      </c>
      <c r="G77" s="38">
        <v>96800</v>
      </c>
      <c r="H77" s="39">
        <v>86376</v>
      </c>
      <c r="I77" s="40">
        <v>91740</v>
      </c>
      <c r="J77" s="40">
        <v>99284</v>
      </c>
      <c r="K77" s="40">
        <v>108218</v>
      </c>
      <c r="L77" s="40">
        <v>123517</v>
      </c>
      <c r="M77" s="40">
        <v>155116</v>
      </c>
      <c r="N77" s="39"/>
      <c r="O77" s="41">
        <f>SUM(D77:N77)</f>
        <v>904531</v>
      </c>
      <c r="P77" s="47">
        <f>(O77/$O$79)*100</f>
        <v>2.1095668926566242</v>
      </c>
      <c r="Q77" s="16"/>
    </row>
    <row r="78" spans="2:17" ht="15">
      <c r="B78" s="18"/>
      <c r="C78" s="9" t="s">
        <v>60</v>
      </c>
      <c r="D78" s="38">
        <v>0</v>
      </c>
      <c r="E78" s="38">
        <v>0</v>
      </c>
      <c r="F78" s="38">
        <v>16000</v>
      </c>
      <c r="G78" s="38">
        <v>0</v>
      </c>
      <c r="H78" s="39">
        <v>0</v>
      </c>
      <c r="I78" s="40">
        <v>0</v>
      </c>
      <c r="J78" s="40">
        <v>40000</v>
      </c>
      <c r="K78" s="40">
        <v>1784000</v>
      </c>
      <c r="L78" s="40">
        <v>264000</v>
      </c>
      <c r="M78" s="40">
        <v>0</v>
      </c>
      <c r="N78" s="39"/>
      <c r="O78" s="41">
        <f>SUM(D78:N78)</f>
        <v>2104000</v>
      </c>
      <c r="P78" s="47">
        <f>(O78/$O$79)*100</f>
        <v>4.90699461063196</v>
      </c>
      <c r="Q78" s="16"/>
    </row>
    <row r="79" spans="2:17" ht="16.5" thickBot="1">
      <c r="B79" s="19"/>
      <c r="C79" s="8" t="s">
        <v>12</v>
      </c>
      <c r="D79" s="48">
        <f aca="true" t="shared" si="13" ref="D79:O79">SUM(D74:D78)</f>
        <v>1202312</v>
      </c>
      <c r="E79" s="48">
        <f t="shared" si="13"/>
        <v>3122528</v>
      </c>
      <c r="F79" s="48">
        <f t="shared" si="13"/>
        <v>3611200</v>
      </c>
      <c r="G79" s="48">
        <f t="shared" si="13"/>
        <v>4536224</v>
      </c>
      <c r="H79" s="49">
        <f t="shared" si="13"/>
        <v>370924</v>
      </c>
      <c r="I79" s="50">
        <f t="shared" si="13"/>
        <v>3731343</v>
      </c>
      <c r="J79" s="50">
        <f t="shared" si="13"/>
        <v>2727031</v>
      </c>
      <c r="K79" s="50">
        <f t="shared" si="13"/>
        <v>4697059</v>
      </c>
      <c r="L79" s="50">
        <f t="shared" si="13"/>
        <v>12205232</v>
      </c>
      <c r="M79" s="50">
        <f t="shared" si="13"/>
        <v>6673716</v>
      </c>
      <c r="N79" s="49"/>
      <c r="O79" s="51">
        <f t="shared" si="13"/>
        <v>42877569</v>
      </c>
      <c r="P79" s="52">
        <f>(O79/$O$294)*100</f>
        <v>9.03773715382503</v>
      </c>
      <c r="Q79" s="5"/>
    </row>
    <row r="80" spans="2:17" ht="15">
      <c r="B80" s="18"/>
      <c r="C80" s="9"/>
      <c r="D80" s="38"/>
      <c r="E80" s="38"/>
      <c r="F80" s="38"/>
      <c r="G80" s="38"/>
      <c r="H80" s="39"/>
      <c r="I80" s="40"/>
      <c r="J80" s="40"/>
      <c r="K80" s="40"/>
      <c r="L80" s="40"/>
      <c r="M80" s="40"/>
      <c r="N80" s="39"/>
      <c r="O80" s="41"/>
      <c r="P80" s="42"/>
      <c r="Q80" s="16"/>
    </row>
    <row r="81" spans="2:17" ht="15">
      <c r="B81" s="18" t="s">
        <v>61</v>
      </c>
      <c r="C81" s="9" t="s">
        <v>62</v>
      </c>
      <c r="D81" s="38">
        <v>35706</v>
      </c>
      <c r="E81" s="38">
        <v>60000</v>
      </c>
      <c r="F81" s="38">
        <v>100000</v>
      </c>
      <c r="G81" s="38">
        <v>131200</v>
      </c>
      <c r="H81" s="39">
        <v>0</v>
      </c>
      <c r="I81" s="40">
        <v>1366649</v>
      </c>
      <c r="J81" s="40">
        <v>320000</v>
      </c>
      <c r="K81" s="40">
        <v>0</v>
      </c>
      <c r="L81" s="40">
        <v>0</v>
      </c>
      <c r="M81" s="40">
        <v>0</v>
      </c>
      <c r="N81" s="39"/>
      <c r="O81" s="41">
        <f>SUM(D81:N81)</f>
        <v>2013555</v>
      </c>
      <c r="P81" s="47">
        <f>(O81/$O$83)*100</f>
        <v>46.835574060290284</v>
      </c>
      <c r="Q81" s="16"/>
    </row>
    <row r="82" spans="2:17" ht="15">
      <c r="B82" s="18"/>
      <c r="C82" s="9" t="s">
        <v>63</v>
      </c>
      <c r="D82" s="38">
        <v>444294</v>
      </c>
      <c r="E82" s="38">
        <v>0</v>
      </c>
      <c r="F82" s="38">
        <v>0</v>
      </c>
      <c r="G82" s="38">
        <v>0</v>
      </c>
      <c r="H82" s="39">
        <v>0</v>
      </c>
      <c r="I82" s="40">
        <v>1841351</v>
      </c>
      <c r="J82" s="40">
        <v>0</v>
      </c>
      <c r="K82" s="40">
        <v>0</v>
      </c>
      <c r="L82" s="40">
        <v>0</v>
      </c>
      <c r="M82" s="40">
        <v>0</v>
      </c>
      <c r="N82" s="39"/>
      <c r="O82" s="41">
        <f>SUM(D82:N82)</f>
        <v>2285645</v>
      </c>
      <c r="P82" s="47">
        <f>(O82/$O$83)*100</f>
        <v>53.164425939709716</v>
      </c>
      <c r="Q82" s="16"/>
    </row>
    <row r="83" spans="2:17" ht="16.5" thickBot="1">
      <c r="B83" s="19"/>
      <c r="C83" s="8" t="s">
        <v>12</v>
      </c>
      <c r="D83" s="48">
        <f aca="true" t="shared" si="14" ref="D83:O83">SUM(D80:D82)</f>
        <v>480000</v>
      </c>
      <c r="E83" s="48">
        <f t="shared" si="14"/>
        <v>60000</v>
      </c>
      <c r="F83" s="48">
        <f t="shared" si="14"/>
        <v>100000</v>
      </c>
      <c r="G83" s="48">
        <f t="shared" si="14"/>
        <v>131200</v>
      </c>
      <c r="H83" s="49">
        <f t="shared" si="14"/>
        <v>0</v>
      </c>
      <c r="I83" s="50">
        <f t="shared" si="14"/>
        <v>3208000</v>
      </c>
      <c r="J83" s="50">
        <f t="shared" si="14"/>
        <v>320000</v>
      </c>
      <c r="K83" s="50">
        <f t="shared" si="14"/>
        <v>0</v>
      </c>
      <c r="L83" s="50">
        <f t="shared" si="14"/>
        <v>0</v>
      </c>
      <c r="M83" s="50">
        <f t="shared" si="14"/>
        <v>0</v>
      </c>
      <c r="N83" s="49"/>
      <c r="O83" s="51">
        <f t="shared" si="14"/>
        <v>4299200</v>
      </c>
      <c r="P83" s="52">
        <f>(O83/$O$294)*100</f>
        <v>0.9061856928438403</v>
      </c>
      <c r="Q83" s="5"/>
    </row>
    <row r="84" spans="2:17" ht="15">
      <c r="B84" s="18"/>
      <c r="C84" s="9"/>
      <c r="D84" s="38"/>
      <c r="E84" s="38"/>
      <c r="F84" s="38"/>
      <c r="G84" s="38"/>
      <c r="H84" s="39"/>
      <c r="I84" s="40"/>
      <c r="J84" s="40"/>
      <c r="K84" s="40"/>
      <c r="L84" s="40"/>
      <c r="M84" s="40"/>
      <c r="N84" s="39"/>
      <c r="O84" s="41"/>
      <c r="P84" s="42"/>
      <c r="Q84" s="16"/>
    </row>
    <row r="85" spans="2:17" ht="15">
      <c r="B85" s="18" t="s">
        <v>64</v>
      </c>
      <c r="C85" s="9" t="s">
        <v>65</v>
      </c>
      <c r="D85" s="38">
        <v>136000</v>
      </c>
      <c r="E85" s="38">
        <v>168000</v>
      </c>
      <c r="F85" s="38">
        <v>344240</v>
      </c>
      <c r="G85" s="38">
        <v>341920</v>
      </c>
      <c r="H85" s="39">
        <v>316000</v>
      </c>
      <c r="I85" s="40">
        <v>116000</v>
      </c>
      <c r="J85" s="40">
        <v>296000</v>
      </c>
      <c r="K85" s="40">
        <v>216000</v>
      </c>
      <c r="L85" s="40">
        <v>56000</v>
      </c>
      <c r="M85" s="40">
        <v>16000</v>
      </c>
      <c r="N85" s="39"/>
      <c r="O85" s="41">
        <f>SUM(D85:N85)</f>
        <v>2006160</v>
      </c>
      <c r="P85" s="47">
        <f>(O85/$O$88)*100</f>
        <v>44.01081623242176</v>
      </c>
      <c r="Q85" s="16"/>
    </row>
    <row r="86" spans="2:17" ht="15">
      <c r="B86" s="18"/>
      <c r="C86" s="9" t="s">
        <v>66</v>
      </c>
      <c r="D86" s="38">
        <v>118166</v>
      </c>
      <c r="E86" s="38">
        <v>184920</v>
      </c>
      <c r="F86" s="38">
        <v>150000</v>
      </c>
      <c r="G86" s="38">
        <v>72822</v>
      </c>
      <c r="H86" s="39">
        <v>162421</v>
      </c>
      <c r="I86" s="40">
        <v>179200</v>
      </c>
      <c r="J86" s="40">
        <v>180400</v>
      </c>
      <c r="K86" s="40">
        <v>221600</v>
      </c>
      <c r="L86" s="40">
        <v>240800</v>
      </c>
      <c r="M86" s="40">
        <v>245200</v>
      </c>
      <c r="N86" s="39"/>
      <c r="O86" s="41">
        <f>SUM(D86:N86)</f>
        <v>1755529</v>
      </c>
      <c r="P86" s="47">
        <f>(O86/$O$88)*100</f>
        <v>38.51251356306931</v>
      </c>
      <c r="Q86" s="16"/>
    </row>
    <row r="87" spans="2:17" ht="15">
      <c r="B87" s="18"/>
      <c r="C87" s="9" t="s">
        <v>67</v>
      </c>
      <c r="D87" s="38">
        <v>0</v>
      </c>
      <c r="E87" s="38">
        <v>137643</v>
      </c>
      <c r="F87" s="38">
        <v>285718</v>
      </c>
      <c r="G87" s="38">
        <v>301884</v>
      </c>
      <c r="H87" s="39">
        <v>11900</v>
      </c>
      <c r="I87" s="40">
        <v>11900</v>
      </c>
      <c r="J87" s="40">
        <v>11900</v>
      </c>
      <c r="K87" s="40">
        <v>11900</v>
      </c>
      <c r="L87" s="40">
        <v>11900</v>
      </c>
      <c r="M87" s="40">
        <v>11900</v>
      </c>
      <c r="N87" s="39"/>
      <c r="O87" s="41">
        <f>SUM(D87:N87)</f>
        <v>796645</v>
      </c>
      <c r="P87" s="47">
        <f>(O87/$O$88)*100</f>
        <v>17.476670204508927</v>
      </c>
      <c r="Q87" s="16"/>
    </row>
    <row r="88" spans="2:17" ht="16.5" thickBot="1">
      <c r="B88" s="19"/>
      <c r="C88" s="8" t="s">
        <v>12</v>
      </c>
      <c r="D88" s="48">
        <f aca="true" t="shared" si="15" ref="D88:O88">SUM(D84:D87)</f>
        <v>254166</v>
      </c>
      <c r="E88" s="48">
        <f t="shared" si="15"/>
        <v>490563</v>
      </c>
      <c r="F88" s="48">
        <f t="shared" si="15"/>
        <v>779958</v>
      </c>
      <c r="G88" s="48">
        <f t="shared" si="15"/>
        <v>716626</v>
      </c>
      <c r="H88" s="49">
        <f t="shared" si="15"/>
        <v>490321</v>
      </c>
      <c r="I88" s="50">
        <f t="shared" si="15"/>
        <v>307100</v>
      </c>
      <c r="J88" s="50">
        <f t="shared" si="15"/>
        <v>488300</v>
      </c>
      <c r="K88" s="50">
        <f t="shared" si="15"/>
        <v>449500</v>
      </c>
      <c r="L88" s="50">
        <f t="shared" si="15"/>
        <v>308700</v>
      </c>
      <c r="M88" s="50">
        <f t="shared" si="15"/>
        <v>273100</v>
      </c>
      <c r="N88" s="49"/>
      <c r="O88" s="51">
        <f t="shared" si="15"/>
        <v>4558334</v>
      </c>
      <c r="P88" s="52">
        <f>(O88/$O$294)*100</f>
        <v>0.9608059764615821</v>
      </c>
      <c r="Q88" s="5"/>
    </row>
    <row r="89" spans="2:17" ht="15">
      <c r="B89" s="18"/>
      <c r="C89" s="9"/>
      <c r="D89" s="38"/>
      <c r="E89" s="38"/>
      <c r="F89" s="38"/>
      <c r="G89" s="38"/>
      <c r="H89" s="39"/>
      <c r="I89" s="40"/>
      <c r="J89" s="40"/>
      <c r="K89" s="40"/>
      <c r="L89" s="40"/>
      <c r="M89" s="40"/>
      <c r="N89" s="39"/>
      <c r="O89" s="41"/>
      <c r="P89" s="42"/>
      <c r="Q89" s="16"/>
    </row>
    <row r="90" spans="2:17" ht="15">
      <c r="B90" s="18" t="s">
        <v>68</v>
      </c>
      <c r="C90" s="9" t="s">
        <v>244</v>
      </c>
      <c r="D90" s="38">
        <v>0</v>
      </c>
      <c r="E90" s="38">
        <v>0</v>
      </c>
      <c r="F90" s="38">
        <v>0</v>
      </c>
      <c r="G90" s="38">
        <v>0</v>
      </c>
      <c r="H90" s="39">
        <v>0</v>
      </c>
      <c r="I90" s="40">
        <v>0</v>
      </c>
      <c r="J90" s="40">
        <v>0</v>
      </c>
      <c r="K90" s="40">
        <v>0</v>
      </c>
      <c r="L90" s="40">
        <v>0</v>
      </c>
      <c r="M90" s="40">
        <v>762502</v>
      </c>
      <c r="N90" s="39"/>
      <c r="O90" s="41">
        <f>SUM(D90:N90)</f>
        <v>762502</v>
      </c>
      <c r="P90" s="47">
        <f>(O90/$O$92)*100</f>
        <v>35.11773968542878</v>
      </c>
      <c r="Q90" s="16"/>
    </row>
    <row r="91" spans="2:17" ht="15">
      <c r="B91" s="18"/>
      <c r="C91" s="9" t="s">
        <v>69</v>
      </c>
      <c r="D91" s="38">
        <v>96960</v>
      </c>
      <c r="E91" s="38">
        <v>98116</v>
      </c>
      <c r="F91" s="38">
        <v>63360</v>
      </c>
      <c r="G91" s="38">
        <v>92720</v>
      </c>
      <c r="H91" s="39">
        <v>58368</v>
      </c>
      <c r="I91" s="40">
        <v>0</v>
      </c>
      <c r="J91" s="40">
        <v>39018</v>
      </c>
      <c r="K91" s="40">
        <v>40028</v>
      </c>
      <c r="L91" s="40">
        <v>250000</v>
      </c>
      <c r="M91" s="40">
        <v>670201</v>
      </c>
      <c r="N91" s="39"/>
      <c r="O91" s="41">
        <f>SUM(D91:N91)</f>
        <v>1408771</v>
      </c>
      <c r="P91" s="47">
        <f>(O91/$O$92)*100</f>
        <v>64.88226031457121</v>
      </c>
      <c r="Q91" s="16"/>
    </row>
    <row r="92" spans="2:17" ht="16.5" thickBot="1">
      <c r="B92" s="19"/>
      <c r="C92" s="8" t="s">
        <v>12</v>
      </c>
      <c r="D92" s="48">
        <f aca="true" t="shared" si="16" ref="D92:O92">SUM(D89:D91)</f>
        <v>96960</v>
      </c>
      <c r="E92" s="48">
        <f t="shared" si="16"/>
        <v>98116</v>
      </c>
      <c r="F92" s="48">
        <f t="shared" si="16"/>
        <v>63360</v>
      </c>
      <c r="G92" s="48">
        <f t="shared" si="16"/>
        <v>92720</v>
      </c>
      <c r="H92" s="49">
        <f t="shared" si="16"/>
        <v>58368</v>
      </c>
      <c r="I92" s="50">
        <f t="shared" si="16"/>
        <v>0</v>
      </c>
      <c r="J92" s="50">
        <f t="shared" si="16"/>
        <v>39018</v>
      </c>
      <c r="K92" s="50">
        <f t="shared" si="16"/>
        <v>40028</v>
      </c>
      <c r="L92" s="50">
        <f t="shared" si="16"/>
        <v>250000</v>
      </c>
      <c r="M92" s="50">
        <f t="shared" si="16"/>
        <v>1432703</v>
      </c>
      <c r="N92" s="49"/>
      <c r="O92" s="51">
        <f t="shared" si="16"/>
        <v>2171273</v>
      </c>
      <c r="P92" s="52">
        <f>(O92/$O$294)*100</f>
        <v>0.45766108295918395</v>
      </c>
      <c r="Q92" s="5"/>
    </row>
    <row r="93" spans="2:17" ht="15">
      <c r="B93" s="18"/>
      <c r="C93" s="9"/>
      <c r="D93" s="38"/>
      <c r="E93" s="38"/>
      <c r="F93" s="38"/>
      <c r="G93" s="38"/>
      <c r="H93" s="39"/>
      <c r="I93" s="40"/>
      <c r="J93" s="40"/>
      <c r="K93" s="40"/>
      <c r="L93" s="40"/>
      <c r="M93" s="40"/>
      <c r="N93" s="39"/>
      <c r="O93" s="41"/>
      <c r="P93" s="42"/>
      <c r="Q93" s="16"/>
    </row>
    <row r="94" spans="2:17" ht="15">
      <c r="B94" s="18" t="s">
        <v>70</v>
      </c>
      <c r="C94" s="9" t="s">
        <v>71</v>
      </c>
      <c r="D94" s="38">
        <v>2762400</v>
      </c>
      <c r="E94" s="38">
        <v>400000</v>
      </c>
      <c r="F94" s="38">
        <v>315355</v>
      </c>
      <c r="G94" s="38">
        <v>44800</v>
      </c>
      <c r="H94" s="39">
        <v>56000</v>
      </c>
      <c r="I94" s="40">
        <v>0</v>
      </c>
      <c r="J94" s="40">
        <v>840000</v>
      </c>
      <c r="K94" s="40">
        <v>200000</v>
      </c>
      <c r="L94" s="40">
        <v>0</v>
      </c>
      <c r="M94" s="40">
        <v>1800000</v>
      </c>
      <c r="N94" s="39"/>
      <c r="O94" s="41">
        <f>SUM(D94:N94)</f>
        <v>6418555</v>
      </c>
      <c r="P94" s="47">
        <f>(O94/$O$98)*100</f>
        <v>68.51932172804494</v>
      </c>
      <c r="Q94" s="16"/>
    </row>
    <row r="95" spans="2:17" ht="15">
      <c r="B95" s="18"/>
      <c r="C95" s="9" t="s">
        <v>72</v>
      </c>
      <c r="D95" s="38">
        <v>0</v>
      </c>
      <c r="E95" s="38">
        <v>224000</v>
      </c>
      <c r="F95" s="38">
        <v>0</v>
      </c>
      <c r="G95" s="38">
        <v>136694</v>
      </c>
      <c r="H95" s="39">
        <v>194814</v>
      </c>
      <c r="I95" s="40">
        <v>212861</v>
      </c>
      <c r="J95" s="40">
        <v>266805</v>
      </c>
      <c r="K95" s="40">
        <v>472519</v>
      </c>
      <c r="L95" s="40">
        <v>559006</v>
      </c>
      <c r="M95" s="40">
        <v>561773</v>
      </c>
      <c r="N95" s="39"/>
      <c r="O95" s="41">
        <f>SUM(D95:N95)</f>
        <v>2628472</v>
      </c>
      <c r="P95" s="47">
        <f>(O95/$O$98)*100</f>
        <v>28.0594493030219</v>
      </c>
      <c r="Q95" s="16"/>
    </row>
    <row r="96" spans="2:17" ht="15">
      <c r="B96" s="18"/>
      <c r="C96" s="9" t="s">
        <v>73</v>
      </c>
      <c r="D96" s="38">
        <v>0</v>
      </c>
      <c r="E96" s="38">
        <v>0</v>
      </c>
      <c r="F96" s="38">
        <v>0</v>
      </c>
      <c r="G96" s="38">
        <v>90224</v>
      </c>
      <c r="H96" s="39">
        <v>84000</v>
      </c>
      <c r="I96" s="40">
        <v>0</v>
      </c>
      <c r="J96" s="40">
        <v>20000</v>
      </c>
      <c r="K96" s="40">
        <v>0</v>
      </c>
      <c r="L96" s="40">
        <v>0</v>
      </c>
      <c r="M96" s="40">
        <v>0</v>
      </c>
      <c r="N96" s="39"/>
      <c r="O96" s="41">
        <f>SUM(D96:N96)</f>
        <v>194224</v>
      </c>
      <c r="P96" s="47">
        <f>(O96/$O$98)*100</f>
        <v>2.0733789370516886</v>
      </c>
      <c r="Q96" s="16"/>
    </row>
    <row r="97" spans="2:17" ht="15">
      <c r="B97" s="18"/>
      <c r="C97" s="9" t="s">
        <v>74</v>
      </c>
      <c r="D97" s="38">
        <v>0</v>
      </c>
      <c r="E97" s="38">
        <v>400000</v>
      </c>
      <c r="F97" s="38">
        <v>0</v>
      </c>
      <c r="G97" s="38">
        <v>480000</v>
      </c>
      <c r="H97" s="39">
        <v>0</v>
      </c>
      <c r="I97" s="40">
        <v>0</v>
      </c>
      <c r="J97" s="40">
        <v>126260</v>
      </c>
      <c r="K97" s="40">
        <v>500000</v>
      </c>
      <c r="L97" s="40">
        <v>-1380000</v>
      </c>
      <c r="M97" s="40">
        <v>0</v>
      </c>
      <c r="N97" s="39"/>
      <c r="O97" s="41">
        <f>SUM(D97:N97)</f>
        <v>126260</v>
      </c>
      <c r="P97" s="47">
        <f>(O97/$O$98)*100</f>
        <v>1.3478500318814677</v>
      </c>
      <c r="Q97" s="16"/>
    </row>
    <row r="98" spans="2:17" ht="16.5" thickBot="1">
      <c r="B98" s="19"/>
      <c r="C98" s="8" t="s">
        <v>12</v>
      </c>
      <c r="D98" s="48">
        <f aca="true" t="shared" si="17" ref="D98:O98">SUM(D93:D97)</f>
        <v>2762400</v>
      </c>
      <c r="E98" s="48">
        <f t="shared" si="17"/>
        <v>1024000</v>
      </c>
      <c r="F98" s="48">
        <f t="shared" si="17"/>
        <v>315355</v>
      </c>
      <c r="G98" s="48">
        <f t="shared" si="17"/>
        <v>751718</v>
      </c>
      <c r="H98" s="49">
        <f t="shared" si="17"/>
        <v>334814</v>
      </c>
      <c r="I98" s="50">
        <f t="shared" si="17"/>
        <v>212861</v>
      </c>
      <c r="J98" s="50">
        <f t="shared" si="17"/>
        <v>1253065</v>
      </c>
      <c r="K98" s="50">
        <f t="shared" si="17"/>
        <v>1172519</v>
      </c>
      <c r="L98" s="50">
        <f t="shared" si="17"/>
        <v>-820994</v>
      </c>
      <c r="M98" s="50">
        <f t="shared" si="17"/>
        <v>2361773</v>
      </c>
      <c r="N98" s="49"/>
      <c r="O98" s="51">
        <f t="shared" si="17"/>
        <v>9367511</v>
      </c>
      <c r="P98" s="52">
        <f>(O98/$O$294)*100</f>
        <v>1.974484658949873</v>
      </c>
      <c r="Q98" s="5"/>
    </row>
    <row r="99" spans="2:17" ht="15">
      <c r="B99" s="18"/>
      <c r="C99" s="9"/>
      <c r="D99" s="38"/>
      <c r="E99" s="38"/>
      <c r="F99" s="38"/>
      <c r="G99" s="38"/>
      <c r="H99" s="39"/>
      <c r="I99" s="40"/>
      <c r="J99" s="40"/>
      <c r="K99" s="40"/>
      <c r="L99" s="40"/>
      <c r="M99" s="40"/>
      <c r="N99" s="39"/>
      <c r="O99" s="41"/>
      <c r="P99" s="42"/>
      <c r="Q99" s="16"/>
    </row>
    <row r="100" spans="2:17" ht="15">
      <c r="B100" s="18" t="s">
        <v>75</v>
      </c>
      <c r="C100" s="9" t="s">
        <v>245</v>
      </c>
      <c r="D100" s="38">
        <v>0</v>
      </c>
      <c r="E100" s="38">
        <v>0</v>
      </c>
      <c r="F100" s="38">
        <v>0</v>
      </c>
      <c r="G100" s="38">
        <v>0</v>
      </c>
      <c r="H100" s="39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10000</v>
      </c>
      <c r="N100" s="39"/>
      <c r="O100" s="41">
        <f aca="true" t="shared" si="18" ref="O100:O105">SUM(D100:N100)</f>
        <v>10000</v>
      </c>
      <c r="P100" s="47">
        <f aca="true" t="shared" si="19" ref="P100:P105">(O100/$O$106)*100</f>
        <v>0.2200152734602836</v>
      </c>
      <c r="Q100" s="16"/>
    </row>
    <row r="101" spans="2:17" ht="15">
      <c r="B101" s="18"/>
      <c r="C101" s="9" t="s">
        <v>76</v>
      </c>
      <c r="D101" s="38">
        <v>68468</v>
      </c>
      <c r="E101" s="38">
        <v>86162</v>
      </c>
      <c r="F101" s="38">
        <v>0</v>
      </c>
      <c r="G101" s="38">
        <v>0</v>
      </c>
      <c r="H101" s="39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39"/>
      <c r="O101" s="41">
        <f t="shared" si="18"/>
        <v>154630</v>
      </c>
      <c r="P101" s="47">
        <f t="shared" si="19"/>
        <v>3.4020961735163655</v>
      </c>
      <c r="Q101" s="16"/>
    </row>
    <row r="102" spans="2:17" ht="15">
      <c r="B102" s="18"/>
      <c r="C102" s="9" t="s">
        <v>77</v>
      </c>
      <c r="D102" s="38">
        <v>0</v>
      </c>
      <c r="E102" s="38">
        <v>0</v>
      </c>
      <c r="F102" s="38">
        <v>0</v>
      </c>
      <c r="G102" s="38">
        <v>0</v>
      </c>
      <c r="H102" s="39">
        <v>40000</v>
      </c>
      <c r="I102" s="40">
        <v>0</v>
      </c>
      <c r="J102" s="40">
        <v>200000</v>
      </c>
      <c r="K102" s="40">
        <v>0</v>
      </c>
      <c r="L102" s="40">
        <v>0</v>
      </c>
      <c r="M102" s="40">
        <v>0</v>
      </c>
      <c r="N102" s="39"/>
      <c r="O102" s="41">
        <f t="shared" si="18"/>
        <v>240000</v>
      </c>
      <c r="P102" s="47">
        <f t="shared" si="19"/>
        <v>5.280366563046806</v>
      </c>
      <c r="Q102" s="16"/>
    </row>
    <row r="103" spans="2:17" ht="15">
      <c r="B103" s="18"/>
      <c r="C103" s="9" t="s">
        <v>78</v>
      </c>
      <c r="D103" s="38">
        <v>304000</v>
      </c>
      <c r="E103" s="38">
        <v>672000</v>
      </c>
      <c r="F103" s="38">
        <v>288000</v>
      </c>
      <c r="G103" s="38">
        <v>81600</v>
      </c>
      <c r="H103" s="39">
        <v>90400</v>
      </c>
      <c r="I103" s="40">
        <v>509720</v>
      </c>
      <c r="J103" s="40">
        <v>80000</v>
      </c>
      <c r="K103" s="40">
        <v>235000</v>
      </c>
      <c r="L103" s="40">
        <v>155000</v>
      </c>
      <c r="M103" s="40">
        <v>180000</v>
      </c>
      <c r="N103" s="39"/>
      <c r="O103" s="41">
        <f t="shared" si="18"/>
        <v>2595720</v>
      </c>
      <c r="P103" s="47">
        <f t="shared" si="19"/>
        <v>57.10980456263274</v>
      </c>
      <c r="Q103" s="16"/>
    </row>
    <row r="104" spans="2:17" ht="15">
      <c r="B104" s="18"/>
      <c r="C104" s="9" t="s">
        <v>79</v>
      </c>
      <c r="D104" s="38">
        <v>0</v>
      </c>
      <c r="E104" s="38">
        <v>0</v>
      </c>
      <c r="F104" s="38">
        <v>99149</v>
      </c>
      <c r="G104" s="38">
        <v>0</v>
      </c>
      <c r="H104" s="39">
        <v>0</v>
      </c>
      <c r="I104" s="40">
        <v>0</v>
      </c>
      <c r="J104" s="40">
        <v>0</v>
      </c>
      <c r="K104" s="40">
        <v>100000</v>
      </c>
      <c r="L104" s="40">
        <v>0</v>
      </c>
      <c r="M104" s="40">
        <v>0</v>
      </c>
      <c r="N104" s="39"/>
      <c r="O104" s="41">
        <f t="shared" si="18"/>
        <v>199149</v>
      </c>
      <c r="P104" s="47">
        <f t="shared" si="19"/>
        <v>4.381582169434202</v>
      </c>
      <c r="Q104" s="16"/>
    </row>
    <row r="105" spans="2:17" ht="15">
      <c r="B105" s="18"/>
      <c r="C105" s="9" t="s">
        <v>80</v>
      </c>
      <c r="D105" s="38">
        <v>130380</v>
      </c>
      <c r="E105" s="38">
        <v>211957</v>
      </c>
      <c r="F105" s="38">
        <v>154656</v>
      </c>
      <c r="G105" s="38">
        <v>203670</v>
      </c>
      <c r="H105" s="39">
        <v>8759</v>
      </c>
      <c r="I105" s="40">
        <v>170930</v>
      </c>
      <c r="J105" s="40">
        <v>0</v>
      </c>
      <c r="K105" s="40">
        <v>127456</v>
      </c>
      <c r="L105" s="40">
        <v>161606</v>
      </c>
      <c r="M105" s="40">
        <v>176226</v>
      </c>
      <c r="N105" s="39"/>
      <c r="O105" s="41">
        <f t="shared" si="18"/>
        <v>1345640</v>
      </c>
      <c r="P105" s="47">
        <f t="shared" si="19"/>
        <v>29.606135257909607</v>
      </c>
      <c r="Q105" s="16"/>
    </row>
    <row r="106" spans="2:17" ht="16.5" thickBot="1">
      <c r="B106" s="19"/>
      <c r="C106" s="8" t="s">
        <v>12</v>
      </c>
      <c r="D106" s="48">
        <f aca="true" t="shared" si="20" ref="D106:O106">SUM(D99:D105)</f>
        <v>502848</v>
      </c>
      <c r="E106" s="48">
        <f t="shared" si="20"/>
        <v>970119</v>
      </c>
      <c r="F106" s="48">
        <f t="shared" si="20"/>
        <v>541805</v>
      </c>
      <c r="G106" s="48">
        <f t="shared" si="20"/>
        <v>285270</v>
      </c>
      <c r="H106" s="49">
        <f t="shared" si="20"/>
        <v>139159</v>
      </c>
      <c r="I106" s="50">
        <f t="shared" si="20"/>
        <v>680650</v>
      </c>
      <c r="J106" s="50">
        <f t="shared" si="20"/>
        <v>280000</v>
      </c>
      <c r="K106" s="50">
        <f t="shared" si="20"/>
        <v>462456</v>
      </c>
      <c r="L106" s="50">
        <f t="shared" si="20"/>
        <v>316606</v>
      </c>
      <c r="M106" s="50">
        <f t="shared" si="20"/>
        <v>366226</v>
      </c>
      <c r="N106" s="49"/>
      <c r="O106" s="51">
        <f t="shared" si="20"/>
        <v>4545139</v>
      </c>
      <c r="P106" s="52">
        <f>(O106/$O$294)*100</f>
        <v>0.9580247333891327</v>
      </c>
      <c r="Q106" s="5"/>
    </row>
    <row r="107" spans="2:17" ht="15">
      <c r="B107" s="18"/>
      <c r="C107" s="9"/>
      <c r="D107" s="38"/>
      <c r="E107" s="38"/>
      <c r="F107" s="38"/>
      <c r="G107" s="38"/>
      <c r="H107" s="39"/>
      <c r="I107" s="40"/>
      <c r="J107" s="40"/>
      <c r="K107" s="40"/>
      <c r="L107" s="40"/>
      <c r="M107" s="40"/>
      <c r="N107" s="39"/>
      <c r="O107" s="41"/>
      <c r="P107" s="42"/>
      <c r="Q107" s="16"/>
    </row>
    <row r="108" spans="2:17" ht="15">
      <c r="B108" s="18" t="s">
        <v>81</v>
      </c>
      <c r="C108" s="9" t="s">
        <v>82</v>
      </c>
      <c r="D108" s="38">
        <v>40000</v>
      </c>
      <c r="E108" s="38">
        <v>0</v>
      </c>
      <c r="F108" s="38">
        <v>0</v>
      </c>
      <c r="G108" s="38">
        <v>0</v>
      </c>
      <c r="H108" s="39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39"/>
      <c r="O108" s="41">
        <f>SUM(D108:N108)</f>
        <v>40000</v>
      </c>
      <c r="P108" s="47">
        <f>(O108/$O$111)*100</f>
        <v>1.1945294136443332</v>
      </c>
      <c r="Q108" s="16"/>
    </row>
    <row r="109" spans="2:17" ht="15">
      <c r="B109" s="18"/>
      <c r="C109" s="9" t="s">
        <v>83</v>
      </c>
      <c r="D109" s="38">
        <v>0</v>
      </c>
      <c r="E109" s="38">
        <v>0</v>
      </c>
      <c r="F109" s="38">
        <v>0</v>
      </c>
      <c r="G109" s="38">
        <v>0</v>
      </c>
      <c r="H109" s="39">
        <v>0</v>
      </c>
      <c r="I109" s="40">
        <v>80000</v>
      </c>
      <c r="J109" s="40">
        <v>0</v>
      </c>
      <c r="K109" s="40">
        <v>0</v>
      </c>
      <c r="L109" s="40">
        <v>0</v>
      </c>
      <c r="M109" s="40">
        <v>0</v>
      </c>
      <c r="N109" s="39"/>
      <c r="O109" s="41">
        <f>SUM(D109:N109)</f>
        <v>80000</v>
      </c>
      <c r="P109" s="47">
        <f>(O109/$O$111)*100</f>
        <v>2.3890588272886664</v>
      </c>
      <c r="Q109" s="16"/>
    </row>
    <row r="110" spans="2:17" ht="15">
      <c r="B110" s="18"/>
      <c r="C110" s="9" t="s">
        <v>84</v>
      </c>
      <c r="D110" s="38">
        <v>95000</v>
      </c>
      <c r="E110" s="38">
        <v>186623</v>
      </c>
      <c r="F110" s="38">
        <v>125000</v>
      </c>
      <c r="G110" s="38">
        <v>140000</v>
      </c>
      <c r="H110" s="39">
        <v>337747</v>
      </c>
      <c r="I110" s="40">
        <v>334400</v>
      </c>
      <c r="J110" s="40">
        <v>384400</v>
      </c>
      <c r="K110" s="40">
        <v>488101</v>
      </c>
      <c r="L110" s="40">
        <v>556000</v>
      </c>
      <c r="M110" s="40">
        <v>581328</v>
      </c>
      <c r="N110" s="39"/>
      <c r="O110" s="41">
        <f>SUM(D110:N110)</f>
        <v>3228599</v>
      </c>
      <c r="P110" s="47">
        <f>(O110/$O$111)*100</f>
        <v>96.416411759067</v>
      </c>
      <c r="Q110" s="16"/>
    </row>
    <row r="111" spans="2:17" ht="16.5" thickBot="1">
      <c r="B111" s="19"/>
      <c r="C111" s="8" t="s">
        <v>12</v>
      </c>
      <c r="D111" s="48">
        <f aca="true" t="shared" si="21" ref="D111:O111">SUM(D107:D110)</f>
        <v>135000</v>
      </c>
      <c r="E111" s="48">
        <f t="shared" si="21"/>
        <v>186623</v>
      </c>
      <c r="F111" s="48">
        <f t="shared" si="21"/>
        <v>125000</v>
      </c>
      <c r="G111" s="48">
        <f t="shared" si="21"/>
        <v>140000</v>
      </c>
      <c r="H111" s="49">
        <f t="shared" si="21"/>
        <v>337747</v>
      </c>
      <c r="I111" s="50">
        <f t="shared" si="21"/>
        <v>414400</v>
      </c>
      <c r="J111" s="50">
        <f t="shared" si="21"/>
        <v>384400</v>
      </c>
      <c r="K111" s="50">
        <f t="shared" si="21"/>
        <v>488101</v>
      </c>
      <c r="L111" s="50">
        <f t="shared" si="21"/>
        <v>556000</v>
      </c>
      <c r="M111" s="50">
        <f t="shared" si="21"/>
        <v>581328</v>
      </c>
      <c r="N111" s="49"/>
      <c r="O111" s="51">
        <f t="shared" si="21"/>
        <v>3348599</v>
      </c>
      <c r="P111" s="52">
        <f>(O111/$O$294)*100</f>
        <v>0.7058179440061385</v>
      </c>
      <c r="Q111" s="5"/>
    </row>
    <row r="112" spans="2:17" ht="15">
      <c r="B112" s="18"/>
      <c r="C112" s="9"/>
      <c r="D112" s="38"/>
      <c r="E112" s="38"/>
      <c r="F112" s="38"/>
      <c r="G112" s="38"/>
      <c r="H112" s="39"/>
      <c r="I112" s="40"/>
      <c r="J112" s="40"/>
      <c r="K112" s="40"/>
      <c r="L112" s="40"/>
      <c r="M112" s="40"/>
      <c r="N112" s="39"/>
      <c r="O112" s="41"/>
      <c r="P112" s="42"/>
      <c r="Q112" s="16"/>
    </row>
    <row r="113" spans="2:17" ht="15">
      <c r="B113" s="18" t="s">
        <v>85</v>
      </c>
      <c r="C113" s="9" t="s">
        <v>86</v>
      </c>
      <c r="D113" s="38">
        <v>28000</v>
      </c>
      <c r="E113" s="38">
        <v>12148</v>
      </c>
      <c r="F113" s="38">
        <v>0</v>
      </c>
      <c r="G113" s="38">
        <v>0</v>
      </c>
      <c r="H113" s="39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39"/>
      <c r="O113" s="41">
        <f>SUM(D113:N113)</f>
        <v>40148</v>
      </c>
      <c r="P113" s="47">
        <f>(O113/$O$116)*100</f>
        <v>0.6320930991202841</v>
      </c>
      <c r="Q113" s="16"/>
    </row>
    <row r="114" spans="2:17" ht="15">
      <c r="B114" s="18"/>
      <c r="C114" s="9" t="s">
        <v>87</v>
      </c>
      <c r="D114" s="38">
        <v>1520000</v>
      </c>
      <c r="E114" s="38">
        <v>84000</v>
      </c>
      <c r="F114" s="38">
        <v>2550616</v>
      </c>
      <c r="G114" s="38">
        <v>1257232</v>
      </c>
      <c r="H114" s="39">
        <v>42000</v>
      </c>
      <c r="I114" s="40">
        <v>564000</v>
      </c>
      <c r="J114" s="40">
        <v>40000</v>
      </c>
      <c r="K114" s="40">
        <v>0</v>
      </c>
      <c r="L114" s="40">
        <v>0</v>
      </c>
      <c r="M114" s="40">
        <v>0</v>
      </c>
      <c r="N114" s="39"/>
      <c r="O114" s="41">
        <f>SUM(D114:N114)</f>
        <v>6057848</v>
      </c>
      <c r="P114" s="47">
        <f>(O114/$O$116)*100</f>
        <v>95.37520963235067</v>
      </c>
      <c r="Q114" s="16"/>
    </row>
    <row r="115" spans="2:17" ht="15">
      <c r="B115" s="18"/>
      <c r="C115" s="9" t="s">
        <v>88</v>
      </c>
      <c r="D115" s="38">
        <v>29600</v>
      </c>
      <c r="E115" s="38">
        <v>28000</v>
      </c>
      <c r="F115" s="38">
        <v>24400</v>
      </c>
      <c r="G115" s="38">
        <f>17200+2000</f>
        <v>19200</v>
      </c>
      <c r="H115" s="39">
        <f>14400+10000</f>
        <v>24400</v>
      </c>
      <c r="I115" s="40">
        <v>40400</v>
      </c>
      <c r="J115" s="40">
        <v>24400</v>
      </c>
      <c r="K115" s="40">
        <v>24400</v>
      </c>
      <c r="L115" s="40">
        <v>24400</v>
      </c>
      <c r="M115" s="40">
        <v>14400</v>
      </c>
      <c r="N115" s="39"/>
      <c r="O115" s="41">
        <f>SUM(D115:N115)</f>
        <v>253600</v>
      </c>
      <c r="P115" s="47">
        <f>(O115/$O$116)*100</f>
        <v>3.992697268529044</v>
      </c>
      <c r="Q115" s="16"/>
    </row>
    <row r="116" spans="2:17" ht="16.5" thickBot="1">
      <c r="B116" s="19"/>
      <c r="C116" s="8" t="s">
        <v>12</v>
      </c>
      <c r="D116" s="48">
        <f aca="true" t="shared" si="22" ref="D116:O116">SUM(D112:D115)</f>
        <v>1577600</v>
      </c>
      <c r="E116" s="48">
        <f t="shared" si="22"/>
        <v>124148</v>
      </c>
      <c r="F116" s="48">
        <f t="shared" si="22"/>
        <v>2575016</v>
      </c>
      <c r="G116" s="48">
        <f t="shared" si="22"/>
        <v>1276432</v>
      </c>
      <c r="H116" s="49">
        <f t="shared" si="22"/>
        <v>66400</v>
      </c>
      <c r="I116" s="50">
        <f t="shared" si="22"/>
        <v>604400</v>
      </c>
      <c r="J116" s="50">
        <f t="shared" si="22"/>
        <v>64400</v>
      </c>
      <c r="K116" s="50">
        <f t="shared" si="22"/>
        <v>24400</v>
      </c>
      <c r="L116" s="50">
        <f t="shared" si="22"/>
        <v>24400</v>
      </c>
      <c r="M116" s="50">
        <f t="shared" si="22"/>
        <v>14400</v>
      </c>
      <c r="N116" s="49"/>
      <c r="O116" s="51">
        <f t="shared" si="22"/>
        <v>6351596</v>
      </c>
      <c r="P116" s="52">
        <f>(O116/$O$294)*100</f>
        <v>1.3387898729819885</v>
      </c>
      <c r="Q116" s="5"/>
    </row>
    <row r="117" spans="2:17" ht="15">
      <c r="B117" s="18"/>
      <c r="C117" s="9"/>
      <c r="D117" s="38"/>
      <c r="E117" s="38"/>
      <c r="F117" s="38"/>
      <c r="G117" s="38"/>
      <c r="H117" s="39"/>
      <c r="I117" s="40"/>
      <c r="J117" s="40"/>
      <c r="K117" s="40"/>
      <c r="L117" s="40"/>
      <c r="M117" s="40"/>
      <c r="N117" s="39"/>
      <c r="O117" s="41"/>
      <c r="P117" s="42"/>
      <c r="Q117" s="16"/>
    </row>
    <row r="118" spans="2:17" ht="15">
      <c r="B118" s="18" t="s">
        <v>89</v>
      </c>
      <c r="C118" s="9" t="s">
        <v>90</v>
      </c>
      <c r="D118" s="38">
        <v>150000</v>
      </c>
      <c r="E118" s="38">
        <v>150000</v>
      </c>
      <c r="F118" s="38">
        <v>214400</v>
      </c>
      <c r="G118" s="38">
        <v>250000</v>
      </c>
      <c r="H118" s="39">
        <v>300000</v>
      </c>
      <c r="I118" s="40">
        <v>400000</v>
      </c>
      <c r="J118" s="40">
        <v>250000</v>
      </c>
      <c r="K118" s="40">
        <v>250000</v>
      </c>
      <c r="L118" s="40">
        <v>335000</v>
      </c>
      <c r="M118" s="40">
        <v>250000</v>
      </c>
      <c r="N118" s="39"/>
      <c r="O118" s="41">
        <f>SUM(D118:N118)</f>
        <v>2549400</v>
      </c>
      <c r="P118" s="47">
        <f>(O118/$O$122)*100</f>
        <v>25.414184213060466</v>
      </c>
      <c r="Q118" s="16"/>
    </row>
    <row r="119" spans="2:17" ht="15">
      <c r="B119" s="18"/>
      <c r="C119" s="9" t="s">
        <v>91</v>
      </c>
      <c r="D119" s="38">
        <v>240000</v>
      </c>
      <c r="E119" s="38">
        <v>400000</v>
      </c>
      <c r="F119" s="38">
        <v>820000</v>
      </c>
      <c r="G119" s="38">
        <v>660000</v>
      </c>
      <c r="H119" s="39">
        <v>880000</v>
      </c>
      <c r="I119" s="40">
        <v>297600</v>
      </c>
      <c r="J119" s="40">
        <v>420000</v>
      </c>
      <c r="K119" s="40">
        <v>400000</v>
      </c>
      <c r="L119" s="40">
        <v>800000</v>
      </c>
      <c r="M119" s="40">
        <v>760000</v>
      </c>
      <c r="N119" s="39"/>
      <c r="O119" s="41">
        <f>SUM(D119:N119)</f>
        <v>5677600</v>
      </c>
      <c r="P119" s="47">
        <f>(O119/$O$122)*100</f>
        <v>56.59824754376406</v>
      </c>
      <c r="Q119" s="16"/>
    </row>
    <row r="120" spans="2:17" ht="15">
      <c r="B120" s="18"/>
      <c r="C120" s="9" t="s">
        <v>92</v>
      </c>
      <c r="D120" s="38">
        <v>38000</v>
      </c>
      <c r="E120" s="38">
        <v>32000</v>
      </c>
      <c r="F120" s="38">
        <v>8000</v>
      </c>
      <c r="G120" s="38">
        <v>30000</v>
      </c>
      <c r="H120" s="39">
        <v>30000</v>
      </c>
      <c r="I120" s="40">
        <v>30000</v>
      </c>
      <c r="J120" s="40">
        <v>30000</v>
      </c>
      <c r="K120" s="40">
        <v>0</v>
      </c>
      <c r="L120" s="40">
        <v>60000</v>
      </c>
      <c r="M120" s="40">
        <v>322500</v>
      </c>
      <c r="N120" s="39"/>
      <c r="O120" s="41">
        <f>SUM(D120:N120)</f>
        <v>580500</v>
      </c>
      <c r="P120" s="47">
        <f>(O120/$O$122)*100</f>
        <v>5.786825894595434</v>
      </c>
      <c r="Q120" s="16"/>
    </row>
    <row r="121" spans="2:17" ht="15">
      <c r="B121" s="18"/>
      <c r="C121" s="9" t="s">
        <v>93</v>
      </c>
      <c r="D121" s="38">
        <v>322160</v>
      </c>
      <c r="E121" s="38">
        <v>30000</v>
      </c>
      <c r="F121" s="38">
        <v>129560</v>
      </c>
      <c r="G121" s="38">
        <v>66000</v>
      </c>
      <c r="H121" s="39">
        <v>112400</v>
      </c>
      <c r="I121" s="40">
        <v>90800</v>
      </c>
      <c r="J121" s="40">
        <v>48000</v>
      </c>
      <c r="K121" s="40">
        <v>86400</v>
      </c>
      <c r="L121" s="40">
        <v>123615</v>
      </c>
      <c r="M121" s="40">
        <v>214971</v>
      </c>
      <c r="N121" s="39"/>
      <c r="O121" s="41">
        <f>SUM(D121:N121)</f>
        <v>1223906</v>
      </c>
      <c r="P121" s="47">
        <f>(O121/$O$122)*100</f>
        <v>12.20074234858005</v>
      </c>
      <c r="Q121" s="16"/>
    </row>
    <row r="122" spans="2:17" ht="16.5" thickBot="1">
      <c r="B122" s="19"/>
      <c r="C122" s="8" t="s">
        <v>12</v>
      </c>
      <c r="D122" s="48">
        <f aca="true" t="shared" si="23" ref="D122:O122">SUM(D117:D121)</f>
        <v>750160</v>
      </c>
      <c r="E122" s="48">
        <f t="shared" si="23"/>
        <v>612000</v>
      </c>
      <c r="F122" s="48">
        <f t="shared" si="23"/>
        <v>1171960</v>
      </c>
      <c r="G122" s="48">
        <f t="shared" si="23"/>
        <v>1006000</v>
      </c>
      <c r="H122" s="49">
        <f t="shared" si="23"/>
        <v>1322400</v>
      </c>
      <c r="I122" s="50">
        <f t="shared" si="23"/>
        <v>818400</v>
      </c>
      <c r="J122" s="50">
        <f t="shared" si="23"/>
        <v>748000</v>
      </c>
      <c r="K122" s="50">
        <f t="shared" si="23"/>
        <v>736400</v>
      </c>
      <c r="L122" s="50">
        <f t="shared" si="23"/>
        <v>1318615</v>
      </c>
      <c r="M122" s="50">
        <f t="shared" si="23"/>
        <v>1547471</v>
      </c>
      <c r="N122" s="49"/>
      <c r="O122" s="51">
        <f t="shared" si="23"/>
        <v>10031406</v>
      </c>
      <c r="P122" s="52">
        <f>(O122/$O$294)*100</f>
        <v>2.114420495977823</v>
      </c>
      <c r="Q122" s="5"/>
    </row>
    <row r="123" spans="2:17" ht="15">
      <c r="B123" s="18"/>
      <c r="C123" s="9"/>
      <c r="D123" s="38"/>
      <c r="E123" s="38"/>
      <c r="F123" s="38"/>
      <c r="G123" s="38"/>
      <c r="H123" s="39"/>
      <c r="I123" s="40"/>
      <c r="J123" s="40"/>
      <c r="K123" s="40"/>
      <c r="L123" s="40"/>
      <c r="M123" s="40"/>
      <c r="N123" s="39"/>
      <c r="O123" s="41"/>
      <c r="P123" s="42"/>
      <c r="Q123" s="16"/>
    </row>
    <row r="124" spans="2:17" ht="15">
      <c r="B124" s="18" t="s">
        <v>94</v>
      </c>
      <c r="C124" s="9" t="s">
        <v>223</v>
      </c>
      <c r="D124" s="38">
        <v>0</v>
      </c>
      <c r="E124" s="38">
        <v>0</v>
      </c>
      <c r="F124" s="38">
        <v>0</v>
      </c>
      <c r="G124" s="38">
        <v>0</v>
      </c>
      <c r="H124" s="39">
        <v>0</v>
      </c>
      <c r="I124" s="40">
        <v>2320000</v>
      </c>
      <c r="J124" s="40">
        <v>0</v>
      </c>
      <c r="K124" s="40">
        <v>0</v>
      </c>
      <c r="L124" s="40">
        <v>0</v>
      </c>
      <c r="M124" s="40">
        <v>100000</v>
      </c>
      <c r="N124" s="39"/>
      <c r="O124" s="41">
        <f aca="true" t="shared" si="24" ref="O124:O129">SUM(D124:N124)</f>
        <v>2420000</v>
      </c>
      <c r="P124" s="47">
        <f aca="true" t="shared" si="25" ref="P124:P129">(O124/$O$130)*100</f>
        <v>28.507251915051217</v>
      </c>
      <c r="Q124" s="16"/>
    </row>
    <row r="125" spans="2:17" ht="15">
      <c r="B125" s="18"/>
      <c r="C125" s="9" t="s">
        <v>95</v>
      </c>
      <c r="D125" s="38">
        <v>80000</v>
      </c>
      <c r="E125" s="38">
        <v>40000</v>
      </c>
      <c r="F125" s="38">
        <v>80000</v>
      </c>
      <c r="G125" s="38">
        <v>0</v>
      </c>
      <c r="H125" s="39">
        <v>80000</v>
      </c>
      <c r="I125" s="40">
        <v>80000</v>
      </c>
      <c r="J125" s="40">
        <v>80000</v>
      </c>
      <c r="K125" s="40">
        <v>0</v>
      </c>
      <c r="L125" s="40">
        <v>80000</v>
      </c>
      <c r="M125" s="40">
        <v>0</v>
      </c>
      <c r="N125" s="39"/>
      <c r="O125" s="41">
        <f t="shared" si="24"/>
        <v>520000</v>
      </c>
      <c r="P125" s="47">
        <f t="shared" si="25"/>
        <v>6.1255252048870386</v>
      </c>
      <c r="Q125" s="16"/>
    </row>
    <row r="126" spans="2:17" ht="15">
      <c r="B126" s="18"/>
      <c r="C126" s="9" t="s">
        <v>96</v>
      </c>
      <c r="D126" s="38">
        <v>124000</v>
      </c>
      <c r="E126" s="38">
        <v>64000</v>
      </c>
      <c r="F126" s="38">
        <v>48000</v>
      </c>
      <c r="G126" s="38">
        <v>0</v>
      </c>
      <c r="H126" s="39">
        <v>60000</v>
      </c>
      <c r="I126" s="40">
        <v>60000</v>
      </c>
      <c r="J126" s="40">
        <v>0</v>
      </c>
      <c r="K126" s="40">
        <v>0</v>
      </c>
      <c r="L126" s="40">
        <v>0</v>
      </c>
      <c r="M126" s="40">
        <v>112000</v>
      </c>
      <c r="N126" s="39"/>
      <c r="O126" s="41">
        <f t="shared" si="24"/>
        <v>468000</v>
      </c>
      <c r="P126" s="47">
        <f t="shared" si="25"/>
        <v>5.512972684398335</v>
      </c>
      <c r="Q126" s="16"/>
    </row>
    <row r="127" spans="2:17" ht="15">
      <c r="B127" s="18"/>
      <c r="C127" s="9" t="s">
        <v>97</v>
      </c>
      <c r="D127" s="38">
        <v>18000</v>
      </c>
      <c r="E127" s="38">
        <v>280000</v>
      </c>
      <c r="F127" s="38">
        <v>153388</v>
      </c>
      <c r="G127" s="38">
        <v>128000</v>
      </c>
      <c r="H127" s="39">
        <v>120000</v>
      </c>
      <c r="I127" s="40">
        <v>240000</v>
      </c>
      <c r="J127" s="40">
        <v>240000</v>
      </c>
      <c r="K127" s="40">
        <v>240000</v>
      </c>
      <c r="L127" s="40">
        <v>400000</v>
      </c>
      <c r="M127" s="40">
        <v>240000</v>
      </c>
      <c r="N127" s="39"/>
      <c r="O127" s="41">
        <f t="shared" si="24"/>
        <v>2059388</v>
      </c>
      <c r="P127" s="47">
        <f t="shared" si="25"/>
        <v>24.259294424311364</v>
      </c>
      <c r="Q127" s="16"/>
    </row>
    <row r="128" spans="2:17" ht="15">
      <c r="B128" s="18"/>
      <c r="C128" s="9" t="s">
        <v>98</v>
      </c>
      <c r="D128" s="38">
        <v>149520</v>
      </c>
      <c r="E128" s="38">
        <v>125000</v>
      </c>
      <c r="F128" s="38">
        <v>112000</v>
      </c>
      <c r="G128" s="38">
        <v>53000</v>
      </c>
      <c r="H128" s="39">
        <v>136000</v>
      </c>
      <c r="I128" s="40">
        <v>48000</v>
      </c>
      <c r="J128" s="40">
        <v>104000</v>
      </c>
      <c r="K128" s="40">
        <v>120000</v>
      </c>
      <c r="L128" s="40">
        <v>148000</v>
      </c>
      <c r="M128" s="40">
        <v>0</v>
      </c>
      <c r="N128" s="39"/>
      <c r="O128" s="41">
        <f t="shared" si="24"/>
        <v>995520</v>
      </c>
      <c r="P128" s="47">
        <f t="shared" si="25"/>
        <v>11.72708240763297</v>
      </c>
      <c r="Q128" s="16"/>
    </row>
    <row r="129" spans="2:17" ht="15">
      <c r="B129" s="18"/>
      <c r="C129" s="9" t="s">
        <v>99</v>
      </c>
      <c r="D129" s="38">
        <v>204000</v>
      </c>
      <c r="E129" s="38">
        <v>168000</v>
      </c>
      <c r="F129" s="38">
        <v>207176</v>
      </c>
      <c r="G129" s="38">
        <v>200508</v>
      </c>
      <c r="H129" s="39">
        <v>119476</v>
      </c>
      <c r="I129" s="40">
        <v>255000</v>
      </c>
      <c r="J129" s="40">
        <v>184000</v>
      </c>
      <c r="K129" s="40">
        <v>236000</v>
      </c>
      <c r="L129" s="40">
        <v>192000</v>
      </c>
      <c r="M129" s="40">
        <v>260000</v>
      </c>
      <c r="N129" s="39"/>
      <c r="O129" s="41">
        <f t="shared" si="24"/>
        <v>2026160</v>
      </c>
      <c r="P129" s="47">
        <f t="shared" si="25"/>
        <v>23.86787336371908</v>
      </c>
      <c r="Q129" s="16"/>
    </row>
    <row r="130" spans="2:17" ht="16.5" thickBot="1">
      <c r="B130" s="19"/>
      <c r="C130" s="8" t="s">
        <v>12</v>
      </c>
      <c r="D130" s="48">
        <f aca="true" t="shared" si="26" ref="D130:M130">SUM(D123:D129)</f>
        <v>575520</v>
      </c>
      <c r="E130" s="48">
        <f t="shared" si="26"/>
        <v>677000</v>
      </c>
      <c r="F130" s="48">
        <f t="shared" si="26"/>
        <v>600564</v>
      </c>
      <c r="G130" s="48">
        <f t="shared" si="26"/>
        <v>381508</v>
      </c>
      <c r="H130" s="49">
        <f t="shared" si="26"/>
        <v>515476</v>
      </c>
      <c r="I130" s="50">
        <f t="shared" si="26"/>
        <v>3003000</v>
      </c>
      <c r="J130" s="50">
        <f t="shared" si="26"/>
        <v>608000</v>
      </c>
      <c r="K130" s="50">
        <f t="shared" si="26"/>
        <v>596000</v>
      </c>
      <c r="L130" s="50">
        <f t="shared" si="26"/>
        <v>820000</v>
      </c>
      <c r="M130" s="50">
        <f t="shared" si="26"/>
        <v>712000</v>
      </c>
      <c r="N130" s="49"/>
      <c r="O130" s="51">
        <f>SUM(O123:O129)</f>
        <v>8489068</v>
      </c>
      <c r="P130" s="52">
        <f>(O130/$O$294)*100</f>
        <v>1.7893263786700955</v>
      </c>
      <c r="Q130" s="5"/>
    </row>
    <row r="131" spans="2:17" ht="15">
      <c r="B131" s="18"/>
      <c r="C131" s="9"/>
      <c r="D131" s="38"/>
      <c r="E131" s="38"/>
      <c r="F131" s="38"/>
      <c r="G131" s="38"/>
      <c r="H131" s="39"/>
      <c r="I131" s="40"/>
      <c r="J131" s="40"/>
      <c r="K131" s="40"/>
      <c r="L131" s="40"/>
      <c r="M131" s="40"/>
      <c r="N131" s="39"/>
      <c r="O131" s="41"/>
      <c r="P131" s="42"/>
      <c r="Q131" s="16"/>
    </row>
    <row r="132" spans="2:17" ht="15">
      <c r="B132" s="18" t="s">
        <v>100</v>
      </c>
      <c r="C132" s="9" t="s">
        <v>101</v>
      </c>
      <c r="D132" s="38">
        <v>5020400</v>
      </c>
      <c r="E132" s="38">
        <v>1911600</v>
      </c>
      <c r="F132" s="38">
        <v>4082800</v>
      </c>
      <c r="G132" s="38">
        <v>1249000</v>
      </c>
      <c r="H132" s="39">
        <v>441000</v>
      </c>
      <c r="I132" s="40">
        <v>0</v>
      </c>
      <c r="J132" s="40">
        <v>0</v>
      </c>
      <c r="K132" s="40">
        <v>3296000</v>
      </c>
      <c r="L132" s="40">
        <v>80000</v>
      </c>
      <c r="M132" s="40">
        <v>0</v>
      </c>
      <c r="N132" s="39"/>
      <c r="O132" s="41">
        <f>SUM(D132:N132)</f>
        <v>16080800</v>
      </c>
      <c r="P132" s="47">
        <f>(O132/$O$135)*100</f>
        <v>51.63112692203603</v>
      </c>
      <c r="Q132" s="16"/>
    </row>
    <row r="133" spans="2:17" ht="15">
      <c r="B133" s="18"/>
      <c r="C133" s="9" t="s">
        <v>202</v>
      </c>
      <c r="D133" s="38">
        <v>0</v>
      </c>
      <c r="E133" s="38">
        <v>0</v>
      </c>
      <c r="F133" s="38">
        <v>0</v>
      </c>
      <c r="G133" s="38">
        <v>0</v>
      </c>
      <c r="H133" s="39">
        <v>1540000</v>
      </c>
      <c r="I133" s="40">
        <v>420753</v>
      </c>
      <c r="J133" s="40">
        <v>3703000</v>
      </c>
      <c r="K133" s="40">
        <v>0</v>
      </c>
      <c r="L133" s="40">
        <v>5465000</v>
      </c>
      <c r="M133" s="40">
        <v>3836000</v>
      </c>
      <c r="N133" s="39"/>
      <c r="O133" s="41">
        <f>SUM(D133:N133)</f>
        <v>14964753</v>
      </c>
      <c r="P133" s="47">
        <f>(O133/$O$135)*100</f>
        <v>48.047799953977375</v>
      </c>
      <c r="Q133" s="16"/>
    </row>
    <row r="134" spans="2:17" ht="15">
      <c r="B134" s="18"/>
      <c r="C134" s="9" t="s">
        <v>44</v>
      </c>
      <c r="D134" s="38">
        <v>0</v>
      </c>
      <c r="E134" s="38">
        <v>0</v>
      </c>
      <c r="F134" s="38">
        <v>0</v>
      </c>
      <c r="G134" s="38">
        <v>0</v>
      </c>
      <c r="H134" s="39">
        <v>0</v>
      </c>
      <c r="I134" s="40">
        <v>0</v>
      </c>
      <c r="J134" s="40">
        <v>60000</v>
      </c>
      <c r="K134" s="40">
        <v>40000</v>
      </c>
      <c r="L134" s="40">
        <v>0</v>
      </c>
      <c r="M134" s="40">
        <v>0</v>
      </c>
      <c r="N134" s="39"/>
      <c r="O134" s="41">
        <f>SUM(D134:N134)</f>
        <v>100000</v>
      </c>
      <c r="P134" s="47">
        <f>(O134/$O$135)*100</f>
        <v>0.3210731239865929</v>
      </c>
      <c r="Q134" s="16"/>
    </row>
    <row r="135" spans="2:17" ht="16.5" thickBot="1">
      <c r="B135" s="19"/>
      <c r="C135" s="8" t="s">
        <v>12</v>
      </c>
      <c r="D135" s="48">
        <f aca="true" t="shared" si="27" ref="D135:O135">SUM(D131:D134)</f>
        <v>5020400</v>
      </c>
      <c r="E135" s="48">
        <f t="shared" si="27"/>
        <v>1911600</v>
      </c>
      <c r="F135" s="48">
        <f t="shared" si="27"/>
        <v>4082800</v>
      </c>
      <c r="G135" s="48">
        <f t="shared" si="27"/>
        <v>1249000</v>
      </c>
      <c r="H135" s="49">
        <f t="shared" si="27"/>
        <v>1981000</v>
      </c>
      <c r="I135" s="50">
        <f t="shared" si="27"/>
        <v>420753</v>
      </c>
      <c r="J135" s="50">
        <f t="shared" si="27"/>
        <v>3763000</v>
      </c>
      <c r="K135" s="50">
        <f t="shared" si="27"/>
        <v>3336000</v>
      </c>
      <c r="L135" s="50">
        <f t="shared" si="27"/>
        <v>5545000</v>
      </c>
      <c r="M135" s="50">
        <f t="shared" si="27"/>
        <v>3836000</v>
      </c>
      <c r="N135" s="49"/>
      <c r="O135" s="51">
        <f t="shared" si="27"/>
        <v>31145553</v>
      </c>
      <c r="P135" s="52">
        <f>(O135/$O$294)*100</f>
        <v>6.564861956715099</v>
      </c>
      <c r="Q135" s="5"/>
    </row>
    <row r="136" spans="2:17" ht="15">
      <c r="B136" s="18"/>
      <c r="C136" s="9"/>
      <c r="D136" s="38"/>
      <c r="E136" s="38"/>
      <c r="F136" s="38"/>
      <c r="G136" s="38"/>
      <c r="H136" s="39"/>
      <c r="I136" s="40"/>
      <c r="J136" s="40"/>
      <c r="K136" s="40"/>
      <c r="L136" s="40"/>
      <c r="M136" s="40"/>
      <c r="N136" s="39"/>
      <c r="O136" s="41"/>
      <c r="P136" s="42"/>
      <c r="Q136" s="16"/>
    </row>
    <row r="137" spans="2:17" ht="15">
      <c r="B137" s="18" t="s">
        <v>102</v>
      </c>
      <c r="C137" s="9" t="s">
        <v>103</v>
      </c>
      <c r="D137" s="38">
        <v>13344</v>
      </c>
      <c r="E137" s="38">
        <v>316896</v>
      </c>
      <c r="F137" s="38">
        <v>70588</v>
      </c>
      <c r="G137" s="38">
        <v>80272</v>
      </c>
      <c r="H137" s="39">
        <v>78356</v>
      </c>
      <c r="I137" s="40">
        <v>82920</v>
      </c>
      <c r="J137" s="40">
        <v>88820</v>
      </c>
      <c r="K137" s="40">
        <v>90196</v>
      </c>
      <c r="L137" s="40">
        <v>95494</v>
      </c>
      <c r="M137" s="40">
        <v>45000</v>
      </c>
      <c r="N137" s="39"/>
      <c r="O137" s="41">
        <f>SUM(D137:N137)</f>
        <v>961886</v>
      </c>
      <c r="P137" s="47">
        <f>(O137/$O$138)*100</f>
        <v>100</v>
      </c>
      <c r="Q137" s="16"/>
    </row>
    <row r="138" spans="2:17" ht="16.5" thickBot="1">
      <c r="B138" s="19"/>
      <c r="C138" s="8" t="s">
        <v>12</v>
      </c>
      <c r="D138" s="48">
        <f aca="true" t="shared" si="28" ref="D138:O138">SUM(D136:D137)</f>
        <v>13344</v>
      </c>
      <c r="E138" s="48">
        <f t="shared" si="28"/>
        <v>316896</v>
      </c>
      <c r="F138" s="48">
        <f t="shared" si="28"/>
        <v>70588</v>
      </c>
      <c r="G138" s="48">
        <f t="shared" si="28"/>
        <v>80272</v>
      </c>
      <c r="H138" s="49">
        <f t="shared" si="28"/>
        <v>78356</v>
      </c>
      <c r="I138" s="50">
        <f t="shared" si="28"/>
        <v>82920</v>
      </c>
      <c r="J138" s="50">
        <f t="shared" si="28"/>
        <v>88820</v>
      </c>
      <c r="K138" s="50">
        <f t="shared" si="28"/>
        <v>90196</v>
      </c>
      <c r="L138" s="50">
        <f t="shared" si="28"/>
        <v>95494</v>
      </c>
      <c r="M138" s="50">
        <f t="shared" si="28"/>
        <v>45000</v>
      </c>
      <c r="N138" s="49"/>
      <c r="O138" s="51">
        <f t="shared" si="28"/>
        <v>961886</v>
      </c>
      <c r="P138" s="52">
        <f>(O138/$O$294)*100</f>
        <v>0.20274640196938737</v>
      </c>
      <c r="Q138" s="5"/>
    </row>
    <row r="139" spans="2:17" ht="15">
      <c r="B139" s="18"/>
      <c r="C139" s="9"/>
      <c r="D139" s="38"/>
      <c r="E139" s="38"/>
      <c r="F139" s="38"/>
      <c r="G139" s="38"/>
      <c r="H139" s="39"/>
      <c r="I139" s="40"/>
      <c r="J139" s="40"/>
      <c r="K139" s="40"/>
      <c r="L139" s="40"/>
      <c r="M139" s="40"/>
      <c r="N139" s="39"/>
      <c r="O139" s="41"/>
      <c r="P139" s="42"/>
      <c r="Q139" s="16"/>
    </row>
    <row r="140" spans="2:17" ht="15">
      <c r="B140" s="18" t="s">
        <v>104</v>
      </c>
      <c r="C140" s="9" t="s">
        <v>105</v>
      </c>
      <c r="D140" s="38">
        <v>72000</v>
      </c>
      <c r="E140" s="38">
        <v>152000</v>
      </c>
      <c r="F140" s="38">
        <v>280000</v>
      </c>
      <c r="G140" s="38">
        <v>296000</v>
      </c>
      <c r="H140" s="39">
        <v>208000</v>
      </c>
      <c r="I140" s="40">
        <v>258000</v>
      </c>
      <c r="J140" s="40">
        <v>320000</v>
      </c>
      <c r="K140" s="40">
        <v>320000</v>
      </c>
      <c r="L140" s="40">
        <v>160000</v>
      </c>
      <c r="M140" s="40">
        <v>160000</v>
      </c>
      <c r="N140" s="39"/>
      <c r="O140" s="41">
        <f>SUM(D140:N140)</f>
        <v>2226000</v>
      </c>
      <c r="P140" s="47">
        <f>(O140/$O$145)*100</f>
        <v>31.362532988073077</v>
      </c>
      <c r="Q140" s="16"/>
    </row>
    <row r="141" spans="2:17" ht="15">
      <c r="B141" s="18"/>
      <c r="C141" s="9" t="s">
        <v>106</v>
      </c>
      <c r="D141" s="38">
        <v>0</v>
      </c>
      <c r="E141" s="38">
        <v>0</v>
      </c>
      <c r="F141" s="38">
        <v>0</v>
      </c>
      <c r="G141" s="38">
        <v>0</v>
      </c>
      <c r="H141" s="39">
        <v>0</v>
      </c>
      <c r="I141" s="40">
        <v>231828</v>
      </c>
      <c r="J141" s="40">
        <v>0</v>
      </c>
      <c r="K141" s="40">
        <v>240000</v>
      </c>
      <c r="L141" s="40">
        <v>0</v>
      </c>
      <c r="M141" s="40">
        <v>0</v>
      </c>
      <c r="N141" s="39"/>
      <c r="O141" s="41">
        <f>SUM(D141:N141)</f>
        <v>471828</v>
      </c>
      <c r="P141" s="47">
        <f>(O141/$O$145)*100</f>
        <v>6.6476735016606225</v>
      </c>
      <c r="Q141" s="16"/>
    </row>
    <row r="142" spans="2:17" ht="15">
      <c r="B142" s="18"/>
      <c r="C142" s="9" t="s">
        <v>107</v>
      </c>
      <c r="D142" s="38">
        <v>242104</v>
      </c>
      <c r="E142" s="38">
        <v>335488</v>
      </c>
      <c r="F142" s="38">
        <v>442409</v>
      </c>
      <c r="G142" s="38">
        <v>400280</v>
      </c>
      <c r="H142" s="39">
        <v>419736</v>
      </c>
      <c r="I142" s="40">
        <v>63952</v>
      </c>
      <c r="J142" s="40">
        <v>158740</v>
      </c>
      <c r="K142" s="40">
        <v>142080</v>
      </c>
      <c r="L142" s="40">
        <v>129280</v>
      </c>
      <c r="M142" s="40">
        <v>345600</v>
      </c>
      <c r="N142" s="39"/>
      <c r="O142" s="41">
        <f>SUM(D142:N142)</f>
        <v>2679669</v>
      </c>
      <c r="P142" s="47">
        <f>(O142/$O$145)*100</f>
        <v>37.75436092076227</v>
      </c>
      <c r="Q142" s="16"/>
    </row>
    <row r="143" spans="2:17" ht="15">
      <c r="B143" s="18"/>
      <c r="C143" s="9" t="s">
        <v>108</v>
      </c>
      <c r="D143" s="38">
        <v>155817</v>
      </c>
      <c r="E143" s="38">
        <v>112000</v>
      </c>
      <c r="F143" s="38">
        <v>112000</v>
      </c>
      <c r="G143" s="38">
        <v>112000</v>
      </c>
      <c r="H143" s="39">
        <v>128000</v>
      </c>
      <c r="I143" s="40">
        <v>128000</v>
      </c>
      <c r="J143" s="40">
        <v>128000</v>
      </c>
      <c r="K143" s="40">
        <v>128000</v>
      </c>
      <c r="L143" s="40">
        <v>128000</v>
      </c>
      <c r="M143" s="40">
        <v>128000</v>
      </c>
      <c r="N143" s="39"/>
      <c r="O143" s="41">
        <f>SUM(D143:N143)</f>
        <v>1259817</v>
      </c>
      <c r="P143" s="47">
        <f>(O143/$O$145)*100</f>
        <v>17.74979884161512</v>
      </c>
      <c r="Q143" s="16"/>
    </row>
    <row r="144" spans="2:17" ht="15">
      <c r="B144" s="18"/>
      <c r="C144" s="9" t="s">
        <v>109</v>
      </c>
      <c r="D144" s="38">
        <v>36727</v>
      </c>
      <c r="E144" s="38">
        <v>84000</v>
      </c>
      <c r="F144" s="38">
        <v>91600</v>
      </c>
      <c r="G144" s="38">
        <v>108000</v>
      </c>
      <c r="H144" s="39">
        <v>48000</v>
      </c>
      <c r="I144" s="40">
        <v>48000</v>
      </c>
      <c r="J144" s="40">
        <v>28000</v>
      </c>
      <c r="K144" s="40">
        <v>8000</v>
      </c>
      <c r="L144" s="40">
        <v>8000</v>
      </c>
      <c r="M144" s="40">
        <v>0</v>
      </c>
      <c r="N144" s="39"/>
      <c r="O144" s="41">
        <f>SUM(D144:N144)</f>
        <v>460327</v>
      </c>
      <c r="P144" s="47">
        <f>(O144/$O$145)*100</f>
        <v>6.485633747888911</v>
      </c>
      <c r="Q144" s="16"/>
    </row>
    <row r="145" spans="2:17" ht="16.5" thickBot="1">
      <c r="B145" s="19"/>
      <c r="C145" s="8" t="s">
        <v>12</v>
      </c>
      <c r="D145" s="48">
        <f aca="true" t="shared" si="29" ref="D145:O145">SUM(D139:D144)</f>
        <v>506648</v>
      </c>
      <c r="E145" s="48">
        <f t="shared" si="29"/>
        <v>683488</v>
      </c>
      <c r="F145" s="48">
        <f t="shared" si="29"/>
        <v>926009</v>
      </c>
      <c r="G145" s="48">
        <f t="shared" si="29"/>
        <v>916280</v>
      </c>
      <c r="H145" s="49">
        <f t="shared" si="29"/>
        <v>803736</v>
      </c>
      <c r="I145" s="50">
        <f t="shared" si="29"/>
        <v>729780</v>
      </c>
      <c r="J145" s="50">
        <f t="shared" si="29"/>
        <v>634740</v>
      </c>
      <c r="K145" s="50">
        <f t="shared" si="29"/>
        <v>838080</v>
      </c>
      <c r="L145" s="50">
        <f t="shared" si="29"/>
        <v>425280</v>
      </c>
      <c r="M145" s="50">
        <f t="shared" si="29"/>
        <v>633600</v>
      </c>
      <c r="N145" s="49"/>
      <c r="O145" s="51">
        <f t="shared" si="29"/>
        <v>7097641</v>
      </c>
      <c r="P145" s="52">
        <f>(O145/$O$294)*100</f>
        <v>1.4960412930642555</v>
      </c>
      <c r="Q145" s="5"/>
    </row>
    <row r="146" spans="2:17" ht="15">
      <c r="B146" s="18"/>
      <c r="C146" s="9"/>
      <c r="D146" s="38"/>
      <c r="E146" s="38"/>
      <c r="F146" s="38"/>
      <c r="G146" s="38"/>
      <c r="H146" s="39"/>
      <c r="I146" s="40"/>
      <c r="J146" s="40"/>
      <c r="K146" s="40"/>
      <c r="L146" s="40"/>
      <c r="M146" s="40"/>
      <c r="N146" s="39"/>
      <c r="O146" s="41"/>
      <c r="P146" s="42"/>
      <c r="Q146" s="16"/>
    </row>
    <row r="147" spans="2:17" ht="15">
      <c r="B147" s="18" t="s">
        <v>110</v>
      </c>
      <c r="C147" s="9" t="s">
        <v>224</v>
      </c>
      <c r="D147" s="38">
        <v>0</v>
      </c>
      <c r="E147" s="38">
        <v>0</v>
      </c>
      <c r="F147" s="38">
        <v>0</v>
      </c>
      <c r="G147" s="38">
        <v>0</v>
      </c>
      <c r="H147" s="39">
        <v>0</v>
      </c>
      <c r="I147" s="40">
        <v>5600000</v>
      </c>
      <c r="J147" s="40">
        <v>0</v>
      </c>
      <c r="K147" s="40">
        <v>517600</v>
      </c>
      <c r="L147" s="40">
        <v>184000</v>
      </c>
      <c r="M147" s="40">
        <v>0</v>
      </c>
      <c r="N147" s="39"/>
      <c r="O147" s="41">
        <f>SUM(D147:N147)</f>
        <v>6301600</v>
      </c>
      <c r="P147" s="47">
        <f>(O147/$O$149)*100</f>
        <v>57.648746087627444</v>
      </c>
      <c r="Q147" s="16"/>
    </row>
    <row r="148" spans="2:17" ht="15">
      <c r="B148" s="18"/>
      <c r="C148" s="9" t="s">
        <v>111</v>
      </c>
      <c r="D148" s="38">
        <v>6320</v>
      </c>
      <c r="E148" s="38">
        <v>30384</v>
      </c>
      <c r="F148" s="38">
        <v>6400</v>
      </c>
      <c r="G148" s="38">
        <v>6420</v>
      </c>
      <c r="H148" s="39">
        <v>6736</v>
      </c>
      <c r="I148" s="40">
        <v>6960</v>
      </c>
      <c r="J148" s="40">
        <v>4507168</v>
      </c>
      <c r="K148" s="40">
        <v>7386</v>
      </c>
      <c r="L148" s="40">
        <v>51653</v>
      </c>
      <c r="M148" s="40">
        <v>0</v>
      </c>
      <c r="N148" s="39"/>
      <c r="O148" s="41">
        <f>SUM(D148:N148)</f>
        <v>4629427</v>
      </c>
      <c r="P148" s="47">
        <f>(O148/$O$149)*100</f>
        <v>42.35125391237255</v>
      </c>
      <c r="Q148" s="16"/>
    </row>
    <row r="149" spans="2:17" ht="16.5" thickBot="1">
      <c r="B149" s="19"/>
      <c r="C149" s="8" t="s">
        <v>12</v>
      </c>
      <c r="D149" s="48">
        <f aca="true" t="shared" si="30" ref="D149:O149">SUM(D146:D148)</f>
        <v>6320</v>
      </c>
      <c r="E149" s="48">
        <f t="shared" si="30"/>
        <v>30384</v>
      </c>
      <c r="F149" s="48">
        <f t="shared" si="30"/>
        <v>6400</v>
      </c>
      <c r="G149" s="48">
        <f t="shared" si="30"/>
        <v>6420</v>
      </c>
      <c r="H149" s="49">
        <f t="shared" si="30"/>
        <v>6736</v>
      </c>
      <c r="I149" s="50">
        <f t="shared" si="30"/>
        <v>5606960</v>
      </c>
      <c r="J149" s="50">
        <f t="shared" si="30"/>
        <v>4507168</v>
      </c>
      <c r="K149" s="50">
        <f t="shared" si="30"/>
        <v>524986</v>
      </c>
      <c r="L149" s="50">
        <f t="shared" si="30"/>
        <v>235653</v>
      </c>
      <c r="M149" s="50">
        <f t="shared" si="30"/>
        <v>0</v>
      </c>
      <c r="N149" s="49"/>
      <c r="O149" s="51">
        <f t="shared" si="30"/>
        <v>10931027</v>
      </c>
      <c r="P149" s="52">
        <f>(O149/$O$294)*100</f>
        <v>2.304042676658384</v>
      </c>
      <c r="Q149" s="5"/>
    </row>
    <row r="150" spans="2:17" ht="15">
      <c r="B150" s="18"/>
      <c r="C150" s="9"/>
      <c r="D150" s="38"/>
      <c r="E150" s="38"/>
      <c r="F150" s="38"/>
      <c r="G150" s="38"/>
      <c r="H150" s="39"/>
      <c r="I150" s="40"/>
      <c r="J150" s="40"/>
      <c r="K150" s="40"/>
      <c r="L150" s="40"/>
      <c r="M150" s="40"/>
      <c r="N150" s="39"/>
      <c r="O150" s="41"/>
      <c r="P150" s="42"/>
      <c r="Q150" s="16"/>
    </row>
    <row r="151" spans="2:17" ht="15">
      <c r="B151" s="18" t="s">
        <v>112</v>
      </c>
      <c r="C151" s="9" t="s">
        <v>220</v>
      </c>
      <c r="D151" s="38">
        <v>570487</v>
      </c>
      <c r="E151" s="38">
        <v>566450</v>
      </c>
      <c r="F151" s="38">
        <v>390408</v>
      </c>
      <c r="G151" s="38">
        <v>885000</v>
      </c>
      <c r="H151" s="39">
        <v>494704</v>
      </c>
      <c r="I151" s="40">
        <v>200000</v>
      </c>
      <c r="J151" s="40">
        <v>940000</v>
      </c>
      <c r="K151" s="40">
        <v>1250000</v>
      </c>
      <c r="L151" s="40">
        <v>250000</v>
      </c>
      <c r="M151" s="40">
        <v>1611000</v>
      </c>
      <c r="N151" s="39"/>
      <c r="O151" s="41">
        <f>SUM(D151:N151)</f>
        <v>7158049</v>
      </c>
      <c r="P151" s="47">
        <f>(O151/$O$154)*100</f>
        <v>86.64189195159466</v>
      </c>
      <c r="Q151" s="16"/>
    </row>
    <row r="152" spans="2:17" ht="15">
      <c r="B152" s="18"/>
      <c r="C152" s="9" t="s">
        <v>246</v>
      </c>
      <c r="D152" s="38">
        <v>0</v>
      </c>
      <c r="E152" s="38">
        <v>0</v>
      </c>
      <c r="F152" s="38">
        <v>0</v>
      </c>
      <c r="G152" s="38">
        <v>0</v>
      </c>
      <c r="H152" s="39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152400</v>
      </c>
      <c r="N152" s="39"/>
      <c r="O152" s="41">
        <f>SUM(D152:N152)</f>
        <v>152400</v>
      </c>
      <c r="P152" s="47">
        <f>(O152/$O$154)*100</f>
        <v>1.8446680559776867</v>
      </c>
      <c r="Q152" s="16"/>
    </row>
    <row r="153" spans="2:17" ht="15">
      <c r="B153" s="18"/>
      <c r="C153" s="9" t="s">
        <v>113</v>
      </c>
      <c r="D153" s="38">
        <v>23000</v>
      </c>
      <c r="E153" s="38">
        <v>84776</v>
      </c>
      <c r="F153" s="38">
        <v>133930</v>
      </c>
      <c r="G153" s="38">
        <v>116094</v>
      </c>
      <c r="H153" s="39">
        <v>48000</v>
      </c>
      <c r="I153" s="40">
        <v>84000</v>
      </c>
      <c r="J153" s="40">
        <v>144000</v>
      </c>
      <c r="K153" s="40">
        <v>141000</v>
      </c>
      <c r="L153" s="40">
        <v>147600</v>
      </c>
      <c r="M153" s="40">
        <v>28800</v>
      </c>
      <c r="N153" s="39"/>
      <c r="O153" s="41">
        <f>SUM(D153:N153)</f>
        <v>951200</v>
      </c>
      <c r="P153" s="47">
        <f>(O153/$O$154)*100</f>
        <v>11.513439992427662</v>
      </c>
      <c r="Q153" s="16"/>
    </row>
    <row r="154" spans="2:17" ht="16.5" thickBot="1">
      <c r="B154" s="19"/>
      <c r="C154" s="8" t="s">
        <v>12</v>
      </c>
      <c r="D154" s="48">
        <f aca="true" t="shared" si="31" ref="D154:M154">SUM(D150:D153)</f>
        <v>593487</v>
      </c>
      <c r="E154" s="48">
        <f t="shared" si="31"/>
        <v>651226</v>
      </c>
      <c r="F154" s="48">
        <f t="shared" si="31"/>
        <v>524338</v>
      </c>
      <c r="G154" s="48">
        <f t="shared" si="31"/>
        <v>1001094</v>
      </c>
      <c r="H154" s="49">
        <f t="shared" si="31"/>
        <v>542704</v>
      </c>
      <c r="I154" s="50">
        <f t="shared" si="31"/>
        <v>284000</v>
      </c>
      <c r="J154" s="50">
        <f t="shared" si="31"/>
        <v>1084000</v>
      </c>
      <c r="K154" s="50">
        <f t="shared" si="31"/>
        <v>1391000</v>
      </c>
      <c r="L154" s="50">
        <f t="shared" si="31"/>
        <v>397600</v>
      </c>
      <c r="M154" s="50">
        <f t="shared" si="31"/>
        <v>1792200</v>
      </c>
      <c r="N154" s="49"/>
      <c r="O154" s="51">
        <f>SUM(O150:O153)</f>
        <v>8261649</v>
      </c>
      <c r="P154" s="52">
        <f>(O154/$O$294)*100</f>
        <v>1.7413909850896958</v>
      </c>
      <c r="Q154" s="5"/>
    </row>
    <row r="155" spans="2:17" ht="15">
      <c r="B155" s="18"/>
      <c r="C155" s="9"/>
      <c r="D155" s="38"/>
      <c r="E155" s="38"/>
      <c r="F155" s="38"/>
      <c r="G155" s="38"/>
      <c r="H155" s="39"/>
      <c r="I155" s="40"/>
      <c r="J155" s="40"/>
      <c r="K155" s="40"/>
      <c r="L155" s="40"/>
      <c r="M155" s="40"/>
      <c r="N155" s="39"/>
      <c r="O155" s="41"/>
      <c r="P155" s="42"/>
      <c r="Q155" s="16"/>
    </row>
    <row r="156" spans="2:17" ht="15">
      <c r="B156" s="18" t="s">
        <v>114</v>
      </c>
      <c r="C156" s="9" t="s">
        <v>115</v>
      </c>
      <c r="D156" s="38">
        <v>160000</v>
      </c>
      <c r="E156" s="38">
        <v>0</v>
      </c>
      <c r="F156" s="38">
        <v>260000</v>
      </c>
      <c r="G156" s="38">
        <v>0</v>
      </c>
      <c r="H156" s="39">
        <v>0</v>
      </c>
      <c r="I156" s="40">
        <v>367200</v>
      </c>
      <c r="J156" s="40">
        <v>0</v>
      </c>
      <c r="K156" s="40">
        <v>922000</v>
      </c>
      <c r="L156" s="40">
        <v>0</v>
      </c>
      <c r="M156" s="40">
        <v>991150</v>
      </c>
      <c r="N156" s="39"/>
      <c r="O156" s="41">
        <f>SUM(D156:N156)</f>
        <v>2700350</v>
      </c>
      <c r="P156" s="47">
        <f>(O156/$O$158)*100</f>
        <v>95.33955902342578</v>
      </c>
      <c r="Q156" s="16"/>
    </row>
    <row r="157" spans="2:17" ht="15">
      <c r="B157" s="18"/>
      <c r="C157" s="9" t="s">
        <v>116</v>
      </c>
      <c r="D157" s="38">
        <v>72000</v>
      </c>
      <c r="E157" s="38">
        <v>0</v>
      </c>
      <c r="F157" s="38">
        <v>0</v>
      </c>
      <c r="G157" s="38">
        <v>56000</v>
      </c>
      <c r="H157" s="39">
        <v>4000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39"/>
      <c r="O157" s="41">
        <f>SUM(D157:N157)</f>
        <v>132000</v>
      </c>
      <c r="P157" s="47">
        <f>(O157/$O$158)*100</f>
        <v>4.660440976574223</v>
      </c>
      <c r="Q157" s="16"/>
    </row>
    <row r="158" spans="2:17" ht="16.5" thickBot="1">
      <c r="B158" s="19"/>
      <c r="C158" s="8" t="s">
        <v>12</v>
      </c>
      <c r="D158" s="48">
        <f aca="true" t="shared" si="32" ref="D158:O158">SUM(D155:D157)</f>
        <v>232000</v>
      </c>
      <c r="E158" s="48">
        <f t="shared" si="32"/>
        <v>0</v>
      </c>
      <c r="F158" s="48">
        <f t="shared" si="32"/>
        <v>260000</v>
      </c>
      <c r="G158" s="48">
        <f t="shared" si="32"/>
        <v>56000</v>
      </c>
      <c r="H158" s="49">
        <f t="shared" si="32"/>
        <v>4000</v>
      </c>
      <c r="I158" s="50">
        <f t="shared" si="32"/>
        <v>367200</v>
      </c>
      <c r="J158" s="50">
        <f t="shared" si="32"/>
        <v>0</v>
      </c>
      <c r="K158" s="50">
        <f t="shared" si="32"/>
        <v>922000</v>
      </c>
      <c r="L158" s="50">
        <f t="shared" si="32"/>
        <v>0</v>
      </c>
      <c r="M158" s="50">
        <f t="shared" si="32"/>
        <v>991150</v>
      </c>
      <c r="N158" s="49"/>
      <c r="O158" s="51">
        <f t="shared" si="32"/>
        <v>2832350</v>
      </c>
      <c r="P158" s="52">
        <f>(O158/$O$294)*100</f>
        <v>0.5970029417394518</v>
      </c>
      <c r="Q158" s="5"/>
    </row>
    <row r="159" spans="2:17" ht="15">
      <c r="B159" s="18"/>
      <c r="C159" s="9"/>
      <c r="D159" s="38"/>
      <c r="E159" s="38"/>
      <c r="F159" s="38"/>
      <c r="G159" s="38"/>
      <c r="H159" s="39"/>
      <c r="I159" s="40"/>
      <c r="J159" s="40"/>
      <c r="K159" s="40"/>
      <c r="L159" s="40"/>
      <c r="M159" s="40"/>
      <c r="N159" s="39"/>
      <c r="O159" s="41"/>
      <c r="P159" s="42"/>
      <c r="Q159" s="16"/>
    </row>
    <row r="160" spans="2:17" ht="15">
      <c r="B160" s="18" t="s">
        <v>117</v>
      </c>
      <c r="C160" s="9" t="s">
        <v>118</v>
      </c>
      <c r="D160" s="38">
        <v>0</v>
      </c>
      <c r="E160" s="38">
        <v>64935</v>
      </c>
      <c r="F160" s="38">
        <v>0</v>
      </c>
      <c r="G160" s="38">
        <v>0</v>
      </c>
      <c r="H160" s="39">
        <v>0</v>
      </c>
      <c r="I160" s="40">
        <v>0</v>
      </c>
      <c r="J160" s="40">
        <v>0</v>
      </c>
      <c r="K160" s="40">
        <v>0</v>
      </c>
      <c r="L160" s="40">
        <v>48658</v>
      </c>
      <c r="M160" s="40">
        <v>0</v>
      </c>
      <c r="N160" s="39"/>
      <c r="O160" s="41">
        <f>SUM(D160:N160)</f>
        <v>113593</v>
      </c>
      <c r="P160" s="47">
        <f>(O160/$O$161)*100</f>
        <v>100</v>
      </c>
      <c r="Q160" s="16"/>
    </row>
    <row r="161" spans="2:17" ht="16.5" thickBot="1">
      <c r="B161" s="19"/>
      <c r="C161" s="8" t="s">
        <v>12</v>
      </c>
      <c r="D161" s="48">
        <f aca="true" t="shared" si="33" ref="D161:O161">SUM(D159:D160)</f>
        <v>0</v>
      </c>
      <c r="E161" s="48">
        <f t="shared" si="33"/>
        <v>64935</v>
      </c>
      <c r="F161" s="48">
        <f t="shared" si="33"/>
        <v>0</v>
      </c>
      <c r="G161" s="48">
        <f t="shared" si="33"/>
        <v>0</v>
      </c>
      <c r="H161" s="49">
        <f t="shared" si="33"/>
        <v>0</v>
      </c>
      <c r="I161" s="50">
        <f t="shared" si="33"/>
        <v>0</v>
      </c>
      <c r="J161" s="50">
        <f t="shared" si="33"/>
        <v>0</v>
      </c>
      <c r="K161" s="50">
        <f t="shared" si="33"/>
        <v>0</v>
      </c>
      <c r="L161" s="50">
        <f t="shared" si="33"/>
        <v>48658</v>
      </c>
      <c r="M161" s="50">
        <f t="shared" si="33"/>
        <v>0</v>
      </c>
      <c r="N161" s="49"/>
      <c r="O161" s="51">
        <f t="shared" si="33"/>
        <v>113593</v>
      </c>
      <c r="P161" s="52">
        <f>(O161/$O$294)*100</f>
        <v>0.02394314091161387</v>
      </c>
      <c r="Q161" s="5"/>
    </row>
    <row r="162" spans="2:17" ht="15">
      <c r="B162" s="18"/>
      <c r="C162" s="9"/>
      <c r="D162" s="38"/>
      <c r="E162" s="38"/>
      <c r="F162" s="38"/>
      <c r="G162" s="38"/>
      <c r="H162" s="39"/>
      <c r="I162" s="40"/>
      <c r="J162" s="40"/>
      <c r="K162" s="40"/>
      <c r="L162" s="40"/>
      <c r="M162" s="40"/>
      <c r="N162" s="39"/>
      <c r="O162" s="41"/>
      <c r="P162" s="42"/>
      <c r="Q162" s="16"/>
    </row>
    <row r="163" spans="2:17" ht="15">
      <c r="B163" s="18" t="s">
        <v>119</v>
      </c>
      <c r="C163" s="9" t="s">
        <v>120</v>
      </c>
      <c r="D163" s="38">
        <v>0</v>
      </c>
      <c r="E163" s="38">
        <v>0</v>
      </c>
      <c r="F163" s="38">
        <v>0</v>
      </c>
      <c r="G163" s="38">
        <v>560000</v>
      </c>
      <c r="H163" s="39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39"/>
      <c r="O163" s="41">
        <f>SUM(D163:N163)</f>
        <v>560000</v>
      </c>
      <c r="P163" s="47">
        <f>(O163/$O$168)*100</f>
        <v>5.739912078896731</v>
      </c>
      <c r="Q163" s="16"/>
    </row>
    <row r="164" spans="2:17" ht="15">
      <c r="B164" s="18"/>
      <c r="C164" s="9" t="s">
        <v>121</v>
      </c>
      <c r="D164" s="38">
        <v>185048</v>
      </c>
      <c r="E164" s="38">
        <v>259888</v>
      </c>
      <c r="F164" s="38">
        <v>254900</v>
      </c>
      <c r="G164" s="38">
        <v>235136</v>
      </c>
      <c r="H164" s="39">
        <v>296096</v>
      </c>
      <c r="I164" s="40">
        <v>1134142</v>
      </c>
      <c r="J164" s="40">
        <v>568024</v>
      </c>
      <c r="K164" s="40">
        <v>1058903</v>
      </c>
      <c r="L164" s="40">
        <v>289234</v>
      </c>
      <c r="M164" s="40">
        <v>776024</v>
      </c>
      <c r="N164" s="39"/>
      <c r="O164" s="41">
        <f>SUM(D164:N164)</f>
        <v>5057395</v>
      </c>
      <c r="P164" s="47">
        <f>(O164/$O$168)*100</f>
        <v>51.83750472902131</v>
      </c>
      <c r="Q164" s="16"/>
    </row>
    <row r="165" spans="2:17" ht="15">
      <c r="B165" s="18"/>
      <c r="C165" s="9" t="s">
        <v>122</v>
      </c>
      <c r="D165" s="38">
        <v>88000</v>
      </c>
      <c r="E165" s="38">
        <v>64000</v>
      </c>
      <c r="F165" s="38">
        <v>63600</v>
      </c>
      <c r="G165" s="38">
        <v>80000</v>
      </c>
      <c r="H165" s="39">
        <v>80000</v>
      </c>
      <c r="I165" s="40">
        <v>80000</v>
      </c>
      <c r="J165" s="40">
        <v>0</v>
      </c>
      <c r="K165" s="40">
        <v>120000</v>
      </c>
      <c r="L165" s="40">
        <v>120000</v>
      </c>
      <c r="M165" s="40">
        <v>242600</v>
      </c>
      <c r="N165" s="39"/>
      <c r="O165" s="41">
        <f>SUM(D165:N165)</f>
        <v>938200</v>
      </c>
      <c r="P165" s="47">
        <f>(O165/$O$168)*100</f>
        <v>9.61640270075163</v>
      </c>
      <c r="Q165" s="16"/>
    </row>
    <row r="166" spans="2:17" ht="15">
      <c r="B166" s="18"/>
      <c r="C166" s="9" t="s">
        <v>123</v>
      </c>
      <c r="D166" s="38">
        <v>0</v>
      </c>
      <c r="E166" s="38">
        <v>123806</v>
      </c>
      <c r="F166" s="38">
        <v>92715</v>
      </c>
      <c r="G166" s="38">
        <v>58016</v>
      </c>
      <c r="H166" s="39">
        <v>57464</v>
      </c>
      <c r="I166" s="40">
        <v>32372</v>
      </c>
      <c r="J166" s="40">
        <v>48045</v>
      </c>
      <c r="K166" s="40">
        <v>131565</v>
      </c>
      <c r="L166" s="40">
        <v>194728</v>
      </c>
      <c r="M166" s="40">
        <v>69193</v>
      </c>
      <c r="N166" s="39"/>
      <c r="O166" s="41">
        <f>SUM(D166:N166)</f>
        <v>807904</v>
      </c>
      <c r="P166" s="47">
        <f>(O166/$O$168)*100</f>
        <v>8.28088915748033</v>
      </c>
      <c r="Q166" s="16"/>
    </row>
    <row r="167" spans="2:17" ht="15">
      <c r="B167" s="18"/>
      <c r="C167" s="9" t="s">
        <v>124</v>
      </c>
      <c r="D167" s="38">
        <v>0</v>
      </c>
      <c r="E167" s="38">
        <v>105256</v>
      </c>
      <c r="F167" s="38">
        <v>146360</v>
      </c>
      <c r="G167" s="38">
        <v>260204</v>
      </c>
      <c r="H167" s="39">
        <v>455416</v>
      </c>
      <c r="I167" s="40">
        <v>56000</v>
      </c>
      <c r="J167" s="40">
        <v>628368</v>
      </c>
      <c r="K167" s="40">
        <v>174800</v>
      </c>
      <c r="L167" s="40">
        <v>520760</v>
      </c>
      <c r="M167" s="40">
        <v>45584</v>
      </c>
      <c r="N167" s="39"/>
      <c r="O167" s="41">
        <f>SUM(D167:N167)</f>
        <v>2392748</v>
      </c>
      <c r="P167" s="47">
        <f>(O167/$O$168)*100</f>
        <v>24.525291333849992</v>
      </c>
      <c r="Q167" s="16"/>
    </row>
    <row r="168" spans="2:17" ht="16.5" thickBot="1">
      <c r="B168" s="19"/>
      <c r="C168" s="8" t="s">
        <v>12</v>
      </c>
      <c r="D168" s="48">
        <f aca="true" t="shared" si="34" ref="D168:O168">SUM(D162:D167)</f>
        <v>273048</v>
      </c>
      <c r="E168" s="48">
        <f t="shared" si="34"/>
        <v>552950</v>
      </c>
      <c r="F168" s="48">
        <f t="shared" si="34"/>
        <v>557575</v>
      </c>
      <c r="G168" s="48">
        <f t="shared" si="34"/>
        <v>1193356</v>
      </c>
      <c r="H168" s="49">
        <f t="shared" si="34"/>
        <v>888976</v>
      </c>
      <c r="I168" s="50">
        <f t="shared" si="34"/>
        <v>1302514</v>
      </c>
      <c r="J168" s="50">
        <f t="shared" si="34"/>
        <v>1244437</v>
      </c>
      <c r="K168" s="50">
        <f t="shared" si="34"/>
        <v>1485268</v>
      </c>
      <c r="L168" s="50">
        <f t="shared" si="34"/>
        <v>1124722</v>
      </c>
      <c r="M168" s="50">
        <f t="shared" si="34"/>
        <v>1133401</v>
      </c>
      <c r="N168" s="49"/>
      <c r="O168" s="51">
        <f t="shared" si="34"/>
        <v>9756247</v>
      </c>
      <c r="P168" s="52">
        <f>(O168/$O$294)*100</f>
        <v>2.0564224616790656</v>
      </c>
      <c r="Q168" s="5"/>
    </row>
    <row r="169" spans="2:17" ht="15">
      <c r="B169" s="18"/>
      <c r="C169" s="9"/>
      <c r="D169" s="38"/>
      <c r="E169" s="38"/>
      <c r="F169" s="38"/>
      <c r="G169" s="38"/>
      <c r="H169" s="39"/>
      <c r="I169" s="40"/>
      <c r="J169" s="40"/>
      <c r="K169" s="40"/>
      <c r="L169" s="40"/>
      <c r="M169" s="40"/>
      <c r="N169" s="39"/>
      <c r="O169" s="41"/>
      <c r="P169" s="42"/>
      <c r="Q169" s="16"/>
    </row>
    <row r="170" spans="2:17" ht="15">
      <c r="B170" s="18" t="s">
        <v>125</v>
      </c>
      <c r="C170" s="9" t="s">
        <v>126</v>
      </c>
      <c r="D170" s="38">
        <v>0</v>
      </c>
      <c r="E170" s="38">
        <v>0</v>
      </c>
      <c r="F170" s="38">
        <v>0</v>
      </c>
      <c r="G170" s="38">
        <v>8000</v>
      </c>
      <c r="H170" s="39">
        <v>28000</v>
      </c>
      <c r="I170" s="40">
        <v>16000</v>
      </c>
      <c r="J170" s="40">
        <v>16000</v>
      </c>
      <c r="K170" s="40">
        <v>16000</v>
      </c>
      <c r="L170" s="40">
        <v>24000</v>
      </c>
      <c r="M170" s="40">
        <v>29940</v>
      </c>
      <c r="N170" s="39"/>
      <c r="O170" s="41">
        <f>SUM(D170:N170)</f>
        <v>137940</v>
      </c>
      <c r="P170" s="47">
        <f>(O170/$O$171)*100</f>
        <v>100</v>
      </c>
      <c r="Q170" s="16"/>
    </row>
    <row r="171" spans="2:17" ht="16.5" thickBot="1">
      <c r="B171" s="19"/>
      <c r="C171" s="8" t="s">
        <v>12</v>
      </c>
      <c r="D171" s="48">
        <f aca="true" t="shared" si="35" ref="D171:O171">SUM(D169:D170)</f>
        <v>0</v>
      </c>
      <c r="E171" s="48">
        <f t="shared" si="35"/>
        <v>0</v>
      </c>
      <c r="F171" s="48">
        <f t="shared" si="35"/>
        <v>0</v>
      </c>
      <c r="G171" s="48">
        <f t="shared" si="35"/>
        <v>8000</v>
      </c>
      <c r="H171" s="49">
        <f t="shared" si="35"/>
        <v>28000</v>
      </c>
      <c r="I171" s="50">
        <f t="shared" si="35"/>
        <v>16000</v>
      </c>
      <c r="J171" s="50">
        <f t="shared" si="35"/>
        <v>16000</v>
      </c>
      <c r="K171" s="50">
        <f t="shared" si="35"/>
        <v>16000</v>
      </c>
      <c r="L171" s="50">
        <f t="shared" si="35"/>
        <v>24000</v>
      </c>
      <c r="M171" s="50">
        <f t="shared" si="35"/>
        <v>29940</v>
      </c>
      <c r="N171" s="49"/>
      <c r="O171" s="51">
        <f t="shared" si="35"/>
        <v>137940</v>
      </c>
      <c r="P171" s="52">
        <f>(O171/$O$294)*100</f>
        <v>0.029075003365946997</v>
      </c>
      <c r="Q171" s="16"/>
    </row>
    <row r="172" spans="2:17" ht="15">
      <c r="B172" s="18"/>
      <c r="C172" s="9"/>
      <c r="D172" s="38"/>
      <c r="E172" s="38"/>
      <c r="F172" s="38"/>
      <c r="G172" s="38"/>
      <c r="H172" s="39"/>
      <c r="I172" s="40"/>
      <c r="J172" s="40"/>
      <c r="K172" s="40"/>
      <c r="L172" s="40"/>
      <c r="M172" s="40"/>
      <c r="N172" s="39"/>
      <c r="O172" s="41"/>
      <c r="P172" s="42"/>
      <c r="Q172" s="16"/>
    </row>
    <row r="173" spans="2:17" ht="15">
      <c r="B173" s="18" t="s">
        <v>127</v>
      </c>
      <c r="C173" s="9" t="s">
        <v>247</v>
      </c>
      <c r="D173" s="38">
        <v>0</v>
      </c>
      <c r="E173" s="38">
        <v>0</v>
      </c>
      <c r="F173" s="38">
        <v>0</v>
      </c>
      <c r="G173" s="38">
        <v>0</v>
      </c>
      <c r="H173" s="39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23538</v>
      </c>
      <c r="N173" s="39"/>
      <c r="O173" s="41">
        <f>SUM(D173:N173)</f>
        <v>23538</v>
      </c>
      <c r="P173" s="47">
        <f>(O173/$O$175)*100</f>
        <v>8.069857856951844</v>
      </c>
      <c r="Q173" s="16"/>
    </row>
    <row r="174" spans="2:17" ht="15">
      <c r="B174" s="18"/>
      <c r="C174" s="9" t="s">
        <v>128</v>
      </c>
      <c r="D174" s="38">
        <v>55373</v>
      </c>
      <c r="E174" s="38">
        <v>20928</v>
      </c>
      <c r="F174" s="38">
        <v>22280</v>
      </c>
      <c r="G174" s="38">
        <v>26559</v>
      </c>
      <c r="H174" s="39">
        <v>27488</v>
      </c>
      <c r="I174" s="40">
        <v>44365</v>
      </c>
      <c r="J174" s="40">
        <v>27061</v>
      </c>
      <c r="K174" s="40">
        <v>25042</v>
      </c>
      <c r="L174" s="40">
        <v>19044</v>
      </c>
      <c r="M174" s="40">
        <v>0</v>
      </c>
      <c r="N174" s="39"/>
      <c r="O174" s="41">
        <f>SUM(D174:N174)</f>
        <v>268140</v>
      </c>
      <c r="P174" s="47">
        <f>(O174/$O$175)*100</f>
        <v>91.93014214304816</v>
      </c>
      <c r="Q174" s="16"/>
    </row>
    <row r="175" spans="2:17" ht="16.5" thickBot="1">
      <c r="B175" s="19"/>
      <c r="C175" s="8" t="s">
        <v>12</v>
      </c>
      <c r="D175" s="48">
        <f aca="true" t="shared" si="36" ref="D175:O175">SUM(D172:D174)</f>
        <v>55373</v>
      </c>
      <c r="E175" s="48">
        <f t="shared" si="36"/>
        <v>20928</v>
      </c>
      <c r="F175" s="48">
        <f t="shared" si="36"/>
        <v>22280</v>
      </c>
      <c r="G175" s="48">
        <f t="shared" si="36"/>
        <v>26559</v>
      </c>
      <c r="H175" s="49">
        <f t="shared" si="36"/>
        <v>27488</v>
      </c>
      <c r="I175" s="50">
        <f t="shared" si="36"/>
        <v>44365</v>
      </c>
      <c r="J175" s="50">
        <f t="shared" si="36"/>
        <v>27061</v>
      </c>
      <c r="K175" s="50">
        <f t="shared" si="36"/>
        <v>25042</v>
      </c>
      <c r="L175" s="50">
        <f t="shared" si="36"/>
        <v>19044</v>
      </c>
      <c r="M175" s="50">
        <f t="shared" si="36"/>
        <v>23538</v>
      </c>
      <c r="N175" s="49"/>
      <c r="O175" s="51">
        <f t="shared" si="36"/>
        <v>291678</v>
      </c>
      <c r="P175" s="52">
        <f>(O175/$O$294)*100</f>
        <v>0.06147991033618014</v>
      </c>
      <c r="Q175" s="5"/>
    </row>
    <row r="176" spans="2:17" ht="15">
      <c r="B176" s="18"/>
      <c r="C176" s="9"/>
      <c r="D176" s="38"/>
      <c r="E176" s="38"/>
      <c r="F176" s="38"/>
      <c r="G176" s="38"/>
      <c r="H176" s="39"/>
      <c r="I176" s="40"/>
      <c r="J176" s="40"/>
      <c r="K176" s="40"/>
      <c r="L176" s="40"/>
      <c r="M176" s="40"/>
      <c r="N176" s="39"/>
      <c r="O176" s="41"/>
      <c r="P176" s="42"/>
      <c r="Q176" s="16"/>
    </row>
    <row r="177" spans="2:17" ht="15">
      <c r="B177" s="18" t="s">
        <v>129</v>
      </c>
      <c r="C177" s="9" t="s">
        <v>130</v>
      </c>
      <c r="D177" s="38">
        <v>67100</v>
      </c>
      <c r="E177" s="38">
        <v>143840</v>
      </c>
      <c r="F177" s="38">
        <v>46960</v>
      </c>
      <c r="G177" s="38">
        <v>102860</v>
      </c>
      <c r="H177" s="39">
        <v>133924</v>
      </c>
      <c r="I177" s="40">
        <v>68684</v>
      </c>
      <c r="J177" s="40">
        <v>319812</v>
      </c>
      <c r="K177" s="40">
        <v>194920</v>
      </c>
      <c r="L177" s="40">
        <v>123348</v>
      </c>
      <c r="M177" s="40">
        <v>227296</v>
      </c>
      <c r="N177" s="39"/>
      <c r="O177" s="41">
        <f>SUM(D177:N177)</f>
        <v>1428744</v>
      </c>
      <c r="P177" s="47">
        <f>(O177/$O$178)*100</f>
        <v>100</v>
      </c>
      <c r="Q177" s="16"/>
    </row>
    <row r="178" spans="2:17" ht="16.5" thickBot="1">
      <c r="B178" s="19"/>
      <c r="C178" s="8" t="s">
        <v>12</v>
      </c>
      <c r="D178" s="48">
        <f aca="true" t="shared" si="37" ref="D178:M178">SUM(D176:D177)</f>
        <v>67100</v>
      </c>
      <c r="E178" s="48">
        <f t="shared" si="37"/>
        <v>143840</v>
      </c>
      <c r="F178" s="48">
        <f t="shared" si="37"/>
        <v>46960</v>
      </c>
      <c r="G178" s="48">
        <f t="shared" si="37"/>
        <v>102860</v>
      </c>
      <c r="H178" s="49">
        <f t="shared" si="37"/>
        <v>133924</v>
      </c>
      <c r="I178" s="50">
        <f t="shared" si="37"/>
        <v>68684</v>
      </c>
      <c r="J178" s="50">
        <f t="shared" si="37"/>
        <v>319812</v>
      </c>
      <c r="K178" s="50">
        <f t="shared" si="37"/>
        <v>194920</v>
      </c>
      <c r="L178" s="50">
        <f t="shared" si="37"/>
        <v>123348</v>
      </c>
      <c r="M178" s="50">
        <f t="shared" si="37"/>
        <v>227296</v>
      </c>
      <c r="N178" s="49"/>
      <c r="O178" s="51">
        <f>SUM(O176:O177)</f>
        <v>1428744</v>
      </c>
      <c r="P178" s="52">
        <f>(O178/$O$294)*100</f>
        <v>0.30115076561604015</v>
      </c>
      <c r="Q178" s="5"/>
    </row>
    <row r="179" spans="2:17" ht="15">
      <c r="B179" s="18"/>
      <c r="C179" s="9"/>
      <c r="D179" s="38"/>
      <c r="E179" s="38"/>
      <c r="F179" s="38"/>
      <c r="G179" s="38"/>
      <c r="H179" s="39"/>
      <c r="I179" s="40"/>
      <c r="J179" s="40"/>
      <c r="K179" s="40"/>
      <c r="L179" s="40"/>
      <c r="M179" s="40"/>
      <c r="N179" s="39"/>
      <c r="O179" s="41"/>
      <c r="P179" s="42"/>
      <c r="Q179" s="16"/>
    </row>
    <row r="180" spans="2:17" ht="15">
      <c r="B180" s="18" t="s">
        <v>131</v>
      </c>
      <c r="C180" s="9" t="s">
        <v>132</v>
      </c>
      <c r="D180" s="38">
        <v>4405400</v>
      </c>
      <c r="E180" s="38">
        <v>240000</v>
      </c>
      <c r="F180" s="38">
        <v>2760000</v>
      </c>
      <c r="G180" s="38">
        <v>1620000</v>
      </c>
      <c r="H180" s="39">
        <v>1220000</v>
      </c>
      <c r="I180" s="40">
        <v>400000</v>
      </c>
      <c r="J180" s="40">
        <v>781200</v>
      </c>
      <c r="K180" s="40">
        <v>0</v>
      </c>
      <c r="L180" s="40">
        <v>0</v>
      </c>
      <c r="M180" s="40">
        <v>0</v>
      </c>
      <c r="N180" s="39"/>
      <c r="O180" s="41">
        <f>SUM(D180:N180)</f>
        <v>11426600</v>
      </c>
      <c r="P180" s="47">
        <f>(O180/$O$184)*100</f>
        <v>97.9260579675368</v>
      </c>
      <c r="Q180" s="16"/>
    </row>
    <row r="181" spans="2:17" ht="15">
      <c r="B181" s="18"/>
      <c r="C181" s="9" t="s">
        <v>133</v>
      </c>
      <c r="D181" s="38">
        <v>82800</v>
      </c>
      <c r="E181" s="38">
        <v>0</v>
      </c>
      <c r="F181" s="38">
        <v>0</v>
      </c>
      <c r="G181" s="38">
        <v>0</v>
      </c>
      <c r="H181" s="39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39"/>
      <c r="O181" s="41">
        <f>SUM(D181:N181)</f>
        <v>82800</v>
      </c>
      <c r="P181" s="47">
        <f>(O181/$O$184)*100</f>
        <v>0.7095966954047614</v>
      </c>
      <c r="Q181" s="16"/>
    </row>
    <row r="182" spans="2:17" ht="15">
      <c r="B182" s="18"/>
      <c r="C182" s="9" t="s">
        <v>134</v>
      </c>
      <c r="D182" s="38">
        <v>0</v>
      </c>
      <c r="E182" s="38">
        <v>0</v>
      </c>
      <c r="F182" s="38">
        <v>150000</v>
      </c>
      <c r="G182" s="38">
        <v>0</v>
      </c>
      <c r="H182" s="39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39"/>
      <c r="O182" s="41">
        <f>SUM(D182:N182)</f>
        <v>150000</v>
      </c>
      <c r="P182" s="47">
        <f>(O182/$O$184)*100</f>
        <v>1.2855012597912345</v>
      </c>
      <c r="Q182" s="16"/>
    </row>
    <row r="183" spans="2:17" ht="15">
      <c r="B183" s="18"/>
      <c r="C183" s="9" t="s">
        <v>135</v>
      </c>
      <c r="D183" s="38">
        <v>9200</v>
      </c>
      <c r="E183" s="38">
        <v>0</v>
      </c>
      <c r="F183" s="38">
        <v>0</v>
      </c>
      <c r="G183" s="38">
        <v>0</v>
      </c>
      <c r="H183" s="39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39"/>
      <c r="O183" s="41">
        <f>SUM(D183:N183)</f>
        <v>9200</v>
      </c>
      <c r="P183" s="47">
        <f>(O183/$O$184)*100</f>
        <v>0.07884407726719572</v>
      </c>
      <c r="Q183" s="16"/>
    </row>
    <row r="184" spans="2:17" ht="16.5" thickBot="1">
      <c r="B184" s="19"/>
      <c r="C184" s="8" t="s">
        <v>12</v>
      </c>
      <c r="D184" s="48">
        <f aca="true" t="shared" si="38" ref="D184:O184">SUM(D179:D183)</f>
        <v>4497400</v>
      </c>
      <c r="E184" s="48">
        <f t="shared" si="38"/>
        <v>240000</v>
      </c>
      <c r="F184" s="48">
        <f t="shared" si="38"/>
        <v>2910000</v>
      </c>
      <c r="G184" s="48">
        <f t="shared" si="38"/>
        <v>1620000</v>
      </c>
      <c r="H184" s="49">
        <f t="shared" si="38"/>
        <v>1220000</v>
      </c>
      <c r="I184" s="50">
        <f t="shared" si="38"/>
        <v>400000</v>
      </c>
      <c r="J184" s="50">
        <f t="shared" si="38"/>
        <v>781200</v>
      </c>
      <c r="K184" s="50">
        <f t="shared" si="38"/>
        <v>0</v>
      </c>
      <c r="L184" s="50">
        <f t="shared" si="38"/>
        <v>0</v>
      </c>
      <c r="M184" s="50">
        <f t="shared" si="38"/>
        <v>0</v>
      </c>
      <c r="N184" s="49"/>
      <c r="O184" s="51">
        <f t="shared" si="38"/>
        <v>11668600</v>
      </c>
      <c r="P184" s="52">
        <f>(O184/$O$294)*100</f>
        <v>2.4595083679562793</v>
      </c>
      <c r="Q184" s="5"/>
    </row>
    <row r="185" spans="2:17" ht="15">
      <c r="B185" s="18"/>
      <c r="C185" s="9"/>
      <c r="D185" s="38"/>
      <c r="E185" s="38"/>
      <c r="F185" s="38"/>
      <c r="G185" s="38"/>
      <c r="H185" s="39"/>
      <c r="I185" s="40"/>
      <c r="J185" s="40"/>
      <c r="K185" s="40"/>
      <c r="L185" s="40"/>
      <c r="M185" s="40"/>
      <c r="N185" s="39"/>
      <c r="O185" s="41"/>
      <c r="P185" s="42"/>
      <c r="Q185" s="16"/>
    </row>
    <row r="186" spans="2:17" ht="15">
      <c r="B186" s="18" t="s">
        <v>136</v>
      </c>
      <c r="C186" s="9" t="s">
        <v>137</v>
      </c>
      <c r="D186" s="38">
        <v>0</v>
      </c>
      <c r="E186" s="38">
        <v>671000</v>
      </c>
      <c r="F186" s="38">
        <v>0</v>
      </c>
      <c r="G186" s="38">
        <v>0</v>
      </c>
      <c r="H186" s="39">
        <v>780000</v>
      </c>
      <c r="I186" s="40">
        <v>0</v>
      </c>
      <c r="J186" s="40">
        <v>0</v>
      </c>
      <c r="K186" s="40">
        <v>1356000</v>
      </c>
      <c r="L186" s="40">
        <v>1472605</v>
      </c>
      <c r="M186" s="40">
        <v>0</v>
      </c>
      <c r="N186" s="39"/>
      <c r="O186" s="41">
        <f>SUM(D186:N186)</f>
        <v>4279605</v>
      </c>
      <c r="P186" s="47">
        <f>(O186/$O$188)*100</f>
        <v>91.63402616906797</v>
      </c>
      <c r="Q186" s="16"/>
    </row>
    <row r="187" spans="2:17" ht="15">
      <c r="B187" s="18"/>
      <c r="C187" s="9" t="s">
        <v>138</v>
      </c>
      <c r="D187" s="38">
        <v>70976</v>
      </c>
      <c r="E187" s="38">
        <v>59200</v>
      </c>
      <c r="F187" s="38">
        <v>48406</v>
      </c>
      <c r="G187" s="38">
        <v>48791</v>
      </c>
      <c r="H187" s="39">
        <v>49607</v>
      </c>
      <c r="I187" s="40">
        <v>51000</v>
      </c>
      <c r="J187" s="40">
        <v>0</v>
      </c>
      <c r="K187" s="40">
        <v>31369</v>
      </c>
      <c r="L187" s="40">
        <v>31369</v>
      </c>
      <c r="M187" s="40">
        <v>0</v>
      </c>
      <c r="N187" s="39"/>
      <c r="O187" s="41">
        <f>SUM(D187:N187)</f>
        <v>390718</v>
      </c>
      <c r="P187" s="47">
        <f>(O187/$O$188)*100</f>
        <v>8.365973830932036</v>
      </c>
      <c r="Q187" s="16"/>
    </row>
    <row r="188" spans="2:17" ht="16.5" thickBot="1">
      <c r="B188" s="19"/>
      <c r="C188" s="8" t="s">
        <v>12</v>
      </c>
      <c r="D188" s="48">
        <f aca="true" t="shared" si="39" ref="D188:O188">SUM(D185:D187)</f>
        <v>70976</v>
      </c>
      <c r="E188" s="48">
        <f t="shared" si="39"/>
        <v>730200</v>
      </c>
      <c r="F188" s="48">
        <f t="shared" si="39"/>
        <v>48406</v>
      </c>
      <c r="G188" s="48">
        <f t="shared" si="39"/>
        <v>48791</v>
      </c>
      <c r="H188" s="49">
        <f t="shared" si="39"/>
        <v>829607</v>
      </c>
      <c r="I188" s="50">
        <f t="shared" si="39"/>
        <v>51000</v>
      </c>
      <c r="J188" s="50">
        <f t="shared" si="39"/>
        <v>0</v>
      </c>
      <c r="K188" s="50">
        <f t="shared" si="39"/>
        <v>1387369</v>
      </c>
      <c r="L188" s="50">
        <f t="shared" si="39"/>
        <v>1503974</v>
      </c>
      <c r="M188" s="50">
        <f t="shared" si="39"/>
        <v>0</v>
      </c>
      <c r="N188" s="49"/>
      <c r="O188" s="51">
        <f t="shared" si="39"/>
        <v>4670323</v>
      </c>
      <c r="P188" s="52">
        <f>(O188/$O$294)*100</f>
        <v>0.9844110261349839</v>
      </c>
      <c r="Q188" s="5"/>
    </row>
    <row r="189" spans="2:17" ht="15">
      <c r="B189" s="18"/>
      <c r="C189" s="9"/>
      <c r="D189" s="38"/>
      <c r="E189" s="38"/>
      <c r="F189" s="38"/>
      <c r="G189" s="38"/>
      <c r="H189" s="39"/>
      <c r="I189" s="40"/>
      <c r="J189" s="40"/>
      <c r="K189" s="40"/>
      <c r="L189" s="40"/>
      <c r="M189" s="40"/>
      <c r="N189" s="39"/>
      <c r="O189" s="41"/>
      <c r="P189" s="42"/>
      <c r="Q189" s="16"/>
    </row>
    <row r="190" spans="2:17" ht="15">
      <c r="B190" s="18" t="s">
        <v>139</v>
      </c>
      <c r="C190" s="9" t="s">
        <v>140</v>
      </c>
      <c r="D190" s="38">
        <v>154000</v>
      </c>
      <c r="E190" s="38">
        <v>500000</v>
      </c>
      <c r="F190" s="38">
        <v>0</v>
      </c>
      <c r="G190" s="38">
        <v>2225920</v>
      </c>
      <c r="H190" s="39">
        <v>1200000</v>
      </c>
      <c r="I190" s="40">
        <v>0</v>
      </c>
      <c r="J190" s="40">
        <v>2947602</v>
      </c>
      <c r="K190" s="40">
        <v>-505785</v>
      </c>
      <c r="L190" s="40">
        <v>0</v>
      </c>
      <c r="M190" s="40">
        <v>0</v>
      </c>
      <c r="N190" s="39"/>
      <c r="O190" s="41">
        <f>SUM(D190:N190)</f>
        <v>6521737</v>
      </c>
      <c r="P190" s="47">
        <f>(O190/$O$192)*100</f>
        <v>84.8544229972306</v>
      </c>
      <c r="Q190" s="16"/>
    </row>
    <row r="191" spans="2:17" ht="15">
      <c r="B191" s="18"/>
      <c r="C191" s="9" t="s">
        <v>141</v>
      </c>
      <c r="D191" s="38">
        <v>0</v>
      </c>
      <c r="E191" s="38">
        <v>35488</v>
      </c>
      <c r="F191" s="38">
        <v>0</v>
      </c>
      <c r="G191" s="38">
        <v>32000</v>
      </c>
      <c r="H191" s="39">
        <v>0</v>
      </c>
      <c r="I191" s="40">
        <v>0</v>
      </c>
      <c r="J191" s="40">
        <v>0</v>
      </c>
      <c r="K191" s="40">
        <v>0</v>
      </c>
      <c r="L191" s="40">
        <v>416000</v>
      </c>
      <c r="M191" s="40">
        <v>680570</v>
      </c>
      <c r="N191" s="39"/>
      <c r="O191" s="41">
        <f>SUM(D191:N191)</f>
        <v>1164058</v>
      </c>
      <c r="P191" s="47">
        <f>(O191/$O$192)*100</f>
        <v>15.145577002769395</v>
      </c>
      <c r="Q191" s="16"/>
    </row>
    <row r="192" spans="2:17" ht="16.5" thickBot="1">
      <c r="B192" s="19"/>
      <c r="C192" s="8" t="s">
        <v>12</v>
      </c>
      <c r="D192" s="48">
        <f aca="true" t="shared" si="40" ref="D192:O192">SUM(D189:D191)</f>
        <v>154000</v>
      </c>
      <c r="E192" s="48">
        <f t="shared" si="40"/>
        <v>535488</v>
      </c>
      <c r="F192" s="48">
        <f t="shared" si="40"/>
        <v>0</v>
      </c>
      <c r="G192" s="48">
        <f t="shared" si="40"/>
        <v>2257920</v>
      </c>
      <c r="H192" s="49">
        <f t="shared" si="40"/>
        <v>1200000</v>
      </c>
      <c r="I192" s="50">
        <f t="shared" si="40"/>
        <v>0</v>
      </c>
      <c r="J192" s="50">
        <f t="shared" si="40"/>
        <v>2947602</v>
      </c>
      <c r="K192" s="50">
        <f t="shared" si="40"/>
        <v>-505785</v>
      </c>
      <c r="L192" s="50">
        <f t="shared" si="40"/>
        <v>416000</v>
      </c>
      <c r="M192" s="50">
        <f t="shared" si="40"/>
        <v>680570</v>
      </c>
      <c r="N192" s="49"/>
      <c r="O192" s="51">
        <f t="shared" si="40"/>
        <v>7685795</v>
      </c>
      <c r="P192" s="52">
        <f>(O192/$O$294)*100</f>
        <v>1.6200124365302204</v>
      </c>
      <c r="Q192" s="5"/>
    </row>
    <row r="193" spans="2:17" ht="15">
      <c r="B193" s="18"/>
      <c r="C193" s="9"/>
      <c r="D193" s="38"/>
      <c r="E193" s="38"/>
      <c r="F193" s="38"/>
      <c r="G193" s="38"/>
      <c r="H193" s="39"/>
      <c r="I193" s="40"/>
      <c r="J193" s="40"/>
      <c r="K193" s="40"/>
      <c r="L193" s="40"/>
      <c r="M193" s="40"/>
      <c r="N193" s="39"/>
      <c r="O193" s="41"/>
      <c r="P193" s="42"/>
      <c r="Q193" s="16"/>
    </row>
    <row r="194" spans="2:17" ht="15">
      <c r="B194" s="18" t="s">
        <v>142</v>
      </c>
      <c r="C194" s="9" t="s">
        <v>143</v>
      </c>
      <c r="D194" s="38">
        <v>80000</v>
      </c>
      <c r="E194" s="38">
        <v>120000</v>
      </c>
      <c r="F194" s="38">
        <v>0</v>
      </c>
      <c r="G194" s="38">
        <v>420000</v>
      </c>
      <c r="H194" s="39">
        <v>524000</v>
      </c>
      <c r="I194" s="40">
        <v>396800</v>
      </c>
      <c r="J194" s="40">
        <v>771200</v>
      </c>
      <c r="K194" s="40">
        <v>968800</v>
      </c>
      <c r="L194" s="40">
        <v>747200</v>
      </c>
      <c r="M194" s="40">
        <v>328800</v>
      </c>
      <c r="N194" s="39"/>
      <c r="O194" s="41">
        <f>SUM(D194:N194)</f>
        <v>4356800</v>
      </c>
      <c r="P194" s="47">
        <f>(O194/$O$198)*100</f>
        <v>52.173496515220464</v>
      </c>
      <c r="Q194" s="16"/>
    </row>
    <row r="195" spans="2:17" ht="15">
      <c r="B195" s="18"/>
      <c r="C195" s="9" t="s">
        <v>144</v>
      </c>
      <c r="D195" s="38">
        <v>0</v>
      </c>
      <c r="E195" s="38">
        <v>0</v>
      </c>
      <c r="F195" s="38">
        <v>560000</v>
      </c>
      <c r="G195" s="38">
        <v>0</v>
      </c>
      <c r="H195" s="39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39"/>
      <c r="O195" s="41">
        <f>SUM(D195:N195)</f>
        <v>560000</v>
      </c>
      <c r="P195" s="47">
        <f>(O195/$O$198)*100</f>
        <v>6.706104950542476</v>
      </c>
      <c r="Q195" s="16"/>
    </row>
    <row r="196" spans="2:17" ht="15">
      <c r="B196" s="18"/>
      <c r="C196" s="9" t="s">
        <v>145</v>
      </c>
      <c r="D196" s="38">
        <v>0</v>
      </c>
      <c r="E196" s="38">
        <v>271705</v>
      </c>
      <c r="F196" s="38">
        <v>80000</v>
      </c>
      <c r="G196" s="38">
        <v>320000</v>
      </c>
      <c r="H196" s="39">
        <v>246000</v>
      </c>
      <c r="I196" s="40">
        <v>990000</v>
      </c>
      <c r="J196" s="40">
        <v>430400</v>
      </c>
      <c r="K196" s="40">
        <v>297600</v>
      </c>
      <c r="L196" s="40">
        <v>461200</v>
      </c>
      <c r="M196" s="40">
        <v>80000</v>
      </c>
      <c r="N196" s="39"/>
      <c r="O196" s="41">
        <f>SUM(D196:N196)</f>
        <v>3176905</v>
      </c>
      <c r="P196" s="47">
        <f>(O196/$O$198)*100</f>
        <v>38.04403276411276</v>
      </c>
      <c r="Q196" s="16"/>
    </row>
    <row r="197" spans="2:17" ht="15">
      <c r="B197" s="18"/>
      <c r="C197" s="9" t="s">
        <v>146</v>
      </c>
      <c r="D197" s="38">
        <v>0</v>
      </c>
      <c r="E197" s="38">
        <v>61895</v>
      </c>
      <c r="F197" s="38">
        <v>16000</v>
      </c>
      <c r="G197" s="38">
        <v>120000</v>
      </c>
      <c r="H197" s="39">
        <v>47000</v>
      </c>
      <c r="I197" s="40">
        <v>0</v>
      </c>
      <c r="J197" s="40">
        <v>0</v>
      </c>
      <c r="K197" s="40">
        <v>0</v>
      </c>
      <c r="L197" s="40">
        <v>12000</v>
      </c>
      <c r="M197" s="40">
        <v>0</v>
      </c>
      <c r="N197" s="39"/>
      <c r="O197" s="41">
        <f>SUM(D197:N197)</f>
        <v>256895</v>
      </c>
      <c r="P197" s="47">
        <f>(O197/$O$198)*100</f>
        <v>3.0763657701243026</v>
      </c>
      <c r="Q197" s="16"/>
    </row>
    <row r="198" spans="2:17" ht="16.5" thickBot="1">
      <c r="B198" s="19"/>
      <c r="C198" s="8" t="s">
        <v>12</v>
      </c>
      <c r="D198" s="48">
        <f aca="true" t="shared" si="41" ref="D198:O198">SUM(D193:D197)</f>
        <v>80000</v>
      </c>
      <c r="E198" s="48">
        <f t="shared" si="41"/>
        <v>453600</v>
      </c>
      <c r="F198" s="48">
        <f t="shared" si="41"/>
        <v>656000</v>
      </c>
      <c r="G198" s="48">
        <f t="shared" si="41"/>
        <v>860000</v>
      </c>
      <c r="H198" s="49">
        <f t="shared" si="41"/>
        <v>817000</v>
      </c>
      <c r="I198" s="50">
        <f t="shared" si="41"/>
        <v>1386800</v>
      </c>
      <c r="J198" s="50">
        <f t="shared" si="41"/>
        <v>1201600</v>
      </c>
      <c r="K198" s="50">
        <f t="shared" si="41"/>
        <v>1266400</v>
      </c>
      <c r="L198" s="50">
        <f t="shared" si="41"/>
        <v>1220400</v>
      </c>
      <c r="M198" s="50">
        <f t="shared" si="41"/>
        <v>408800</v>
      </c>
      <c r="N198" s="49"/>
      <c r="O198" s="51">
        <f t="shared" si="41"/>
        <v>8350600</v>
      </c>
      <c r="P198" s="52">
        <f>(O198/$O$294)*100</f>
        <v>1.7601400834252354</v>
      </c>
      <c r="Q198" s="5"/>
    </row>
    <row r="199" spans="2:17" ht="15">
      <c r="B199" s="18"/>
      <c r="C199" s="9"/>
      <c r="D199" s="38"/>
      <c r="E199" s="38"/>
      <c r="F199" s="38"/>
      <c r="G199" s="38"/>
      <c r="H199" s="39"/>
      <c r="I199" s="40"/>
      <c r="J199" s="40"/>
      <c r="K199" s="40"/>
      <c r="L199" s="40"/>
      <c r="M199" s="40"/>
      <c r="N199" s="39"/>
      <c r="O199" s="41"/>
      <c r="P199" s="42"/>
      <c r="Q199" s="16"/>
    </row>
    <row r="200" spans="2:17" ht="15">
      <c r="B200" s="18" t="s">
        <v>147</v>
      </c>
      <c r="C200" s="9" t="s">
        <v>148</v>
      </c>
      <c r="D200" s="38">
        <v>112800</v>
      </c>
      <c r="E200" s="38">
        <v>142000</v>
      </c>
      <c r="F200" s="38">
        <v>184000</v>
      </c>
      <c r="G200" s="38">
        <v>132567</v>
      </c>
      <c r="H200" s="39">
        <v>202000</v>
      </c>
      <c r="I200" s="40">
        <v>174400</v>
      </c>
      <c r="J200" s="40">
        <v>299484</v>
      </c>
      <c r="K200" s="40">
        <v>210500</v>
      </c>
      <c r="L200" s="40">
        <v>358200</v>
      </c>
      <c r="M200" s="40">
        <v>216400</v>
      </c>
      <c r="N200" s="39"/>
      <c r="O200" s="41">
        <f aca="true" t="shared" si="42" ref="O200:O209">SUM(D200:N200)</f>
        <v>2032351</v>
      </c>
      <c r="P200" s="47">
        <f aca="true" t="shared" si="43" ref="P200:P209">(O200/$O$210)*100</f>
        <v>10.02357599547202</v>
      </c>
      <c r="Q200" s="16"/>
    </row>
    <row r="201" spans="2:17" ht="15">
      <c r="B201" s="18"/>
      <c r="C201" s="9" t="s">
        <v>149</v>
      </c>
      <c r="D201" s="38">
        <v>25000</v>
      </c>
      <c r="E201" s="38">
        <v>20000</v>
      </c>
      <c r="F201" s="38">
        <v>16000</v>
      </c>
      <c r="G201" s="38">
        <v>6000</v>
      </c>
      <c r="H201" s="39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80000</v>
      </c>
      <c r="N201" s="39"/>
      <c r="O201" s="41">
        <f t="shared" si="42"/>
        <v>147000</v>
      </c>
      <c r="P201" s="47">
        <f t="shared" si="43"/>
        <v>0.7250055090554668</v>
      </c>
      <c r="Q201" s="16"/>
    </row>
    <row r="202" spans="2:17" ht="15">
      <c r="B202" s="18"/>
      <c r="C202" s="9" t="s">
        <v>150</v>
      </c>
      <c r="D202" s="38">
        <v>0</v>
      </c>
      <c r="E202" s="38">
        <v>860000</v>
      </c>
      <c r="F202" s="38">
        <v>410000</v>
      </c>
      <c r="G202" s="38">
        <v>1043000</v>
      </c>
      <c r="H202" s="39">
        <v>1276000</v>
      </c>
      <c r="I202" s="40">
        <v>1381000</v>
      </c>
      <c r="J202" s="40">
        <v>1108800</v>
      </c>
      <c r="K202" s="40">
        <v>1283750</v>
      </c>
      <c r="L202" s="40">
        <v>1320500</v>
      </c>
      <c r="M202" s="40">
        <v>920605</v>
      </c>
      <c r="N202" s="39"/>
      <c r="O202" s="41">
        <f t="shared" si="42"/>
        <v>9603655</v>
      </c>
      <c r="P202" s="47">
        <f t="shared" si="43"/>
        <v>47.36532504808217</v>
      </c>
      <c r="Q202" s="16"/>
    </row>
    <row r="203" spans="2:17" ht="15">
      <c r="B203" s="18"/>
      <c r="C203" s="9" t="s">
        <v>151</v>
      </c>
      <c r="D203" s="38">
        <v>0</v>
      </c>
      <c r="E203" s="38">
        <v>0</v>
      </c>
      <c r="F203" s="38">
        <v>0</v>
      </c>
      <c r="G203" s="38">
        <v>21833</v>
      </c>
      <c r="H203" s="39">
        <v>0</v>
      </c>
      <c r="I203" s="40">
        <v>0</v>
      </c>
      <c r="J203" s="40">
        <v>0</v>
      </c>
      <c r="K203" s="40">
        <v>0</v>
      </c>
      <c r="L203" s="40">
        <v>100000</v>
      </c>
      <c r="M203" s="40">
        <v>0</v>
      </c>
      <c r="N203" s="39"/>
      <c r="O203" s="41">
        <f t="shared" si="42"/>
        <v>121833</v>
      </c>
      <c r="P203" s="47">
        <f t="shared" si="43"/>
        <v>0.6008816066990114</v>
      </c>
      <c r="Q203" s="16"/>
    </row>
    <row r="204" spans="2:17" ht="15">
      <c r="B204" s="18"/>
      <c r="C204" s="9" t="s">
        <v>152</v>
      </c>
      <c r="D204" s="38">
        <v>193600</v>
      </c>
      <c r="E204" s="38">
        <v>0</v>
      </c>
      <c r="F204" s="38">
        <v>0</v>
      </c>
      <c r="G204" s="38">
        <v>0</v>
      </c>
      <c r="H204" s="39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39"/>
      <c r="O204" s="41">
        <f t="shared" si="42"/>
        <v>193600</v>
      </c>
      <c r="P204" s="47">
        <f t="shared" si="43"/>
        <v>0.9548371874363155</v>
      </c>
      <c r="Q204" s="16"/>
    </row>
    <row r="205" spans="2:17" ht="15">
      <c r="B205" s="18"/>
      <c r="C205" s="9" t="s">
        <v>153</v>
      </c>
      <c r="D205" s="38">
        <v>120000</v>
      </c>
      <c r="E205" s="38">
        <v>0</v>
      </c>
      <c r="F205" s="38">
        <v>146600</v>
      </c>
      <c r="G205" s="38">
        <v>339400</v>
      </c>
      <c r="H205" s="39">
        <v>151400</v>
      </c>
      <c r="I205" s="40">
        <v>128000</v>
      </c>
      <c r="J205" s="40">
        <v>120000</v>
      </c>
      <c r="K205" s="40">
        <v>220000</v>
      </c>
      <c r="L205" s="40">
        <v>220000</v>
      </c>
      <c r="M205" s="40">
        <v>0</v>
      </c>
      <c r="N205" s="39"/>
      <c r="O205" s="41">
        <f t="shared" si="42"/>
        <v>1445400</v>
      </c>
      <c r="P205" s="47">
        <f t="shared" si="43"/>
        <v>7.128727638018854</v>
      </c>
      <c r="Q205" s="16"/>
    </row>
    <row r="206" spans="2:17" ht="15">
      <c r="B206" s="18"/>
      <c r="C206" s="9" t="s">
        <v>154</v>
      </c>
      <c r="D206" s="38">
        <v>0</v>
      </c>
      <c r="E206" s="38">
        <v>187200</v>
      </c>
      <c r="F206" s="38">
        <v>165680</v>
      </c>
      <c r="G206" s="38">
        <v>173600</v>
      </c>
      <c r="H206" s="39">
        <v>140672</v>
      </c>
      <c r="I206" s="40">
        <v>161290</v>
      </c>
      <c r="J206" s="40">
        <v>247420</v>
      </c>
      <c r="K206" s="40">
        <v>314000</v>
      </c>
      <c r="L206" s="40">
        <v>345540</v>
      </c>
      <c r="M206" s="40">
        <v>0</v>
      </c>
      <c r="N206" s="39"/>
      <c r="O206" s="41">
        <f t="shared" si="42"/>
        <v>1735402</v>
      </c>
      <c r="P206" s="47">
        <f t="shared" si="43"/>
        <v>8.559020479087586</v>
      </c>
      <c r="Q206" s="16"/>
    </row>
    <row r="207" spans="2:17" ht="15">
      <c r="B207" s="18"/>
      <c r="C207" s="9" t="s">
        <v>155</v>
      </c>
      <c r="D207" s="38">
        <v>130540</v>
      </c>
      <c r="E207" s="38">
        <v>303200</v>
      </c>
      <c r="F207" s="38">
        <v>320800</v>
      </c>
      <c r="G207" s="38">
        <v>256800</v>
      </c>
      <c r="H207" s="39">
        <v>255600</v>
      </c>
      <c r="I207" s="40">
        <v>369840</v>
      </c>
      <c r="J207" s="40">
        <v>454160</v>
      </c>
      <c r="K207" s="40">
        <v>441597</v>
      </c>
      <c r="L207" s="40">
        <v>394800</v>
      </c>
      <c r="M207" s="40">
        <v>339130</v>
      </c>
      <c r="N207" s="39"/>
      <c r="O207" s="41">
        <f t="shared" si="42"/>
        <v>3266467</v>
      </c>
      <c r="P207" s="47">
        <f t="shared" si="43"/>
        <v>16.110248776516215</v>
      </c>
      <c r="Q207" s="16"/>
    </row>
    <row r="208" spans="2:17" ht="15">
      <c r="B208" s="18"/>
      <c r="C208" s="9" t="s">
        <v>156</v>
      </c>
      <c r="D208" s="38">
        <v>350000</v>
      </c>
      <c r="E208" s="38">
        <v>250000</v>
      </c>
      <c r="F208" s="38">
        <v>250000</v>
      </c>
      <c r="G208" s="38">
        <v>0</v>
      </c>
      <c r="H208" s="39">
        <v>0</v>
      </c>
      <c r="I208" s="40">
        <v>0</v>
      </c>
      <c r="J208" s="40">
        <v>0</v>
      </c>
      <c r="K208" s="40">
        <v>0</v>
      </c>
      <c r="L208" s="40">
        <v>240000</v>
      </c>
      <c r="M208" s="40">
        <v>240000</v>
      </c>
      <c r="N208" s="39"/>
      <c r="O208" s="41">
        <f t="shared" si="42"/>
        <v>1330000</v>
      </c>
      <c r="P208" s="47">
        <f t="shared" si="43"/>
        <v>6.559573653358985</v>
      </c>
      <c r="Q208" s="16"/>
    </row>
    <row r="209" spans="2:17" ht="15">
      <c r="B209" s="18"/>
      <c r="C209" s="9" t="s">
        <v>157</v>
      </c>
      <c r="D209" s="38">
        <v>40000</v>
      </c>
      <c r="E209" s="38">
        <v>40000</v>
      </c>
      <c r="F209" s="38">
        <v>40000</v>
      </c>
      <c r="G209" s="38">
        <v>40000</v>
      </c>
      <c r="H209" s="39">
        <v>40000</v>
      </c>
      <c r="I209" s="40">
        <v>40000</v>
      </c>
      <c r="J209" s="40">
        <v>40000</v>
      </c>
      <c r="K209" s="40">
        <v>40000</v>
      </c>
      <c r="L209" s="40">
        <v>40000</v>
      </c>
      <c r="M209" s="40">
        <v>40000</v>
      </c>
      <c r="N209" s="39"/>
      <c r="O209" s="41">
        <f t="shared" si="42"/>
        <v>400000</v>
      </c>
      <c r="P209" s="47">
        <f t="shared" si="43"/>
        <v>1.9728041062733788</v>
      </c>
      <c r="Q209" s="16"/>
    </row>
    <row r="210" spans="2:17" ht="16.5" thickBot="1">
      <c r="B210" s="19"/>
      <c r="C210" s="8" t="s">
        <v>12</v>
      </c>
      <c r="D210" s="48">
        <f aca="true" t="shared" si="44" ref="D210:O210">SUM(D199:D209)</f>
        <v>971940</v>
      </c>
      <c r="E210" s="48">
        <f t="shared" si="44"/>
        <v>1802400</v>
      </c>
      <c r="F210" s="48">
        <f t="shared" si="44"/>
        <v>1533080</v>
      </c>
      <c r="G210" s="48">
        <f t="shared" si="44"/>
        <v>2013200</v>
      </c>
      <c r="H210" s="49">
        <f t="shared" si="44"/>
        <v>2065672</v>
      </c>
      <c r="I210" s="50">
        <f t="shared" si="44"/>
        <v>2254530</v>
      </c>
      <c r="J210" s="50">
        <f t="shared" si="44"/>
        <v>2269864</v>
      </c>
      <c r="K210" s="50">
        <f t="shared" si="44"/>
        <v>2509847</v>
      </c>
      <c r="L210" s="50">
        <f t="shared" si="44"/>
        <v>3019040</v>
      </c>
      <c r="M210" s="50">
        <f t="shared" si="44"/>
        <v>1836135</v>
      </c>
      <c r="N210" s="49"/>
      <c r="O210" s="51">
        <f t="shared" si="44"/>
        <v>20275708</v>
      </c>
      <c r="P210" s="52">
        <f>(O210/$O$294)*100</f>
        <v>4.2737152265257246</v>
      </c>
      <c r="Q210" s="5"/>
    </row>
    <row r="211" spans="2:17" ht="15">
      <c r="B211" s="18"/>
      <c r="C211" s="9"/>
      <c r="D211" s="38"/>
      <c r="E211" s="38"/>
      <c r="F211" s="38"/>
      <c r="G211" s="38"/>
      <c r="H211" s="39"/>
      <c r="I211" s="40"/>
      <c r="J211" s="40"/>
      <c r="K211" s="40"/>
      <c r="L211" s="40"/>
      <c r="M211" s="40"/>
      <c r="N211" s="39"/>
      <c r="O211" s="41"/>
      <c r="P211" s="42"/>
      <c r="Q211" s="16"/>
    </row>
    <row r="212" spans="2:17" ht="15">
      <c r="B212" s="18" t="s">
        <v>158</v>
      </c>
      <c r="C212" s="9" t="s">
        <v>159</v>
      </c>
      <c r="D212" s="38">
        <v>596072</v>
      </c>
      <c r="E212" s="38">
        <v>0</v>
      </c>
      <c r="F212" s="38">
        <v>875191</v>
      </c>
      <c r="G212" s="38">
        <v>495655</v>
      </c>
      <c r="H212" s="39">
        <v>519590</v>
      </c>
      <c r="I212" s="40">
        <v>0</v>
      </c>
      <c r="J212" s="40">
        <v>481689</v>
      </c>
      <c r="K212" s="40">
        <v>525000</v>
      </c>
      <c r="L212" s="40">
        <v>1270449</v>
      </c>
      <c r="M212" s="40">
        <v>496250</v>
      </c>
      <c r="N212" s="39"/>
      <c r="O212" s="41">
        <f>SUM(D212:N212)</f>
        <v>5259896</v>
      </c>
      <c r="P212" s="47">
        <f>(O212/$O$215)*100</f>
        <v>37.25782906237544</v>
      </c>
      <c r="Q212" s="16"/>
    </row>
    <row r="213" spans="2:17" ht="15">
      <c r="B213" s="18"/>
      <c r="C213" s="9" t="s">
        <v>160</v>
      </c>
      <c r="D213" s="38">
        <v>0</v>
      </c>
      <c r="E213" s="38">
        <v>0</v>
      </c>
      <c r="F213" s="38">
        <v>0</v>
      </c>
      <c r="G213" s="38">
        <v>0</v>
      </c>
      <c r="H213" s="39">
        <v>0</v>
      </c>
      <c r="I213" s="40">
        <v>0</v>
      </c>
      <c r="J213" s="40">
        <v>0</v>
      </c>
      <c r="K213" s="40">
        <v>0</v>
      </c>
      <c r="L213" s="40">
        <v>80000</v>
      </c>
      <c r="M213" s="40">
        <v>160000</v>
      </c>
      <c r="N213" s="39"/>
      <c r="O213" s="41">
        <f>SUM(D213:N213)</f>
        <v>240000</v>
      </c>
      <c r="P213" s="47">
        <f>(O213/$O$215)*100</f>
        <v>1.7000106038161413</v>
      </c>
      <c r="Q213" s="16"/>
    </row>
    <row r="214" spans="2:17" ht="15">
      <c r="B214" s="18"/>
      <c r="C214" s="9" t="s">
        <v>161</v>
      </c>
      <c r="D214" s="38">
        <v>352400</v>
      </c>
      <c r="E214" s="38">
        <v>600480</v>
      </c>
      <c r="F214" s="38">
        <v>880000</v>
      </c>
      <c r="G214" s="38">
        <v>788000</v>
      </c>
      <c r="H214" s="39">
        <v>750000</v>
      </c>
      <c r="I214" s="40">
        <v>750000</v>
      </c>
      <c r="J214" s="40">
        <v>724000</v>
      </c>
      <c r="K214" s="40">
        <v>1383769</v>
      </c>
      <c r="L214" s="40">
        <v>1210000</v>
      </c>
      <c r="M214" s="40">
        <v>1179014</v>
      </c>
      <c r="N214" s="39"/>
      <c r="O214" s="41">
        <f>SUM(D214:N214)</f>
        <v>8617663</v>
      </c>
      <c r="P214" s="47">
        <f>(O214/$O$215)*100</f>
        <v>61.04216033380842</v>
      </c>
      <c r="Q214" s="16"/>
    </row>
    <row r="215" spans="2:17" ht="16.5" thickBot="1">
      <c r="B215" s="19"/>
      <c r="C215" s="8" t="s">
        <v>12</v>
      </c>
      <c r="D215" s="48">
        <f aca="true" t="shared" si="45" ref="D215:O215">SUM(D211:D214)</f>
        <v>948472</v>
      </c>
      <c r="E215" s="48">
        <f t="shared" si="45"/>
        <v>600480</v>
      </c>
      <c r="F215" s="48">
        <f t="shared" si="45"/>
        <v>1755191</v>
      </c>
      <c r="G215" s="48">
        <f t="shared" si="45"/>
        <v>1283655</v>
      </c>
      <c r="H215" s="49">
        <f t="shared" si="45"/>
        <v>1269590</v>
      </c>
      <c r="I215" s="50">
        <f t="shared" si="45"/>
        <v>750000</v>
      </c>
      <c r="J215" s="50">
        <f t="shared" si="45"/>
        <v>1205689</v>
      </c>
      <c r="K215" s="50">
        <f t="shared" si="45"/>
        <v>1908769</v>
      </c>
      <c r="L215" s="50">
        <f t="shared" si="45"/>
        <v>2560449</v>
      </c>
      <c r="M215" s="50">
        <f t="shared" si="45"/>
        <v>1835264</v>
      </c>
      <c r="N215" s="49"/>
      <c r="O215" s="51">
        <f t="shared" si="45"/>
        <v>14117559</v>
      </c>
      <c r="P215" s="52">
        <f>(O215/$O$294)*100</f>
        <v>2.975700126460456</v>
      </c>
      <c r="Q215" s="5"/>
    </row>
    <row r="216" spans="2:17" ht="15">
      <c r="B216" s="18"/>
      <c r="C216" s="9"/>
      <c r="D216" s="38"/>
      <c r="E216" s="38"/>
      <c r="F216" s="38"/>
      <c r="G216" s="38"/>
      <c r="H216" s="39"/>
      <c r="I216" s="40"/>
      <c r="J216" s="40"/>
      <c r="K216" s="40"/>
      <c r="L216" s="40"/>
      <c r="M216" s="40"/>
      <c r="N216" s="39"/>
      <c r="O216" s="41"/>
      <c r="P216" s="42"/>
      <c r="Q216" s="16"/>
    </row>
    <row r="217" spans="2:17" ht="15">
      <c r="B217" s="18" t="s">
        <v>162</v>
      </c>
      <c r="C217" s="9" t="s">
        <v>163</v>
      </c>
      <c r="D217" s="38">
        <v>0</v>
      </c>
      <c r="E217" s="38">
        <v>0</v>
      </c>
      <c r="F217" s="38">
        <v>285300</v>
      </c>
      <c r="G217" s="38">
        <v>446312</v>
      </c>
      <c r="H217" s="39">
        <v>80756</v>
      </c>
      <c r="I217" s="40">
        <v>1184000</v>
      </c>
      <c r="J217" s="40">
        <v>2500000</v>
      </c>
      <c r="K217" s="40">
        <v>0</v>
      </c>
      <c r="L217" s="40">
        <v>4000000</v>
      </c>
      <c r="M217" s="40">
        <v>0</v>
      </c>
      <c r="N217" s="39"/>
      <c r="O217" s="41">
        <f>SUM(D217:N217)</f>
        <v>8496368</v>
      </c>
      <c r="P217" s="47">
        <f>(O217/$O$220)*100</f>
        <v>97.78588328098401</v>
      </c>
      <c r="Q217" s="16"/>
    </row>
    <row r="218" spans="2:17" ht="15">
      <c r="B218" s="18"/>
      <c r="C218" s="9" t="s">
        <v>248</v>
      </c>
      <c r="D218" s="38">
        <v>0</v>
      </c>
      <c r="E218" s="38">
        <v>0</v>
      </c>
      <c r="F218" s="38">
        <v>0</v>
      </c>
      <c r="G218" s="38">
        <v>0</v>
      </c>
      <c r="H218" s="39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40379</v>
      </c>
      <c r="N218" s="39"/>
      <c r="O218" s="41">
        <f>SUM(D218:N218)</f>
        <v>40379</v>
      </c>
      <c r="P218" s="47">
        <f>(O218/$O$220)*100</f>
        <v>0.46472753781414056</v>
      </c>
      <c r="Q218" s="16"/>
    </row>
    <row r="219" spans="2:17" ht="15">
      <c r="B219" s="18"/>
      <c r="C219" s="9" t="s">
        <v>226</v>
      </c>
      <c r="D219" s="38">
        <v>0</v>
      </c>
      <c r="E219" s="38">
        <v>0</v>
      </c>
      <c r="F219" s="38">
        <v>0</v>
      </c>
      <c r="G219" s="38">
        <v>0</v>
      </c>
      <c r="H219" s="39">
        <v>0</v>
      </c>
      <c r="I219" s="40">
        <v>152000</v>
      </c>
      <c r="J219" s="40">
        <v>0</v>
      </c>
      <c r="K219" s="40">
        <v>0</v>
      </c>
      <c r="L219" s="40">
        <v>0</v>
      </c>
      <c r="M219" s="40">
        <v>0</v>
      </c>
      <c r="N219" s="39"/>
      <c r="O219" s="41">
        <f>SUM(D219:N219)</f>
        <v>152000</v>
      </c>
      <c r="P219" s="47">
        <f>(O219/$O$220)*100</f>
        <v>1.7493891812018463</v>
      </c>
      <c r="Q219" s="16"/>
    </row>
    <row r="220" spans="2:17" ht="16.5" thickBot="1">
      <c r="B220" s="19"/>
      <c r="C220" s="8" t="s">
        <v>12</v>
      </c>
      <c r="D220" s="48">
        <f aca="true" t="shared" si="46" ref="D220:O220">SUM(D216:D219)</f>
        <v>0</v>
      </c>
      <c r="E220" s="48">
        <f t="shared" si="46"/>
        <v>0</v>
      </c>
      <c r="F220" s="48">
        <f t="shared" si="46"/>
        <v>285300</v>
      </c>
      <c r="G220" s="48">
        <f t="shared" si="46"/>
        <v>446312</v>
      </c>
      <c r="H220" s="49">
        <f t="shared" si="46"/>
        <v>80756</v>
      </c>
      <c r="I220" s="50">
        <f t="shared" si="46"/>
        <v>1336000</v>
      </c>
      <c r="J220" s="50">
        <f t="shared" si="46"/>
        <v>2500000</v>
      </c>
      <c r="K220" s="50">
        <f t="shared" si="46"/>
        <v>0</v>
      </c>
      <c r="L220" s="50">
        <f t="shared" si="46"/>
        <v>4000000</v>
      </c>
      <c r="M220" s="50">
        <f t="shared" si="46"/>
        <v>40379</v>
      </c>
      <c r="N220" s="49"/>
      <c r="O220" s="51">
        <f t="shared" si="46"/>
        <v>8688747</v>
      </c>
      <c r="P220" s="52">
        <f>(O220/$O$294)*100</f>
        <v>1.8314147330061032</v>
      </c>
      <c r="Q220" s="5"/>
    </row>
    <row r="221" spans="2:17" ht="15">
      <c r="B221" s="18"/>
      <c r="C221" s="9"/>
      <c r="D221" s="38"/>
      <c r="E221" s="38"/>
      <c r="F221" s="38"/>
      <c r="G221" s="38"/>
      <c r="H221" s="39"/>
      <c r="I221" s="40"/>
      <c r="J221" s="40"/>
      <c r="K221" s="40"/>
      <c r="L221" s="40"/>
      <c r="M221" s="40"/>
      <c r="N221" s="39"/>
      <c r="O221" s="41"/>
      <c r="P221" s="42"/>
      <c r="Q221" s="16"/>
    </row>
    <row r="222" spans="2:17" ht="15">
      <c r="B222" s="18" t="s">
        <v>164</v>
      </c>
      <c r="C222" s="9" t="s">
        <v>165</v>
      </c>
      <c r="D222" s="38">
        <v>56000</v>
      </c>
      <c r="E222" s="38">
        <v>320000</v>
      </c>
      <c r="F222" s="38">
        <v>320000</v>
      </c>
      <c r="G222" s="38">
        <v>320000</v>
      </c>
      <c r="H222" s="39">
        <v>320000</v>
      </c>
      <c r="I222" s="40">
        <v>320000</v>
      </c>
      <c r="J222" s="40">
        <v>360000</v>
      </c>
      <c r="K222" s="40">
        <v>0</v>
      </c>
      <c r="L222" s="40">
        <v>360000</v>
      </c>
      <c r="M222" s="40">
        <v>400000</v>
      </c>
      <c r="N222" s="39"/>
      <c r="O222" s="41">
        <f aca="true" t="shared" si="47" ref="O222:O227">SUM(D222:N222)</f>
        <v>2776000</v>
      </c>
      <c r="P222" s="47">
        <f aca="true" t="shared" si="48" ref="P222:P227">(O222/$O$228)*100</f>
        <v>20.446002740176823</v>
      </c>
      <c r="Q222" s="16"/>
    </row>
    <row r="223" spans="2:17" ht="15">
      <c r="B223" s="18"/>
      <c r="C223" s="9" t="s">
        <v>166</v>
      </c>
      <c r="D223" s="38">
        <v>100000</v>
      </c>
      <c r="E223" s="38"/>
      <c r="F223" s="38">
        <v>0</v>
      </c>
      <c r="G223" s="38">
        <v>440000</v>
      </c>
      <c r="H223" s="39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39"/>
      <c r="O223" s="41">
        <f t="shared" si="47"/>
        <v>540000</v>
      </c>
      <c r="P223" s="47">
        <f t="shared" si="48"/>
        <v>3.9772483716482294</v>
      </c>
      <c r="Q223" s="16"/>
    </row>
    <row r="224" spans="2:17" ht="15">
      <c r="B224" s="18"/>
      <c r="C224" s="9" t="s">
        <v>133</v>
      </c>
      <c r="D224" s="38">
        <v>0</v>
      </c>
      <c r="E224" s="38">
        <v>60000</v>
      </c>
      <c r="F224" s="38">
        <v>0</v>
      </c>
      <c r="G224" s="38">
        <v>0</v>
      </c>
      <c r="H224" s="39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39"/>
      <c r="O224" s="41">
        <f t="shared" si="47"/>
        <v>60000</v>
      </c>
      <c r="P224" s="47">
        <f t="shared" si="48"/>
        <v>0.44191648573869213</v>
      </c>
      <c r="Q224" s="16"/>
    </row>
    <row r="225" spans="2:17" ht="15">
      <c r="B225" s="18"/>
      <c r="C225" s="9" t="s">
        <v>167</v>
      </c>
      <c r="D225" s="38">
        <v>1580000</v>
      </c>
      <c r="E225" s="38">
        <v>1784000</v>
      </c>
      <c r="F225" s="38">
        <v>560000</v>
      </c>
      <c r="G225" s="38">
        <v>44500</v>
      </c>
      <c r="H225" s="39">
        <v>760000</v>
      </c>
      <c r="I225" s="40">
        <v>0</v>
      </c>
      <c r="J225" s="40">
        <v>118000</v>
      </c>
      <c r="K225" s="40">
        <v>2371200</v>
      </c>
      <c r="L225" s="40">
        <v>925000</v>
      </c>
      <c r="M225" s="40">
        <v>600227</v>
      </c>
      <c r="N225" s="39"/>
      <c r="O225" s="41">
        <f t="shared" si="47"/>
        <v>8742927</v>
      </c>
      <c r="P225" s="47">
        <f t="shared" si="48"/>
        <v>64.39405958183211</v>
      </c>
      <c r="Q225" s="16"/>
    </row>
    <row r="226" spans="2:17" ht="15">
      <c r="B226" s="18"/>
      <c r="C226" s="9" t="s">
        <v>168</v>
      </c>
      <c r="D226" s="38">
        <v>0</v>
      </c>
      <c r="E226" s="38">
        <v>14370</v>
      </c>
      <c r="F226" s="38">
        <v>0</v>
      </c>
      <c r="G226" s="38">
        <v>0</v>
      </c>
      <c r="H226" s="39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39"/>
      <c r="O226" s="41">
        <f t="shared" si="47"/>
        <v>14370</v>
      </c>
      <c r="P226" s="47">
        <f t="shared" si="48"/>
        <v>0.10583899833441676</v>
      </c>
      <c r="Q226" s="16"/>
    </row>
    <row r="227" spans="2:17" ht="15">
      <c r="B227" s="18"/>
      <c r="C227" s="9" t="s">
        <v>169</v>
      </c>
      <c r="D227" s="38">
        <v>56900</v>
      </c>
      <c r="E227" s="38">
        <v>158000</v>
      </c>
      <c r="F227" s="38">
        <v>158579</v>
      </c>
      <c r="G227" s="38">
        <v>150000</v>
      </c>
      <c r="H227" s="39">
        <v>141449</v>
      </c>
      <c r="I227" s="40">
        <v>135000</v>
      </c>
      <c r="J227" s="40">
        <v>266251</v>
      </c>
      <c r="K227" s="40">
        <v>165250</v>
      </c>
      <c r="L227" s="40">
        <v>106250</v>
      </c>
      <c r="M227" s="40">
        <v>106250</v>
      </c>
      <c r="N227" s="39"/>
      <c r="O227" s="41">
        <f t="shared" si="47"/>
        <v>1443929</v>
      </c>
      <c r="P227" s="47">
        <f t="shared" si="48"/>
        <v>10.634933822269733</v>
      </c>
      <c r="Q227" s="16"/>
    </row>
    <row r="228" spans="2:17" ht="16.5" thickBot="1">
      <c r="B228" s="19"/>
      <c r="C228" s="8" t="s">
        <v>12</v>
      </c>
      <c r="D228" s="48">
        <f aca="true" t="shared" si="49" ref="D228:O228">SUM(D221:D227)</f>
        <v>1792900</v>
      </c>
      <c r="E228" s="48">
        <f t="shared" si="49"/>
        <v>2336370</v>
      </c>
      <c r="F228" s="48">
        <f t="shared" si="49"/>
        <v>1038579</v>
      </c>
      <c r="G228" s="48">
        <f t="shared" si="49"/>
        <v>954500</v>
      </c>
      <c r="H228" s="49">
        <f t="shared" si="49"/>
        <v>1221449</v>
      </c>
      <c r="I228" s="50">
        <f t="shared" si="49"/>
        <v>455000</v>
      </c>
      <c r="J228" s="50">
        <f t="shared" si="49"/>
        <v>744251</v>
      </c>
      <c r="K228" s="50">
        <f t="shared" si="49"/>
        <v>2536450</v>
      </c>
      <c r="L228" s="50">
        <f t="shared" si="49"/>
        <v>1391250</v>
      </c>
      <c r="M228" s="50">
        <f t="shared" si="49"/>
        <v>1106477</v>
      </c>
      <c r="N228" s="49"/>
      <c r="O228" s="51">
        <f t="shared" si="49"/>
        <v>13577226</v>
      </c>
      <c r="P228" s="52">
        <f>(O228/$O$294)*100</f>
        <v>2.861808696898819</v>
      </c>
      <c r="Q228" s="5"/>
    </row>
    <row r="229" spans="2:17" ht="15">
      <c r="B229" s="18"/>
      <c r="C229" s="9"/>
      <c r="D229" s="38"/>
      <c r="E229" s="38"/>
      <c r="F229" s="38"/>
      <c r="G229" s="38"/>
      <c r="H229" s="39"/>
      <c r="I229" s="40"/>
      <c r="J229" s="40"/>
      <c r="K229" s="40"/>
      <c r="L229" s="40"/>
      <c r="M229" s="40"/>
      <c r="N229" s="39"/>
      <c r="O229" s="41"/>
      <c r="P229" s="42"/>
      <c r="Q229" s="16"/>
    </row>
    <row r="230" spans="2:17" ht="15">
      <c r="B230" s="18" t="s">
        <v>170</v>
      </c>
      <c r="C230" s="9" t="s">
        <v>171</v>
      </c>
      <c r="D230" s="38">
        <v>100000</v>
      </c>
      <c r="E230" s="38">
        <v>600000</v>
      </c>
      <c r="F230" s="38">
        <v>0</v>
      </c>
      <c r="G230" s="38">
        <v>0</v>
      </c>
      <c r="H230" s="39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39"/>
      <c r="O230" s="41">
        <f>SUM(D230:N230)</f>
        <v>700000</v>
      </c>
      <c r="P230" s="47">
        <f>(O230/$O$232)*100</f>
        <v>5.4612250292312075</v>
      </c>
      <c r="Q230" s="16"/>
    </row>
    <row r="231" spans="2:17" ht="15">
      <c r="B231" s="18"/>
      <c r="C231" s="9" t="s">
        <v>172</v>
      </c>
      <c r="D231" s="38">
        <v>0</v>
      </c>
      <c r="E231" s="38">
        <v>0</v>
      </c>
      <c r="F231" s="38">
        <v>10220676</v>
      </c>
      <c r="G231" s="38">
        <v>1071074</v>
      </c>
      <c r="H231" s="39">
        <v>1200000</v>
      </c>
      <c r="I231" s="40">
        <v>0</v>
      </c>
      <c r="J231" s="40">
        <v>-374113</v>
      </c>
      <c r="K231" s="40">
        <v>0</v>
      </c>
      <c r="L231" s="40">
        <v>0</v>
      </c>
      <c r="M231" s="40">
        <v>0</v>
      </c>
      <c r="N231" s="39"/>
      <c r="O231" s="41">
        <f>SUM(D231:N231)</f>
        <v>12117637</v>
      </c>
      <c r="P231" s="47">
        <f>(O231/$O$232)*100</f>
        <v>94.53877497076878</v>
      </c>
      <c r="Q231" s="16"/>
    </row>
    <row r="232" spans="2:17" ht="16.5" thickBot="1">
      <c r="B232" s="19"/>
      <c r="C232" s="8" t="s">
        <v>12</v>
      </c>
      <c r="D232" s="48">
        <f aca="true" t="shared" si="50" ref="D232:O232">SUM(D229:D231)</f>
        <v>100000</v>
      </c>
      <c r="E232" s="48">
        <f t="shared" si="50"/>
        <v>600000</v>
      </c>
      <c r="F232" s="48">
        <f t="shared" si="50"/>
        <v>10220676</v>
      </c>
      <c r="G232" s="48">
        <f t="shared" si="50"/>
        <v>1071074</v>
      </c>
      <c r="H232" s="49">
        <f t="shared" si="50"/>
        <v>1200000</v>
      </c>
      <c r="I232" s="50">
        <f t="shared" si="50"/>
        <v>0</v>
      </c>
      <c r="J232" s="50">
        <f t="shared" si="50"/>
        <v>-374113</v>
      </c>
      <c r="K232" s="50">
        <f t="shared" si="50"/>
        <v>0</v>
      </c>
      <c r="L232" s="50">
        <f t="shared" si="50"/>
        <v>0</v>
      </c>
      <c r="M232" s="50">
        <f t="shared" si="50"/>
        <v>0</v>
      </c>
      <c r="N232" s="49"/>
      <c r="O232" s="51">
        <f t="shared" si="50"/>
        <v>12817637</v>
      </c>
      <c r="P232" s="52">
        <f>(O232/$O$294)*100</f>
        <v>2.7017024714983817</v>
      </c>
      <c r="Q232" s="5"/>
    </row>
    <row r="233" spans="2:17" ht="15">
      <c r="B233" s="18"/>
      <c r="C233" s="9"/>
      <c r="D233" s="38"/>
      <c r="E233" s="38"/>
      <c r="F233" s="38"/>
      <c r="G233" s="38"/>
      <c r="H233" s="39"/>
      <c r="I233" s="40"/>
      <c r="J233" s="40"/>
      <c r="K233" s="40"/>
      <c r="L233" s="40"/>
      <c r="M233" s="40"/>
      <c r="N233" s="39"/>
      <c r="O233" s="41"/>
      <c r="P233" s="42"/>
      <c r="Q233" s="16"/>
    </row>
    <row r="234" spans="2:17" ht="15">
      <c r="B234" s="18" t="s">
        <v>173</v>
      </c>
      <c r="C234" s="9" t="s">
        <v>96</v>
      </c>
      <c r="D234" s="38">
        <v>1572800</v>
      </c>
      <c r="E234" s="38">
        <v>92000</v>
      </c>
      <c r="F234" s="38">
        <v>499200</v>
      </c>
      <c r="G234" s="38">
        <v>0</v>
      </c>
      <c r="H234" s="39">
        <v>80148</v>
      </c>
      <c r="I234" s="40">
        <v>200000</v>
      </c>
      <c r="J234" s="40">
        <v>200000</v>
      </c>
      <c r="K234" s="40">
        <v>400000</v>
      </c>
      <c r="L234" s="40">
        <v>229052</v>
      </c>
      <c r="M234" s="40">
        <v>200000</v>
      </c>
      <c r="N234" s="39"/>
      <c r="O234" s="41">
        <f>SUM(D234:N234)</f>
        <v>3473200</v>
      </c>
      <c r="P234" s="47">
        <f>(O234/$O$236)*100</f>
        <v>99.31373670364863</v>
      </c>
      <c r="Q234" s="16"/>
    </row>
    <row r="235" spans="2:17" ht="15">
      <c r="B235" s="18"/>
      <c r="C235" s="9" t="s">
        <v>174</v>
      </c>
      <c r="D235" s="38">
        <v>0</v>
      </c>
      <c r="E235" s="38">
        <v>0</v>
      </c>
      <c r="F235" s="38">
        <v>0</v>
      </c>
      <c r="G235" s="38">
        <v>0</v>
      </c>
      <c r="H235" s="39">
        <v>0</v>
      </c>
      <c r="I235" s="40">
        <v>0</v>
      </c>
      <c r="J235" s="40">
        <v>0</v>
      </c>
      <c r="K235" s="40">
        <v>0</v>
      </c>
      <c r="L235" s="40">
        <v>24000</v>
      </c>
      <c r="M235" s="40">
        <v>0</v>
      </c>
      <c r="N235" s="39"/>
      <c r="O235" s="41">
        <f>SUM(D235:N235)</f>
        <v>24000</v>
      </c>
      <c r="P235" s="47">
        <f>(O235/$O$236)*100</f>
        <v>0.6862632963513667</v>
      </c>
      <c r="Q235" s="16"/>
    </row>
    <row r="236" spans="2:17" ht="16.5" thickBot="1">
      <c r="B236" s="19"/>
      <c r="C236" s="8" t="s">
        <v>12</v>
      </c>
      <c r="D236" s="48">
        <f aca="true" t="shared" si="51" ref="D236:M236">SUM(D233:D235)</f>
        <v>1572800</v>
      </c>
      <c r="E236" s="48">
        <f t="shared" si="51"/>
        <v>92000</v>
      </c>
      <c r="F236" s="48">
        <f t="shared" si="51"/>
        <v>499200</v>
      </c>
      <c r="G236" s="48">
        <f t="shared" si="51"/>
        <v>0</v>
      </c>
      <c r="H236" s="49">
        <f t="shared" si="51"/>
        <v>80148</v>
      </c>
      <c r="I236" s="50">
        <f t="shared" si="51"/>
        <v>200000</v>
      </c>
      <c r="J236" s="50">
        <f t="shared" si="51"/>
        <v>200000</v>
      </c>
      <c r="K236" s="50">
        <f t="shared" si="51"/>
        <v>400000</v>
      </c>
      <c r="L236" s="50">
        <f t="shared" si="51"/>
        <v>253052</v>
      </c>
      <c r="M236" s="50">
        <f t="shared" si="51"/>
        <v>200000</v>
      </c>
      <c r="N236" s="49"/>
      <c r="O236" s="51">
        <f>SUM(O233:O235)</f>
        <v>3497200</v>
      </c>
      <c r="P236" s="52">
        <f>(O236/$O$294)*100</f>
        <v>0.7371400737377833</v>
      </c>
      <c r="Q236" s="5"/>
    </row>
    <row r="237" spans="2:17" ht="15">
      <c r="B237" s="18"/>
      <c r="C237" s="9"/>
      <c r="D237" s="38"/>
      <c r="E237" s="38"/>
      <c r="F237" s="38"/>
      <c r="G237" s="38"/>
      <c r="H237" s="39"/>
      <c r="I237" s="40"/>
      <c r="J237" s="40"/>
      <c r="K237" s="40"/>
      <c r="L237" s="40"/>
      <c r="M237" s="40"/>
      <c r="N237" s="39"/>
      <c r="O237" s="41"/>
      <c r="P237" s="42"/>
      <c r="Q237" s="16"/>
    </row>
    <row r="238" spans="2:17" ht="15">
      <c r="B238" s="18" t="s">
        <v>175</v>
      </c>
      <c r="C238" s="9" t="s">
        <v>176</v>
      </c>
      <c r="D238" s="38">
        <v>264000</v>
      </c>
      <c r="E238" s="38">
        <v>450000</v>
      </c>
      <c r="F238" s="38">
        <v>0</v>
      </c>
      <c r="G238" s="38">
        <v>90000</v>
      </c>
      <c r="H238" s="39">
        <v>60000</v>
      </c>
      <c r="I238" s="40">
        <v>0</v>
      </c>
      <c r="J238" s="40">
        <v>549770</v>
      </c>
      <c r="K238" s="40">
        <v>224885</v>
      </c>
      <c r="L238" s="40">
        <v>224885</v>
      </c>
      <c r="M238" s="40">
        <v>224885</v>
      </c>
      <c r="N238" s="39"/>
      <c r="O238" s="41">
        <f>SUM(D238:N238)</f>
        <v>2088425</v>
      </c>
      <c r="P238" s="47">
        <f>(O238/$O$242)*100</f>
        <v>32.77221807857988</v>
      </c>
      <c r="Q238" s="16"/>
    </row>
    <row r="239" spans="2:17" ht="15">
      <c r="B239" s="18"/>
      <c r="C239" s="9" t="s">
        <v>177</v>
      </c>
      <c r="D239" s="38">
        <v>411600</v>
      </c>
      <c r="E239" s="38">
        <v>344400</v>
      </c>
      <c r="F239" s="38">
        <v>0</v>
      </c>
      <c r="G239" s="38">
        <v>0</v>
      </c>
      <c r="H239" s="39">
        <v>691168</v>
      </c>
      <c r="I239" s="40">
        <v>0</v>
      </c>
      <c r="J239" s="40">
        <v>0</v>
      </c>
      <c r="K239" s="40">
        <v>0</v>
      </c>
      <c r="L239" s="40">
        <v>1168000</v>
      </c>
      <c r="M239" s="40">
        <v>950000</v>
      </c>
      <c r="N239" s="39"/>
      <c r="O239" s="41">
        <f>SUM(D239:N239)</f>
        <v>3565168</v>
      </c>
      <c r="P239" s="47">
        <f>(O239/$O$242)*100</f>
        <v>55.94573096126243</v>
      </c>
      <c r="Q239" s="16"/>
    </row>
    <row r="240" spans="2:17" ht="15">
      <c r="B240" s="18"/>
      <c r="C240" s="9" t="s">
        <v>178</v>
      </c>
      <c r="D240" s="38">
        <v>50000</v>
      </c>
      <c r="E240" s="38">
        <v>48000</v>
      </c>
      <c r="F240" s="38">
        <v>0</v>
      </c>
      <c r="G240" s="38">
        <v>0</v>
      </c>
      <c r="H240" s="39">
        <v>0</v>
      </c>
      <c r="I240" s="40">
        <v>128195</v>
      </c>
      <c r="J240" s="40">
        <v>98956</v>
      </c>
      <c r="K240" s="40">
        <v>0</v>
      </c>
      <c r="L240" s="40">
        <v>0</v>
      </c>
      <c r="M240" s="40">
        <v>0</v>
      </c>
      <c r="N240" s="39"/>
      <c r="O240" s="41">
        <f>SUM(D240:N240)</f>
        <v>325151</v>
      </c>
      <c r="P240" s="47">
        <f>(O240/$O$242)*100</f>
        <v>5.1023711555207045</v>
      </c>
      <c r="Q240" s="16"/>
    </row>
    <row r="241" spans="2:17" ht="15">
      <c r="B241" s="18"/>
      <c r="C241" s="9" t="s">
        <v>179</v>
      </c>
      <c r="D241" s="38">
        <v>40000</v>
      </c>
      <c r="E241" s="38">
        <v>69000</v>
      </c>
      <c r="F241" s="38">
        <v>45000</v>
      </c>
      <c r="G241" s="38">
        <v>89000</v>
      </c>
      <c r="H241" s="39">
        <v>45000</v>
      </c>
      <c r="I241" s="40">
        <v>48000</v>
      </c>
      <c r="J241" s="40">
        <v>0</v>
      </c>
      <c r="K241" s="40">
        <v>0</v>
      </c>
      <c r="L241" s="40">
        <v>0</v>
      </c>
      <c r="M241" s="40">
        <v>57803</v>
      </c>
      <c r="N241" s="39"/>
      <c r="O241" s="41">
        <f>SUM(D241:N241)</f>
        <v>393803</v>
      </c>
      <c r="P241" s="47">
        <f>(O241/$O$242)*100</f>
        <v>6.179679804636985</v>
      </c>
      <c r="Q241" s="16"/>
    </row>
    <row r="242" spans="2:17" ht="16.5" thickBot="1">
      <c r="B242" s="19"/>
      <c r="C242" s="8" t="s">
        <v>12</v>
      </c>
      <c r="D242" s="48">
        <f aca="true" t="shared" si="52" ref="D242:O242">SUM(D237:D241)</f>
        <v>765600</v>
      </c>
      <c r="E242" s="48">
        <f t="shared" si="52"/>
        <v>911400</v>
      </c>
      <c r="F242" s="48">
        <f t="shared" si="52"/>
        <v>45000</v>
      </c>
      <c r="G242" s="48">
        <f t="shared" si="52"/>
        <v>179000</v>
      </c>
      <c r="H242" s="49">
        <f t="shared" si="52"/>
        <v>796168</v>
      </c>
      <c r="I242" s="50">
        <f t="shared" si="52"/>
        <v>176195</v>
      </c>
      <c r="J242" s="50">
        <f t="shared" si="52"/>
        <v>648726</v>
      </c>
      <c r="K242" s="50">
        <f t="shared" si="52"/>
        <v>224885</v>
      </c>
      <c r="L242" s="50">
        <f t="shared" si="52"/>
        <v>1392885</v>
      </c>
      <c r="M242" s="50">
        <f t="shared" si="52"/>
        <v>1232688</v>
      </c>
      <c r="N242" s="49"/>
      <c r="O242" s="51">
        <f t="shared" si="52"/>
        <v>6372547</v>
      </c>
      <c r="P242" s="52">
        <f>(O242/$O$294)*100</f>
        <v>1.343205926306042</v>
      </c>
      <c r="Q242" s="5"/>
    </row>
    <row r="243" spans="2:17" ht="15">
      <c r="B243" s="18"/>
      <c r="C243" s="9"/>
      <c r="D243" s="38"/>
      <c r="E243" s="38"/>
      <c r="F243" s="38"/>
      <c r="G243" s="38"/>
      <c r="H243" s="39"/>
      <c r="I243" s="40"/>
      <c r="J243" s="40"/>
      <c r="K243" s="40"/>
      <c r="L243" s="40"/>
      <c r="M243" s="40"/>
      <c r="N243" s="39"/>
      <c r="O243" s="41"/>
      <c r="P243" s="42"/>
      <c r="Q243" s="16"/>
    </row>
    <row r="244" spans="2:17" ht="15">
      <c r="B244" s="18" t="s">
        <v>180</v>
      </c>
      <c r="C244" s="9" t="s">
        <v>181</v>
      </c>
      <c r="D244" s="38">
        <v>112000</v>
      </c>
      <c r="E244" s="38">
        <v>108000</v>
      </c>
      <c r="F244" s="38">
        <v>148000</v>
      </c>
      <c r="G244" s="38">
        <v>220000</v>
      </c>
      <c r="H244" s="39">
        <v>153200</v>
      </c>
      <c r="I244" s="40">
        <v>-150800</v>
      </c>
      <c r="J244" s="40">
        <v>32000</v>
      </c>
      <c r="K244" s="40">
        <v>33600</v>
      </c>
      <c r="L244" s="40">
        <v>33808</v>
      </c>
      <c r="M244" s="40">
        <v>8</v>
      </c>
      <c r="N244" s="39"/>
      <c r="O244" s="41">
        <f>SUM(D244:N244)</f>
        <v>689816</v>
      </c>
      <c r="P244" s="47">
        <f>(O244/$O$249)*100</f>
        <v>19.147971133812288</v>
      </c>
      <c r="Q244" s="16"/>
    </row>
    <row r="245" spans="2:17" ht="15">
      <c r="B245" s="18"/>
      <c r="C245" s="9" t="s">
        <v>182</v>
      </c>
      <c r="D245" s="38">
        <v>100000</v>
      </c>
      <c r="E245" s="38">
        <v>105000</v>
      </c>
      <c r="F245" s="38">
        <v>121938</v>
      </c>
      <c r="G245" s="38">
        <v>125000</v>
      </c>
      <c r="H245" s="39">
        <v>125000</v>
      </c>
      <c r="I245" s="40">
        <v>104000</v>
      </c>
      <c r="J245" s="40">
        <v>115200</v>
      </c>
      <c r="K245" s="40">
        <v>120000</v>
      </c>
      <c r="L245" s="40">
        <v>120000</v>
      </c>
      <c r="M245" s="40">
        <v>120000</v>
      </c>
      <c r="N245" s="39"/>
      <c r="O245" s="41">
        <f>SUM(D245:N245)</f>
        <v>1156138</v>
      </c>
      <c r="P245" s="47">
        <f>(O245/$O$249)*100</f>
        <v>32.092176827883776</v>
      </c>
      <c r="Q245" s="16"/>
    </row>
    <row r="246" spans="2:17" ht="15">
      <c r="B246" s="18"/>
      <c r="C246" s="9" t="s">
        <v>183</v>
      </c>
      <c r="D246" s="38">
        <v>0</v>
      </c>
      <c r="E246" s="38">
        <v>0</v>
      </c>
      <c r="F246" s="38">
        <v>0</v>
      </c>
      <c r="G246" s="38">
        <v>0</v>
      </c>
      <c r="H246" s="39">
        <v>0</v>
      </c>
      <c r="I246" s="40">
        <v>0</v>
      </c>
      <c r="J246" s="40">
        <v>450000</v>
      </c>
      <c r="K246" s="40">
        <v>0</v>
      </c>
      <c r="L246" s="40">
        <v>200000</v>
      </c>
      <c r="M246" s="40">
        <v>250000</v>
      </c>
      <c r="N246" s="39"/>
      <c r="O246" s="41">
        <f>SUM(D246:N246)</f>
        <v>900000</v>
      </c>
      <c r="P246" s="47">
        <f>(O246/$O$249)*100</f>
        <v>24.982276462753923</v>
      </c>
      <c r="Q246" s="16"/>
    </row>
    <row r="247" spans="2:17" ht="15">
      <c r="B247" s="18"/>
      <c r="C247" s="9" t="s">
        <v>184</v>
      </c>
      <c r="D247" s="38">
        <v>0</v>
      </c>
      <c r="E247" s="38">
        <v>0</v>
      </c>
      <c r="F247" s="38">
        <v>0</v>
      </c>
      <c r="G247" s="38">
        <v>0</v>
      </c>
      <c r="H247" s="39">
        <v>160000</v>
      </c>
      <c r="I247" s="40">
        <v>40000</v>
      </c>
      <c r="J247" s="40">
        <v>100000</v>
      </c>
      <c r="K247" s="40">
        <v>0</v>
      </c>
      <c r="L247" s="40">
        <v>188000</v>
      </c>
      <c r="M247" s="40">
        <v>0</v>
      </c>
      <c r="N247" s="39"/>
      <c r="O247" s="41">
        <f>SUM(D247:N247)</f>
        <v>488000</v>
      </c>
      <c r="P247" s="47">
        <f>(O247/$O$249)*100</f>
        <v>13.54594545980435</v>
      </c>
      <c r="Q247" s="16"/>
    </row>
    <row r="248" spans="2:17" ht="15">
      <c r="B248" s="18"/>
      <c r="C248" s="9" t="s">
        <v>185</v>
      </c>
      <c r="D248" s="38">
        <v>65600</v>
      </c>
      <c r="E248" s="38">
        <v>1600</v>
      </c>
      <c r="F248" s="38">
        <v>40000</v>
      </c>
      <c r="G248" s="38">
        <v>7200</v>
      </c>
      <c r="H248" s="39">
        <v>37600</v>
      </c>
      <c r="I248" s="40">
        <v>43200</v>
      </c>
      <c r="J248" s="40">
        <v>54400</v>
      </c>
      <c r="K248" s="40">
        <v>30000</v>
      </c>
      <c r="L248" s="40">
        <v>28800</v>
      </c>
      <c r="M248" s="40">
        <v>60200</v>
      </c>
      <c r="N248" s="39"/>
      <c r="O248" s="41">
        <f>SUM(D248:N248)</f>
        <v>368600</v>
      </c>
      <c r="P248" s="47">
        <f>(O248/$O$249)*100</f>
        <v>10.231630115745663</v>
      </c>
      <c r="Q248" s="16"/>
    </row>
    <row r="249" spans="2:17" ht="16.5" thickBot="1">
      <c r="B249" s="19"/>
      <c r="C249" s="8" t="s">
        <v>12</v>
      </c>
      <c r="D249" s="48">
        <f aca="true" t="shared" si="53" ref="D249:O249">SUM(D243:D248)</f>
        <v>277600</v>
      </c>
      <c r="E249" s="48">
        <f t="shared" si="53"/>
        <v>214600</v>
      </c>
      <c r="F249" s="48">
        <f t="shared" si="53"/>
        <v>309938</v>
      </c>
      <c r="G249" s="48">
        <f t="shared" si="53"/>
        <v>352200</v>
      </c>
      <c r="H249" s="49">
        <f t="shared" si="53"/>
        <v>475800</v>
      </c>
      <c r="I249" s="50">
        <f t="shared" si="53"/>
        <v>36400</v>
      </c>
      <c r="J249" s="50">
        <f t="shared" si="53"/>
        <v>751600</v>
      </c>
      <c r="K249" s="50">
        <f t="shared" si="53"/>
        <v>183600</v>
      </c>
      <c r="L249" s="50">
        <f t="shared" si="53"/>
        <v>570608</v>
      </c>
      <c r="M249" s="50">
        <f t="shared" si="53"/>
        <v>430208</v>
      </c>
      <c r="N249" s="49"/>
      <c r="O249" s="51">
        <f t="shared" si="53"/>
        <v>3602554</v>
      </c>
      <c r="P249" s="52">
        <f>(O249/$O$294)*100</f>
        <v>0.7593465976221968</v>
      </c>
      <c r="Q249" s="5"/>
    </row>
    <row r="250" spans="2:17" ht="15">
      <c r="B250" s="18"/>
      <c r="C250" s="9"/>
      <c r="D250" s="38"/>
      <c r="E250" s="38"/>
      <c r="F250" s="38"/>
      <c r="G250" s="38"/>
      <c r="H250" s="39"/>
      <c r="I250" s="40"/>
      <c r="J250" s="40"/>
      <c r="K250" s="40"/>
      <c r="L250" s="40"/>
      <c r="M250" s="40"/>
      <c r="N250" s="39"/>
      <c r="O250" s="41"/>
      <c r="P250" s="42"/>
      <c r="Q250" s="16"/>
    </row>
    <row r="251" spans="2:17" ht="15">
      <c r="B251" s="18" t="s">
        <v>186</v>
      </c>
      <c r="C251" s="9" t="s">
        <v>187</v>
      </c>
      <c r="D251" s="38">
        <v>0</v>
      </c>
      <c r="E251" s="38">
        <v>0</v>
      </c>
      <c r="F251" s="38">
        <v>0</v>
      </c>
      <c r="G251" s="38">
        <v>0</v>
      </c>
      <c r="H251" s="39">
        <v>0</v>
      </c>
      <c r="I251" s="40">
        <v>325024</v>
      </c>
      <c r="J251" s="40"/>
      <c r="K251" s="40">
        <v>0</v>
      </c>
      <c r="L251" s="40">
        <v>0</v>
      </c>
      <c r="M251" s="40">
        <v>0</v>
      </c>
      <c r="N251" s="39"/>
      <c r="O251" s="41">
        <f aca="true" t="shared" si="54" ref="O251:O258">SUM(D251:N251)</f>
        <v>325024</v>
      </c>
      <c r="P251" s="47">
        <f aca="true" t="shared" si="55" ref="P251:P258">(O251/$O$259)*100</f>
        <v>2.151548663046948</v>
      </c>
      <c r="Q251" s="16"/>
    </row>
    <row r="252" spans="2:17" ht="15">
      <c r="B252" s="18"/>
      <c r="C252" s="9" t="s">
        <v>188</v>
      </c>
      <c r="D252" s="38">
        <v>0</v>
      </c>
      <c r="E252" s="38">
        <v>0</v>
      </c>
      <c r="F252" s="38">
        <v>45600</v>
      </c>
      <c r="G252" s="38">
        <v>40000</v>
      </c>
      <c r="H252" s="39">
        <v>10400</v>
      </c>
      <c r="I252" s="40">
        <v>0</v>
      </c>
      <c r="J252" s="40">
        <v>1268000</v>
      </c>
      <c r="K252" s="40">
        <v>91977</v>
      </c>
      <c r="L252" s="40">
        <v>91976</v>
      </c>
      <c r="M252" s="40">
        <v>0</v>
      </c>
      <c r="N252" s="39"/>
      <c r="O252" s="41">
        <f t="shared" si="54"/>
        <v>1547953</v>
      </c>
      <c r="P252" s="47">
        <f t="shared" si="55"/>
        <v>10.246923942876563</v>
      </c>
      <c r="Q252" s="16"/>
    </row>
    <row r="253" spans="2:17" ht="15">
      <c r="B253" s="18"/>
      <c r="C253" s="9" t="s">
        <v>189</v>
      </c>
      <c r="D253" s="38">
        <v>0</v>
      </c>
      <c r="E253" s="38">
        <v>240000</v>
      </c>
      <c r="F253" s="38">
        <v>480000</v>
      </c>
      <c r="G253" s="38">
        <v>308000</v>
      </c>
      <c r="H253" s="39">
        <v>320000</v>
      </c>
      <c r="I253" s="40">
        <v>0</v>
      </c>
      <c r="J253" s="40">
        <v>400000</v>
      </c>
      <c r="K253" s="40">
        <v>1740000</v>
      </c>
      <c r="L253" s="40">
        <v>1040000</v>
      </c>
      <c r="M253" s="40">
        <v>733177</v>
      </c>
      <c r="N253" s="39"/>
      <c r="O253" s="41">
        <f t="shared" si="54"/>
        <v>5261177</v>
      </c>
      <c r="P253" s="47">
        <f t="shared" si="55"/>
        <v>34.82720765359897</v>
      </c>
      <c r="Q253" s="16"/>
    </row>
    <row r="254" spans="2:17" ht="15">
      <c r="B254" s="18"/>
      <c r="C254" s="9" t="s">
        <v>190</v>
      </c>
      <c r="D254" s="38">
        <v>0</v>
      </c>
      <c r="E254" s="38">
        <v>0</v>
      </c>
      <c r="F254" s="38">
        <v>95444</v>
      </c>
      <c r="G254" s="38">
        <v>255344</v>
      </c>
      <c r="H254" s="39">
        <v>83680</v>
      </c>
      <c r="I254" s="40">
        <v>305850</v>
      </c>
      <c r="J254" s="40">
        <v>62628</v>
      </c>
      <c r="K254" s="40">
        <v>380160</v>
      </c>
      <c r="L254" s="40">
        <v>0</v>
      </c>
      <c r="M254" s="40">
        <v>410800</v>
      </c>
      <c r="N254" s="39"/>
      <c r="O254" s="41">
        <f t="shared" si="54"/>
        <v>1593906</v>
      </c>
      <c r="P254" s="47">
        <f t="shared" si="55"/>
        <v>10.551117220028393</v>
      </c>
      <c r="Q254" s="16"/>
    </row>
    <row r="255" spans="2:17" ht="15">
      <c r="B255" s="18"/>
      <c r="C255" s="9" t="s">
        <v>249</v>
      </c>
      <c r="D255" s="38">
        <v>0</v>
      </c>
      <c r="E255" s="38">
        <v>0</v>
      </c>
      <c r="F255" s="38">
        <v>0</v>
      </c>
      <c r="G255" s="38">
        <v>0</v>
      </c>
      <c r="H255" s="39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40000</v>
      </c>
      <c r="N255" s="39"/>
      <c r="O255" s="41">
        <f t="shared" si="54"/>
        <v>40000</v>
      </c>
      <c r="P255" s="47">
        <f t="shared" si="55"/>
        <v>0.2647864358382086</v>
      </c>
      <c r="Q255" s="16"/>
    </row>
    <row r="256" spans="2:17" ht="15">
      <c r="B256" s="18"/>
      <c r="C256" s="9" t="s">
        <v>191</v>
      </c>
      <c r="D256" s="38">
        <v>0</v>
      </c>
      <c r="E256" s="38">
        <v>120000</v>
      </c>
      <c r="F256" s="38">
        <v>76000</v>
      </c>
      <c r="G256" s="38">
        <v>0</v>
      </c>
      <c r="H256" s="39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39"/>
      <c r="O256" s="41">
        <f t="shared" si="54"/>
        <v>196000</v>
      </c>
      <c r="P256" s="47">
        <f t="shared" si="55"/>
        <v>1.297453535607222</v>
      </c>
      <c r="Q256" s="16"/>
    </row>
    <row r="257" spans="2:17" ht="15">
      <c r="B257" s="18"/>
      <c r="C257" s="9" t="s">
        <v>230</v>
      </c>
      <c r="D257" s="38">
        <v>0</v>
      </c>
      <c r="E257" s="38">
        <v>0</v>
      </c>
      <c r="F257" s="38">
        <v>0</v>
      </c>
      <c r="G257" s="38">
        <v>0</v>
      </c>
      <c r="H257" s="39">
        <v>0</v>
      </c>
      <c r="I257" s="40">
        <v>0</v>
      </c>
      <c r="J257" s="40">
        <v>0</v>
      </c>
      <c r="K257" s="40">
        <v>753600</v>
      </c>
      <c r="L257" s="40">
        <v>160000</v>
      </c>
      <c r="M257" s="40">
        <v>0</v>
      </c>
      <c r="N257" s="39"/>
      <c r="O257" s="41">
        <f t="shared" si="54"/>
        <v>913600</v>
      </c>
      <c r="P257" s="47">
        <f t="shared" si="55"/>
        <v>6.047722194544685</v>
      </c>
      <c r="Q257" s="16"/>
    </row>
    <row r="258" spans="2:17" ht="15">
      <c r="B258" s="18"/>
      <c r="C258" s="9" t="s">
        <v>192</v>
      </c>
      <c r="D258" s="38">
        <v>66800</v>
      </c>
      <c r="E258" s="38">
        <v>464101</v>
      </c>
      <c r="F258" s="38">
        <v>526775</v>
      </c>
      <c r="G258" s="38">
        <v>461869</v>
      </c>
      <c r="H258" s="39">
        <v>449537</v>
      </c>
      <c r="I258" s="40">
        <v>605799</v>
      </c>
      <c r="J258" s="40">
        <v>470600</v>
      </c>
      <c r="K258" s="40">
        <v>541261</v>
      </c>
      <c r="L258" s="40">
        <v>660352</v>
      </c>
      <c r="M258" s="40">
        <v>981760</v>
      </c>
      <c r="N258" s="39"/>
      <c r="O258" s="41">
        <f t="shared" si="54"/>
        <v>5228854</v>
      </c>
      <c r="P258" s="47">
        <f t="shared" si="55"/>
        <v>34.613240354459016</v>
      </c>
      <c r="Q258" s="16"/>
    </row>
    <row r="259" spans="2:17" ht="16.5" thickBot="1">
      <c r="B259" s="19"/>
      <c r="C259" s="8" t="s">
        <v>12</v>
      </c>
      <c r="D259" s="48">
        <f aca="true" t="shared" si="56" ref="D259:O259">SUM(D250:D258)</f>
        <v>66800</v>
      </c>
      <c r="E259" s="48">
        <f t="shared" si="56"/>
        <v>824101</v>
      </c>
      <c r="F259" s="48">
        <f t="shared" si="56"/>
        <v>1223819</v>
      </c>
      <c r="G259" s="48">
        <f t="shared" si="56"/>
        <v>1065213</v>
      </c>
      <c r="H259" s="49">
        <f t="shared" si="56"/>
        <v>863617</v>
      </c>
      <c r="I259" s="50">
        <f t="shared" si="56"/>
        <v>1236673</v>
      </c>
      <c r="J259" s="50">
        <f t="shared" si="56"/>
        <v>2201228</v>
      </c>
      <c r="K259" s="50">
        <f t="shared" si="56"/>
        <v>3506998</v>
      </c>
      <c r="L259" s="50">
        <f t="shared" si="56"/>
        <v>1952328</v>
      </c>
      <c r="M259" s="50">
        <f t="shared" si="56"/>
        <v>2165737</v>
      </c>
      <c r="N259" s="49"/>
      <c r="O259" s="51">
        <f t="shared" si="56"/>
        <v>15106514</v>
      </c>
      <c r="P259" s="52">
        <f>(O259/$O$294)*100</f>
        <v>3.1841521342447834</v>
      </c>
      <c r="Q259" s="5"/>
    </row>
    <row r="260" spans="2:17" ht="15">
      <c r="B260" s="18"/>
      <c r="C260" s="9"/>
      <c r="D260" s="38"/>
      <c r="E260" s="38"/>
      <c r="F260" s="38"/>
      <c r="G260" s="38"/>
      <c r="H260" s="39"/>
      <c r="I260" s="40"/>
      <c r="J260" s="40"/>
      <c r="K260" s="40"/>
      <c r="L260" s="40"/>
      <c r="M260" s="40"/>
      <c r="N260" s="39"/>
      <c r="O260" s="41"/>
      <c r="P260" s="42"/>
      <c r="Q260" s="16"/>
    </row>
    <row r="261" spans="2:17" ht="15">
      <c r="B261" s="18" t="s">
        <v>193</v>
      </c>
      <c r="C261" s="9" t="s">
        <v>194</v>
      </c>
      <c r="D261" s="38">
        <v>20000</v>
      </c>
      <c r="E261" s="38">
        <v>26000</v>
      </c>
      <c r="F261" s="38">
        <v>75000</v>
      </c>
      <c r="G261" s="38">
        <v>560000</v>
      </c>
      <c r="H261" s="39">
        <v>0</v>
      </c>
      <c r="I261" s="40">
        <v>0</v>
      </c>
      <c r="J261" s="40">
        <v>0</v>
      </c>
      <c r="K261" s="40">
        <v>0</v>
      </c>
      <c r="L261" s="40">
        <v>75000</v>
      </c>
      <c r="M261" s="40">
        <v>0</v>
      </c>
      <c r="N261" s="39"/>
      <c r="O261" s="41">
        <f>SUM(D261:N261)</f>
        <v>756000</v>
      </c>
      <c r="P261" s="47">
        <f>(O261/$O$265)*100</f>
        <v>10.885942964570576</v>
      </c>
      <c r="Q261" s="16"/>
    </row>
    <row r="262" spans="2:17" ht="15">
      <c r="B262" s="18"/>
      <c r="C262" s="9" t="s">
        <v>195</v>
      </c>
      <c r="D262" s="38">
        <v>10000</v>
      </c>
      <c r="E262" s="38">
        <v>25000</v>
      </c>
      <c r="F262" s="38">
        <v>75000</v>
      </c>
      <c r="G262" s="38">
        <v>50000</v>
      </c>
      <c r="H262" s="39">
        <v>0</v>
      </c>
      <c r="I262" s="40">
        <v>0</v>
      </c>
      <c r="J262" s="40">
        <v>0</v>
      </c>
      <c r="K262" s="40">
        <v>0</v>
      </c>
      <c r="L262" s="40">
        <v>60000</v>
      </c>
      <c r="M262" s="40">
        <v>0</v>
      </c>
      <c r="N262" s="39"/>
      <c r="O262" s="41">
        <f>SUM(D262:N262)</f>
        <v>220000</v>
      </c>
      <c r="P262" s="47">
        <f>(O262/$O$265)*100</f>
        <v>3.167867000271861</v>
      </c>
      <c r="Q262" s="16"/>
    </row>
    <row r="263" spans="2:17" ht="15">
      <c r="B263" s="18"/>
      <c r="C263" s="9" t="s">
        <v>196</v>
      </c>
      <c r="D263" s="38">
        <v>300000</v>
      </c>
      <c r="E263" s="38">
        <v>295000</v>
      </c>
      <c r="F263" s="38">
        <v>840000</v>
      </c>
      <c r="G263" s="38">
        <v>2432400</v>
      </c>
      <c r="H263" s="39">
        <v>360000</v>
      </c>
      <c r="I263" s="40">
        <v>726916</v>
      </c>
      <c r="J263" s="40">
        <v>0</v>
      </c>
      <c r="K263" s="40">
        <v>95000</v>
      </c>
      <c r="L263" s="40">
        <v>365000</v>
      </c>
      <c r="M263" s="40">
        <v>500000</v>
      </c>
      <c r="N263" s="39"/>
      <c r="O263" s="41">
        <f>SUM(D263:N263)</f>
        <v>5914316</v>
      </c>
      <c r="P263" s="47">
        <f>(O263/$O$265)*100</f>
        <v>85.16257493445394</v>
      </c>
      <c r="Q263" s="16"/>
    </row>
    <row r="264" spans="2:17" ht="15">
      <c r="B264" s="18"/>
      <c r="C264" s="9" t="s">
        <v>197</v>
      </c>
      <c r="D264" s="38">
        <v>0</v>
      </c>
      <c r="E264" s="38">
        <v>0</v>
      </c>
      <c r="F264" s="38">
        <v>4020</v>
      </c>
      <c r="G264" s="38">
        <v>0</v>
      </c>
      <c r="H264" s="39">
        <v>40000</v>
      </c>
      <c r="I264" s="40">
        <v>0</v>
      </c>
      <c r="J264" s="40">
        <v>0</v>
      </c>
      <c r="K264" s="40">
        <v>0</v>
      </c>
      <c r="L264" s="40">
        <v>0</v>
      </c>
      <c r="M264" s="40">
        <v>10400</v>
      </c>
      <c r="N264" s="39"/>
      <c r="O264" s="41">
        <f>SUM(D264:N264)</f>
        <v>54420</v>
      </c>
      <c r="P264" s="47">
        <f>(O264/$O$265)*100</f>
        <v>0.7836151007036121</v>
      </c>
      <c r="Q264" s="16"/>
    </row>
    <row r="265" spans="2:17" ht="16.5" thickBot="1">
      <c r="B265" s="19"/>
      <c r="C265" s="8" t="s">
        <v>12</v>
      </c>
      <c r="D265" s="48">
        <f aca="true" t="shared" si="57" ref="D265:O265">SUM(D260:D264)</f>
        <v>330000</v>
      </c>
      <c r="E265" s="48">
        <f t="shared" si="57"/>
        <v>346000</v>
      </c>
      <c r="F265" s="48">
        <f t="shared" si="57"/>
        <v>994020</v>
      </c>
      <c r="G265" s="48">
        <f t="shared" si="57"/>
        <v>3042400</v>
      </c>
      <c r="H265" s="49">
        <f t="shared" si="57"/>
        <v>400000</v>
      </c>
      <c r="I265" s="50">
        <f t="shared" si="57"/>
        <v>726916</v>
      </c>
      <c r="J265" s="50">
        <f t="shared" si="57"/>
        <v>0</v>
      </c>
      <c r="K265" s="50">
        <f t="shared" si="57"/>
        <v>95000</v>
      </c>
      <c r="L265" s="50">
        <f t="shared" si="57"/>
        <v>500000</v>
      </c>
      <c r="M265" s="50">
        <f t="shared" si="57"/>
        <v>510400</v>
      </c>
      <c r="N265" s="49"/>
      <c r="O265" s="51">
        <f t="shared" si="57"/>
        <v>6944736</v>
      </c>
      <c r="P265" s="52">
        <f>(O265/$O$294)*100</f>
        <v>1.463811965895413</v>
      </c>
      <c r="Q265" s="5"/>
    </row>
    <row r="266" spans="2:17" ht="15">
      <c r="B266" s="18"/>
      <c r="C266" s="9"/>
      <c r="D266" s="38"/>
      <c r="E266" s="38"/>
      <c r="F266" s="38"/>
      <c r="G266" s="38"/>
      <c r="H266" s="39"/>
      <c r="I266" s="40"/>
      <c r="J266" s="40"/>
      <c r="K266" s="40"/>
      <c r="L266" s="40"/>
      <c r="M266" s="40"/>
      <c r="N266" s="39"/>
      <c r="O266" s="41"/>
      <c r="P266" s="42"/>
      <c r="Q266" s="16"/>
    </row>
    <row r="267" spans="2:17" ht="15">
      <c r="B267" s="18" t="s">
        <v>198</v>
      </c>
      <c r="C267" s="9" t="s">
        <v>199</v>
      </c>
      <c r="D267" s="38">
        <v>472784</v>
      </c>
      <c r="E267" s="38">
        <v>1565376</v>
      </c>
      <c r="F267" s="38">
        <v>1234600</v>
      </c>
      <c r="G267" s="38">
        <v>2273280</v>
      </c>
      <c r="H267" s="39">
        <v>1946640</v>
      </c>
      <c r="I267" s="40">
        <v>1362320</v>
      </c>
      <c r="J267" s="40">
        <v>248000</v>
      </c>
      <c r="K267" s="40">
        <v>3536000</v>
      </c>
      <c r="L267" s="40">
        <v>144000</v>
      </c>
      <c r="M267" s="40">
        <v>0</v>
      </c>
      <c r="N267" s="39"/>
      <c r="O267" s="41">
        <f>SUM(D267:N267)</f>
        <v>12783000</v>
      </c>
      <c r="P267" s="47">
        <f>(O267/$O$272)*100</f>
        <v>72.90909514012371</v>
      </c>
      <c r="Q267" s="16"/>
    </row>
    <row r="268" spans="2:17" ht="15">
      <c r="B268" s="18"/>
      <c r="C268" s="9" t="s">
        <v>200</v>
      </c>
      <c r="D268" s="38">
        <v>215600</v>
      </c>
      <c r="E268" s="38">
        <v>186000</v>
      </c>
      <c r="F268" s="38">
        <v>280000</v>
      </c>
      <c r="G268" s="38">
        <v>200000</v>
      </c>
      <c r="H268" s="39">
        <v>0</v>
      </c>
      <c r="I268" s="40">
        <v>300000</v>
      </c>
      <c r="J268" s="40">
        <v>200000</v>
      </c>
      <c r="K268" s="40">
        <v>0</v>
      </c>
      <c r="L268" s="40">
        <v>180000</v>
      </c>
      <c r="M268" s="40">
        <v>0</v>
      </c>
      <c r="N268" s="39"/>
      <c r="O268" s="41">
        <f>SUM(D268:N268)</f>
        <v>1561600</v>
      </c>
      <c r="P268" s="47">
        <f>(O268/$O$272)*100</f>
        <v>8.906738869656355</v>
      </c>
      <c r="Q268" s="16"/>
    </row>
    <row r="269" spans="2:17" ht="15">
      <c r="B269" s="18"/>
      <c r="C269" s="9" t="s">
        <v>201</v>
      </c>
      <c r="D269" s="38">
        <v>0</v>
      </c>
      <c r="E269" s="38">
        <v>0</v>
      </c>
      <c r="F269" s="38">
        <v>0</v>
      </c>
      <c r="G269" s="38">
        <v>80000</v>
      </c>
      <c r="H269" s="39">
        <v>500000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39"/>
      <c r="O269" s="41">
        <f>SUM(D269:N269)</f>
        <v>580000</v>
      </c>
      <c r="P269" s="47">
        <f>(O269/$O$272)*100</f>
        <v>3.3080869264860953</v>
      </c>
      <c r="Q269" s="16"/>
    </row>
    <row r="270" spans="2:17" ht="15">
      <c r="B270" s="18"/>
      <c r="C270" s="9" t="s">
        <v>250</v>
      </c>
      <c r="D270" s="38">
        <v>0</v>
      </c>
      <c r="E270" s="38">
        <v>0</v>
      </c>
      <c r="F270" s="38">
        <v>0</v>
      </c>
      <c r="G270" s="38">
        <v>0</v>
      </c>
      <c r="H270" s="39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1740192</v>
      </c>
      <c r="N270" s="39"/>
      <c r="O270" s="41">
        <f>SUM(D270:N270)</f>
        <v>1740192</v>
      </c>
      <c r="P270" s="47">
        <f>(O270/$O$272)*100</f>
        <v>9.925355870302916</v>
      </c>
      <c r="Q270" s="16"/>
    </row>
    <row r="271" spans="2:17" ht="15">
      <c r="B271" s="18"/>
      <c r="C271" s="9" t="s">
        <v>202</v>
      </c>
      <c r="D271" s="38">
        <v>0</v>
      </c>
      <c r="E271" s="38">
        <v>0</v>
      </c>
      <c r="F271" s="38">
        <v>400000</v>
      </c>
      <c r="G271" s="38">
        <v>0</v>
      </c>
      <c r="H271" s="39">
        <v>200000</v>
      </c>
      <c r="I271" s="40">
        <v>0</v>
      </c>
      <c r="J271" s="40">
        <v>268000</v>
      </c>
      <c r="K271" s="40">
        <v>0</v>
      </c>
      <c r="L271" s="40">
        <v>0</v>
      </c>
      <c r="M271" s="40">
        <v>0</v>
      </c>
      <c r="N271" s="39"/>
      <c r="O271" s="41">
        <f>SUM(D271:N271)</f>
        <v>868000</v>
      </c>
      <c r="P271" s="47">
        <f>(O271/$O$272)*100</f>
        <v>4.950723193430915</v>
      </c>
      <c r="Q271" s="16"/>
    </row>
    <row r="272" spans="2:17" ht="16.5" thickBot="1">
      <c r="B272" s="19"/>
      <c r="C272" s="8" t="s">
        <v>12</v>
      </c>
      <c r="D272" s="48">
        <f aca="true" t="shared" si="58" ref="D272:O272">SUM(D266:D271)</f>
        <v>688384</v>
      </c>
      <c r="E272" s="48">
        <f t="shared" si="58"/>
        <v>1751376</v>
      </c>
      <c r="F272" s="48">
        <f t="shared" si="58"/>
        <v>1914600</v>
      </c>
      <c r="G272" s="48">
        <f t="shared" si="58"/>
        <v>2553280</v>
      </c>
      <c r="H272" s="49">
        <f t="shared" si="58"/>
        <v>2646640</v>
      </c>
      <c r="I272" s="50">
        <f t="shared" si="58"/>
        <v>1662320</v>
      </c>
      <c r="J272" s="50">
        <f t="shared" si="58"/>
        <v>716000</v>
      </c>
      <c r="K272" s="50">
        <f t="shared" si="58"/>
        <v>3536000</v>
      </c>
      <c r="L272" s="50">
        <f t="shared" si="58"/>
        <v>324000</v>
      </c>
      <c r="M272" s="50">
        <f t="shared" si="58"/>
        <v>1740192</v>
      </c>
      <c r="N272" s="49"/>
      <c r="O272" s="51">
        <f t="shared" si="58"/>
        <v>17532792</v>
      </c>
      <c r="P272" s="52">
        <f>(O272/$O$294)*100</f>
        <v>3.6955631898974084</v>
      </c>
      <c r="Q272" s="5"/>
    </row>
    <row r="273" spans="2:17" ht="15">
      <c r="B273" s="18"/>
      <c r="C273" s="9"/>
      <c r="D273" s="38"/>
      <c r="E273" s="38"/>
      <c r="F273" s="38"/>
      <c r="G273" s="38"/>
      <c r="H273" s="39"/>
      <c r="I273" s="40"/>
      <c r="J273" s="40"/>
      <c r="K273" s="40"/>
      <c r="L273" s="40"/>
      <c r="M273" s="40"/>
      <c r="N273" s="39"/>
      <c r="O273" s="41"/>
      <c r="P273" s="42"/>
      <c r="Q273" s="16"/>
    </row>
    <row r="274" spans="2:17" ht="15">
      <c r="B274" s="18" t="s">
        <v>203</v>
      </c>
      <c r="C274" s="9" t="s">
        <v>204</v>
      </c>
      <c r="D274" s="38">
        <v>0</v>
      </c>
      <c r="E274" s="38">
        <v>632000</v>
      </c>
      <c r="F274" s="38">
        <v>298860</v>
      </c>
      <c r="G274" s="38">
        <v>0</v>
      </c>
      <c r="H274" s="39">
        <v>0</v>
      </c>
      <c r="I274" s="40">
        <v>50000</v>
      </c>
      <c r="J274" s="40">
        <v>0</v>
      </c>
      <c r="K274" s="40">
        <v>0</v>
      </c>
      <c r="L274" s="40">
        <v>50000</v>
      </c>
      <c r="M274" s="40">
        <v>50000</v>
      </c>
      <c r="N274" s="39"/>
      <c r="O274" s="41">
        <f>SUM(D274:N274)</f>
        <v>1080860</v>
      </c>
      <c r="P274" s="47">
        <f>(O274/$O$275)*100</f>
        <v>100</v>
      </c>
      <c r="Q274" s="16"/>
    </row>
    <row r="275" spans="2:17" ht="16.5" thickBot="1">
      <c r="B275" s="19"/>
      <c r="C275" s="8" t="s">
        <v>12</v>
      </c>
      <c r="D275" s="48">
        <f aca="true" t="shared" si="59" ref="D275:O275">SUM(D273:D274)</f>
        <v>0</v>
      </c>
      <c r="E275" s="48">
        <f t="shared" si="59"/>
        <v>632000</v>
      </c>
      <c r="F275" s="48">
        <f t="shared" si="59"/>
        <v>298860</v>
      </c>
      <c r="G275" s="48">
        <f t="shared" si="59"/>
        <v>0</v>
      </c>
      <c r="H275" s="49">
        <f t="shared" si="59"/>
        <v>0</v>
      </c>
      <c r="I275" s="50">
        <f t="shared" si="59"/>
        <v>50000</v>
      </c>
      <c r="J275" s="50">
        <f t="shared" si="59"/>
        <v>0</v>
      </c>
      <c r="K275" s="50">
        <f t="shared" si="59"/>
        <v>0</v>
      </c>
      <c r="L275" s="50">
        <f t="shared" si="59"/>
        <v>50000</v>
      </c>
      <c r="M275" s="50">
        <f t="shared" si="59"/>
        <v>50000</v>
      </c>
      <c r="N275" s="49"/>
      <c r="O275" s="51">
        <f t="shared" si="59"/>
        <v>1080860</v>
      </c>
      <c r="P275" s="52">
        <f>(O275/$O$294)*100</f>
        <v>0.22782375045757192</v>
      </c>
      <c r="Q275" s="5"/>
    </row>
    <row r="276" spans="2:17" ht="15">
      <c r="B276" s="18"/>
      <c r="C276" s="9"/>
      <c r="D276" s="38"/>
      <c r="E276" s="38"/>
      <c r="F276" s="38"/>
      <c r="G276" s="38"/>
      <c r="H276" s="39"/>
      <c r="I276" s="40"/>
      <c r="J276" s="40"/>
      <c r="K276" s="40"/>
      <c r="L276" s="40"/>
      <c r="M276" s="40"/>
      <c r="N276" s="39"/>
      <c r="O276" s="41"/>
      <c r="P276" s="42"/>
      <c r="Q276" s="16"/>
    </row>
    <row r="277" spans="2:17" ht="15">
      <c r="B277" s="18" t="s">
        <v>205</v>
      </c>
      <c r="C277" s="9" t="s">
        <v>206</v>
      </c>
      <c r="D277" s="38">
        <v>1260000</v>
      </c>
      <c r="E277" s="38">
        <v>1199000</v>
      </c>
      <c r="F277" s="38">
        <v>3000000</v>
      </c>
      <c r="G277" s="38">
        <v>1824000</v>
      </c>
      <c r="H277" s="39">
        <v>340000</v>
      </c>
      <c r="I277" s="40">
        <v>149000</v>
      </c>
      <c r="J277" s="40">
        <v>750000</v>
      </c>
      <c r="K277" s="40">
        <v>2545000</v>
      </c>
      <c r="L277" s="40">
        <v>0</v>
      </c>
      <c r="M277" s="40">
        <v>149000</v>
      </c>
      <c r="N277" s="39"/>
      <c r="O277" s="41">
        <f>SUM(D277:N277)</f>
        <v>11216000</v>
      </c>
      <c r="P277" s="47">
        <f>(O277/$O$281)*100</f>
        <v>82.73638495552144</v>
      </c>
      <c r="Q277" s="16"/>
    </row>
    <row r="278" spans="2:17" ht="15">
      <c r="B278" s="18"/>
      <c r="C278" s="9" t="s">
        <v>235</v>
      </c>
      <c r="D278" s="38">
        <v>0</v>
      </c>
      <c r="E278" s="38">
        <v>0</v>
      </c>
      <c r="F278" s="38">
        <v>0</v>
      </c>
      <c r="G278" s="38">
        <v>0</v>
      </c>
      <c r="H278" s="39">
        <v>0</v>
      </c>
      <c r="I278" s="40">
        <v>0</v>
      </c>
      <c r="J278" s="40">
        <v>0</v>
      </c>
      <c r="K278" s="40">
        <v>0</v>
      </c>
      <c r="L278" s="40">
        <v>280000</v>
      </c>
      <c r="M278" s="40">
        <v>0</v>
      </c>
      <c r="N278" s="39"/>
      <c r="O278" s="41">
        <f>SUM(D278:N278)</f>
        <v>280000</v>
      </c>
      <c r="P278" s="47">
        <f>(O278/$O$281)*100</f>
        <v>2.0654589682191515</v>
      </c>
      <c r="Q278" s="16"/>
    </row>
    <row r="279" spans="2:17" ht="15">
      <c r="B279" s="18"/>
      <c r="C279" s="9" t="s">
        <v>207</v>
      </c>
      <c r="D279" s="38">
        <v>200000</v>
      </c>
      <c r="E279" s="38">
        <v>0</v>
      </c>
      <c r="F279" s="38">
        <v>686469</v>
      </c>
      <c r="G279" s="38">
        <v>0</v>
      </c>
      <c r="H279" s="39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39"/>
      <c r="O279" s="41">
        <f>SUM(D279:N279)</f>
        <v>886469</v>
      </c>
      <c r="P279" s="47">
        <f>(O279/$O$281)*100</f>
        <v>6.53916195035094</v>
      </c>
      <c r="Q279" s="16"/>
    </row>
    <row r="280" spans="2:17" ht="15">
      <c r="B280" s="18"/>
      <c r="C280" s="9" t="s">
        <v>208</v>
      </c>
      <c r="D280" s="38">
        <v>509040</v>
      </c>
      <c r="E280" s="38">
        <v>271200</v>
      </c>
      <c r="F280" s="38">
        <v>289600</v>
      </c>
      <c r="G280" s="38">
        <v>16000</v>
      </c>
      <c r="H280" s="39">
        <v>88000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39"/>
      <c r="O280" s="41">
        <f>SUM(D280:N280)</f>
        <v>1173840</v>
      </c>
      <c r="P280" s="47">
        <f>(O280/$O$281)*100</f>
        <v>8.65899412590846</v>
      </c>
      <c r="Q280" s="16"/>
    </row>
    <row r="281" spans="2:17" ht="16.5" thickBot="1">
      <c r="B281" s="19"/>
      <c r="C281" s="8" t="s">
        <v>12</v>
      </c>
      <c r="D281" s="48">
        <f aca="true" t="shared" si="60" ref="D281:O281">SUM(D276:D280)</f>
        <v>1969040</v>
      </c>
      <c r="E281" s="48">
        <f t="shared" si="60"/>
        <v>1470200</v>
      </c>
      <c r="F281" s="48">
        <f t="shared" si="60"/>
        <v>3976069</v>
      </c>
      <c r="G281" s="48">
        <f t="shared" si="60"/>
        <v>1840000</v>
      </c>
      <c r="H281" s="49">
        <f t="shared" si="60"/>
        <v>428000</v>
      </c>
      <c r="I281" s="50">
        <f t="shared" si="60"/>
        <v>149000</v>
      </c>
      <c r="J281" s="50">
        <f t="shared" si="60"/>
        <v>750000</v>
      </c>
      <c r="K281" s="50">
        <f t="shared" si="60"/>
        <v>2545000</v>
      </c>
      <c r="L281" s="50">
        <f t="shared" si="60"/>
        <v>280000</v>
      </c>
      <c r="M281" s="50">
        <f t="shared" si="60"/>
        <v>149000</v>
      </c>
      <c r="N281" s="49"/>
      <c r="O281" s="51">
        <f t="shared" si="60"/>
        <v>13556309</v>
      </c>
      <c r="P281" s="52">
        <f>(O281/$O$294)*100</f>
        <v>2.857399810097271</v>
      </c>
      <c r="Q281" s="5"/>
    </row>
    <row r="282" spans="2:17" ht="15">
      <c r="B282" s="18"/>
      <c r="C282" s="9"/>
      <c r="D282" s="38"/>
      <c r="E282" s="38"/>
      <c r="F282" s="38"/>
      <c r="G282" s="38"/>
      <c r="H282" s="39"/>
      <c r="I282" s="40"/>
      <c r="J282" s="40"/>
      <c r="K282" s="40"/>
      <c r="L282" s="40"/>
      <c r="M282" s="40"/>
      <c r="N282" s="39"/>
      <c r="O282" s="41"/>
      <c r="P282" s="42"/>
      <c r="Q282" s="16"/>
    </row>
    <row r="283" spans="2:17" ht="15">
      <c r="B283" s="18" t="s">
        <v>209</v>
      </c>
      <c r="C283" s="9" t="s">
        <v>210</v>
      </c>
      <c r="D283" s="38">
        <v>242516</v>
      </c>
      <c r="E283" s="38">
        <v>336107</v>
      </c>
      <c r="F283" s="38">
        <v>264745</v>
      </c>
      <c r="G283" s="38">
        <v>0</v>
      </c>
      <c r="H283" s="39">
        <v>365814</v>
      </c>
      <c r="I283" s="40">
        <v>0</v>
      </c>
      <c r="J283" s="40">
        <v>1327316</v>
      </c>
      <c r="K283" s="40">
        <v>0</v>
      </c>
      <c r="L283" s="40">
        <v>0</v>
      </c>
      <c r="M283" s="40">
        <v>0</v>
      </c>
      <c r="N283" s="39"/>
      <c r="O283" s="41">
        <f>SUM(D283:N283)</f>
        <v>2536498</v>
      </c>
      <c r="P283" s="47">
        <f>(O283/$O$286)*100</f>
        <v>26.666163445155387</v>
      </c>
      <c r="Q283" s="16"/>
    </row>
    <row r="284" spans="2:17" ht="15">
      <c r="B284" s="18"/>
      <c r="C284" s="9" t="s">
        <v>211</v>
      </c>
      <c r="D284" s="38">
        <v>494000</v>
      </c>
      <c r="E284" s="38">
        <v>494000</v>
      </c>
      <c r="F284" s="38">
        <v>494000</v>
      </c>
      <c r="G284" s="38">
        <v>510000</v>
      </c>
      <c r="H284" s="39">
        <v>494000</v>
      </c>
      <c r="I284" s="40">
        <v>150000</v>
      </c>
      <c r="J284" s="40">
        <v>494000</v>
      </c>
      <c r="K284" s="40">
        <v>734000</v>
      </c>
      <c r="L284" s="40">
        <v>470000</v>
      </c>
      <c r="M284" s="40">
        <v>470000</v>
      </c>
      <c r="N284" s="39"/>
      <c r="O284" s="41">
        <f>SUM(D284:N284)</f>
        <v>4804000</v>
      </c>
      <c r="P284" s="47">
        <f>(O284/$O$286)*100</f>
        <v>50.50437618737587</v>
      </c>
      <c r="Q284" s="16"/>
    </row>
    <row r="285" spans="2:17" ht="15">
      <c r="B285" s="18"/>
      <c r="C285" s="9" t="s">
        <v>212</v>
      </c>
      <c r="D285" s="38">
        <v>0</v>
      </c>
      <c r="E285" s="38">
        <v>1629149</v>
      </c>
      <c r="F285" s="38">
        <v>0</v>
      </c>
      <c r="G285" s="38">
        <v>0</v>
      </c>
      <c r="H285" s="39">
        <v>0</v>
      </c>
      <c r="I285" s="40">
        <v>0</v>
      </c>
      <c r="J285" s="40">
        <v>0</v>
      </c>
      <c r="K285" s="40">
        <v>542400</v>
      </c>
      <c r="L285" s="40">
        <v>0</v>
      </c>
      <c r="M285" s="40">
        <v>0</v>
      </c>
      <c r="N285" s="39"/>
      <c r="O285" s="41">
        <f>SUM(D285:N285)</f>
        <v>2171549</v>
      </c>
      <c r="P285" s="47">
        <f>(O285/$O$286)*100</f>
        <v>22.829460367468748</v>
      </c>
      <c r="Q285" s="16"/>
    </row>
    <row r="286" spans="2:17" ht="16.5" thickBot="1">
      <c r="B286" s="19"/>
      <c r="C286" s="8" t="s">
        <v>12</v>
      </c>
      <c r="D286" s="48">
        <f aca="true" t="shared" si="61" ref="D286:O286">SUM(D282:D285)</f>
        <v>736516</v>
      </c>
      <c r="E286" s="48">
        <f t="shared" si="61"/>
        <v>2459256</v>
      </c>
      <c r="F286" s="48">
        <f t="shared" si="61"/>
        <v>758745</v>
      </c>
      <c r="G286" s="48">
        <f t="shared" si="61"/>
        <v>510000</v>
      </c>
      <c r="H286" s="49">
        <f t="shared" si="61"/>
        <v>859814</v>
      </c>
      <c r="I286" s="50">
        <f t="shared" si="61"/>
        <v>150000</v>
      </c>
      <c r="J286" s="50">
        <f t="shared" si="61"/>
        <v>1821316</v>
      </c>
      <c r="K286" s="50">
        <f t="shared" si="61"/>
        <v>1276400</v>
      </c>
      <c r="L286" s="50">
        <f t="shared" si="61"/>
        <v>470000</v>
      </c>
      <c r="M286" s="50">
        <f t="shared" si="61"/>
        <v>470000</v>
      </c>
      <c r="N286" s="49"/>
      <c r="O286" s="51">
        <f t="shared" si="61"/>
        <v>9512047</v>
      </c>
      <c r="P286" s="52">
        <f>(O286/$O$294)*100</f>
        <v>2.0049499676819345</v>
      </c>
      <c r="Q286" s="5"/>
    </row>
    <row r="287" spans="2:17" ht="15">
      <c r="B287" s="18"/>
      <c r="C287" s="9"/>
      <c r="D287" s="38"/>
      <c r="E287" s="38"/>
      <c r="F287" s="38"/>
      <c r="G287" s="38"/>
      <c r="H287" s="39"/>
      <c r="I287" s="40"/>
      <c r="J287" s="40"/>
      <c r="K287" s="40"/>
      <c r="L287" s="40"/>
      <c r="M287" s="40"/>
      <c r="N287" s="39"/>
      <c r="O287" s="41"/>
      <c r="P287" s="42"/>
      <c r="Q287" s="16"/>
    </row>
    <row r="288" spans="2:17" ht="15">
      <c r="B288" s="18" t="s">
        <v>213</v>
      </c>
      <c r="C288" s="9" t="s">
        <v>214</v>
      </c>
      <c r="D288" s="38">
        <v>40000</v>
      </c>
      <c r="E288" s="38">
        <v>40000</v>
      </c>
      <c r="F288" s="38">
        <v>45000</v>
      </c>
      <c r="G288" s="38">
        <v>50000</v>
      </c>
      <c r="H288" s="39">
        <v>44632</v>
      </c>
      <c r="I288" s="40">
        <v>8800</v>
      </c>
      <c r="J288" s="40">
        <v>8800</v>
      </c>
      <c r="K288" s="40">
        <v>0</v>
      </c>
      <c r="L288" s="40">
        <v>14400</v>
      </c>
      <c r="M288" s="40">
        <v>0</v>
      </c>
      <c r="N288" s="39"/>
      <c r="O288" s="41">
        <f>SUM(D288:N288)</f>
        <v>251632</v>
      </c>
      <c r="P288" s="47">
        <f>(O288/$O$289)*100</f>
        <v>100</v>
      </c>
      <c r="Q288" s="16"/>
    </row>
    <row r="289" spans="2:17" ht="16.5" thickBot="1">
      <c r="B289" s="19"/>
      <c r="C289" s="8" t="s">
        <v>12</v>
      </c>
      <c r="D289" s="48">
        <f aca="true" t="shared" si="62" ref="D289:O289">SUM(D287:D288)</f>
        <v>40000</v>
      </c>
      <c r="E289" s="48">
        <f t="shared" si="62"/>
        <v>40000</v>
      </c>
      <c r="F289" s="48">
        <f t="shared" si="62"/>
        <v>45000</v>
      </c>
      <c r="G289" s="48">
        <f t="shared" si="62"/>
        <v>50000</v>
      </c>
      <c r="H289" s="49">
        <f t="shared" si="62"/>
        <v>44632</v>
      </c>
      <c r="I289" s="50">
        <f t="shared" si="62"/>
        <v>8800</v>
      </c>
      <c r="J289" s="50">
        <f t="shared" si="62"/>
        <v>8800</v>
      </c>
      <c r="K289" s="50">
        <f t="shared" si="62"/>
        <v>0</v>
      </c>
      <c r="L289" s="50">
        <f t="shared" si="62"/>
        <v>14400</v>
      </c>
      <c r="M289" s="50">
        <f t="shared" si="62"/>
        <v>0</v>
      </c>
      <c r="N289" s="49"/>
      <c r="O289" s="51">
        <f t="shared" si="62"/>
        <v>251632</v>
      </c>
      <c r="P289" s="52">
        <f>(O289/$O$294)*100</f>
        <v>0.053039011504857</v>
      </c>
      <c r="Q289" s="5"/>
    </row>
    <row r="290" spans="2:17" ht="15">
      <c r="B290" s="18"/>
      <c r="C290" s="9"/>
      <c r="D290" s="38"/>
      <c r="E290" s="38"/>
      <c r="F290" s="38"/>
      <c r="G290" s="38"/>
      <c r="H290" s="39"/>
      <c r="I290" s="40"/>
      <c r="J290" s="40"/>
      <c r="K290" s="40"/>
      <c r="L290" s="40"/>
      <c r="M290" s="40"/>
      <c r="N290" s="39"/>
      <c r="O290" s="41"/>
      <c r="P290" s="42"/>
      <c r="Q290" s="16"/>
    </row>
    <row r="291" spans="2:17" ht="15">
      <c r="B291" s="18" t="s">
        <v>215</v>
      </c>
      <c r="C291" s="9" t="s">
        <v>216</v>
      </c>
      <c r="D291" s="38">
        <v>45220</v>
      </c>
      <c r="E291" s="38">
        <v>0</v>
      </c>
      <c r="F291" s="38">
        <v>0</v>
      </c>
      <c r="G291" s="38">
        <v>0</v>
      </c>
      <c r="H291" s="39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39"/>
      <c r="O291" s="41">
        <f>SUM(D291:N291)</f>
        <v>45220</v>
      </c>
      <c r="P291" s="47">
        <f>(O291/$O$292)*100</f>
        <v>100</v>
      </c>
      <c r="Q291" s="16"/>
    </row>
    <row r="292" spans="2:17" ht="16.5" thickBot="1">
      <c r="B292" s="19"/>
      <c r="C292" s="8" t="s">
        <v>12</v>
      </c>
      <c r="D292" s="48">
        <f aca="true" t="shared" si="63" ref="D292:O292">SUM(D290:D291)</f>
        <v>45220</v>
      </c>
      <c r="E292" s="48">
        <f t="shared" si="63"/>
        <v>0</v>
      </c>
      <c r="F292" s="48">
        <f t="shared" si="63"/>
        <v>0</v>
      </c>
      <c r="G292" s="48">
        <f t="shared" si="63"/>
        <v>0</v>
      </c>
      <c r="H292" s="49">
        <f t="shared" si="63"/>
        <v>0</v>
      </c>
      <c r="I292" s="50">
        <f t="shared" si="63"/>
        <v>0</v>
      </c>
      <c r="J292" s="50">
        <f t="shared" si="63"/>
        <v>0</v>
      </c>
      <c r="K292" s="50">
        <f t="shared" si="63"/>
        <v>0</v>
      </c>
      <c r="L292" s="50">
        <f t="shared" si="63"/>
        <v>0</v>
      </c>
      <c r="M292" s="50">
        <f t="shared" si="63"/>
        <v>0</v>
      </c>
      <c r="N292" s="49"/>
      <c r="O292" s="51">
        <f t="shared" si="63"/>
        <v>45220</v>
      </c>
      <c r="P292" s="52">
        <f>(O292/$O$294)*100</f>
        <v>0.00953147493263827</v>
      </c>
      <c r="Q292" s="5"/>
    </row>
    <row r="293" spans="2:19" ht="15.75">
      <c r="B293" s="10"/>
      <c r="C293" s="65"/>
      <c r="D293" s="63"/>
      <c r="E293" s="53"/>
      <c r="F293" s="53"/>
      <c r="G293" s="53"/>
      <c r="H293" s="54"/>
      <c r="I293" s="55"/>
      <c r="J293" s="55"/>
      <c r="K293" s="55"/>
      <c r="L293" s="55"/>
      <c r="M293" s="55"/>
      <c r="N293" s="54"/>
      <c r="O293" s="56"/>
      <c r="P293" s="54"/>
      <c r="Q293" s="1"/>
      <c r="S293" s="15" t="s">
        <v>219</v>
      </c>
    </row>
    <row r="294" spans="2:19" ht="15.75">
      <c r="B294" s="7"/>
      <c r="C294" s="66" t="s">
        <v>7</v>
      </c>
      <c r="D294" s="57">
        <f>D10+D16+D20+D25+D42+D47+D53+D56+D73+D79+D83+D88+D92+D98+D106+D111+D116+D122+D130+D135+D138+D145+D149+D154+D158+D161+D168+D171+D175+D178+D184+D188+D192+D198+D210+D215+D220+D228+D232+D236+D242+D249+D259+D265+D272+D275+D281+D286+D289+D292</f>
        <v>41521282</v>
      </c>
      <c r="E294" s="57">
        <f aca="true" t="shared" si="64" ref="E294:M294">E10+E16+E20+E25+E42+E47+E53+E56+E73+E79+E83+E88+E92+E98+E106+E111+E116+E122+E130+E135+E138+E145+E149+E154+E158+E161+E168+E171+E175+E178+E184+E188+E192+E198+E210+E215+E220+E228+E232+E236+E242+E249+E259+E265+E272+E275+E281+E286+E289+E292</f>
        <v>45836539</v>
      </c>
      <c r="F294" s="57">
        <f t="shared" si="64"/>
        <v>53669894</v>
      </c>
      <c r="G294" s="57">
        <f t="shared" si="64"/>
        <v>41444219</v>
      </c>
      <c r="H294" s="57">
        <f t="shared" si="64"/>
        <v>33124475</v>
      </c>
      <c r="I294" s="57">
        <f t="shared" si="64"/>
        <v>44756810</v>
      </c>
      <c r="J294" s="57">
        <f t="shared" si="64"/>
        <v>50802167</v>
      </c>
      <c r="K294" s="57">
        <f t="shared" si="64"/>
        <v>51836368</v>
      </c>
      <c r="L294" s="57">
        <f t="shared" si="64"/>
        <v>59945979</v>
      </c>
      <c r="M294" s="45">
        <f t="shared" si="64"/>
        <v>51490415</v>
      </c>
      <c r="N294" s="44"/>
      <c r="O294" s="46">
        <f>O10+O16+O20+O25+O42+O47+O53+O56+O73+O79+O83+O88+O92+O98+O106+O111+O116+O122+O130+O135+O138+O145+O149+O154+O158+O161+O168+O171+O175+O178+O184+O188+O192+O198+O210+O215+O220+O228+O232+O236+O242+O249+O259+O265+O272+O275+O281+O286+O289+O292</f>
        <v>474428148</v>
      </c>
      <c r="P294" s="47">
        <f>P10+P16+P20+P25+P42+P47+P53+P56+P73+P79+P83+P88+P92+P98+P106+P111+P116+P122+P130+P135+P138+P145+P149+P154+P158+P161+P168+P171+P175+P178+P184+P188+P192+P198+P210+P215+P220+P228+P232+P236+P242+P249+P259+P265+P272+P275+P281+P286+P289+P292</f>
        <v>100</v>
      </c>
      <c r="Q294" s="4"/>
      <c r="S294" s="2">
        <f>SUM(D294:N294)</f>
        <v>474428148</v>
      </c>
    </row>
    <row r="295" spans="2:19" ht="15">
      <c r="B295" s="7"/>
      <c r="C295" s="67" t="s">
        <v>254</v>
      </c>
      <c r="D295" s="58">
        <f aca="true" t="shared" si="65" ref="D295:M295">(D294/$O294)*100</f>
        <v>8.75185888000895</v>
      </c>
      <c r="E295" s="58">
        <f t="shared" si="65"/>
        <v>9.661429068496163</v>
      </c>
      <c r="F295" s="58">
        <f t="shared" si="65"/>
        <v>11.312544212701308</v>
      </c>
      <c r="G295" s="58">
        <f t="shared" si="65"/>
        <v>8.735615535189535</v>
      </c>
      <c r="H295" s="58">
        <f t="shared" si="65"/>
        <v>6.981979281718336</v>
      </c>
      <c r="I295" s="59">
        <f t="shared" si="65"/>
        <v>9.433843710301943</v>
      </c>
      <c r="J295" s="59">
        <f t="shared" si="65"/>
        <v>10.70808450429463</v>
      </c>
      <c r="K295" s="59">
        <f t="shared" si="65"/>
        <v>10.926073467293513</v>
      </c>
      <c r="L295" s="59">
        <f t="shared" si="65"/>
        <v>12.635417871538262</v>
      </c>
      <c r="M295" s="59">
        <f t="shared" si="65"/>
        <v>10.853153468457357</v>
      </c>
      <c r="N295" s="60"/>
      <c r="O295" s="61">
        <f>SUM(D295:N295)</f>
        <v>100</v>
      </c>
      <c r="P295" s="62"/>
      <c r="Q295" s="24"/>
      <c r="S295" s="2"/>
    </row>
    <row r="296" spans="2:17" ht="15.75" thickBot="1">
      <c r="B296" s="11"/>
      <c r="C296" s="68"/>
      <c r="D296" s="64"/>
      <c r="E296" s="48"/>
      <c r="F296" s="48"/>
      <c r="G296" s="48"/>
      <c r="H296" s="49"/>
      <c r="I296" s="50"/>
      <c r="J296" s="50"/>
      <c r="K296" s="50"/>
      <c r="L296" s="50"/>
      <c r="M296" s="50"/>
      <c r="N296" s="49"/>
      <c r="O296" s="51"/>
      <c r="P296" s="49"/>
      <c r="Q296" s="12"/>
    </row>
    <row r="297" spans="4:14" ht="1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5.75">
      <c r="B298" s="3" t="s">
        <v>217</v>
      </c>
      <c r="C298" s="1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</sheetData>
  <mergeCells count="3">
    <mergeCell ref="B1:Q1"/>
    <mergeCell ref="B2:Q2"/>
    <mergeCell ref="B3:Q3"/>
  </mergeCells>
  <printOptions/>
  <pageMargins left="0.5" right="0.5" top="0.5" bottom="0.5" header="0.5" footer="0.5"/>
  <pageSetup horizontalDpi="300" verticalDpi="300" orientation="portrait" scale="43" r:id="rId1"/>
  <headerFooter alignWithMargins="0">
    <oddHeader>&amp;C&amp;RPage &amp;P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2004-02-21T13:04:32Z</cp:lastPrinted>
  <dcterms:created xsi:type="dcterms:W3CDTF">2004-02-21T12:59:43Z</dcterms:created>
  <dcterms:modified xsi:type="dcterms:W3CDTF">2004-03-13T14:10:36Z</dcterms:modified>
  <cp:category/>
  <cp:version/>
  <cp:contentType/>
  <cp:contentStatus/>
</cp:coreProperties>
</file>