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65521" windowWidth="6000" windowHeight="6150" tabRatio="875" firstSheet="5" activeTab="2"/>
  </bookViews>
  <sheets>
    <sheet name="COMM. OPS" sheetId="1" r:id="rId1"/>
    <sheet name="NONCOM OPS" sheetId="2" r:id="rId2"/>
    <sheet name="TABLE31" sheetId="3" r:id="rId3"/>
    <sheet name="TABLE32" sheetId="4" r:id="rId4"/>
    <sheet name="TABLE33" sheetId="5" r:id="rId5"/>
    <sheet name="TABLE34" sheetId="6" r:id="rId6"/>
    <sheet name="TABLE35" sheetId="7" r:id="rId7"/>
    <sheet name="TABLE36" sheetId="8" r:id="rId8"/>
    <sheet name="TABLE37" sheetId="9" r:id="rId9"/>
    <sheet name="TABLE38" sheetId="10" r:id="rId10"/>
    <sheet name="TABLE39" sheetId="11" r:id="rId11"/>
    <sheet name="TABLE40" sheetId="12" r:id="rId12"/>
    <sheet name="TABLE41" sheetId="13" r:id="rId13"/>
    <sheet name="TABLE42" sheetId="14" r:id="rId14"/>
    <sheet name="TABLE43" sheetId="15" r:id="rId15"/>
    <sheet name="TABLE44" sheetId="16" r:id="rId16"/>
    <sheet name="TABLE45" sheetId="17" r:id="rId17"/>
  </sheets>
  <definedNames>
    <definedName name="_xlnm.Print_Area" localSheetId="0">'COMM. OPS'!$A$1:$H$35</definedName>
    <definedName name="_xlnm.Print_Area" localSheetId="1">'NONCOM OPS'!$A$1:$G$35</definedName>
    <definedName name="_xlnm.Print_Area" localSheetId="4">'TABLE33'!$A$1:$F$40</definedName>
    <definedName name="_xlnm.Print_Area" localSheetId="5">'TABLE34'!$A$1:$G$41</definedName>
    <definedName name="_xlnm.Print_Area" localSheetId="6">'TABLE35'!$A$1:$F$41</definedName>
    <definedName name="_xlnm.Print_Area" localSheetId="7">'TABLE36'!$A$1:$D$41</definedName>
    <definedName name="_xlnm.Print_Area" localSheetId="8">'TABLE37'!$A$1:$H$39</definedName>
    <definedName name="_xlnm.Print_Area" localSheetId="10">'TABLE39'!$A$1:$D$40</definedName>
    <definedName name="_xlnm.Print_Area" localSheetId="11">'TABLE40'!$A$1:$H$40</definedName>
    <definedName name="_xlnm.Print_Area" localSheetId="16">'TABLE45'!$A$1:$K$41</definedName>
  </definedNames>
  <calcPr fullCalcOnLoad="1"/>
</workbook>
</file>

<file path=xl/sharedStrings.xml><?xml version="1.0" encoding="utf-8"?>
<sst xmlns="http://schemas.openxmlformats.org/spreadsheetml/2006/main" count="351" uniqueCount="92">
  <si>
    <t>TOTAL  COMBINED  AIRCRAFT OPERATIONS AT AIRPORTS</t>
  </si>
  <si>
    <t>WITH  FAA  AND CONTRACT TRAFFIC CONTROL SERVICE</t>
  </si>
  <si>
    <t>(In Thousands)</t>
  </si>
  <si>
    <t>FISCAL</t>
  </si>
  <si>
    <t>AIR</t>
  </si>
  <si>
    <t>AIR TAXI/</t>
  </si>
  <si>
    <t>GENERAL</t>
  </si>
  <si>
    <t xml:space="preserve"> </t>
  </si>
  <si>
    <t>YEAR</t>
  </si>
  <si>
    <t>CARRIER</t>
  </si>
  <si>
    <t>COMMUTER</t>
  </si>
  <si>
    <t>AVIATION</t>
  </si>
  <si>
    <t>MILITARY</t>
  </si>
  <si>
    <t>TOTAL</t>
  </si>
  <si>
    <t>FAA</t>
  </si>
  <si>
    <t>CONTRACT</t>
  </si>
  <si>
    <t>Historical*</t>
  </si>
  <si>
    <t>Forecast</t>
  </si>
  <si>
    <t>* Source:  FAA Air Traffic Activity.</t>
  </si>
  <si>
    <t>COMBINED ITINERANT  AIRCRAFT OPERATIONS AT AIRPORTS</t>
  </si>
  <si>
    <t>WITH  FAA AND CONTRACT  TRAFFIC CONTROL SERVICE</t>
  </si>
  <si>
    <t>AIR CARRIER</t>
  </si>
  <si>
    <t xml:space="preserve">COMBINED LOCAL  AIRCRAFT  OPERATIONS AT AIRPORTS </t>
  </si>
  <si>
    <t>WITH FAA  AND CONTRACT TRAFFIC CONTROL SERVICE</t>
  </si>
  <si>
    <t>TOTAL  AIRCRAFT  OPERATIONS</t>
  </si>
  <si>
    <t>AT  AIRPORTS  WITH  FAA  TRAFFIC CONTROL SERVICE</t>
  </si>
  <si>
    <t>ITINERANT  AIRCRAFT  OPERATIONS</t>
  </si>
  <si>
    <t>AT  AIRPORTS  WITH  FAA TRAFFIC CONTROL SERVICE</t>
  </si>
  <si>
    <t xml:space="preserve">LOCAL  AIRCRAFT  OPERATIONS </t>
  </si>
  <si>
    <t>AT  AIRPORTS  WITH  CONTRACT  TRAFFIC CONTROL SERVICE</t>
  </si>
  <si>
    <t xml:space="preserve">AIR TAXI/    </t>
  </si>
  <si>
    <t xml:space="preserve"> ITINERANT  AIRCRAFT  OPERATIONS</t>
  </si>
  <si>
    <t>AT  AIRPORTS  WITH  CONTRACT TRAFFIC CONTROL SERVICE</t>
  </si>
  <si>
    <t>LOCAL  AIRCRAFT  OPERATIONS</t>
  </si>
  <si>
    <t>TOTAL  COMBINED  INSTRUMENT OPERATIONS</t>
  </si>
  <si>
    <t xml:space="preserve">AT AIRPORTS  WITH  FAA  AND CONTRACT TRAFFIC CONTROL SERVICE </t>
  </si>
  <si>
    <t>INSTRUMENT  OPERATIONS</t>
  </si>
  <si>
    <t>AT  AIRPORTS  WITH  FAA  TRAFFIC  CONTROL SERVICE</t>
  </si>
  <si>
    <t>TABLE 40</t>
  </si>
  <si>
    <t>IFR  AIRCRAFT  HANDLED</t>
  </si>
  <si>
    <t>AT  FAA  AIR  ROUTE  TRAFFIC  CONTROL CENTERS</t>
  </si>
  <si>
    <t>IFR AIRCRAFT HANDLED</t>
  </si>
  <si>
    <t xml:space="preserve">     TOTAL</t>
  </si>
  <si>
    <t>Note: Detail may not add to total because of rounding.</t>
  </si>
  <si>
    <t>TABLE 41</t>
  </si>
  <si>
    <t xml:space="preserve"> IFR  DEPARTURES  AND OVERS</t>
  </si>
  <si>
    <t>AIR TAXI/COMMUTER</t>
  </si>
  <si>
    <t>GENERAL AVIATION</t>
  </si>
  <si>
    <t>IFR</t>
  </si>
  <si>
    <t xml:space="preserve">DEPARTURES  </t>
  </si>
  <si>
    <t>OVERS</t>
  </si>
  <si>
    <t>DEPARTURES</t>
  </si>
  <si>
    <t xml:space="preserve">DEPARTURES </t>
  </si>
  <si>
    <r>
      <t xml:space="preserve">DEPARTURES </t>
    </r>
  </si>
  <si>
    <t>Note: Totals may not add because of rounding.</t>
  </si>
  <si>
    <t>TABLE 42</t>
  </si>
  <si>
    <t>TABLE 43</t>
  </si>
  <si>
    <t>TABLE 44</t>
  </si>
  <si>
    <t>TABLE  37</t>
  </si>
  <si>
    <t>TOTAL  COMMERCIAL OPERATIONS AT FAA FACILITIES</t>
  </si>
  <si>
    <t>COMBINED</t>
  </si>
  <si>
    <t>TOWERS</t>
  </si>
  <si>
    <t>INSTRUMENT</t>
  </si>
  <si>
    <t>OPERATIONS</t>
  </si>
  <si>
    <t>CENTERS</t>
  </si>
  <si>
    <t>YEAR-YEAR CHANGE</t>
  </si>
  <si>
    <t>ARTCC</t>
  </si>
  <si>
    <t>INST OPS</t>
  </si>
  <si>
    <t>TOTAL  NON-COMMERCIAL OPERATIONS AT FAA FACILITIES</t>
  </si>
  <si>
    <t>NUMBER OF TOWERS</t>
  </si>
  <si>
    <t>ITINERANT</t>
  </si>
  <si>
    <t>LOCAL</t>
  </si>
  <si>
    <t>2005E</t>
  </si>
  <si>
    <t>2005-17</t>
  </si>
  <si>
    <t>TABLE 33</t>
  </si>
  <si>
    <t>Avg Annual</t>
  </si>
  <si>
    <t xml:space="preserve">Growth 2005-2017 </t>
  </si>
  <si>
    <t>TABLE 34</t>
  </si>
  <si>
    <t>IFR  FLIGHTS AND  HOURS</t>
  </si>
  <si>
    <t>IFR FLIGHTS HANDLED</t>
  </si>
  <si>
    <t>IFR FLIGHT HOURS</t>
  </si>
  <si>
    <t>DOMESTIC</t>
  </si>
  <si>
    <t>INTERNATIONAL</t>
  </si>
  <si>
    <t>SYSTEM</t>
  </si>
  <si>
    <t>* Source:  FAA Enhanced Traffic Management System (ETMS)</t>
  </si>
  <si>
    <t>TABLE  36</t>
  </si>
  <si>
    <t>TABLE 39</t>
  </si>
  <si>
    <t>TABLE 45</t>
  </si>
  <si>
    <t>TABLE  31</t>
  </si>
  <si>
    <t>TABLE 32</t>
  </si>
  <si>
    <t>TABLE  35</t>
  </si>
  <si>
    <t>TABLE 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</si>
</sst>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(* #,##0.000_);_(* \(#,##0.000\);_(* &quot;-&quot;??_);_(@_)"/>
    <numFmt numFmtId="168" formatCode="_(* #,##0.0_);_(* \(#,##0.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0.000%"/>
    <numFmt numFmtId="177" formatCode="#,##0.000"/>
    <numFmt numFmtId="178" formatCode="0.0_);\(0.0\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Continuous"/>
    </xf>
    <xf numFmtId="165" fontId="0" fillId="0" borderId="0" xfId="0" applyNumberForma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65" fontId="7" fillId="0" borderId="0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7" fillId="0" borderId="8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8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0" fontId="10" fillId="0" borderId="0" xfId="0" applyFont="1" applyAlignment="1">
      <alignment horizontal="centerContinuous"/>
    </xf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4" xfId="0" applyNumberFormat="1" applyBorder="1" applyAlignment="1" applyProtection="1">
      <alignment horizontal="centerContinuous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8" xfId="0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5" fontId="12" fillId="0" borderId="8" xfId="0" applyNumberFormat="1" applyFont="1" applyBorder="1" applyAlignment="1">
      <alignment horizontal="centerContinuous"/>
    </xf>
    <xf numFmtId="165" fontId="12" fillId="0" borderId="8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/>
    </xf>
    <xf numFmtId="165" fontId="12" fillId="0" borderId="4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centerContinuous"/>
    </xf>
    <xf numFmtId="165" fontId="12" fillId="0" borderId="0" xfId="0" applyNumberFormat="1" applyFont="1" applyBorder="1" applyAlignment="1">
      <alignment horizontal="centerContinuous"/>
    </xf>
    <xf numFmtId="165" fontId="0" fillId="0" borderId="3" xfId="0" applyNumberFormat="1" applyFont="1" applyBorder="1" applyAlignment="1">
      <alignment horizontal="centerContinuous"/>
    </xf>
    <xf numFmtId="165" fontId="0" fillId="0" borderId="8" xfId="0" applyNumberFormat="1" applyFont="1" applyBorder="1" applyAlignment="1">
      <alignment horizontal="centerContinuous"/>
    </xf>
    <xf numFmtId="165" fontId="12" fillId="0" borderId="4" xfId="0" applyNumberFormat="1" applyFont="1" applyBorder="1" applyAlignment="1">
      <alignment horizontal="centerContinuous"/>
    </xf>
    <xf numFmtId="175" fontId="0" fillId="0" borderId="0" xfId="21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165" fontId="12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12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165" fontId="12" fillId="0" borderId="0" xfId="0" applyNumberFormat="1" applyFont="1" applyBorder="1" applyAlignment="1">
      <alignment/>
    </xf>
    <xf numFmtId="165" fontId="12" fillId="0" borderId="18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8" xfId="0" applyNumberFormat="1" applyFill="1" applyBorder="1" applyAlignment="1" applyProtection="1">
      <alignment horizontal="center"/>
      <protection locked="0"/>
    </xf>
    <xf numFmtId="165" fontId="12" fillId="0" borderId="8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12" fillId="0" borderId="8" xfId="0" applyNumberFormat="1" applyFont="1" applyFill="1" applyBorder="1" applyAlignment="1">
      <alignment horizontal="centerContinuous"/>
    </xf>
    <xf numFmtId="165" fontId="0" fillId="0" borderId="8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69" fontId="0" fillId="0" borderId="0" xfId="21" applyNumberFormat="1" applyAlignment="1">
      <alignment/>
    </xf>
    <xf numFmtId="0" fontId="0" fillId="0" borderId="19" xfId="0" applyBorder="1" applyAlignment="1">
      <alignment horizontal="center"/>
    </xf>
    <xf numFmtId="178" fontId="12" fillId="0" borderId="4" xfId="0" applyNumberFormat="1" applyFont="1" applyBorder="1" applyAlignment="1">
      <alignment horizontal="center"/>
    </xf>
    <xf numFmtId="178" fontId="12" fillId="0" borderId="4" xfId="0" applyNumberFormat="1" applyFont="1" applyBorder="1" applyAlignment="1">
      <alignment/>
    </xf>
    <xf numFmtId="178" fontId="12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8" fontId="12" fillId="0" borderId="16" xfId="0" applyNumberFormat="1" applyFont="1" applyBorder="1" applyAlignment="1">
      <alignment horizontal="center"/>
    </xf>
    <xf numFmtId="178" fontId="12" fillId="0" borderId="16" xfId="0" applyNumberFormat="1" applyFont="1" applyBorder="1" applyAlignment="1">
      <alignment/>
    </xf>
    <xf numFmtId="178" fontId="12" fillId="0" borderId="22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left"/>
    </xf>
    <xf numFmtId="165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17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75" fontId="0" fillId="0" borderId="0" xfId="0" applyNumberFormat="1" applyAlignment="1">
      <alignment horizontal="right"/>
    </xf>
    <xf numFmtId="175" fontId="0" fillId="0" borderId="0" xfId="21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21" applyNumberFormat="1" applyAlignment="1">
      <alignment/>
    </xf>
    <xf numFmtId="174" fontId="0" fillId="0" borderId="0" xfId="0" applyNumberFormat="1" applyAlignment="1">
      <alignment horizontal="right"/>
    </xf>
    <xf numFmtId="175" fontId="0" fillId="0" borderId="0" xfId="21" applyNumberFormat="1" applyAlignment="1">
      <alignment horizontal="center"/>
    </xf>
    <xf numFmtId="0" fontId="0" fillId="0" borderId="25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left"/>
    </xf>
    <xf numFmtId="0" fontId="7" fillId="0" borderId="4" xfId="0" applyFont="1" applyBorder="1" applyAlignment="1">
      <alignment/>
    </xf>
    <xf numFmtId="165" fontId="12" fillId="0" borderId="4" xfId="0" applyNumberFormat="1" applyFont="1" applyFill="1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7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65" fontId="7" fillId="0" borderId="8" xfId="0" applyNumberFormat="1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12" fillId="0" borderId="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28" xfId="0" applyBorder="1" applyAlignment="1" quotePrefix="1">
      <alignment horizontal="left"/>
    </xf>
    <xf numFmtId="169" fontId="0" fillId="0" borderId="0" xfId="21" applyNumberFormat="1" applyAlignment="1">
      <alignment horizontal="center"/>
    </xf>
    <xf numFmtId="169" fontId="0" fillId="0" borderId="0" xfId="0" applyNumberFormat="1" applyAlignment="1">
      <alignment horizontal="center"/>
    </xf>
    <xf numFmtId="179" fontId="12" fillId="0" borderId="0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2" fillId="0" borderId="4" xfId="0" applyNumberFormat="1" applyFont="1" applyBorder="1" applyAlignment="1">
      <alignment/>
    </xf>
    <xf numFmtId="0" fontId="0" fillId="0" borderId="4" xfId="0" applyFill="1" applyBorder="1" applyAlignment="1">
      <alignment horizontal="centerContinuous"/>
    </xf>
    <xf numFmtId="165" fontId="0" fillId="0" borderId="0" xfId="0" applyNumberFormat="1" applyAlignment="1">
      <alignment horizontal="right"/>
    </xf>
    <xf numFmtId="175" fontId="0" fillId="0" borderId="0" xfId="0" applyNumberFormat="1" applyBorder="1" applyAlignment="1">
      <alignment/>
    </xf>
    <xf numFmtId="175" fontId="12" fillId="0" borderId="0" xfId="21" applyNumberFormat="1" applyFont="1" applyBorder="1" applyAlignment="1">
      <alignment/>
    </xf>
    <xf numFmtId="177" fontId="12" fillId="0" borderId="0" xfId="0" applyNumberFormat="1" applyFont="1" applyBorder="1" applyAlignment="1">
      <alignment horizontal="centerContinuous"/>
    </xf>
    <xf numFmtId="175" fontId="0" fillId="0" borderId="0" xfId="0" applyNumberFormat="1" applyBorder="1" applyAlignment="1">
      <alignment horizontal="centerContinuous"/>
    </xf>
    <xf numFmtId="175" fontId="0" fillId="0" borderId="0" xfId="0" applyNumberFormat="1" applyBorder="1" applyAlignment="1">
      <alignment/>
    </xf>
    <xf numFmtId="178" fontId="12" fillId="0" borderId="29" xfId="0" applyNumberFormat="1" applyFont="1" applyBorder="1" applyAlignment="1">
      <alignment horizontal="center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Continuous"/>
      <protection locked="0"/>
    </xf>
    <xf numFmtId="177" fontId="0" fillId="0" borderId="0" xfId="0" applyNumberFormat="1" applyAlignment="1">
      <alignment horizontal="right"/>
    </xf>
    <xf numFmtId="174" fontId="0" fillId="0" borderId="0" xfId="21" applyNumberFormat="1" applyAlignment="1">
      <alignment/>
    </xf>
    <xf numFmtId="9" fontId="0" fillId="0" borderId="0" xfId="0" applyNumberFormat="1" applyAlignment="1">
      <alignment/>
    </xf>
    <xf numFmtId="165" fontId="12" fillId="0" borderId="0" xfId="0" applyNumberFormat="1" applyFont="1" applyFill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left"/>
    </xf>
    <xf numFmtId="175" fontId="0" fillId="0" borderId="15" xfId="21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Continuous"/>
    </xf>
    <xf numFmtId="175" fontId="0" fillId="0" borderId="0" xfId="21" applyNumberFormat="1" applyBorder="1" applyAlignment="1">
      <alignment horizontal="center"/>
    </xf>
    <xf numFmtId="165" fontId="0" fillId="0" borderId="3" xfId="0" applyNumberFormat="1" applyBorder="1" applyAlignment="1">
      <alignment horizontal="left"/>
    </xf>
    <xf numFmtId="175" fontId="0" fillId="0" borderId="3" xfId="21" applyNumberFormat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21" applyNumberForma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2" fillId="0" borderId="0" xfId="21" applyNumberFormat="1" applyFont="1" applyBorder="1" applyAlignment="1">
      <alignment/>
    </xf>
    <xf numFmtId="175" fontId="0" fillId="0" borderId="30" xfId="21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166" fontId="6" fillId="0" borderId="32" xfId="0" applyNumberFormat="1" applyFont="1" applyBorder="1" applyAlignment="1">
      <alignment horizontal="center"/>
    </xf>
    <xf numFmtId="166" fontId="6" fillId="0" borderId="23" xfId="0" applyNumberFormat="1" applyFont="1" applyBorder="1" applyAlignment="1">
      <alignment horizontal="center"/>
    </xf>
    <xf numFmtId="165" fontId="0" fillId="0" borderId="31" xfId="0" applyNumberFormat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4" fillId="0" borderId="33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14.7109375" style="0" customWidth="1"/>
    <col min="5" max="7" width="10.7109375" style="0" customWidth="1"/>
  </cols>
  <sheetData>
    <row r="1" spans="1:6" ht="12.75">
      <c r="A1" s="20"/>
      <c r="B1" s="20"/>
      <c r="C1" s="20"/>
      <c r="D1" s="20"/>
      <c r="E1" s="20"/>
      <c r="F1" s="20"/>
    </row>
    <row r="2" spans="1:7" ht="20.25">
      <c r="A2" s="206" t="s">
        <v>59</v>
      </c>
      <c r="B2" s="206"/>
      <c r="C2" s="206"/>
      <c r="D2" s="206"/>
      <c r="E2" s="206"/>
      <c r="F2" s="206"/>
      <c r="G2" s="206"/>
    </row>
    <row r="3" spans="1:6" ht="12.75">
      <c r="A3" s="20"/>
      <c r="B3" s="20"/>
      <c r="C3" s="20"/>
      <c r="D3" s="20"/>
      <c r="E3" s="20"/>
      <c r="F3" s="20"/>
    </row>
    <row r="4" spans="1:6" ht="15.75">
      <c r="A4" s="19" t="s">
        <v>2</v>
      </c>
      <c r="B4" s="20"/>
      <c r="C4" s="20"/>
      <c r="D4" s="20"/>
      <c r="E4" s="20"/>
      <c r="F4" s="20"/>
    </row>
    <row r="5" spans="1:6" ht="12.75">
      <c r="A5" s="24"/>
      <c r="B5" s="20"/>
      <c r="C5" s="20"/>
      <c r="D5" s="20"/>
      <c r="E5" s="20"/>
      <c r="F5" s="20"/>
    </row>
    <row r="6" ht="13.5" thickBot="1"/>
    <row r="7" spans="1:7" ht="12.75">
      <c r="A7" s="89" t="s">
        <v>3</v>
      </c>
      <c r="B7" s="93" t="s">
        <v>60</v>
      </c>
      <c r="C7" s="110" t="s">
        <v>62</v>
      </c>
      <c r="D7" s="95" t="s">
        <v>66</v>
      </c>
      <c r="E7" s="203" t="s">
        <v>65</v>
      </c>
      <c r="F7" s="204"/>
      <c r="G7" s="205"/>
    </row>
    <row r="8" spans="1:7" ht="12.75">
      <c r="A8" s="90" t="s">
        <v>8</v>
      </c>
      <c r="B8" s="21" t="s">
        <v>61</v>
      </c>
      <c r="C8" s="22" t="s">
        <v>63</v>
      </c>
      <c r="D8" s="21" t="s">
        <v>64</v>
      </c>
      <c r="E8" s="23" t="s">
        <v>61</v>
      </c>
      <c r="F8" s="10" t="s">
        <v>67</v>
      </c>
      <c r="G8" s="114" t="s">
        <v>64</v>
      </c>
    </row>
    <row r="9" spans="1:7" ht="12.75">
      <c r="A9" s="200" t="s">
        <v>16</v>
      </c>
      <c r="B9" s="15"/>
      <c r="C9" s="5"/>
      <c r="D9" s="15"/>
      <c r="E9" s="6"/>
      <c r="F9" s="6"/>
      <c r="G9" s="92"/>
    </row>
    <row r="10" spans="1:12" ht="12.75">
      <c r="A10" s="194">
        <v>2000</v>
      </c>
      <c r="B10" s="73">
        <v>25919.263</v>
      </c>
      <c r="C10" s="88">
        <v>28157.982</v>
      </c>
      <c r="D10" s="73">
        <v>33088</v>
      </c>
      <c r="E10" s="111"/>
      <c r="F10" s="111"/>
      <c r="G10" s="115"/>
      <c r="H10" s="60"/>
      <c r="I10" s="60"/>
      <c r="K10" s="107"/>
      <c r="L10" s="107"/>
    </row>
    <row r="11" spans="1:12" ht="12.75">
      <c r="A11" s="194">
        <f>+A10+1</f>
        <v>2001</v>
      </c>
      <c r="B11" s="73">
        <v>25644.9</v>
      </c>
      <c r="C11" s="88">
        <v>27782.587</v>
      </c>
      <c r="D11" s="73">
        <v>33168.8</v>
      </c>
      <c r="E11" s="111">
        <f aca="true" t="shared" si="0" ref="E11:G15">((B11/B10)-1)*100</f>
        <v>-1.0585293262389328</v>
      </c>
      <c r="F11" s="111">
        <f t="shared" si="0"/>
        <v>-1.3331743730782941</v>
      </c>
      <c r="G11" s="115">
        <f t="shared" si="0"/>
        <v>0.2441972920696367</v>
      </c>
      <c r="H11" s="60"/>
      <c r="I11" s="60"/>
      <c r="K11" s="107"/>
      <c r="L11" s="107"/>
    </row>
    <row r="12" spans="1:12" ht="12.75">
      <c r="A12" s="194">
        <f>+A11+1</f>
        <v>2002</v>
      </c>
      <c r="B12" s="73">
        <v>24239.175000000003</v>
      </c>
      <c r="C12" s="88">
        <v>26313.075</v>
      </c>
      <c r="D12" s="73">
        <v>31631.2</v>
      </c>
      <c r="E12" s="111">
        <f t="shared" si="0"/>
        <v>-5.481499245464006</v>
      </c>
      <c r="F12" s="111">
        <f t="shared" si="0"/>
        <v>-5.2893274481602415</v>
      </c>
      <c r="G12" s="115">
        <f t="shared" si="0"/>
        <v>-4.635681724994578</v>
      </c>
      <c r="H12" s="60"/>
      <c r="I12" s="60"/>
      <c r="K12" s="107"/>
      <c r="L12" s="107"/>
    </row>
    <row r="13" spans="1:12" ht="12.75">
      <c r="A13" s="194">
        <v>2003</v>
      </c>
      <c r="B13" s="73">
        <v>24249.848</v>
      </c>
      <c r="C13" s="88">
        <v>26317.572</v>
      </c>
      <c r="D13" s="73">
        <v>31892.375</v>
      </c>
      <c r="E13" s="111">
        <f t="shared" si="0"/>
        <v>0.04403202666756201</v>
      </c>
      <c r="F13" s="111">
        <f t="shared" si="0"/>
        <v>0.017090362870919584</v>
      </c>
      <c r="G13" s="115">
        <f t="shared" si="0"/>
        <v>0.8256879283745189</v>
      </c>
      <c r="H13" s="60"/>
      <c r="I13" s="60"/>
      <c r="K13" s="107"/>
      <c r="L13" s="107"/>
    </row>
    <row r="14" spans="1:12" ht="12.75">
      <c r="A14" s="194">
        <v>2004</v>
      </c>
      <c r="B14" s="73">
        <v>25177.93</v>
      </c>
      <c r="C14" s="88">
        <v>27420.038999999997</v>
      </c>
      <c r="D14" s="73">
        <v>33838.364</v>
      </c>
      <c r="E14" s="111">
        <f t="shared" si="0"/>
        <v>3.827166256877157</v>
      </c>
      <c r="F14" s="111">
        <f t="shared" si="0"/>
        <v>4.189090847742327</v>
      </c>
      <c r="G14" s="115">
        <f t="shared" si="0"/>
        <v>6.101737484273273</v>
      </c>
      <c r="H14" s="60"/>
      <c r="I14" s="60"/>
      <c r="K14" s="107"/>
      <c r="L14" s="107"/>
    </row>
    <row r="15" spans="1:12" ht="12.75">
      <c r="A15" s="194" t="s">
        <v>72</v>
      </c>
      <c r="B15" s="73">
        <v>26103.292</v>
      </c>
      <c r="C15" s="88">
        <v>28047.984999999997</v>
      </c>
      <c r="D15" s="73">
        <v>35076.6</v>
      </c>
      <c r="E15" s="111">
        <f t="shared" si="0"/>
        <v>3.6752902244147956</v>
      </c>
      <c r="F15" s="111">
        <f t="shared" si="0"/>
        <v>2.29009885799214</v>
      </c>
      <c r="G15" s="115">
        <f t="shared" si="0"/>
        <v>3.6592667423283043</v>
      </c>
      <c r="H15" s="108"/>
      <c r="I15" s="60"/>
      <c r="K15" s="107"/>
      <c r="L15" s="107"/>
    </row>
    <row r="16" spans="1:12" ht="12.75">
      <c r="A16" s="195"/>
      <c r="B16" s="73"/>
      <c r="C16" s="88"/>
      <c r="D16" s="73"/>
      <c r="E16" s="111"/>
      <c r="F16" s="111"/>
      <c r="G16" s="115"/>
      <c r="H16" s="108"/>
      <c r="I16" s="60"/>
      <c r="K16" s="107"/>
      <c r="L16" s="107"/>
    </row>
    <row r="17" spans="1:12" ht="12.75">
      <c r="A17" s="193" t="s">
        <v>17</v>
      </c>
      <c r="B17" s="75"/>
      <c r="C17" s="96"/>
      <c r="D17" s="75"/>
      <c r="E17" s="112"/>
      <c r="F17" s="112"/>
      <c r="G17" s="116"/>
      <c r="H17" s="108"/>
      <c r="I17" s="60"/>
      <c r="K17" s="107"/>
      <c r="L17" s="107"/>
    </row>
    <row r="18" spans="1:12" ht="12.75">
      <c r="A18" s="194">
        <f>+A14+2</f>
        <v>2006</v>
      </c>
      <c r="B18" s="73">
        <v>25850.28158</v>
      </c>
      <c r="C18" s="88">
        <v>27853.509995724264</v>
      </c>
      <c r="D18" s="73">
        <v>34908.45226590317</v>
      </c>
      <c r="E18" s="111">
        <f>((B18/B15)-1)*100</f>
        <v>-0.9692663285535086</v>
      </c>
      <c r="F18" s="111">
        <f>((C18/C15)-1)*100</f>
        <v>-0.6933653318615729</v>
      </c>
      <c r="G18" s="162">
        <f>((D18/D15)-1)*100</f>
        <v>-0.47937295546554015</v>
      </c>
      <c r="H18" s="108"/>
      <c r="I18" s="108"/>
      <c r="J18" s="108"/>
      <c r="K18" s="108"/>
      <c r="L18" s="107"/>
    </row>
    <row r="19" spans="1:12" ht="12.75">
      <c r="A19" s="194">
        <f>+A18+1</f>
        <v>2007</v>
      </c>
      <c r="B19" s="73">
        <v>26591.416310806784</v>
      </c>
      <c r="C19" s="88">
        <v>28820.795128514932</v>
      </c>
      <c r="D19" s="73">
        <v>36180.643955494415</v>
      </c>
      <c r="E19" s="111">
        <f aca="true" t="shared" si="1" ref="E19:G20">((B19/B18)-1)*100</f>
        <v>2.8670276898654423</v>
      </c>
      <c r="F19" s="111">
        <f t="shared" si="1"/>
        <v>3.4727584887475738</v>
      </c>
      <c r="G19" s="115">
        <f t="shared" si="1"/>
        <v>3.644365782535308</v>
      </c>
      <c r="H19" s="60"/>
      <c r="I19" s="108"/>
      <c r="J19" s="108"/>
      <c r="K19" s="108"/>
      <c r="L19" s="107"/>
    </row>
    <row r="20" spans="1:12" ht="12.75">
      <c r="A20" s="194">
        <f>+A19+1</f>
        <v>2008</v>
      </c>
      <c r="B20" s="73">
        <v>27260.81653648338</v>
      </c>
      <c r="C20" s="88">
        <v>29488.807199452705</v>
      </c>
      <c r="D20" s="73">
        <v>37344.70053387678</v>
      </c>
      <c r="E20" s="111">
        <f t="shared" si="1"/>
        <v>2.5173545397224606</v>
      </c>
      <c r="F20" s="111">
        <f t="shared" si="1"/>
        <v>2.3178127735860032</v>
      </c>
      <c r="G20" s="115">
        <f t="shared" si="1"/>
        <v>3.217346213666783</v>
      </c>
      <c r="H20" s="60"/>
      <c r="I20" s="108"/>
      <c r="J20" s="108"/>
      <c r="K20" s="108"/>
      <c r="L20" s="107"/>
    </row>
    <row r="21" spans="1:12" ht="12.75">
      <c r="A21" s="194"/>
      <c r="B21" s="73"/>
      <c r="C21" s="88"/>
      <c r="D21" s="73"/>
      <c r="E21" s="111"/>
      <c r="F21" s="111"/>
      <c r="G21" s="115"/>
      <c r="H21" s="60"/>
      <c r="I21" s="108"/>
      <c r="J21" s="108"/>
      <c r="K21" s="108"/>
      <c r="L21" s="107"/>
    </row>
    <row r="22" spans="1:12" ht="12.75">
      <c r="A22" s="194">
        <f>+A20+1</f>
        <v>2009</v>
      </c>
      <c r="B22" s="73">
        <v>27970.476933111517</v>
      </c>
      <c r="C22" s="88">
        <v>30283.27003515606</v>
      </c>
      <c r="D22" s="73">
        <v>38617.292891043086</v>
      </c>
      <c r="E22" s="111">
        <f>((B22/B20)-1)*100</f>
        <v>2.6032250196115436</v>
      </c>
      <c r="F22" s="111">
        <f>((C22/C20)-1)*100</f>
        <v>2.6941165518492127</v>
      </c>
      <c r="G22" s="115">
        <f>((D22/D20)-1)*100</f>
        <v>3.4076919588949206</v>
      </c>
      <c r="H22" s="60"/>
      <c r="I22" s="108"/>
      <c r="J22" s="108"/>
      <c r="K22" s="108"/>
      <c r="L22" s="107"/>
    </row>
    <row r="23" spans="1:12" ht="12.75">
      <c r="A23" s="194">
        <f>+A22+1</f>
        <v>2010</v>
      </c>
      <c r="B23" s="73">
        <v>28687.24147326337</v>
      </c>
      <c r="C23" s="88">
        <v>31087.129721456367</v>
      </c>
      <c r="D23" s="73">
        <v>39933.475613779825</v>
      </c>
      <c r="E23" s="111">
        <f aca="true" t="shared" si="2" ref="E23:G24">((B23/B22)-1)*100</f>
        <v>2.5625753249253425</v>
      </c>
      <c r="F23" s="111">
        <f t="shared" si="2"/>
        <v>2.6544679136932814</v>
      </c>
      <c r="G23" s="115">
        <f t="shared" si="2"/>
        <v>3.4082728855445277</v>
      </c>
      <c r="H23" s="60"/>
      <c r="I23" s="108"/>
      <c r="J23" s="108"/>
      <c r="K23" s="108"/>
      <c r="L23" s="107"/>
    </row>
    <row r="24" spans="1:12" ht="12.75">
      <c r="A24" s="194">
        <f>+A23+1</f>
        <v>2011</v>
      </c>
      <c r="B24" s="73">
        <v>29441.732072643463</v>
      </c>
      <c r="C24" s="88">
        <v>31903.850053650327</v>
      </c>
      <c r="D24" s="73">
        <v>41329.17156380027</v>
      </c>
      <c r="E24" s="111">
        <f t="shared" si="2"/>
        <v>2.6300562920393844</v>
      </c>
      <c r="F24" s="111">
        <f t="shared" si="2"/>
        <v>2.6271976200821667</v>
      </c>
      <c r="G24" s="115">
        <f t="shared" si="2"/>
        <v>3.495052530661358</v>
      </c>
      <c r="H24" s="60"/>
      <c r="I24" s="108"/>
      <c r="J24" s="108"/>
      <c r="K24" s="108"/>
      <c r="L24" s="107"/>
    </row>
    <row r="25" spans="1:12" ht="12.75">
      <c r="A25" s="194"/>
      <c r="B25" s="73"/>
      <c r="C25" s="88"/>
      <c r="D25" s="73"/>
      <c r="E25" s="111"/>
      <c r="F25" s="111"/>
      <c r="G25" s="115"/>
      <c r="H25" s="60"/>
      <c r="I25" s="108"/>
      <c r="J25" s="108"/>
      <c r="K25" s="108"/>
      <c r="L25" s="107"/>
    </row>
    <row r="26" spans="1:12" ht="12.75">
      <c r="A26" s="194">
        <f>+A24+1</f>
        <v>2012</v>
      </c>
      <c r="B26" s="73">
        <v>30229.15976538865</v>
      </c>
      <c r="C26" s="88">
        <v>32755.88693353428</v>
      </c>
      <c r="D26" s="73">
        <v>42797.536512159626</v>
      </c>
      <c r="E26" s="111">
        <f>((B26/B24)-1)*100</f>
        <v>2.67452910311905</v>
      </c>
      <c r="F26" s="111">
        <f>((C26/C24)-1)*100</f>
        <v>2.6706396828318324</v>
      </c>
      <c r="G26" s="115">
        <f>((D26/D24)-1)*100</f>
        <v>3.552853572427961</v>
      </c>
      <c r="H26" s="60"/>
      <c r="I26" s="108"/>
      <c r="J26" s="108"/>
      <c r="K26" s="108"/>
      <c r="L26" s="107"/>
    </row>
    <row r="27" spans="1:12" ht="12.75">
      <c r="A27" s="194">
        <f>+A26+1</f>
        <v>2013</v>
      </c>
      <c r="B27" s="73">
        <v>31039.810768902556</v>
      </c>
      <c r="C27" s="88">
        <v>33633.679186609086</v>
      </c>
      <c r="D27" s="73">
        <v>44343.95817201902</v>
      </c>
      <c r="E27" s="111">
        <f aca="true" t="shared" si="3" ref="E27:G28">((B27/B26)-1)*100</f>
        <v>2.6816855308101406</v>
      </c>
      <c r="F27" s="111">
        <f t="shared" si="3"/>
        <v>2.6797999848270138</v>
      </c>
      <c r="G27" s="115">
        <f t="shared" si="3"/>
        <v>3.6133426965358595</v>
      </c>
      <c r="H27" s="60"/>
      <c r="I27" s="108"/>
      <c r="J27" s="108"/>
      <c r="K27" s="108"/>
      <c r="L27" s="107"/>
    </row>
    <row r="28" spans="1:11" ht="12.75">
      <c r="A28" s="194">
        <f>+A27+1</f>
        <v>2014</v>
      </c>
      <c r="B28" s="73">
        <v>31903.51774537607</v>
      </c>
      <c r="C28" s="88">
        <v>34552.31148276884</v>
      </c>
      <c r="D28" s="73">
        <v>45975.40484632793</v>
      </c>
      <c r="E28" s="111">
        <f t="shared" si="3"/>
        <v>2.782578099151367</v>
      </c>
      <c r="F28" s="111">
        <f t="shared" si="3"/>
        <v>2.73128696703957</v>
      </c>
      <c r="G28" s="115">
        <f t="shared" si="3"/>
        <v>3.679073185077897</v>
      </c>
      <c r="I28" s="108"/>
      <c r="J28" s="108"/>
      <c r="K28" s="108"/>
    </row>
    <row r="29" spans="1:11" ht="12.75">
      <c r="A29" s="194"/>
      <c r="B29" s="73"/>
      <c r="C29" s="88"/>
      <c r="D29" s="73"/>
      <c r="E29" s="111"/>
      <c r="F29" s="111"/>
      <c r="G29" s="115"/>
      <c r="I29" s="108"/>
      <c r="J29" s="108"/>
      <c r="K29" s="108"/>
    </row>
    <row r="30" spans="1:11" ht="12.75">
      <c r="A30" s="194">
        <f>+A28+1</f>
        <v>2015</v>
      </c>
      <c r="B30" s="73">
        <v>32795.77838579389</v>
      </c>
      <c r="C30" s="88">
        <v>35501.56921239573</v>
      </c>
      <c r="D30" s="73">
        <v>47698.76972599842</v>
      </c>
      <c r="E30" s="111">
        <f>((B30/B28)-1)*100</f>
        <v>2.7967468902301285</v>
      </c>
      <c r="F30" s="111">
        <f>((C30/C28)-1)*100</f>
        <v>2.7473060090358326</v>
      </c>
      <c r="G30" s="115">
        <f>((D30/D28)-1)*100</f>
        <v>3.748449601326631</v>
      </c>
      <c r="K30" s="1"/>
    </row>
    <row r="31" spans="1:11" ht="12.75">
      <c r="A31" s="194">
        <f>+A30+1</f>
        <v>2016</v>
      </c>
      <c r="B31" s="73">
        <v>33727.72174113913</v>
      </c>
      <c r="C31" s="88">
        <v>36475.26009432184</v>
      </c>
      <c r="D31" s="73">
        <v>49502.777245718215</v>
      </c>
      <c r="E31" s="111">
        <f aca="true" t="shared" si="4" ref="E31:G32">((B31/B30)-1)*100</f>
        <v>2.8416564607258277</v>
      </c>
      <c r="F31" s="111">
        <f t="shared" si="4"/>
        <v>2.7426699819965705</v>
      </c>
      <c r="G31" s="115">
        <f t="shared" si="4"/>
        <v>3.7820839616677038</v>
      </c>
      <c r="K31" s="1"/>
    </row>
    <row r="32" spans="1:11" ht="13.5" thickBot="1">
      <c r="A32" s="201">
        <f>+A31+1</f>
        <v>2017</v>
      </c>
      <c r="B32" s="91">
        <v>34686.718305888455</v>
      </c>
      <c r="C32" s="97">
        <v>37493.5115925578</v>
      </c>
      <c r="D32" s="91">
        <v>51400.89226000341</v>
      </c>
      <c r="E32" s="113">
        <f t="shared" si="4"/>
        <v>2.843348187314998</v>
      </c>
      <c r="F32" s="113">
        <f t="shared" si="4"/>
        <v>2.7916223094855086</v>
      </c>
      <c r="G32" s="117">
        <f t="shared" si="4"/>
        <v>3.834360655895064</v>
      </c>
      <c r="H32" s="108"/>
      <c r="K32" s="1"/>
    </row>
    <row r="33" spans="1:11" ht="13.5" thickBot="1">
      <c r="A33" s="148" t="s">
        <v>73</v>
      </c>
      <c r="B33" s="189">
        <f>+((EXP((LN(B32)-LN(B15))/12))-1)*(100)</f>
        <v>2.3974152848974972</v>
      </c>
      <c r="C33" s="190">
        <f>+((EXP((LN(C32)-LN(C15))/12))-1)*(100)</f>
        <v>2.4482484278735006</v>
      </c>
      <c r="D33" s="191">
        <f>+((EXP((LN(D32)-LN(D15))/12))-1)*(100)</f>
        <v>3.235586787561062</v>
      </c>
      <c r="E33" s="192"/>
      <c r="F33" s="119"/>
      <c r="G33" s="120"/>
      <c r="H33" s="108"/>
      <c r="I33" s="1"/>
      <c r="K33" s="1"/>
    </row>
    <row r="34" spans="1:11" ht="12.75">
      <c r="A34" t="s">
        <v>18</v>
      </c>
      <c r="H34" s="108"/>
      <c r="I34" s="1"/>
      <c r="K34" s="1"/>
    </row>
    <row r="35" spans="8:11" ht="12.75">
      <c r="H35" s="108"/>
      <c r="I35" s="1"/>
      <c r="K35" s="1"/>
    </row>
    <row r="36" spans="2:12" ht="12.75">
      <c r="B36" s="121"/>
      <c r="G36" s="1"/>
      <c r="H36" s="1"/>
      <c r="I36" s="1"/>
      <c r="J36" s="1"/>
      <c r="K36" s="1"/>
      <c r="L36" s="1"/>
    </row>
    <row r="37" spans="2:12" ht="12.75">
      <c r="B37" s="87"/>
      <c r="C37" s="87"/>
      <c r="D37" s="87"/>
      <c r="J37" s="1"/>
      <c r="K37" s="1"/>
      <c r="L37" s="1"/>
    </row>
  </sheetData>
  <mergeCells count="2">
    <mergeCell ref="E7:G7"/>
    <mergeCell ref="A2:G2"/>
  </mergeCells>
  <printOptions horizontalCentered="1"/>
  <pageMargins left="0.75" right="0.75" top="1" bottom="1" header="0.5" footer="0.5"/>
  <pageSetup horizontalDpi="600" verticalDpi="600" orientation="landscape" paperSize="12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6" width="15.7109375" style="0" customWidth="1"/>
  </cols>
  <sheetData>
    <row r="1" spans="1:6" ht="18">
      <c r="A1" s="40" t="s">
        <v>91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26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20.25">
      <c r="A5" s="41" t="s">
        <v>27</v>
      </c>
      <c r="B5" s="20"/>
      <c r="C5" s="20"/>
      <c r="D5" s="20"/>
      <c r="E5" s="20"/>
      <c r="F5" s="20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9" spans="1:6" ht="12.75">
      <c r="A9" s="2" t="s">
        <v>3</v>
      </c>
      <c r="B9" s="14"/>
      <c r="C9" s="36" t="s">
        <v>5</v>
      </c>
      <c r="D9" s="131" t="s">
        <v>6</v>
      </c>
      <c r="E9" s="36"/>
      <c r="F9" s="14"/>
    </row>
    <row r="10" spans="1:6" ht="12.75">
      <c r="A10" s="7" t="s">
        <v>8</v>
      </c>
      <c r="B10" s="18" t="s">
        <v>21</v>
      </c>
      <c r="C10" s="32" t="s">
        <v>10</v>
      </c>
      <c r="D10" s="21" t="s">
        <v>11</v>
      </c>
      <c r="E10" s="32" t="s">
        <v>12</v>
      </c>
      <c r="F10" s="18" t="s">
        <v>13</v>
      </c>
    </row>
    <row r="11" spans="1:6" ht="12.75">
      <c r="A11" s="193" t="s">
        <v>16</v>
      </c>
      <c r="B11" s="43"/>
      <c r="C11" s="44"/>
      <c r="D11" s="43"/>
      <c r="E11" s="44"/>
      <c r="F11" s="15"/>
    </row>
    <row r="12" spans="1:6" ht="12.75">
      <c r="A12" s="194">
        <v>2000</v>
      </c>
      <c r="B12" s="48">
        <v>14921.071999999998</v>
      </c>
      <c r="C12" s="48">
        <v>9217.2</v>
      </c>
      <c r="D12" s="48">
        <v>16286.1</v>
      </c>
      <c r="E12" s="57">
        <v>1072.8</v>
      </c>
      <c r="F12" s="72">
        <f aca="true" t="shared" si="0" ref="F12:F17">SUM(B12:E12)</f>
        <v>41497.172</v>
      </c>
    </row>
    <row r="13" spans="1:6" ht="12.75">
      <c r="A13" s="194">
        <f>+A12+1</f>
        <v>2001</v>
      </c>
      <c r="B13" s="48">
        <v>14539.6</v>
      </c>
      <c r="C13" s="48">
        <v>9304.9</v>
      </c>
      <c r="D13" s="48">
        <v>14949.4</v>
      </c>
      <c r="E13" s="57">
        <v>1103.8</v>
      </c>
      <c r="F13" s="72">
        <f t="shared" si="0"/>
        <v>39897.700000000004</v>
      </c>
    </row>
    <row r="14" spans="1:6" ht="12.75">
      <c r="A14" s="194">
        <f>+A13+1</f>
        <v>2002</v>
      </c>
      <c r="B14" s="48">
        <v>13004.111</v>
      </c>
      <c r="C14" s="48">
        <v>9469.167</v>
      </c>
      <c r="D14" s="48">
        <v>14552.769</v>
      </c>
      <c r="E14" s="57">
        <v>1100.9170000000001</v>
      </c>
      <c r="F14" s="72">
        <f t="shared" si="0"/>
        <v>38126.964</v>
      </c>
    </row>
    <row r="15" spans="1:6" ht="12.75">
      <c r="A15" s="194">
        <f>+A14+1</f>
        <v>2003</v>
      </c>
      <c r="B15" s="48">
        <v>12618.793000000001</v>
      </c>
      <c r="C15" s="48">
        <v>9891.736</v>
      </c>
      <c r="D15" s="48">
        <v>13577.145999999997</v>
      </c>
      <c r="E15" s="57">
        <v>1063.935</v>
      </c>
      <c r="F15" s="72">
        <f t="shared" si="0"/>
        <v>37151.61</v>
      </c>
    </row>
    <row r="16" spans="1:6" ht="12.75">
      <c r="A16" s="194">
        <v>2004</v>
      </c>
      <c r="B16" s="48">
        <v>12726.717</v>
      </c>
      <c r="C16" s="48">
        <v>10668.275</v>
      </c>
      <c r="D16" s="48">
        <v>13189.966</v>
      </c>
      <c r="E16" s="57">
        <v>993.9080000000001</v>
      </c>
      <c r="F16" s="104">
        <f t="shared" si="0"/>
        <v>37578.866</v>
      </c>
    </row>
    <row r="17" spans="1:9" ht="12.75">
      <c r="A17" s="194" t="s">
        <v>72</v>
      </c>
      <c r="B17" s="48">
        <v>13316.8</v>
      </c>
      <c r="C17" s="48">
        <v>10934.3</v>
      </c>
      <c r="D17" s="48">
        <v>12448.9</v>
      </c>
      <c r="E17" s="57">
        <v>927.968</v>
      </c>
      <c r="F17" s="104">
        <f t="shared" si="0"/>
        <v>37627.968</v>
      </c>
      <c r="H17" s="82"/>
      <c r="I17" s="82"/>
    </row>
    <row r="18" spans="1:6" ht="12.75">
      <c r="A18" s="195"/>
      <c r="B18" s="45"/>
      <c r="C18" s="46"/>
      <c r="D18" s="45"/>
      <c r="E18" s="46"/>
      <c r="F18" s="72"/>
    </row>
    <row r="19" spans="1:6" ht="12.75">
      <c r="A19" s="193" t="s">
        <v>17</v>
      </c>
      <c r="B19" s="45"/>
      <c r="C19" s="46"/>
      <c r="D19" s="45"/>
      <c r="E19" s="46"/>
      <c r="F19" s="72"/>
    </row>
    <row r="20" spans="1:9" ht="12.75">
      <c r="A20" s="194">
        <f>+A16+2</f>
        <v>2006</v>
      </c>
      <c r="B20" s="48">
        <v>13183.632</v>
      </c>
      <c r="C20" s="48">
        <v>10824.956999999999</v>
      </c>
      <c r="D20" s="48">
        <v>12199.921999999999</v>
      </c>
      <c r="E20" s="57">
        <v>927.968</v>
      </c>
      <c r="F20" s="72">
        <f>SUM(B20:E20)</f>
        <v>37136.479</v>
      </c>
      <c r="H20" s="82"/>
      <c r="I20" s="82"/>
    </row>
    <row r="21" spans="1:9" ht="12.75">
      <c r="A21" s="194">
        <f>+A20+1</f>
        <v>2007</v>
      </c>
      <c r="B21" s="48">
        <v>13578.358007406785</v>
      </c>
      <c r="C21" s="48">
        <v>11106.405882</v>
      </c>
      <c r="D21" s="48">
        <v>12276.154333006138</v>
      </c>
      <c r="E21" s="57">
        <v>927.968</v>
      </c>
      <c r="F21" s="72">
        <f>SUM(B21:E21)</f>
        <v>37888.886222412926</v>
      </c>
      <c r="H21" s="82"/>
      <c r="I21" s="82"/>
    </row>
    <row r="22" spans="1:9" ht="12.75">
      <c r="A22" s="194">
        <f>+A21+1</f>
        <v>2008</v>
      </c>
      <c r="B22" s="48">
        <v>13922.358573280808</v>
      </c>
      <c r="C22" s="48">
        <v>11384.066029049998</v>
      </c>
      <c r="D22" s="48">
        <v>12493.836360867643</v>
      </c>
      <c r="E22" s="57">
        <v>927.968</v>
      </c>
      <c r="F22" s="72">
        <f>SUM(B22:E22)</f>
        <v>38728.22896319845</v>
      </c>
      <c r="H22" s="106"/>
      <c r="I22" s="106"/>
    </row>
    <row r="23" spans="1:9" ht="12.75">
      <c r="A23" s="194"/>
      <c r="B23" s="45"/>
      <c r="C23" s="46"/>
      <c r="D23" s="62"/>
      <c r="E23" s="103"/>
      <c r="F23" s="72"/>
      <c r="H23" s="106"/>
      <c r="I23" s="106"/>
    </row>
    <row r="24" spans="1:9" ht="12.75">
      <c r="A24" s="194">
        <f>+A22+1</f>
        <v>2009</v>
      </c>
      <c r="B24" s="48">
        <v>14285.205117147372</v>
      </c>
      <c r="C24" s="48">
        <v>11680.051745805298</v>
      </c>
      <c r="D24" s="48">
        <v>12794.965371991158</v>
      </c>
      <c r="E24" s="57">
        <v>927.968</v>
      </c>
      <c r="F24" s="72">
        <f>SUM(B24:E24)</f>
        <v>39688.19023494383</v>
      </c>
      <c r="H24" s="106"/>
      <c r="I24" s="106"/>
    </row>
    <row r="25" spans="1:9" ht="12.75">
      <c r="A25" s="194">
        <f>+A24+1</f>
        <v>2010</v>
      </c>
      <c r="B25" s="48">
        <v>14646.318635763266</v>
      </c>
      <c r="C25" s="48">
        <v>11983.733091196236</v>
      </c>
      <c r="D25" s="48">
        <v>13127.887846938927</v>
      </c>
      <c r="E25" s="57">
        <v>927.968</v>
      </c>
      <c r="F25" s="72">
        <f>SUM(B25:E25)</f>
        <v>40685.90757389843</v>
      </c>
      <c r="H25" s="106"/>
      <c r="I25" s="106"/>
    </row>
    <row r="26" spans="1:9" ht="12.75">
      <c r="A26" s="194">
        <f>+A25+1</f>
        <v>2011</v>
      </c>
      <c r="B26" s="48">
        <v>15022.022596889474</v>
      </c>
      <c r="C26" s="48">
        <v>12307.293884658533</v>
      </c>
      <c r="D26" s="48">
        <v>13475.22116629596</v>
      </c>
      <c r="E26" s="57">
        <v>927.968</v>
      </c>
      <c r="F26" s="72">
        <f>SUM(B26:E26)</f>
        <v>41732.505647843966</v>
      </c>
      <c r="H26" s="106"/>
      <c r="I26" s="106"/>
    </row>
    <row r="27" spans="1:9" ht="12.75">
      <c r="A27" s="194"/>
      <c r="B27" s="45"/>
      <c r="C27" s="46"/>
      <c r="D27" s="62"/>
      <c r="E27" s="103"/>
      <c r="F27" s="72"/>
      <c r="H27" s="106"/>
      <c r="I27" s="106"/>
    </row>
    <row r="28" spans="1:9" ht="12.75">
      <c r="A28" s="194">
        <f>+A26+1</f>
        <v>2012</v>
      </c>
      <c r="B28" s="48">
        <v>15420.237087299563</v>
      </c>
      <c r="C28" s="48">
        <v>12639.590819544312</v>
      </c>
      <c r="D28" s="48">
        <v>13817.463297637865</v>
      </c>
      <c r="E28" s="57">
        <v>927.968</v>
      </c>
      <c r="F28" s="72">
        <f>SUM(B28:E28)</f>
        <v>42805.25920448174</v>
      </c>
      <c r="H28" s="106"/>
      <c r="I28" s="106"/>
    </row>
    <row r="29" spans="1:9" ht="12.75">
      <c r="A29" s="194">
        <f>+A28+1</f>
        <v>2013</v>
      </c>
      <c r="B29" s="48">
        <v>15831.134997827192</v>
      </c>
      <c r="C29" s="48">
        <v>12980.859771672007</v>
      </c>
      <c r="D29" s="48">
        <v>14134.142350106047</v>
      </c>
      <c r="E29" s="57">
        <v>927.968</v>
      </c>
      <c r="F29" s="72">
        <f>SUM(B29:E29)</f>
        <v>43874.10511960525</v>
      </c>
      <c r="H29" s="106"/>
      <c r="I29" s="106"/>
    </row>
    <row r="30" spans="1:9" ht="12.75">
      <c r="A30" s="194">
        <f>+A29+1</f>
        <v>2014</v>
      </c>
      <c r="B30" s="48">
        <v>16269.084832360873</v>
      </c>
      <c r="C30" s="48">
        <v>13344.323845278823</v>
      </c>
      <c r="D30" s="48">
        <v>14439.38110545564</v>
      </c>
      <c r="E30" s="57">
        <v>927.968</v>
      </c>
      <c r="F30" s="72">
        <f>SUM(B30:E30)</f>
        <v>44980.75778309534</v>
      </c>
      <c r="H30" s="106"/>
      <c r="I30" s="106"/>
    </row>
    <row r="31" spans="1:9" ht="12.75">
      <c r="A31" s="194"/>
      <c r="B31" s="45"/>
      <c r="C31" s="46"/>
      <c r="D31" s="62"/>
      <c r="E31" s="103"/>
      <c r="F31" s="72"/>
      <c r="H31" s="106"/>
      <c r="I31" s="106"/>
    </row>
    <row r="32" spans="1:9" ht="12.75">
      <c r="A32" s="194">
        <f>+A30+1</f>
        <v>2015</v>
      </c>
      <c r="B32" s="48">
        <v>16723.59781413771</v>
      </c>
      <c r="C32" s="48">
        <v>13717.96491294663</v>
      </c>
      <c r="D32" s="48">
        <v>14730.027001370097</v>
      </c>
      <c r="E32" s="57">
        <v>927.968</v>
      </c>
      <c r="F32" s="72">
        <f>SUM(B32:E32)</f>
        <v>46099.557728454434</v>
      </c>
      <c r="H32" s="106"/>
      <c r="I32" s="106"/>
    </row>
    <row r="33" spans="1:9" ht="12.75">
      <c r="A33" s="194">
        <f>+A32+1</f>
        <v>2016</v>
      </c>
      <c r="B33" s="48">
        <v>17205.303407953725</v>
      </c>
      <c r="C33" s="48">
        <v>14102.067930509136</v>
      </c>
      <c r="D33" s="48">
        <v>15007.221473138083</v>
      </c>
      <c r="E33" s="57">
        <v>927.968</v>
      </c>
      <c r="F33" s="72">
        <f>SUM(B33:E33)</f>
        <v>47242.560811600946</v>
      </c>
      <c r="H33" s="106"/>
      <c r="I33" s="106"/>
    </row>
    <row r="34" spans="1:9" ht="12.75">
      <c r="A34" s="194">
        <f>+A33+1</f>
        <v>2017</v>
      </c>
      <c r="B34" s="48">
        <v>17717.427759796585</v>
      </c>
      <c r="C34" s="48">
        <v>14482.823764632882</v>
      </c>
      <c r="D34" s="48">
        <v>15279.298431737168</v>
      </c>
      <c r="E34" s="57">
        <v>927.968</v>
      </c>
      <c r="F34" s="72">
        <f>SUM(B34:E34)</f>
        <v>48407.51795616664</v>
      </c>
      <c r="H34" s="82"/>
      <c r="I34" s="82"/>
    </row>
    <row r="35" spans="1:6" ht="12.75">
      <c r="A35" s="194"/>
      <c r="B35" s="170"/>
      <c r="C35" s="170"/>
      <c r="D35" s="170"/>
      <c r="E35" s="170"/>
      <c r="F35" s="170"/>
    </row>
    <row r="36" spans="1:6" ht="12.75">
      <c r="A36" s="194" t="s">
        <v>75</v>
      </c>
      <c r="B36" s="170"/>
      <c r="C36" s="170"/>
      <c r="D36" s="170"/>
      <c r="E36" s="170"/>
      <c r="F36" s="170"/>
    </row>
    <row r="37" spans="1:6" ht="13.5" thickBot="1">
      <c r="A37" s="196" t="s">
        <v>76</v>
      </c>
      <c r="B37" s="171">
        <f>RATE(12,,-B17,B34)</f>
        <v>0.024078856065686827</v>
      </c>
      <c r="C37" s="171">
        <f>RATE(12,,-C17,C34)</f>
        <v>0.02369800059165662</v>
      </c>
      <c r="D37" s="171">
        <f>RATE(12,,-D17,D34)</f>
        <v>0.017218780071320165</v>
      </c>
      <c r="E37" s="171">
        <f>RATE(12,,-E17,E34)</f>
        <v>1.161761452698321E-13</v>
      </c>
      <c r="F37" s="171">
        <f>RATE(12,,-F17,F34)</f>
        <v>0.021214182101294984</v>
      </c>
    </row>
    <row r="38" spans="1:6" ht="12.75">
      <c r="A38" s="12"/>
      <c r="B38" s="33"/>
      <c r="C38" s="33"/>
      <c r="D38" s="33"/>
      <c r="E38" s="33"/>
      <c r="F38" s="33"/>
    </row>
    <row r="39" ht="12.75">
      <c r="A39" s="136" t="s">
        <v>18</v>
      </c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4" width="25.7109375" style="0" customWidth="1"/>
  </cols>
  <sheetData>
    <row r="1" spans="1:4" ht="18">
      <c r="A1" s="40" t="s">
        <v>86</v>
      </c>
      <c r="B1" s="20"/>
      <c r="C1" s="20"/>
      <c r="D1" s="20"/>
    </row>
    <row r="2" spans="1:4" ht="12.75">
      <c r="A2" s="20"/>
      <c r="B2" s="20"/>
      <c r="C2" s="20"/>
      <c r="D2" s="20"/>
    </row>
    <row r="3" spans="1:4" ht="20.25">
      <c r="A3" s="41" t="s">
        <v>28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20.25">
      <c r="A5" s="41" t="s">
        <v>27</v>
      </c>
      <c r="B5" s="20"/>
      <c r="C5" s="20"/>
      <c r="D5" s="20"/>
    </row>
    <row r="6" spans="1:4" ht="15.75">
      <c r="A6" s="19" t="s">
        <v>2</v>
      </c>
      <c r="B6" s="20"/>
      <c r="C6" s="20"/>
      <c r="D6" s="20"/>
    </row>
    <row r="7" spans="1:4" ht="12.75">
      <c r="A7" s="24"/>
      <c r="B7" s="20"/>
      <c r="C7" s="20"/>
      <c r="D7" s="20"/>
    </row>
    <row r="8" spans="1:4" ht="12.75">
      <c r="A8" s="5"/>
      <c r="B8" s="5"/>
      <c r="C8" s="5"/>
      <c r="D8" s="5"/>
    </row>
    <row r="9" spans="1:5" ht="12.75">
      <c r="A9" s="14" t="s">
        <v>3</v>
      </c>
      <c r="B9" s="26" t="s">
        <v>6</v>
      </c>
      <c r="C9" s="14"/>
      <c r="D9" s="132"/>
      <c r="E9" s="5"/>
    </row>
    <row r="10" spans="1:5" ht="12.75">
      <c r="A10" s="16" t="s">
        <v>8</v>
      </c>
      <c r="B10" s="22" t="s">
        <v>11</v>
      </c>
      <c r="C10" s="21" t="s">
        <v>12</v>
      </c>
      <c r="D10" s="23" t="s">
        <v>13</v>
      </c>
      <c r="E10" s="5"/>
    </row>
    <row r="11" spans="1:4" ht="12.75">
      <c r="A11" s="193" t="s">
        <v>16</v>
      </c>
      <c r="B11" s="49"/>
      <c r="C11" s="43"/>
      <c r="D11" s="133"/>
    </row>
    <row r="12" spans="1:4" ht="12.75">
      <c r="A12" s="194">
        <v>2000</v>
      </c>
      <c r="B12" s="58">
        <v>10716.7</v>
      </c>
      <c r="C12" s="48">
        <v>941.1</v>
      </c>
      <c r="D12" s="81">
        <f aca="true" t="shared" si="0" ref="D12:D17">SUM(B12:C12)</f>
        <v>11657.800000000001</v>
      </c>
    </row>
    <row r="13" spans="1:4" ht="12.75">
      <c r="A13" s="194">
        <f>+A12+1</f>
        <v>2001</v>
      </c>
      <c r="B13" s="58">
        <v>9834.5</v>
      </c>
      <c r="C13" s="48">
        <v>908.1</v>
      </c>
      <c r="D13" s="81">
        <f t="shared" si="0"/>
        <v>10742.6</v>
      </c>
    </row>
    <row r="14" spans="1:4" ht="12.75">
      <c r="A14" s="194">
        <f>+A13+1</f>
        <v>2002</v>
      </c>
      <c r="B14" s="58">
        <v>9538.661</v>
      </c>
      <c r="C14" s="48">
        <v>911.578</v>
      </c>
      <c r="D14" s="81">
        <f t="shared" si="0"/>
        <v>10450.239</v>
      </c>
    </row>
    <row r="15" spans="1:4" ht="12.75">
      <c r="A15" s="194">
        <f>+A14+1</f>
        <v>2003</v>
      </c>
      <c r="B15" s="58">
        <v>9020.678</v>
      </c>
      <c r="C15" s="48">
        <v>862.894</v>
      </c>
      <c r="D15" s="81">
        <f t="shared" si="0"/>
        <v>9883.572</v>
      </c>
    </row>
    <row r="16" spans="1:4" ht="12.75">
      <c r="A16" s="194">
        <v>2004</v>
      </c>
      <c r="B16" s="58">
        <v>8572.213</v>
      </c>
      <c r="C16" s="48">
        <v>850.308</v>
      </c>
      <c r="D16" s="81">
        <f t="shared" si="0"/>
        <v>9422.521</v>
      </c>
    </row>
    <row r="17" spans="1:7" ht="12.75">
      <c r="A17" s="194" t="s">
        <v>72</v>
      </c>
      <c r="B17" s="58">
        <v>8277.7</v>
      </c>
      <c r="C17" s="48">
        <v>795.1020000000001</v>
      </c>
      <c r="D17" s="134">
        <f t="shared" si="0"/>
        <v>9072.802000000001</v>
      </c>
      <c r="F17" s="82"/>
      <c r="G17" s="82"/>
    </row>
    <row r="18" spans="1:4" ht="12.75">
      <c r="A18" s="195"/>
      <c r="B18" s="50"/>
      <c r="C18" s="48"/>
      <c r="D18" s="81"/>
    </row>
    <row r="19" spans="1:4" ht="12.75">
      <c r="A19" s="193" t="s">
        <v>17</v>
      </c>
      <c r="B19" s="50"/>
      <c r="C19" s="45"/>
      <c r="D19" s="81"/>
    </row>
    <row r="20" spans="1:7" ht="12.75">
      <c r="A20" s="194">
        <f>+A16+2</f>
        <v>2006</v>
      </c>
      <c r="B20" s="58">
        <v>8276.511084615868</v>
      </c>
      <c r="C20" s="48">
        <v>795.1020000000001</v>
      </c>
      <c r="D20" s="134">
        <f>SUM(B20:C20)</f>
        <v>9071.613084615869</v>
      </c>
      <c r="E20" s="99"/>
      <c r="F20" s="82"/>
      <c r="G20" s="82"/>
    </row>
    <row r="21" spans="1:7" ht="12.75">
      <c r="A21" s="194">
        <f>+A20+1</f>
        <v>2007</v>
      </c>
      <c r="B21" s="58">
        <v>8317.893640038947</v>
      </c>
      <c r="C21" s="48">
        <v>795.1020000000001</v>
      </c>
      <c r="D21" s="134">
        <f>SUM(B21:C21)</f>
        <v>9112.995640038947</v>
      </c>
      <c r="E21" s="99"/>
      <c r="F21" s="82"/>
      <c r="G21" s="82"/>
    </row>
    <row r="22" spans="1:7" ht="12.75">
      <c r="A22" s="194">
        <f>+A21+1</f>
        <v>2008</v>
      </c>
      <c r="B22" s="58">
        <v>8401.072576439336</v>
      </c>
      <c r="C22" s="48">
        <v>795.1020000000001</v>
      </c>
      <c r="D22" s="134">
        <f>SUM(B22:C22)</f>
        <v>9196.174576439336</v>
      </c>
      <c r="E22" s="99"/>
      <c r="F22" s="99"/>
      <c r="G22" s="99"/>
    </row>
    <row r="23" spans="1:7" ht="12.75">
      <c r="A23" s="194"/>
      <c r="B23" s="62"/>
      <c r="C23" s="101"/>
      <c r="D23" s="134"/>
      <c r="E23" s="99"/>
      <c r="F23" s="99"/>
      <c r="G23" s="99"/>
    </row>
    <row r="24" spans="1:7" ht="12.75">
      <c r="A24" s="194">
        <f>+A22+1</f>
        <v>2009</v>
      </c>
      <c r="B24" s="58">
        <v>8518.687592509486</v>
      </c>
      <c r="C24" s="48">
        <v>795.1020000000001</v>
      </c>
      <c r="D24" s="134">
        <f>SUM(B24:C24)</f>
        <v>9313.789592509487</v>
      </c>
      <c r="E24" s="99"/>
      <c r="F24" s="99"/>
      <c r="G24" s="99"/>
    </row>
    <row r="25" spans="1:7" ht="12.75">
      <c r="A25" s="194">
        <f>+A24+1</f>
        <v>2010</v>
      </c>
      <c r="B25" s="58">
        <v>8654.986593989639</v>
      </c>
      <c r="C25" s="48">
        <v>795.1020000000001</v>
      </c>
      <c r="D25" s="134">
        <f>SUM(B25:C25)</f>
        <v>9450.08859398964</v>
      </c>
      <c r="E25" s="99"/>
      <c r="F25" s="99"/>
      <c r="G25" s="99"/>
    </row>
    <row r="26" spans="1:7" ht="12.75">
      <c r="A26" s="194">
        <f>+A25+1</f>
        <v>2011</v>
      </c>
      <c r="B26" s="58">
        <v>8802.121366087462</v>
      </c>
      <c r="C26" s="48">
        <v>795.1020000000001</v>
      </c>
      <c r="D26" s="134">
        <f>SUM(B26:C26)</f>
        <v>9597.223366087463</v>
      </c>
      <c r="E26" s="99"/>
      <c r="F26" s="99"/>
      <c r="G26" s="99"/>
    </row>
    <row r="27" spans="1:7" ht="12.75">
      <c r="A27" s="194"/>
      <c r="B27" s="62"/>
      <c r="C27" s="101"/>
      <c r="D27" s="134"/>
      <c r="E27" s="99"/>
      <c r="F27" s="99"/>
      <c r="G27" s="99"/>
    </row>
    <row r="28" spans="1:7" ht="12.75">
      <c r="A28" s="194">
        <f>+A26+1</f>
        <v>2012</v>
      </c>
      <c r="B28" s="58">
        <v>8969.361672043124</v>
      </c>
      <c r="C28" s="48">
        <v>795.1020000000001</v>
      </c>
      <c r="D28" s="134">
        <f>SUM(B28:C28)</f>
        <v>9764.463672043124</v>
      </c>
      <c r="E28" s="99"/>
      <c r="F28" s="99"/>
      <c r="G28" s="99"/>
    </row>
    <row r="29" spans="1:7" ht="12.75">
      <c r="A29" s="194">
        <f>+A28+1</f>
        <v>2013</v>
      </c>
      <c r="B29" s="58">
        <v>9148.748905483986</v>
      </c>
      <c r="C29" s="48">
        <v>795.1020000000001</v>
      </c>
      <c r="D29" s="134">
        <f>SUM(B29:C29)</f>
        <v>9943.850905483987</v>
      </c>
      <c r="E29" s="99"/>
      <c r="F29" s="99"/>
      <c r="G29" s="99"/>
    </row>
    <row r="30" spans="1:7" ht="12.75">
      <c r="A30" s="194">
        <f>+A29+1</f>
        <v>2014</v>
      </c>
      <c r="B30" s="58">
        <v>9331.723883593666</v>
      </c>
      <c r="C30" s="48">
        <v>795.1020000000001</v>
      </c>
      <c r="D30" s="134">
        <f>SUM(B30:C30)</f>
        <v>10126.825883593667</v>
      </c>
      <c r="E30" s="99"/>
      <c r="F30" s="99"/>
      <c r="G30" s="99"/>
    </row>
    <row r="31" spans="1:7" ht="12.75">
      <c r="A31" s="194"/>
      <c r="B31" s="62"/>
      <c r="C31" s="101"/>
      <c r="D31" s="134"/>
      <c r="E31" s="99"/>
      <c r="F31" s="99"/>
      <c r="G31" s="99"/>
    </row>
    <row r="32" spans="1:7" ht="12.75">
      <c r="A32" s="194">
        <f>+A30+1</f>
        <v>2015</v>
      </c>
      <c r="B32" s="58">
        <v>9518.35836126554</v>
      </c>
      <c r="C32" s="48">
        <v>795.1020000000001</v>
      </c>
      <c r="D32" s="134">
        <f>SUM(B32:C32)</f>
        <v>10313.460361265541</v>
      </c>
      <c r="E32" s="99"/>
      <c r="F32" s="99"/>
      <c r="G32" s="99"/>
    </row>
    <row r="33" spans="1:7" ht="12.75">
      <c r="A33" s="194">
        <f>+A32+1</f>
        <v>2016</v>
      </c>
      <c r="B33" s="58">
        <v>9708.725528490852</v>
      </c>
      <c r="C33" s="48">
        <v>795.1020000000001</v>
      </c>
      <c r="D33" s="134">
        <f>SUM(B33:C33)</f>
        <v>10503.827528490852</v>
      </c>
      <c r="E33" s="99"/>
      <c r="F33" s="99"/>
      <c r="G33" s="99"/>
    </row>
    <row r="34" spans="1:7" ht="12.75">
      <c r="A34" s="194">
        <f>+A33+1</f>
        <v>2017</v>
      </c>
      <c r="B34" s="58">
        <v>9902.900039060669</v>
      </c>
      <c r="C34" s="48">
        <v>795.1020000000001</v>
      </c>
      <c r="D34" s="104">
        <f>SUM(B34:C34)</f>
        <v>10698.00203906067</v>
      </c>
      <c r="E34" s="99"/>
      <c r="F34" s="82"/>
      <c r="G34" s="82"/>
    </row>
    <row r="35" spans="1:7" ht="12.75">
      <c r="A35" s="194"/>
      <c r="B35" s="170"/>
      <c r="C35" s="170"/>
      <c r="D35" s="170"/>
      <c r="E35" s="178"/>
      <c r="F35" s="30"/>
      <c r="G35" s="82"/>
    </row>
    <row r="36" spans="1:7" ht="12.75">
      <c r="A36" s="194" t="s">
        <v>75</v>
      </c>
      <c r="B36" s="170"/>
      <c r="C36" s="170"/>
      <c r="D36" s="170"/>
      <c r="E36" s="178"/>
      <c r="F36" s="30"/>
      <c r="G36" s="82"/>
    </row>
    <row r="37" spans="1:7" ht="13.5" thickBot="1">
      <c r="A37" s="196" t="s">
        <v>76</v>
      </c>
      <c r="B37" s="171">
        <f>RATE(12,,-B17,B34)</f>
        <v>0.015050678990853343</v>
      </c>
      <c r="C37" s="171">
        <f>RATE(12,,-C17,C34)</f>
        <v>1.1630385279869373E-13</v>
      </c>
      <c r="D37" s="171">
        <f>RATE(12,,-D17,D34)</f>
        <v>0.013826028557575165</v>
      </c>
      <c r="E37" s="179"/>
      <c r="F37" s="177"/>
      <c r="G37" s="82"/>
    </row>
    <row r="38" spans="1:4" ht="12.75">
      <c r="A38" s="12"/>
      <c r="B38" s="33"/>
      <c r="C38" s="33"/>
      <c r="D38" s="33"/>
    </row>
    <row r="39" ht="12.75">
      <c r="A39" s="199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8" width="15.7109375" style="0" customWidth="1"/>
    <col min="11" max="11" width="10.140625" style="0" bestFit="1" customWidth="1"/>
  </cols>
  <sheetData>
    <row r="1" spans="1:8" ht="18">
      <c r="A1" s="40" t="s">
        <v>38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20.25">
      <c r="A3" s="41" t="s">
        <v>24</v>
      </c>
      <c r="B3" s="20"/>
      <c r="C3" s="20"/>
      <c r="D3" s="20"/>
      <c r="E3" s="20"/>
      <c r="F3" s="20"/>
      <c r="G3" s="20"/>
      <c r="H3" s="20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20.25">
      <c r="A5" s="41" t="s">
        <v>29</v>
      </c>
      <c r="B5" s="20"/>
      <c r="C5" s="20"/>
      <c r="D5" s="20"/>
      <c r="E5" s="20"/>
      <c r="F5" s="20"/>
      <c r="G5" s="20"/>
      <c r="H5" s="20"/>
    </row>
    <row r="6" spans="1:8" ht="15.75">
      <c r="A6" s="19" t="s">
        <v>2</v>
      </c>
      <c r="B6" s="20"/>
      <c r="C6" s="20"/>
      <c r="D6" s="20"/>
      <c r="E6" s="20"/>
      <c r="F6" s="20"/>
      <c r="G6" s="20"/>
      <c r="H6" s="20"/>
    </row>
    <row r="7" spans="1:8" ht="15.75">
      <c r="A7" s="19"/>
      <c r="B7" s="20"/>
      <c r="C7" s="20"/>
      <c r="D7" s="20"/>
      <c r="E7" s="20"/>
      <c r="F7" s="20"/>
      <c r="G7" s="20"/>
      <c r="H7" s="20"/>
    </row>
    <row r="9" spans="1:8" ht="12.75">
      <c r="A9" s="2" t="s">
        <v>3</v>
      </c>
      <c r="B9" s="2"/>
      <c r="C9" s="36" t="s">
        <v>30</v>
      </c>
      <c r="D9" s="25" t="s">
        <v>47</v>
      </c>
      <c r="E9" s="36"/>
      <c r="F9" s="210" t="s">
        <v>12</v>
      </c>
      <c r="G9" s="211"/>
      <c r="H9" s="14"/>
    </row>
    <row r="10" spans="1:8" ht="12.75">
      <c r="A10" s="7" t="s">
        <v>8</v>
      </c>
      <c r="B10" s="17" t="s">
        <v>21</v>
      </c>
      <c r="C10" s="32" t="s">
        <v>10</v>
      </c>
      <c r="D10" s="32" t="s">
        <v>70</v>
      </c>
      <c r="E10" s="23" t="s">
        <v>71</v>
      </c>
      <c r="F10" s="32" t="s">
        <v>70</v>
      </c>
      <c r="G10" s="23" t="s">
        <v>71</v>
      </c>
      <c r="H10" s="21" t="s">
        <v>13</v>
      </c>
    </row>
    <row r="11" spans="1:8" ht="12.75">
      <c r="A11" s="193" t="s">
        <v>16</v>
      </c>
      <c r="B11" s="4"/>
      <c r="C11" s="4"/>
      <c r="D11" s="4"/>
      <c r="E11" s="4"/>
      <c r="F11" s="11"/>
      <c r="G11" s="11"/>
      <c r="H11" s="15"/>
    </row>
    <row r="12" spans="1:11" ht="12.75">
      <c r="A12" s="194">
        <v>2000</v>
      </c>
      <c r="B12" s="77">
        <v>237.591</v>
      </c>
      <c r="C12" s="77">
        <v>1543.4</v>
      </c>
      <c r="D12" s="169">
        <v>6558</v>
      </c>
      <c r="E12" s="169">
        <v>6317.7</v>
      </c>
      <c r="F12" s="77">
        <v>349.2</v>
      </c>
      <c r="G12" s="77">
        <v>507.1</v>
      </c>
      <c r="H12" s="72">
        <f aca="true" t="shared" si="0" ref="H12:H17">SUM(B12:G12)</f>
        <v>15512.991</v>
      </c>
      <c r="K12" s="78"/>
    </row>
    <row r="13" spans="1:11" ht="12.75">
      <c r="A13" s="194">
        <f>+A12+1</f>
        <v>2001</v>
      </c>
      <c r="B13" s="77">
        <v>223.2</v>
      </c>
      <c r="C13" s="77">
        <v>1577.2</v>
      </c>
      <c r="D13" s="169">
        <v>6483.9</v>
      </c>
      <c r="E13" s="169">
        <v>6359.2</v>
      </c>
      <c r="F13" s="77">
        <v>389.2</v>
      </c>
      <c r="G13" s="77">
        <v>529.5</v>
      </c>
      <c r="H13" s="72">
        <f t="shared" si="0"/>
        <v>15562.2</v>
      </c>
      <c r="K13" s="78"/>
    </row>
    <row r="14" spans="1:11" ht="12.75">
      <c r="A14" s="194">
        <f>+A13+1</f>
        <v>2002</v>
      </c>
      <c r="B14" s="77">
        <v>205.63600000000002</v>
      </c>
      <c r="C14" s="77">
        <v>1560.261</v>
      </c>
      <c r="D14" s="169">
        <v>6897.695000000001</v>
      </c>
      <c r="E14" s="169">
        <v>6634.1</v>
      </c>
      <c r="F14" s="77">
        <v>451.595</v>
      </c>
      <c r="G14" s="77">
        <v>599.4</v>
      </c>
      <c r="H14" s="72">
        <f t="shared" si="0"/>
        <v>16348.687</v>
      </c>
      <c r="K14" s="78"/>
    </row>
    <row r="15" spans="1:11" ht="12.75">
      <c r="A15" s="194">
        <f>+A14+1</f>
        <v>2003</v>
      </c>
      <c r="B15" s="77">
        <v>205.092</v>
      </c>
      <c r="C15" s="77">
        <v>1534.2269999999999</v>
      </c>
      <c r="D15" s="169">
        <v>6654.185000000001</v>
      </c>
      <c r="E15" s="169">
        <v>6271.471</v>
      </c>
      <c r="F15" s="77">
        <v>464.73199999999997</v>
      </c>
      <c r="G15" s="77">
        <v>617.619</v>
      </c>
      <c r="H15" s="72">
        <f t="shared" si="0"/>
        <v>15747.326000000001</v>
      </c>
      <c r="J15" s="60"/>
      <c r="K15" s="78"/>
    </row>
    <row r="16" spans="1:16" ht="12.75">
      <c r="A16" s="194">
        <v>2004</v>
      </c>
      <c r="B16" s="77">
        <v>207.265</v>
      </c>
      <c r="C16" s="77">
        <v>1575.673</v>
      </c>
      <c r="D16" s="169">
        <v>6817.229</v>
      </c>
      <c r="E16" s="169">
        <v>6388.187999999999</v>
      </c>
      <c r="F16" s="77">
        <v>504.856</v>
      </c>
      <c r="G16" s="77">
        <v>630.199</v>
      </c>
      <c r="H16" s="72">
        <f t="shared" si="0"/>
        <v>16123.41</v>
      </c>
      <c r="J16" s="60"/>
      <c r="K16" s="78"/>
      <c r="L16" s="60"/>
      <c r="P16" s="60"/>
    </row>
    <row r="17" spans="1:16" ht="12.75">
      <c r="A17" s="194" t="s">
        <v>72</v>
      </c>
      <c r="B17" s="77">
        <v>214.592</v>
      </c>
      <c r="C17" s="77">
        <v>1637.6</v>
      </c>
      <c r="D17" s="169">
        <v>6835.2</v>
      </c>
      <c r="E17" s="169">
        <v>6540.1</v>
      </c>
      <c r="F17" s="77">
        <v>477.565</v>
      </c>
      <c r="G17" s="77">
        <v>652.9</v>
      </c>
      <c r="H17" s="72">
        <f t="shared" si="0"/>
        <v>16357.957</v>
      </c>
      <c r="J17" s="108"/>
      <c r="K17" s="78"/>
      <c r="L17" s="108"/>
      <c r="M17" s="108"/>
      <c r="N17" s="108"/>
      <c r="P17" s="60"/>
    </row>
    <row r="18" spans="1:12" ht="12.75">
      <c r="A18" s="195"/>
      <c r="B18" s="77"/>
      <c r="C18" s="77"/>
      <c r="D18" s="169"/>
      <c r="E18" s="169"/>
      <c r="F18" s="77"/>
      <c r="G18" s="77"/>
      <c r="H18" s="72"/>
      <c r="J18" s="82"/>
      <c r="K18" s="78"/>
      <c r="L18" s="82"/>
    </row>
    <row r="19" spans="1:11" ht="12.75">
      <c r="A19" s="193" t="s">
        <v>17</v>
      </c>
      <c r="B19" s="77"/>
      <c r="C19" s="77"/>
      <c r="D19" s="169"/>
      <c r="E19" s="169"/>
      <c r="F19" s="77"/>
      <c r="G19" s="77"/>
      <c r="H19" s="72"/>
      <c r="K19" s="78"/>
    </row>
    <row r="20" spans="1:11" ht="12.75">
      <c r="A20" s="194">
        <f>+A16+2</f>
        <v>2006</v>
      </c>
      <c r="B20" s="77">
        <v>212.45858</v>
      </c>
      <c r="C20" s="77">
        <v>1629.234</v>
      </c>
      <c r="D20" s="169">
        <v>6864.2575</v>
      </c>
      <c r="E20" s="169">
        <v>6733.5239</v>
      </c>
      <c r="F20" s="77">
        <v>486.074</v>
      </c>
      <c r="G20" s="77">
        <v>653.991</v>
      </c>
      <c r="H20" s="72">
        <f aca="true" t="shared" si="1" ref="H20:H34">SUM(B20:G20)</f>
        <v>16579.538979999998</v>
      </c>
      <c r="J20" s="108"/>
      <c r="K20" s="78"/>
    </row>
    <row r="21" spans="1:11" ht="12.75">
      <c r="A21" s="194">
        <f>+A20+1</f>
        <v>2007</v>
      </c>
      <c r="B21" s="77">
        <v>218.85733740000003</v>
      </c>
      <c r="C21" s="77">
        <v>1687.795084</v>
      </c>
      <c r="D21" s="169">
        <v>7244.324443373071</v>
      </c>
      <c r="E21" s="169">
        <v>7174.155519499999</v>
      </c>
      <c r="F21" s="77">
        <v>503.092</v>
      </c>
      <c r="G21" s="77">
        <v>656.173</v>
      </c>
      <c r="H21" s="72">
        <f t="shared" si="1"/>
        <v>17484.39738427307</v>
      </c>
      <c r="J21" s="108"/>
      <c r="K21" s="78"/>
    </row>
    <row r="22" spans="1:11" ht="12.75">
      <c r="A22" s="194">
        <f>+A21+1</f>
        <v>2008</v>
      </c>
      <c r="B22" s="77">
        <v>224.40197305257408</v>
      </c>
      <c r="C22" s="77">
        <v>1729.9899610999998</v>
      </c>
      <c r="D22" s="169">
        <v>7372.781547490786</v>
      </c>
      <c r="E22" s="169">
        <v>7245.897074694999</v>
      </c>
      <c r="F22" s="77">
        <v>503.092</v>
      </c>
      <c r="G22" s="77">
        <v>656.173</v>
      </c>
      <c r="H22" s="72">
        <f t="shared" si="1"/>
        <v>17732.33555633836</v>
      </c>
      <c r="J22" s="108"/>
      <c r="K22" s="78"/>
    </row>
    <row r="23" spans="1:11" ht="12.75">
      <c r="A23" s="194"/>
      <c r="B23" s="72"/>
      <c r="C23" s="77"/>
      <c r="D23" s="169"/>
      <c r="E23" s="169"/>
      <c r="F23" s="77"/>
      <c r="G23" s="77"/>
      <c r="H23" s="72"/>
      <c r="K23" s="78"/>
    </row>
    <row r="24" spans="1:11" ht="12.75">
      <c r="A24" s="194">
        <f>+A22+1</f>
        <v>2009</v>
      </c>
      <c r="B24" s="72">
        <v>230.25037007024815</v>
      </c>
      <c r="C24" s="77">
        <v>1774.9697000886</v>
      </c>
      <c r="D24" s="169">
        <v>7550.481843260582</v>
      </c>
      <c r="E24" s="169">
        <v>7347.339633740729</v>
      </c>
      <c r="F24" s="77">
        <v>503.092</v>
      </c>
      <c r="G24" s="77">
        <v>656.173</v>
      </c>
      <c r="H24" s="72">
        <f t="shared" si="1"/>
        <v>18062.30654716016</v>
      </c>
      <c r="J24" s="60"/>
      <c r="K24" s="78"/>
    </row>
    <row r="25" spans="1:11" ht="12.75">
      <c r="A25" s="194">
        <f>+A24+1</f>
        <v>2010</v>
      </c>
      <c r="B25" s="72">
        <v>236.0708340129656</v>
      </c>
      <c r="C25" s="77">
        <v>1821.1189122909036</v>
      </c>
      <c r="D25" s="169">
        <v>7746.943891357185</v>
      </c>
      <c r="E25" s="169">
        <v>7464.897067880581</v>
      </c>
      <c r="F25" s="77">
        <v>503.092</v>
      </c>
      <c r="G25" s="77">
        <v>656.173</v>
      </c>
      <c r="H25" s="72">
        <f t="shared" si="1"/>
        <v>18428.295705541634</v>
      </c>
      <c r="J25" s="60"/>
      <c r="K25" s="78"/>
    </row>
    <row r="26" spans="1:11" ht="12.75">
      <c r="A26" s="194">
        <f>+A25+1</f>
        <v>2011</v>
      </c>
      <c r="B26" s="72">
        <v>242.12646817269703</v>
      </c>
      <c r="C26" s="77">
        <v>1870.2891229227578</v>
      </c>
      <c r="D26" s="169">
        <v>7951.909973337021</v>
      </c>
      <c r="E26" s="169">
        <v>7591.80031803455</v>
      </c>
      <c r="F26" s="77">
        <v>503.092</v>
      </c>
      <c r="G26" s="77">
        <v>656.173</v>
      </c>
      <c r="H26" s="72">
        <f t="shared" si="1"/>
        <v>18815.390882467025</v>
      </c>
      <c r="J26" s="60"/>
      <c r="K26" s="78"/>
    </row>
    <row r="27" spans="1:11" ht="12.75">
      <c r="A27" s="194"/>
      <c r="B27" s="72"/>
      <c r="C27" s="77"/>
      <c r="D27" s="169"/>
      <c r="E27" s="169"/>
      <c r="F27" s="77"/>
      <c r="G27" s="77"/>
      <c r="H27" s="72"/>
      <c r="K27" s="78"/>
    </row>
    <row r="28" spans="1:11" ht="12.75">
      <c r="A28" s="194">
        <f>+A26+1</f>
        <v>2012</v>
      </c>
      <c r="B28" s="72">
        <v>248.544929303101</v>
      </c>
      <c r="C28" s="77">
        <v>1920.7869292416722</v>
      </c>
      <c r="D28" s="169">
        <v>8153.871676520101</v>
      </c>
      <c r="E28" s="169">
        <v>7736.044524077206</v>
      </c>
      <c r="F28" s="77">
        <v>503.092</v>
      </c>
      <c r="G28" s="77">
        <v>656.173</v>
      </c>
      <c r="H28" s="72">
        <f t="shared" si="1"/>
        <v>19218.51305914208</v>
      </c>
      <c r="J28" s="60"/>
      <c r="K28" s="78"/>
    </row>
    <row r="29" spans="1:11" ht="12.75">
      <c r="A29" s="194">
        <f>+A28+1</f>
        <v>2013</v>
      </c>
      <c r="B29" s="72">
        <v>255.1678230721595</v>
      </c>
      <c r="C29" s="77">
        <v>1972.6481763311972</v>
      </c>
      <c r="D29" s="169">
        <v>8340.748261667894</v>
      </c>
      <c r="E29" s="169">
        <v>7890.76541455875</v>
      </c>
      <c r="F29" s="77">
        <v>503.092</v>
      </c>
      <c r="G29" s="77">
        <v>656.173</v>
      </c>
      <c r="H29" s="72">
        <f t="shared" si="1"/>
        <v>19618.59467563</v>
      </c>
      <c r="J29" s="60"/>
      <c r="K29" s="78"/>
    </row>
    <row r="30" spans="1:11" ht="12.75">
      <c r="A30" s="194">
        <f>+A29+1</f>
        <v>2014</v>
      </c>
      <c r="B30" s="72">
        <v>262.2267424679015</v>
      </c>
      <c r="C30" s="77">
        <v>2027.8823252684708</v>
      </c>
      <c r="D30" s="169">
        <v>8520.873773001567</v>
      </c>
      <c r="E30" s="169">
        <v>8048.580722849925</v>
      </c>
      <c r="F30" s="77">
        <v>503.092</v>
      </c>
      <c r="G30" s="77">
        <v>656.173</v>
      </c>
      <c r="H30" s="72">
        <f t="shared" si="1"/>
        <v>20018.828563587864</v>
      </c>
      <c r="J30" s="60"/>
      <c r="K30" s="78"/>
    </row>
    <row r="31" spans="1:11" ht="12.75">
      <c r="A31" s="194"/>
      <c r="B31" s="72"/>
      <c r="C31" s="77"/>
      <c r="D31" s="169"/>
      <c r="E31" s="169"/>
      <c r="F31" s="77"/>
      <c r="G31" s="77"/>
      <c r="H31" s="72"/>
      <c r="K31" s="78"/>
    </row>
    <row r="32" spans="1:11" ht="12.75">
      <c r="A32" s="194">
        <f>+A30+1</f>
        <v>2015</v>
      </c>
      <c r="B32" s="77">
        <v>269.55262833356744</v>
      </c>
      <c r="C32" s="77">
        <v>2084.663030375988</v>
      </c>
      <c r="D32" s="169">
        <v>8692.387840927395</v>
      </c>
      <c r="E32" s="169">
        <v>8209.552337306925</v>
      </c>
      <c r="F32" s="77">
        <v>503.092</v>
      </c>
      <c r="G32" s="77">
        <v>656.173</v>
      </c>
      <c r="H32" s="72">
        <f t="shared" si="1"/>
        <v>20415.420836943875</v>
      </c>
      <c r="J32" s="60"/>
      <c r="K32" s="78"/>
    </row>
    <row r="33" spans="1:11" ht="12.75">
      <c r="A33" s="194">
        <f>+A32+1</f>
        <v>2016</v>
      </c>
      <c r="B33" s="77">
        <v>277.31680744975745</v>
      </c>
      <c r="C33" s="77">
        <v>2143.033595226516</v>
      </c>
      <c r="D33" s="169">
        <v>8855.964041822628</v>
      </c>
      <c r="E33" s="169">
        <v>8373.743384053063</v>
      </c>
      <c r="F33" s="77">
        <v>503.092</v>
      </c>
      <c r="G33" s="77">
        <v>656.173</v>
      </c>
      <c r="H33" s="72">
        <f t="shared" si="1"/>
        <v>20809.322828551965</v>
      </c>
      <c r="J33" s="60"/>
      <c r="K33" s="78"/>
    </row>
    <row r="34" spans="1:12" ht="12.75">
      <c r="A34" s="194">
        <f>+A33+1</f>
        <v>2017</v>
      </c>
      <c r="B34" s="72">
        <v>285.571279161351</v>
      </c>
      <c r="C34" s="77">
        <v>2200.8955022976315</v>
      </c>
      <c r="D34" s="73">
        <v>9016.520329092382</v>
      </c>
      <c r="E34" s="169">
        <v>8541.218251734124</v>
      </c>
      <c r="F34" s="77">
        <v>503.092</v>
      </c>
      <c r="G34" s="77">
        <v>656.173</v>
      </c>
      <c r="H34" s="72">
        <f t="shared" si="1"/>
        <v>21203.470362285487</v>
      </c>
      <c r="J34" s="60"/>
      <c r="K34" s="78"/>
      <c r="L34" s="60"/>
    </row>
    <row r="35" spans="1:11" ht="12.75">
      <c r="A35" s="194"/>
      <c r="B35" s="170"/>
      <c r="C35" s="170"/>
      <c r="D35" s="170"/>
      <c r="E35" s="170"/>
      <c r="F35" s="170"/>
      <c r="G35" s="170"/>
      <c r="H35" s="170"/>
      <c r="J35" s="84"/>
      <c r="K35" s="5"/>
    </row>
    <row r="36" spans="1:11" ht="12.75">
      <c r="A36" s="194" t="s">
        <v>75</v>
      </c>
      <c r="B36" s="170"/>
      <c r="C36" s="170"/>
      <c r="D36" s="170"/>
      <c r="E36" s="170"/>
      <c r="F36" s="170"/>
      <c r="G36" s="170"/>
      <c r="H36" s="170"/>
      <c r="J36" s="84"/>
      <c r="K36" s="5"/>
    </row>
    <row r="37" spans="1:11" ht="13.5" thickBot="1">
      <c r="A37" s="196" t="s">
        <v>76</v>
      </c>
      <c r="B37" s="171">
        <f>RATE(12,,-B17,B34)</f>
        <v>0.024098546992013897</v>
      </c>
      <c r="C37" s="171">
        <f aca="true" t="shared" si="2" ref="C37:H37">RATE(12,,-C17,C34)</f>
        <v>0.02494202230916385</v>
      </c>
      <c r="D37" s="171">
        <f t="shared" si="2"/>
        <v>0.023349491957479075</v>
      </c>
      <c r="E37" s="171">
        <f t="shared" si="2"/>
        <v>0.02249521871294979</v>
      </c>
      <c r="F37" s="171">
        <f t="shared" si="2"/>
        <v>0.004348827126443514</v>
      </c>
      <c r="G37" s="171">
        <f t="shared" si="2"/>
        <v>0.0004167947929105102</v>
      </c>
      <c r="H37" s="171">
        <f t="shared" si="2"/>
        <v>0.021856292854422216</v>
      </c>
      <c r="J37" s="84"/>
      <c r="K37" s="5"/>
    </row>
    <row r="38" spans="1:11" ht="12.75">
      <c r="A38" s="12"/>
      <c r="B38" s="33"/>
      <c r="C38" s="33"/>
      <c r="D38" s="33"/>
      <c r="E38" s="33"/>
      <c r="F38" s="33"/>
      <c r="G38" s="33"/>
      <c r="H38" s="33"/>
      <c r="J38" s="84"/>
      <c r="K38" s="5"/>
    </row>
    <row r="39" spans="1:11" ht="12.75">
      <c r="A39" s="136" t="s">
        <v>18</v>
      </c>
      <c r="H39" s="121"/>
      <c r="J39" s="121"/>
      <c r="K39" s="157"/>
    </row>
    <row r="40" spans="1:11" ht="12.75">
      <c r="A40" t="s">
        <v>43</v>
      </c>
      <c r="H40" s="121"/>
      <c r="K40" s="5"/>
    </row>
    <row r="41" spans="8:12" ht="12.75">
      <c r="H41" s="121"/>
      <c r="J41" s="121"/>
      <c r="K41" s="157"/>
      <c r="L41" s="121"/>
    </row>
    <row r="42" ht="12.75">
      <c r="K42" s="5"/>
    </row>
    <row r="43" ht="12.75">
      <c r="K43" s="5"/>
    </row>
    <row r="44" ht="12.75">
      <c r="K44" s="5"/>
    </row>
    <row r="45" ht="12.75">
      <c r="K45" s="5"/>
    </row>
    <row r="46" ht="12.75">
      <c r="K46" s="5"/>
    </row>
    <row r="47" ht="12.75">
      <c r="K47" s="5"/>
    </row>
    <row r="48" ht="12.75">
      <c r="K48" s="5"/>
    </row>
    <row r="49" ht="12.75">
      <c r="K49" s="5"/>
    </row>
    <row r="50" ht="12.75">
      <c r="K50" s="5"/>
    </row>
    <row r="51" ht="12.75">
      <c r="K51" s="5"/>
    </row>
    <row r="52" ht="12.75">
      <c r="K52" s="5"/>
    </row>
    <row r="53" ht="12.75">
      <c r="K53" s="5"/>
    </row>
    <row r="54" ht="12.75">
      <c r="K54" s="5"/>
    </row>
  </sheetData>
  <mergeCells count="1">
    <mergeCell ref="F9:G9"/>
  </mergeCells>
  <printOptions horizontalCentered="1"/>
  <pageMargins left="0.75" right="0.75" top="0.75" bottom="0" header="0.5" footer="0.5"/>
  <pageSetup horizontalDpi="300" verticalDpi="300" orientation="landscape" scale="96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6" width="15.7109375" style="0" customWidth="1"/>
  </cols>
  <sheetData>
    <row r="1" spans="1:6" ht="18">
      <c r="A1" s="40" t="s">
        <v>44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31</v>
      </c>
      <c r="B3" s="20"/>
      <c r="C3" s="20"/>
      <c r="D3" s="20"/>
      <c r="E3" s="20"/>
      <c r="F3" s="20"/>
    </row>
    <row r="4" spans="1:6" ht="20.25">
      <c r="A4" s="47"/>
      <c r="B4" s="20"/>
      <c r="C4" s="20"/>
      <c r="D4" s="20"/>
      <c r="E4" s="20"/>
      <c r="F4" s="20"/>
    </row>
    <row r="5" spans="1:6" ht="20.25">
      <c r="A5" s="41" t="s">
        <v>32</v>
      </c>
      <c r="B5" s="20"/>
      <c r="C5" s="20"/>
      <c r="D5" s="20"/>
      <c r="E5" s="20"/>
      <c r="F5" s="20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9" spans="1:6" ht="12.75">
      <c r="A9" s="2" t="s">
        <v>3</v>
      </c>
      <c r="B9" s="14"/>
      <c r="C9" s="26" t="s">
        <v>5</v>
      </c>
      <c r="D9" s="25" t="s">
        <v>6</v>
      </c>
      <c r="E9" s="3"/>
      <c r="F9" s="14"/>
    </row>
    <row r="10" spans="1:6" ht="12.75">
      <c r="A10" s="7" t="s">
        <v>8</v>
      </c>
      <c r="B10" s="18" t="s">
        <v>21</v>
      </c>
      <c r="C10" s="22" t="s">
        <v>10</v>
      </c>
      <c r="D10" s="21" t="s">
        <v>11</v>
      </c>
      <c r="E10" s="23" t="s">
        <v>12</v>
      </c>
      <c r="F10" s="21" t="s">
        <v>13</v>
      </c>
    </row>
    <row r="11" spans="1:6" ht="12.75">
      <c r="A11" s="193" t="s">
        <v>16</v>
      </c>
      <c r="B11" s="43"/>
      <c r="C11" s="44"/>
      <c r="D11" s="43"/>
      <c r="E11" s="44"/>
      <c r="F11" s="39"/>
    </row>
    <row r="12" spans="1:13" ht="12.75">
      <c r="A12" s="194">
        <v>2000</v>
      </c>
      <c r="B12" s="85">
        <v>237.591</v>
      </c>
      <c r="C12" s="62">
        <v>1543.4</v>
      </c>
      <c r="D12" s="62">
        <v>6558</v>
      </c>
      <c r="E12" s="71">
        <v>349.2</v>
      </c>
      <c r="F12" s="72">
        <f aca="true" t="shared" si="0" ref="F12:F17">SUM(B12:E12)</f>
        <v>8688.191</v>
      </c>
      <c r="G12" s="1"/>
      <c r="H12" s="1"/>
      <c r="I12" s="1"/>
      <c r="J12" s="1"/>
      <c r="K12" s="1"/>
      <c r="L12" s="1"/>
      <c r="M12" s="1"/>
    </row>
    <row r="13" spans="1:13" ht="12.75">
      <c r="A13" s="194">
        <f>+A12+1</f>
        <v>2001</v>
      </c>
      <c r="B13" s="85">
        <v>223.2</v>
      </c>
      <c r="C13" s="62">
        <v>1577.2</v>
      </c>
      <c r="D13" s="62">
        <v>6483.9</v>
      </c>
      <c r="E13" s="71">
        <v>389.2</v>
      </c>
      <c r="F13" s="72">
        <f t="shared" si="0"/>
        <v>8673.5</v>
      </c>
      <c r="G13" s="1"/>
      <c r="H13" s="1"/>
      <c r="I13" s="1"/>
      <c r="J13" s="1"/>
      <c r="K13" s="1"/>
      <c r="L13" s="1"/>
      <c r="M13" s="1"/>
    </row>
    <row r="14" spans="1:13" ht="12.75">
      <c r="A14" s="194">
        <f>+A13+1</f>
        <v>2002</v>
      </c>
      <c r="B14" s="85">
        <v>205.63600000000002</v>
      </c>
      <c r="C14" s="62">
        <v>1560.261</v>
      </c>
      <c r="D14" s="62">
        <v>6897.695000000001</v>
      </c>
      <c r="E14" s="71">
        <v>451.595</v>
      </c>
      <c r="F14" s="72">
        <f t="shared" si="0"/>
        <v>9115.187</v>
      </c>
      <c r="G14" s="1"/>
      <c r="H14" s="1"/>
      <c r="I14" s="1"/>
      <c r="J14" s="1"/>
      <c r="K14" s="1"/>
      <c r="L14" s="1"/>
      <c r="M14" s="1"/>
    </row>
    <row r="15" spans="1:13" ht="12.75">
      <c r="A15" s="194">
        <f>+A14+1</f>
        <v>2003</v>
      </c>
      <c r="B15" s="85">
        <v>205.092</v>
      </c>
      <c r="C15" s="62">
        <v>1534.2269999999999</v>
      </c>
      <c r="D15" s="62">
        <v>6654.185000000001</v>
      </c>
      <c r="E15" s="71">
        <v>464.73199999999997</v>
      </c>
      <c r="F15" s="72">
        <f t="shared" si="0"/>
        <v>8858.236</v>
      </c>
      <c r="H15" s="1"/>
      <c r="I15" s="1"/>
      <c r="J15" s="1"/>
      <c r="K15" s="1"/>
      <c r="L15" s="1"/>
      <c r="M15" s="1"/>
    </row>
    <row r="16" spans="1:13" ht="12.75">
      <c r="A16" s="194">
        <v>2004</v>
      </c>
      <c r="B16" s="85">
        <v>207.265</v>
      </c>
      <c r="C16" s="62">
        <v>1575.673</v>
      </c>
      <c r="D16" s="62">
        <v>6817.229</v>
      </c>
      <c r="E16" s="71">
        <v>504.856</v>
      </c>
      <c r="F16" s="72">
        <f t="shared" si="0"/>
        <v>9105.023000000001</v>
      </c>
      <c r="H16" s="1"/>
      <c r="I16" s="1"/>
      <c r="J16" s="1"/>
      <c r="K16" s="1"/>
      <c r="L16" s="1"/>
      <c r="M16" s="1"/>
    </row>
    <row r="17" spans="1:6" ht="12.75">
      <c r="A17" s="194" t="s">
        <v>72</v>
      </c>
      <c r="B17" s="85">
        <v>214.592</v>
      </c>
      <c r="C17" s="62">
        <v>1637.6</v>
      </c>
      <c r="D17" s="62">
        <v>6835.2</v>
      </c>
      <c r="E17" s="71">
        <v>477.565</v>
      </c>
      <c r="F17" s="62">
        <f t="shared" si="0"/>
        <v>9164.957</v>
      </c>
    </row>
    <row r="18" spans="1:13" ht="12.75">
      <c r="A18" s="195"/>
      <c r="B18" s="45"/>
      <c r="C18" s="46"/>
      <c r="D18" s="48"/>
      <c r="E18" s="46"/>
      <c r="F18" s="72"/>
      <c r="H18" s="1"/>
      <c r="I18" s="1"/>
      <c r="J18" s="1"/>
      <c r="K18" s="1"/>
      <c r="L18" s="1"/>
      <c r="M18" s="1"/>
    </row>
    <row r="19" spans="1:6" ht="12.75">
      <c r="A19" s="193" t="s">
        <v>17</v>
      </c>
      <c r="B19" s="45"/>
      <c r="C19" s="46"/>
      <c r="D19" s="48"/>
      <c r="E19" s="46"/>
      <c r="F19" s="72"/>
    </row>
    <row r="20" spans="1:6" ht="12.75">
      <c r="A20" s="194">
        <f>+A16+2</f>
        <v>2006</v>
      </c>
      <c r="B20" s="85">
        <v>212.45858</v>
      </c>
      <c r="C20" s="62">
        <v>1629.234</v>
      </c>
      <c r="D20" s="62">
        <v>6864.2575</v>
      </c>
      <c r="E20" s="71">
        <v>486.074</v>
      </c>
      <c r="F20" s="72">
        <f>SUM(B20:E20)</f>
        <v>9192.02408</v>
      </c>
    </row>
    <row r="21" spans="1:6" ht="12.75">
      <c r="A21" s="194">
        <f>+A20+1</f>
        <v>2007</v>
      </c>
      <c r="B21" s="85">
        <v>218.85733740000003</v>
      </c>
      <c r="C21" s="62">
        <v>1687.795084</v>
      </c>
      <c r="D21" s="62">
        <v>7244.324443373071</v>
      </c>
      <c r="E21" s="71">
        <v>503.092</v>
      </c>
      <c r="F21" s="72">
        <f>SUM(B21:E21)</f>
        <v>9654.068864773071</v>
      </c>
    </row>
    <row r="22" spans="1:6" ht="12.75">
      <c r="A22" s="194">
        <f>+A21+1</f>
        <v>2008</v>
      </c>
      <c r="B22" s="85">
        <v>224.40197305257408</v>
      </c>
      <c r="C22" s="62">
        <v>1729.9899610999998</v>
      </c>
      <c r="D22" s="62">
        <v>7372.781547490786</v>
      </c>
      <c r="E22" s="71">
        <v>503.092</v>
      </c>
      <c r="F22" s="72">
        <f>SUM(B22:E22)</f>
        <v>9830.26548164336</v>
      </c>
    </row>
    <row r="23" spans="1:6" ht="12.75">
      <c r="A23" s="194"/>
      <c r="B23" s="72"/>
      <c r="C23" s="46"/>
      <c r="D23" s="62"/>
      <c r="E23" s="31"/>
      <c r="F23" s="72"/>
    </row>
    <row r="24" spans="1:6" ht="12.75">
      <c r="A24" s="194">
        <f>+A22+1</f>
        <v>2009</v>
      </c>
      <c r="B24" s="85">
        <v>230.25037007024815</v>
      </c>
      <c r="C24" s="62">
        <v>1774.9697000886</v>
      </c>
      <c r="D24" s="62">
        <v>7550.481843260582</v>
      </c>
      <c r="E24" s="71">
        <v>503.092</v>
      </c>
      <c r="F24" s="72">
        <f>SUM(B24:E24)</f>
        <v>10058.793913419431</v>
      </c>
    </row>
    <row r="25" spans="1:6" ht="12.75">
      <c r="A25" s="194">
        <f>+A24+1</f>
        <v>2010</v>
      </c>
      <c r="B25" s="85">
        <v>236.0708340129656</v>
      </c>
      <c r="C25" s="62">
        <v>1821.1189122909036</v>
      </c>
      <c r="D25" s="62">
        <v>7746.943891357185</v>
      </c>
      <c r="E25" s="71">
        <v>503.092</v>
      </c>
      <c r="F25" s="72">
        <f>SUM(B25:E25)</f>
        <v>10307.225637661055</v>
      </c>
    </row>
    <row r="26" spans="1:6" ht="12.75">
      <c r="A26" s="194">
        <f>+A25+1</f>
        <v>2011</v>
      </c>
      <c r="B26" s="85">
        <v>242.12646817269703</v>
      </c>
      <c r="C26" s="62">
        <v>1870.2891229227578</v>
      </c>
      <c r="D26" s="62">
        <v>7951.909973337021</v>
      </c>
      <c r="E26" s="71">
        <v>503.092</v>
      </c>
      <c r="F26" s="72">
        <f>SUM(B26:E26)</f>
        <v>10567.417564432477</v>
      </c>
    </row>
    <row r="27" spans="1:6" ht="12.75">
      <c r="A27" s="194"/>
      <c r="B27" s="72"/>
      <c r="C27" s="46"/>
      <c r="D27" s="62"/>
      <c r="E27" s="31"/>
      <c r="F27" s="72"/>
    </row>
    <row r="28" spans="1:6" ht="12.75">
      <c r="A28" s="194">
        <f>+A26+1</f>
        <v>2012</v>
      </c>
      <c r="B28" s="85">
        <v>248.544929303101</v>
      </c>
      <c r="C28" s="62">
        <v>1920.7869292416722</v>
      </c>
      <c r="D28" s="62">
        <v>8153.871676520101</v>
      </c>
      <c r="E28" s="71">
        <v>503.092</v>
      </c>
      <c r="F28" s="72">
        <f>SUM(B28:E28)</f>
        <v>10826.295535064874</v>
      </c>
    </row>
    <row r="29" spans="1:6" ht="12.75">
      <c r="A29" s="194">
        <f>+A28+1</f>
        <v>2013</v>
      </c>
      <c r="B29" s="85">
        <v>255.1678230721595</v>
      </c>
      <c r="C29" s="62">
        <v>1972.6481763311972</v>
      </c>
      <c r="D29" s="62">
        <v>8340.748261667894</v>
      </c>
      <c r="E29" s="71">
        <v>503.092</v>
      </c>
      <c r="F29" s="72">
        <f>SUM(B29:E29)</f>
        <v>11071.65626107125</v>
      </c>
    </row>
    <row r="30" spans="1:6" ht="12.75">
      <c r="A30" s="194">
        <f>+A29+1</f>
        <v>2014</v>
      </c>
      <c r="B30" s="85">
        <v>262.2267424679015</v>
      </c>
      <c r="C30" s="62">
        <v>2027.8823252684708</v>
      </c>
      <c r="D30" s="62">
        <v>8520.873773001567</v>
      </c>
      <c r="E30" s="71">
        <v>503.092</v>
      </c>
      <c r="F30" s="72">
        <f>SUM(B30:E30)</f>
        <v>11314.07484073794</v>
      </c>
    </row>
    <row r="31" spans="1:6" ht="12.75">
      <c r="A31" s="194"/>
      <c r="B31" s="72"/>
      <c r="C31" s="46"/>
      <c r="D31" s="62"/>
      <c r="E31" s="31"/>
      <c r="F31" s="72"/>
    </row>
    <row r="32" spans="1:6" ht="12.75">
      <c r="A32" s="194">
        <f>+A30+1</f>
        <v>2015</v>
      </c>
      <c r="B32" s="85">
        <v>269.55262833356744</v>
      </c>
      <c r="C32" s="62">
        <v>2084.663030375988</v>
      </c>
      <c r="D32" s="62">
        <v>8692.387840927395</v>
      </c>
      <c r="E32" s="71">
        <v>503.092</v>
      </c>
      <c r="F32" s="72">
        <f>SUM(B32:E32)</f>
        <v>11549.695499636951</v>
      </c>
    </row>
    <row r="33" spans="1:6" ht="12.75">
      <c r="A33" s="194">
        <f>+A32+1</f>
        <v>2016</v>
      </c>
      <c r="B33" s="85">
        <v>277.31680744975745</v>
      </c>
      <c r="C33" s="62">
        <v>2143.033595226516</v>
      </c>
      <c r="D33" s="62">
        <v>8855.964041822628</v>
      </c>
      <c r="E33" s="71">
        <v>503.092</v>
      </c>
      <c r="F33" s="72">
        <f>SUM(B33:E33)</f>
        <v>11779.406444498902</v>
      </c>
    </row>
    <row r="34" spans="1:6" ht="12.75">
      <c r="A34" s="194">
        <f>+A33+1</f>
        <v>2017</v>
      </c>
      <c r="B34" s="85">
        <v>285.571279161351</v>
      </c>
      <c r="C34" s="62">
        <v>2200.8955022976315</v>
      </c>
      <c r="D34" s="62">
        <v>9016.520329092382</v>
      </c>
      <c r="E34" s="71">
        <v>503.092</v>
      </c>
      <c r="F34" s="72">
        <f>SUM(B34:E34)</f>
        <v>12006.079110551365</v>
      </c>
    </row>
    <row r="35" spans="1:6" ht="12.75">
      <c r="A35" s="194"/>
      <c r="B35" s="170"/>
      <c r="C35" s="170"/>
      <c r="D35" s="170"/>
      <c r="E35" s="170"/>
      <c r="F35" s="170"/>
    </row>
    <row r="36" spans="1:6" ht="12.75">
      <c r="A36" s="194" t="s">
        <v>75</v>
      </c>
      <c r="B36" s="170"/>
      <c r="C36" s="170"/>
      <c r="D36" s="170"/>
      <c r="E36" s="170"/>
      <c r="F36" s="170"/>
    </row>
    <row r="37" spans="1:6" ht="13.5" thickBot="1">
      <c r="A37" s="196" t="s">
        <v>76</v>
      </c>
      <c r="B37" s="171">
        <f>RATE(12,,-B17,B34)</f>
        <v>0.024098546992013897</v>
      </c>
      <c r="C37" s="171">
        <f>RATE(12,,-C17,C34)</f>
        <v>0.02494202230916385</v>
      </c>
      <c r="D37" s="171">
        <f>RATE(12,,-D17,D34)</f>
        <v>0.023349491957479075</v>
      </c>
      <c r="E37" s="171">
        <f>RATE(12,,-E17,E34)</f>
        <v>0.004348827126443514</v>
      </c>
      <c r="F37" s="171">
        <f>RATE(12,,-F17,F34)</f>
        <v>0.022757243704711886</v>
      </c>
    </row>
    <row r="38" spans="1:6" ht="12.75">
      <c r="A38" s="12"/>
      <c r="B38" s="33"/>
      <c r="C38" s="33"/>
      <c r="D38" s="33"/>
      <c r="E38" s="33"/>
      <c r="F38" s="37"/>
    </row>
    <row r="39" ht="12.75">
      <c r="A39" s="13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3" width="25.7109375" style="0" customWidth="1"/>
    <col min="4" max="4" width="28.7109375" style="0" customWidth="1"/>
  </cols>
  <sheetData>
    <row r="1" spans="1:4" ht="18">
      <c r="A1" s="40" t="s">
        <v>55</v>
      </c>
      <c r="B1" s="20"/>
      <c r="C1" s="20"/>
      <c r="D1" s="20"/>
    </row>
    <row r="2" spans="1:4" ht="12.75">
      <c r="A2" s="20"/>
      <c r="B2" s="20"/>
      <c r="C2" s="20"/>
      <c r="D2" s="20"/>
    </row>
    <row r="3" spans="1:4" ht="20.25">
      <c r="A3" s="41" t="s">
        <v>33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20.25">
      <c r="A5" s="41" t="s">
        <v>29</v>
      </c>
      <c r="B5" s="20"/>
      <c r="C5" s="20"/>
      <c r="D5" s="20"/>
    </row>
    <row r="6" spans="1:4" ht="15.75">
      <c r="A6" s="19" t="s">
        <v>2</v>
      </c>
      <c r="B6" s="20"/>
      <c r="C6" s="20"/>
      <c r="D6" s="20"/>
    </row>
    <row r="7" spans="1:4" ht="12.75">
      <c r="A7" s="24"/>
      <c r="B7" s="20"/>
      <c r="C7" s="20"/>
      <c r="D7" s="20"/>
    </row>
    <row r="8" spans="1:4" ht="12.75">
      <c r="A8" s="5"/>
      <c r="B8" s="5"/>
      <c r="C8" s="5"/>
      <c r="D8" s="5"/>
    </row>
    <row r="9" spans="1:4" ht="12.75">
      <c r="A9" s="14" t="s">
        <v>3</v>
      </c>
      <c r="B9" s="26" t="s">
        <v>6</v>
      </c>
      <c r="C9" s="14"/>
      <c r="D9" s="135"/>
    </row>
    <row r="10" spans="1:4" ht="12.75">
      <c r="A10" s="16" t="s">
        <v>8</v>
      </c>
      <c r="B10" s="22" t="s">
        <v>11</v>
      </c>
      <c r="C10" s="21" t="s">
        <v>12</v>
      </c>
      <c r="D10" s="23" t="s">
        <v>13</v>
      </c>
    </row>
    <row r="11" spans="1:4" ht="12.75">
      <c r="A11" s="193" t="s">
        <v>16</v>
      </c>
      <c r="B11" s="49"/>
      <c r="C11" s="43"/>
      <c r="D11" s="133"/>
    </row>
    <row r="12" spans="1:4" ht="12.75">
      <c r="A12" s="194">
        <v>2000</v>
      </c>
      <c r="B12" s="63">
        <v>6317.7</v>
      </c>
      <c r="C12" s="62">
        <v>507.1</v>
      </c>
      <c r="D12" s="81">
        <f aca="true" t="shared" si="0" ref="D12:D17">SUM(B12:C12)</f>
        <v>6824.8</v>
      </c>
    </row>
    <row r="13" spans="1:4" ht="12.75">
      <c r="A13" s="194">
        <f>+A12+1</f>
        <v>2001</v>
      </c>
      <c r="B13" s="63">
        <v>6359.2</v>
      </c>
      <c r="C13" s="62">
        <v>529.5</v>
      </c>
      <c r="D13" s="81">
        <f t="shared" si="0"/>
        <v>6888.7</v>
      </c>
    </row>
    <row r="14" spans="1:4" ht="12.75">
      <c r="A14" s="194">
        <f>+A13+1</f>
        <v>2002</v>
      </c>
      <c r="B14" s="63">
        <v>6634.1</v>
      </c>
      <c r="C14" s="62">
        <v>599.4</v>
      </c>
      <c r="D14" s="81">
        <f t="shared" si="0"/>
        <v>7233.5</v>
      </c>
    </row>
    <row r="15" spans="1:4" ht="12.75">
      <c r="A15" s="194">
        <f>+A14+1</f>
        <v>2003</v>
      </c>
      <c r="B15" s="63">
        <v>6271.471</v>
      </c>
      <c r="C15" s="62">
        <v>617.619</v>
      </c>
      <c r="D15" s="81">
        <f t="shared" si="0"/>
        <v>6889.089999999999</v>
      </c>
    </row>
    <row r="16" spans="1:4" ht="12.75">
      <c r="A16" s="194">
        <v>2004</v>
      </c>
      <c r="B16" s="63">
        <v>6388.187999999999</v>
      </c>
      <c r="C16" s="62">
        <v>630.199</v>
      </c>
      <c r="D16" s="81">
        <f t="shared" si="0"/>
        <v>7018.386999999999</v>
      </c>
    </row>
    <row r="17" spans="1:4" ht="12.75">
      <c r="A17" s="194" t="s">
        <v>72</v>
      </c>
      <c r="B17" s="63">
        <v>6540.1</v>
      </c>
      <c r="C17" s="62">
        <v>652.9</v>
      </c>
      <c r="D17" s="62">
        <f t="shared" si="0"/>
        <v>7193</v>
      </c>
    </row>
    <row r="18" spans="1:4" ht="12.75">
      <c r="A18" s="195"/>
      <c r="B18" s="50"/>
      <c r="C18" s="163"/>
      <c r="D18" s="81"/>
    </row>
    <row r="19" spans="1:4" ht="12.75">
      <c r="A19" s="193" t="s">
        <v>17</v>
      </c>
      <c r="B19" s="50"/>
      <c r="C19" s="164"/>
      <c r="D19" s="81"/>
    </row>
    <row r="20" spans="1:4" ht="12.75">
      <c r="A20" s="194">
        <f>+A16+2</f>
        <v>2006</v>
      </c>
      <c r="B20" s="63">
        <v>6733.5239</v>
      </c>
      <c r="C20" s="62">
        <v>653.991</v>
      </c>
      <c r="D20" s="81">
        <f>SUM(B20:C20)</f>
        <v>7387.5149</v>
      </c>
    </row>
    <row r="21" spans="1:4" ht="12.75">
      <c r="A21" s="194">
        <f>+A20+1</f>
        <v>2007</v>
      </c>
      <c r="B21" s="63">
        <v>7174.155519499999</v>
      </c>
      <c r="C21" s="62">
        <v>656.173</v>
      </c>
      <c r="D21" s="81">
        <f>SUM(B21:C21)</f>
        <v>7830.328519499999</v>
      </c>
    </row>
    <row r="22" spans="1:4" ht="12.75">
      <c r="A22" s="194">
        <f>+A21+1</f>
        <v>2008</v>
      </c>
      <c r="B22" s="63">
        <v>7245.897074694999</v>
      </c>
      <c r="C22" s="62">
        <v>656.173</v>
      </c>
      <c r="D22" s="81">
        <f>SUM(B22:C22)</f>
        <v>7902.070074694999</v>
      </c>
    </row>
    <row r="23" spans="1:4" ht="12.75">
      <c r="A23" s="194"/>
      <c r="B23" s="62"/>
      <c r="C23" s="85"/>
      <c r="D23" s="81"/>
    </row>
    <row r="24" spans="1:4" ht="12.75">
      <c r="A24" s="194">
        <f>+A22+1</f>
        <v>2009</v>
      </c>
      <c r="B24" s="63">
        <v>7347.339633740729</v>
      </c>
      <c r="C24" s="62">
        <v>656.173</v>
      </c>
      <c r="D24" s="81">
        <f>SUM(B24:C24)</f>
        <v>8003.512633740729</v>
      </c>
    </row>
    <row r="25" spans="1:4" ht="12.75">
      <c r="A25" s="194">
        <f>+A24+1</f>
        <v>2010</v>
      </c>
      <c r="B25" s="63">
        <v>7464.897067880581</v>
      </c>
      <c r="C25" s="62">
        <v>656.173</v>
      </c>
      <c r="D25" s="81">
        <f>SUM(B25:C25)</f>
        <v>8121.070067880581</v>
      </c>
    </row>
    <row r="26" spans="1:4" ht="12.75">
      <c r="A26" s="194">
        <f>+A25+1</f>
        <v>2011</v>
      </c>
      <c r="B26" s="63">
        <v>7591.80031803455</v>
      </c>
      <c r="C26" s="62">
        <v>656.173</v>
      </c>
      <c r="D26" s="81">
        <f>SUM(B26:C26)</f>
        <v>8247.97331803455</v>
      </c>
    </row>
    <row r="27" spans="1:4" ht="12.75">
      <c r="A27" s="194"/>
      <c r="B27" s="62"/>
      <c r="C27" s="85"/>
      <c r="D27" s="81"/>
    </row>
    <row r="28" spans="1:4" ht="12.75">
      <c r="A28" s="194">
        <f>+A26+1</f>
        <v>2012</v>
      </c>
      <c r="B28" s="63">
        <v>7736.044524077206</v>
      </c>
      <c r="C28" s="62">
        <v>656.173</v>
      </c>
      <c r="D28" s="81">
        <f>SUM(B28:C28)</f>
        <v>8392.217524077207</v>
      </c>
    </row>
    <row r="29" spans="1:4" ht="12.75">
      <c r="A29" s="194">
        <f>+A28+1</f>
        <v>2013</v>
      </c>
      <c r="B29" s="63">
        <v>7890.76541455875</v>
      </c>
      <c r="C29" s="62">
        <v>656.173</v>
      </c>
      <c r="D29" s="81">
        <f>SUM(B29:C29)</f>
        <v>8546.93841455875</v>
      </c>
    </row>
    <row r="30" spans="1:4" ht="12.75">
      <c r="A30" s="194">
        <f>+A29+1</f>
        <v>2014</v>
      </c>
      <c r="B30" s="63">
        <v>8048.580722849925</v>
      </c>
      <c r="C30" s="62">
        <v>656.173</v>
      </c>
      <c r="D30" s="81">
        <f>SUM(B30:C30)</f>
        <v>8704.753722849926</v>
      </c>
    </row>
    <row r="31" spans="1:4" ht="12.75">
      <c r="A31" s="194"/>
      <c r="B31" s="62"/>
      <c r="C31" s="85"/>
      <c r="D31" s="81"/>
    </row>
    <row r="32" spans="1:4" ht="12.75">
      <c r="A32" s="194">
        <f>+A30+1</f>
        <v>2015</v>
      </c>
      <c r="B32" s="63">
        <v>8209.552337306925</v>
      </c>
      <c r="C32" s="62">
        <v>656.173</v>
      </c>
      <c r="D32" s="81">
        <f>SUM(B32:C32)</f>
        <v>8865.725337306925</v>
      </c>
    </row>
    <row r="33" spans="1:4" ht="12.75">
      <c r="A33" s="194">
        <f>+A32+1</f>
        <v>2016</v>
      </c>
      <c r="B33" s="63">
        <v>8373.743384053063</v>
      </c>
      <c r="C33" s="62">
        <v>656.173</v>
      </c>
      <c r="D33" s="72">
        <f>SUM(B33:C33)</f>
        <v>9029.916384053064</v>
      </c>
    </row>
    <row r="34" spans="1:4" ht="12.75">
      <c r="A34" s="194">
        <f>+A33+1</f>
        <v>2017</v>
      </c>
      <c r="B34" s="63">
        <v>8541.218251734124</v>
      </c>
      <c r="C34" s="62">
        <v>656.173</v>
      </c>
      <c r="D34" s="72">
        <f>SUM(B34:C34)</f>
        <v>9197.391251734125</v>
      </c>
    </row>
    <row r="35" spans="1:4" ht="12.75">
      <c r="A35" s="194"/>
      <c r="B35" s="170"/>
      <c r="C35" s="170"/>
      <c r="D35" s="170"/>
    </row>
    <row r="36" spans="1:4" ht="12.75">
      <c r="A36" s="194" t="s">
        <v>75</v>
      </c>
      <c r="B36" s="170"/>
      <c r="C36" s="170"/>
      <c r="D36" s="170"/>
    </row>
    <row r="37" spans="1:4" ht="13.5" thickBot="1">
      <c r="A37" s="196" t="s">
        <v>76</v>
      </c>
      <c r="B37" s="171">
        <f>RATE(12,,-B17,B34)</f>
        <v>0.02249521871294979</v>
      </c>
      <c r="C37" s="171">
        <f>RATE(12,,-C17,C34)</f>
        <v>0.0004167947929105102</v>
      </c>
      <c r="D37" s="171">
        <f>RATE(12,,-D17,D34)</f>
        <v>0.020695539230694098</v>
      </c>
    </row>
    <row r="38" spans="1:4" ht="12.75">
      <c r="A38" s="12"/>
      <c r="B38" s="33"/>
      <c r="C38" s="33"/>
      <c r="D38" s="37"/>
    </row>
    <row r="39" ht="12.75">
      <c r="A39" s="13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6" width="15.7109375" style="0" customWidth="1"/>
    <col min="8" max="9" width="11.28125" style="0" bestFit="1" customWidth="1"/>
  </cols>
  <sheetData>
    <row r="1" spans="1:6" ht="18">
      <c r="A1" s="40" t="s">
        <v>56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36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20.25">
      <c r="A5" s="41" t="s">
        <v>37</v>
      </c>
      <c r="B5" s="20"/>
      <c r="C5" s="20"/>
      <c r="D5" s="20"/>
      <c r="E5" s="20"/>
      <c r="F5" s="20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8" ht="12.75">
      <c r="F8" s="5"/>
    </row>
    <row r="9" spans="1:7" ht="12.75">
      <c r="A9" s="2" t="s">
        <v>3</v>
      </c>
      <c r="B9" s="14"/>
      <c r="C9" s="36" t="s">
        <v>5</v>
      </c>
      <c r="D9" s="36" t="s">
        <v>6</v>
      </c>
      <c r="E9" s="14"/>
      <c r="F9" s="129"/>
      <c r="G9" s="5"/>
    </row>
    <row r="10" spans="1:7" ht="12.75">
      <c r="A10" s="7" t="s">
        <v>8</v>
      </c>
      <c r="B10" s="21" t="s">
        <v>21</v>
      </c>
      <c r="C10" s="32" t="s">
        <v>10</v>
      </c>
      <c r="D10" s="32" t="s">
        <v>11</v>
      </c>
      <c r="E10" s="21" t="s">
        <v>12</v>
      </c>
      <c r="F10" s="21" t="s">
        <v>13</v>
      </c>
      <c r="G10" s="5"/>
    </row>
    <row r="11" spans="1:7" ht="12.75">
      <c r="A11" s="193" t="s">
        <v>16</v>
      </c>
      <c r="B11" s="43"/>
      <c r="C11" s="44"/>
      <c r="D11" s="49"/>
      <c r="E11" s="43"/>
      <c r="F11" s="6"/>
      <c r="G11" s="12"/>
    </row>
    <row r="12" spans="1:6" ht="12.75">
      <c r="A12" s="194">
        <v>2000</v>
      </c>
      <c r="B12" s="48">
        <v>16408.7</v>
      </c>
      <c r="C12" s="57">
        <v>11244.4</v>
      </c>
      <c r="D12" s="58">
        <v>20945.8</v>
      </c>
      <c r="E12" s="48">
        <v>3468.5</v>
      </c>
      <c r="F12" s="74">
        <f aca="true" t="shared" si="0" ref="F12:F17">SUM(B12:E12)</f>
        <v>52067.399999999994</v>
      </c>
    </row>
    <row r="13" spans="1:6" ht="12.75">
      <c r="A13" s="194">
        <f>+A12+1</f>
        <v>2001</v>
      </c>
      <c r="B13" s="48">
        <v>15908.4</v>
      </c>
      <c r="C13" s="57">
        <v>11371.7</v>
      </c>
      <c r="D13" s="58">
        <v>19431.8</v>
      </c>
      <c r="E13" s="48">
        <v>3467.4</v>
      </c>
      <c r="F13" s="74">
        <f t="shared" si="0"/>
        <v>50179.299999999996</v>
      </c>
    </row>
    <row r="14" spans="1:6" ht="12.75">
      <c r="A14" s="194">
        <f>+A13+1</f>
        <v>2002</v>
      </c>
      <c r="B14" s="45">
        <v>14257.7</v>
      </c>
      <c r="C14" s="46">
        <v>11577.9</v>
      </c>
      <c r="D14" s="50">
        <v>19380.4</v>
      </c>
      <c r="E14" s="45">
        <v>3525</v>
      </c>
      <c r="F14" s="74">
        <f t="shared" si="0"/>
        <v>48741</v>
      </c>
    </row>
    <row r="15" spans="1:10" ht="12.75">
      <c r="A15" s="194">
        <v>2003</v>
      </c>
      <c r="B15" s="101">
        <v>13880.645999999999</v>
      </c>
      <c r="C15" s="103">
        <v>11965.843</v>
      </c>
      <c r="D15" s="144">
        <v>18348.689</v>
      </c>
      <c r="E15" s="101">
        <v>3226.502</v>
      </c>
      <c r="F15" s="74">
        <f t="shared" si="0"/>
        <v>47421.68</v>
      </c>
      <c r="I15" s="126"/>
      <c r="J15" s="125"/>
    </row>
    <row r="16" spans="1:10" ht="12.75">
      <c r="A16" s="194">
        <v>2004</v>
      </c>
      <c r="B16" s="101">
        <v>14086.588999999996</v>
      </c>
      <c r="C16" s="103">
        <v>12850.783000000001</v>
      </c>
      <c r="D16" s="144">
        <v>18322.391999999996</v>
      </c>
      <c r="E16" s="101">
        <v>3104.8</v>
      </c>
      <c r="F16" s="145">
        <f t="shared" si="0"/>
        <v>48364.564</v>
      </c>
      <c r="H16" s="126"/>
      <c r="I16" s="126"/>
      <c r="J16" s="125"/>
    </row>
    <row r="17" spans="1:13" ht="12.75">
      <c r="A17" s="194" t="s">
        <v>72</v>
      </c>
      <c r="B17" s="101">
        <v>14543.02</v>
      </c>
      <c r="C17" s="103">
        <v>13008.064999999997</v>
      </c>
      <c r="D17" s="144">
        <v>17678.683999999997</v>
      </c>
      <c r="E17" s="101">
        <v>2872.5</v>
      </c>
      <c r="F17" s="145">
        <f t="shared" si="0"/>
        <v>48102.269</v>
      </c>
      <c r="H17" s="109"/>
      <c r="I17" s="109"/>
      <c r="J17" s="109"/>
      <c r="K17" s="109"/>
      <c r="L17" s="109"/>
      <c r="M17" s="109"/>
    </row>
    <row r="18" spans="1:11" ht="12.75">
      <c r="A18" s="195"/>
      <c r="B18" s="45"/>
      <c r="C18" s="46"/>
      <c r="D18" s="50"/>
      <c r="E18" s="45"/>
      <c r="F18" s="81"/>
      <c r="H18" s="82"/>
      <c r="I18" s="82"/>
      <c r="J18" s="82"/>
      <c r="K18" s="82"/>
    </row>
    <row r="19" spans="1:6" ht="12.75">
      <c r="A19" s="193" t="s">
        <v>17</v>
      </c>
      <c r="B19" s="45"/>
      <c r="C19" s="46"/>
      <c r="D19" s="50"/>
      <c r="E19" s="45"/>
      <c r="F19" s="81"/>
    </row>
    <row r="20" spans="1:12" ht="12.75">
      <c r="A20" s="194">
        <f>+A16+2</f>
        <v>2006</v>
      </c>
      <c r="B20" s="45">
        <v>14296.885428857937</v>
      </c>
      <c r="C20" s="46">
        <v>13060.097259999997</v>
      </c>
      <c r="D20" s="62">
        <v>17243.41047071579</v>
      </c>
      <c r="E20" s="101">
        <v>2872.5</v>
      </c>
      <c r="F20" s="74">
        <f>SUM(B20:E20)</f>
        <v>47472.89315957372</v>
      </c>
      <c r="G20" s="128"/>
      <c r="H20" s="109"/>
      <c r="I20" s="109"/>
      <c r="J20" s="82"/>
      <c r="K20" s="82"/>
      <c r="L20" s="82"/>
    </row>
    <row r="21" spans="1:12" ht="12.75">
      <c r="A21" s="194">
        <f>+A20+1</f>
        <v>2007</v>
      </c>
      <c r="B21" s="45">
        <v>14723.035865380436</v>
      </c>
      <c r="C21" s="46">
        <v>13582.501150399998</v>
      </c>
      <c r="D21" s="62">
        <v>17097.18209651847</v>
      </c>
      <c r="E21" s="101">
        <v>2872.5</v>
      </c>
      <c r="F21" s="74">
        <f>SUM(B21:E21)</f>
        <v>48275.2191122989</v>
      </c>
      <c r="G21" s="128"/>
      <c r="H21" s="109"/>
      <c r="I21" s="109"/>
      <c r="J21" s="82"/>
      <c r="K21" s="82"/>
      <c r="L21" s="82"/>
    </row>
    <row r="22" spans="1:9" ht="12.75">
      <c r="A22" s="194">
        <f>+A21+1</f>
        <v>2008</v>
      </c>
      <c r="B22" s="45">
        <v>15094.511834787092</v>
      </c>
      <c r="C22" s="46">
        <v>13867.733674558396</v>
      </c>
      <c r="D22" s="62">
        <v>17349.55751049604</v>
      </c>
      <c r="E22" s="101">
        <v>2872.5</v>
      </c>
      <c r="F22" s="74">
        <f>SUM(B22:E22)</f>
        <v>49184.30301984153</v>
      </c>
      <c r="G22" s="128"/>
      <c r="I22" s="109"/>
    </row>
    <row r="23" spans="1:7" ht="12.75">
      <c r="A23" s="194"/>
      <c r="B23" s="45"/>
      <c r="C23" s="46"/>
      <c r="D23" s="62"/>
      <c r="E23" s="45"/>
      <c r="F23" s="74"/>
      <c r="G23" s="98"/>
    </row>
    <row r="24" spans="1:7" ht="12.75">
      <c r="A24" s="194">
        <f>+A22+1</f>
        <v>2009</v>
      </c>
      <c r="B24" s="45">
        <v>15486.174717149926</v>
      </c>
      <c r="C24" s="46">
        <v>14256.030217446032</v>
      </c>
      <c r="D24" s="62">
        <v>17860.170704171625</v>
      </c>
      <c r="E24" s="101">
        <v>2872.5</v>
      </c>
      <c r="F24" s="74">
        <f>SUM(B24:E24)</f>
        <v>50474.87563876758</v>
      </c>
      <c r="G24" s="98"/>
    </row>
    <row r="25" spans="1:7" ht="12.75">
      <c r="A25" s="194">
        <f>+A24+1</f>
        <v>2010</v>
      </c>
      <c r="B25" s="45">
        <v>15876.05493818423</v>
      </c>
      <c r="C25" s="46">
        <v>14655.199063534521</v>
      </c>
      <c r="D25" s="62">
        <v>18529.879455135793</v>
      </c>
      <c r="E25" s="101">
        <v>2872.5</v>
      </c>
      <c r="F25" s="74">
        <f>SUM(B25:E25)</f>
        <v>51933.63345685454</v>
      </c>
      <c r="G25" s="128"/>
    </row>
    <row r="26" spans="1:7" ht="12.75">
      <c r="A26" s="194">
        <f>+A25+1</f>
        <v>2011</v>
      </c>
      <c r="B26" s="45">
        <v>16282.250442016048</v>
      </c>
      <c r="C26" s="46">
        <v>15050.889438249951</v>
      </c>
      <c r="D26" s="62">
        <v>19258.785205983695</v>
      </c>
      <c r="E26" s="101">
        <v>2872.5</v>
      </c>
      <c r="F26" s="74">
        <f>SUM(B26:E26)</f>
        <v>53464.42508624969</v>
      </c>
      <c r="G26" s="128"/>
    </row>
    <row r="27" spans="1:7" ht="12.75">
      <c r="A27" s="194"/>
      <c r="B27" s="45"/>
      <c r="C27" s="46"/>
      <c r="D27" s="62"/>
      <c r="E27" s="45"/>
      <c r="F27" s="74"/>
      <c r="G27" s="98"/>
    </row>
    <row r="28" spans="1:7" ht="12.75">
      <c r="A28" s="194">
        <f>+A26+1</f>
        <v>2012</v>
      </c>
      <c r="B28" s="45">
        <v>16712.57622699897</v>
      </c>
      <c r="C28" s="46">
        <v>15457.263453082698</v>
      </c>
      <c r="D28" s="62">
        <v>20006.70924878173</v>
      </c>
      <c r="E28" s="101">
        <v>2872.5</v>
      </c>
      <c r="F28" s="74">
        <f>SUM(B28:E28)</f>
        <v>55049.0489288634</v>
      </c>
      <c r="G28" s="98"/>
    </row>
    <row r="29" spans="1:7" ht="12.75">
      <c r="A29" s="194">
        <f>+A28+1</f>
        <v>2013</v>
      </c>
      <c r="B29" s="45">
        <v>17157.250017052498</v>
      </c>
      <c r="C29" s="46">
        <v>15874.60956631593</v>
      </c>
      <c r="D29" s="62">
        <v>20760.136907469834</v>
      </c>
      <c r="E29" s="101">
        <v>2872.5</v>
      </c>
      <c r="F29" s="74">
        <f>SUM(B29:E29)</f>
        <v>56664.49649083827</v>
      </c>
      <c r="G29" s="128"/>
    </row>
    <row r="30" spans="1:7" ht="12.75">
      <c r="A30" s="194">
        <f>+A29+1</f>
        <v>2014</v>
      </c>
      <c r="B30" s="45">
        <v>17630.93773462341</v>
      </c>
      <c r="C30" s="46">
        <v>16303.22402460646</v>
      </c>
      <c r="D30" s="62">
        <v>21496.55139565445</v>
      </c>
      <c r="E30" s="101">
        <v>2872.5</v>
      </c>
      <c r="F30" s="74">
        <f>SUM(B30:E30)</f>
        <v>58303.21315488432</v>
      </c>
      <c r="G30" s="128"/>
    </row>
    <row r="31" spans="1:7" ht="12.75">
      <c r="A31" s="194"/>
      <c r="B31" s="45"/>
      <c r="C31" s="46"/>
      <c r="D31" s="62"/>
      <c r="E31" s="45"/>
      <c r="F31" s="74"/>
      <c r="G31" s="98"/>
    </row>
    <row r="32" spans="1:7" ht="12.75">
      <c r="A32" s="194">
        <f>+A30+1</f>
        <v>2015</v>
      </c>
      <c r="B32" s="48">
        <v>18123.192569645995</v>
      </c>
      <c r="C32" s="46">
        <v>16743.411073270832</v>
      </c>
      <c r="D32" s="62">
        <v>22214.08253455207</v>
      </c>
      <c r="E32" s="101">
        <v>2872.5</v>
      </c>
      <c r="F32" s="74">
        <f>SUM(B32:E32)</f>
        <v>59953.1861774689</v>
      </c>
      <c r="G32" s="98"/>
    </row>
    <row r="33" spans="1:12" ht="12.75">
      <c r="A33" s="194">
        <f>+A32+1</f>
        <v>2016</v>
      </c>
      <c r="B33" s="48">
        <v>18644.655825381822</v>
      </c>
      <c r="C33" s="46">
        <v>17178.739761175875</v>
      </c>
      <c r="D33" s="62">
        <v>22896.966314283825</v>
      </c>
      <c r="E33" s="101">
        <v>2872.5</v>
      </c>
      <c r="F33" s="74">
        <f>SUM(B33:E33)</f>
        <v>61592.861900841526</v>
      </c>
      <c r="G33" s="128"/>
      <c r="H33" s="60"/>
      <c r="I33" s="60"/>
      <c r="J33" s="60"/>
      <c r="K33" s="60"/>
      <c r="L33" s="60"/>
    </row>
    <row r="34" spans="1:12" ht="12.75">
      <c r="A34" s="194">
        <f>+A33+1</f>
        <v>2017</v>
      </c>
      <c r="B34" s="48">
        <v>19198.773660726616</v>
      </c>
      <c r="C34" s="45">
        <v>17625.386994966448</v>
      </c>
      <c r="D34" s="62">
        <v>23562.32054966774</v>
      </c>
      <c r="E34" s="101">
        <v>2872.5</v>
      </c>
      <c r="F34" s="73">
        <f>SUM(B34:E34)</f>
        <v>63258.981205360804</v>
      </c>
      <c r="G34" s="128"/>
      <c r="H34" s="126"/>
      <c r="I34" s="109"/>
      <c r="J34" s="82"/>
      <c r="K34" s="82"/>
      <c r="L34" s="82"/>
    </row>
    <row r="35" spans="1:6" ht="12.75">
      <c r="A35" s="194"/>
      <c r="B35" s="170"/>
      <c r="C35" s="170"/>
      <c r="D35" s="170"/>
      <c r="E35" s="170"/>
      <c r="F35" s="170"/>
    </row>
    <row r="36" spans="1:6" ht="12.75">
      <c r="A36" s="194" t="s">
        <v>75</v>
      </c>
      <c r="B36" s="170"/>
      <c r="C36" s="170"/>
      <c r="D36" s="170"/>
      <c r="E36" s="170"/>
      <c r="F36" s="170"/>
    </row>
    <row r="37" spans="1:6" ht="13.5" thickBot="1">
      <c r="A37" s="196" t="s">
        <v>76</v>
      </c>
      <c r="B37" s="171">
        <f>RATE(12,,-B17,B34)</f>
        <v>0.02341451899894214</v>
      </c>
      <c r="C37" s="171">
        <f>RATE(12,,-C17,C34)</f>
        <v>0.02563735556973532</v>
      </c>
      <c r="D37" s="171">
        <f>RATE(12,,-D17,D34)</f>
        <v>0.024229650049957075</v>
      </c>
      <c r="E37" s="171">
        <f>RATE(12,,-E17,E34)</f>
        <v>1.1622439754143847E-13</v>
      </c>
      <c r="F37" s="171">
        <f>RATE(12,,-F17,F34)</f>
        <v>0.023088145535120796</v>
      </c>
    </row>
    <row r="38" spans="1:6" ht="12.75">
      <c r="A38" s="12"/>
      <c r="B38" s="33"/>
      <c r="C38" s="33"/>
      <c r="D38" s="33"/>
      <c r="E38" s="33"/>
      <c r="F38" s="29"/>
    </row>
    <row r="39" spans="1:10" ht="12.75">
      <c r="A39" t="s">
        <v>18</v>
      </c>
      <c r="H39" s="121"/>
      <c r="I39" s="121"/>
      <c r="J39" s="121"/>
    </row>
    <row r="40" spans="6:9" ht="12.75">
      <c r="F40" s="121"/>
      <c r="H40" s="121"/>
      <c r="I40" s="121"/>
    </row>
    <row r="41" spans="6:10" ht="12.75">
      <c r="F41" s="121"/>
      <c r="I41" s="121"/>
      <c r="J41" s="121"/>
    </row>
    <row r="43" spans="2:3" ht="12.75">
      <c r="B43" s="121"/>
      <c r="C43" s="121"/>
    </row>
    <row r="44" spans="2:4" ht="12.75">
      <c r="B44" s="167"/>
      <c r="C44" s="167"/>
      <c r="D44" s="167"/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5" width="15.7109375" style="0" customWidth="1"/>
    <col min="6" max="6" width="17.57421875" style="0" customWidth="1"/>
  </cols>
  <sheetData>
    <row r="1" spans="1:6" ht="18">
      <c r="A1" s="40" t="s">
        <v>57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36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20.25">
      <c r="A5" s="41" t="s">
        <v>29</v>
      </c>
      <c r="B5" s="20"/>
      <c r="C5" s="20"/>
      <c r="D5" s="20"/>
      <c r="E5" s="20"/>
      <c r="F5" s="20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9" spans="1:6" ht="12.75">
      <c r="A9" s="2" t="s">
        <v>3</v>
      </c>
      <c r="B9" s="14"/>
      <c r="C9" s="36" t="s">
        <v>5</v>
      </c>
      <c r="D9" s="25" t="s">
        <v>6</v>
      </c>
      <c r="E9" s="3"/>
      <c r="F9" s="25"/>
    </row>
    <row r="10" spans="1:6" ht="12.75">
      <c r="A10" s="7" t="s">
        <v>8</v>
      </c>
      <c r="B10" s="18" t="s">
        <v>21</v>
      </c>
      <c r="C10" s="32" t="s">
        <v>10</v>
      </c>
      <c r="D10" s="21" t="s">
        <v>11</v>
      </c>
      <c r="E10" s="22" t="s">
        <v>12</v>
      </c>
      <c r="F10" s="21" t="s">
        <v>13</v>
      </c>
    </row>
    <row r="11" spans="1:6" ht="12.75">
      <c r="A11" s="193" t="s">
        <v>16</v>
      </c>
      <c r="B11" s="43"/>
      <c r="C11" s="94"/>
      <c r="D11" s="51"/>
      <c r="E11" s="44"/>
      <c r="F11" s="15"/>
    </row>
    <row r="12" spans="1:6" ht="12.75">
      <c r="A12" s="194">
        <v>2000</v>
      </c>
      <c r="B12" s="48">
        <v>126</v>
      </c>
      <c r="C12" s="57">
        <v>378.882</v>
      </c>
      <c r="D12" s="48">
        <v>275.9</v>
      </c>
      <c r="E12" s="57">
        <v>60.711</v>
      </c>
      <c r="F12" s="72">
        <f aca="true" t="shared" si="0" ref="F12:F17">SUM(B12:E12)</f>
        <v>841.4929999999999</v>
      </c>
    </row>
    <row r="13" spans="1:6" ht="12.75">
      <c r="A13" s="194">
        <f>+A12+1</f>
        <v>2001</v>
      </c>
      <c r="B13" s="48">
        <v>122.358</v>
      </c>
      <c r="C13" s="57">
        <v>380.129</v>
      </c>
      <c r="D13" s="48">
        <v>273.728</v>
      </c>
      <c r="E13" s="57">
        <v>63.034</v>
      </c>
      <c r="F13" s="72">
        <f t="shared" si="0"/>
        <v>839.249</v>
      </c>
    </row>
    <row r="14" spans="1:6" ht="12.75">
      <c r="A14" s="194">
        <f>+A13+1</f>
        <v>2002</v>
      </c>
      <c r="B14" s="45">
        <v>121.299</v>
      </c>
      <c r="C14" s="46">
        <v>356.176</v>
      </c>
      <c r="D14" s="45">
        <v>275.383</v>
      </c>
      <c r="E14" s="57">
        <v>60.974</v>
      </c>
      <c r="F14" s="72">
        <f t="shared" si="0"/>
        <v>813.832</v>
      </c>
    </row>
    <row r="15" spans="1:9" ht="12.75">
      <c r="A15" s="194">
        <v>2003</v>
      </c>
      <c r="B15" s="101">
        <v>113.902</v>
      </c>
      <c r="C15" s="103">
        <v>357.181</v>
      </c>
      <c r="D15" s="101">
        <v>281.098</v>
      </c>
      <c r="E15" s="103">
        <v>61.225</v>
      </c>
      <c r="F15" s="72">
        <f t="shared" si="0"/>
        <v>813.4060000000001</v>
      </c>
      <c r="H15" s="60"/>
      <c r="I15" s="60"/>
    </row>
    <row r="16" spans="1:11" ht="12.75">
      <c r="A16" s="194">
        <v>2004</v>
      </c>
      <c r="B16" s="101">
        <v>113.671</v>
      </c>
      <c r="C16" s="103">
        <v>368.996</v>
      </c>
      <c r="D16" s="101">
        <v>297.1</v>
      </c>
      <c r="E16" s="103">
        <v>65.395</v>
      </c>
      <c r="F16" s="104">
        <f t="shared" si="0"/>
        <v>845.162</v>
      </c>
      <c r="H16" s="60"/>
      <c r="I16" s="60"/>
      <c r="J16" s="60"/>
      <c r="K16" s="60"/>
    </row>
    <row r="17" spans="1:13" ht="12.75">
      <c r="A17" s="194" t="s">
        <v>72</v>
      </c>
      <c r="B17" s="101">
        <v>112.8</v>
      </c>
      <c r="C17" s="103">
        <v>384.1</v>
      </c>
      <c r="D17" s="101">
        <v>307.2</v>
      </c>
      <c r="E17" s="103">
        <v>65.7</v>
      </c>
      <c r="F17" s="104">
        <f t="shared" si="0"/>
        <v>869.8000000000001</v>
      </c>
      <c r="H17" s="126"/>
      <c r="I17" s="60"/>
      <c r="J17" s="108"/>
      <c r="K17" s="108"/>
      <c r="L17" s="108"/>
      <c r="M17" s="108"/>
    </row>
    <row r="18" spans="1:11" ht="12.75">
      <c r="A18" s="195"/>
      <c r="B18" s="45"/>
      <c r="C18" s="46"/>
      <c r="D18" s="45"/>
      <c r="E18" s="46"/>
      <c r="F18" s="72"/>
      <c r="H18" s="82"/>
      <c r="J18" s="82"/>
      <c r="K18" s="82"/>
    </row>
    <row r="19" spans="1:6" ht="12.75">
      <c r="A19" s="193" t="s">
        <v>17</v>
      </c>
      <c r="B19" s="45"/>
      <c r="C19" s="46"/>
      <c r="D19" s="45"/>
      <c r="E19" s="46"/>
      <c r="F19" s="72"/>
    </row>
    <row r="20" spans="1:12" ht="12.75">
      <c r="A20" s="194">
        <f>+A16+2</f>
        <v>2006</v>
      </c>
      <c r="B20" s="45">
        <v>110.89090686633004</v>
      </c>
      <c r="C20" s="46">
        <v>385.63640000000004</v>
      </c>
      <c r="D20" s="62">
        <v>299.63631323484776</v>
      </c>
      <c r="E20" s="101">
        <v>65.7</v>
      </c>
      <c r="F20" s="81">
        <f>SUM(B20:E20)</f>
        <v>861.863620101178</v>
      </c>
      <c r="G20" s="128"/>
      <c r="H20" s="126"/>
      <c r="I20" s="60"/>
      <c r="J20" s="82"/>
      <c r="K20" s="82"/>
      <c r="L20" s="82"/>
    </row>
    <row r="21" spans="1:9" ht="12.75">
      <c r="A21" s="194">
        <f>+A20+1</f>
        <v>2007</v>
      </c>
      <c r="B21" s="45">
        <v>114.1962567344962</v>
      </c>
      <c r="C21" s="46">
        <v>401.06185600000003</v>
      </c>
      <c r="D21" s="62">
        <v>297.0953233877858</v>
      </c>
      <c r="E21" s="101">
        <v>65.7</v>
      </c>
      <c r="F21" s="81">
        <f>SUM(B21:E21)</f>
        <v>878.053436122282</v>
      </c>
      <c r="G21" s="128"/>
      <c r="H21" s="60"/>
      <c r="I21" s="60"/>
    </row>
    <row r="22" spans="1:9" ht="12.75">
      <c r="A22" s="194">
        <f>+A21+1</f>
        <v>2008</v>
      </c>
      <c r="B22" s="45">
        <v>117.07753513121648</v>
      </c>
      <c r="C22" s="46">
        <v>409.484154976</v>
      </c>
      <c r="D22" s="62">
        <v>301.4808153833387</v>
      </c>
      <c r="E22" s="101">
        <v>65.7</v>
      </c>
      <c r="F22" s="81">
        <f>SUM(B22:E22)</f>
        <v>893.7425054905552</v>
      </c>
      <c r="G22" s="98"/>
      <c r="H22" s="60"/>
      <c r="I22" s="60"/>
    </row>
    <row r="23" spans="1:7" ht="12.75">
      <c r="A23" s="194"/>
      <c r="B23" s="45"/>
      <c r="C23" s="46"/>
      <c r="D23" s="62"/>
      <c r="E23" s="48"/>
      <c r="F23" s="81"/>
      <c r="G23" s="98"/>
    </row>
    <row r="24" spans="1:9" ht="12.75">
      <c r="A24" s="194">
        <f>+A22+1</f>
        <v>2009</v>
      </c>
      <c r="B24" s="45">
        <v>120.11538924477252</v>
      </c>
      <c r="C24" s="46">
        <v>420.94971131532805</v>
      </c>
      <c r="D24" s="62">
        <v>310.3536688772492</v>
      </c>
      <c r="E24" s="101">
        <v>65.7</v>
      </c>
      <c r="F24" s="81">
        <f>SUM(B24:E24)</f>
        <v>917.1187694373498</v>
      </c>
      <c r="G24" s="98"/>
      <c r="H24" s="60"/>
      <c r="I24" s="60"/>
    </row>
    <row r="25" spans="1:9" ht="12.75">
      <c r="A25" s="194">
        <f>+A24+1</f>
        <v>2010</v>
      </c>
      <c r="B25" s="45">
        <v>123.1394165054563</v>
      </c>
      <c r="C25" s="46">
        <v>432.73630323215724</v>
      </c>
      <c r="D25" s="62">
        <v>321.99110344512724</v>
      </c>
      <c r="E25" s="101">
        <v>65.7</v>
      </c>
      <c r="F25" s="81">
        <f>SUM(B25:E25)</f>
        <v>943.5668231827408</v>
      </c>
      <c r="G25" s="98"/>
      <c r="H25" s="60"/>
      <c r="I25" s="60"/>
    </row>
    <row r="26" spans="1:9" ht="12.75">
      <c r="A26" s="194">
        <f>+A25+1</f>
        <v>2011</v>
      </c>
      <c r="B26" s="45">
        <v>126.2899899649048</v>
      </c>
      <c r="C26" s="46">
        <v>444.4201834194254</v>
      </c>
      <c r="D26" s="62">
        <v>334.6571959359753</v>
      </c>
      <c r="E26" s="101">
        <v>65.7</v>
      </c>
      <c r="F26" s="81">
        <f>SUM(B26:E26)</f>
        <v>971.0673693203056</v>
      </c>
      <c r="G26" s="98"/>
      <c r="H26" s="60"/>
      <c r="I26" s="60"/>
    </row>
    <row r="27" spans="1:7" ht="12.75">
      <c r="A27" s="194"/>
      <c r="B27" s="45"/>
      <c r="C27" s="46"/>
      <c r="D27" s="62"/>
      <c r="E27" s="48"/>
      <c r="F27" s="81"/>
      <c r="G27" s="98"/>
    </row>
    <row r="28" spans="1:9" ht="12.75">
      <c r="A28" s="194">
        <f>+A26+1</f>
        <v>2012</v>
      </c>
      <c r="B28" s="45">
        <v>129.6277250808624</v>
      </c>
      <c r="C28" s="46">
        <v>456.4195283717499</v>
      </c>
      <c r="D28" s="62">
        <v>347.65376660535077</v>
      </c>
      <c r="E28" s="101">
        <v>65.7</v>
      </c>
      <c r="F28" s="81">
        <f>SUM(B28:E28)</f>
        <v>999.401020057963</v>
      </c>
      <c r="G28" s="98"/>
      <c r="H28" s="60"/>
      <c r="I28" s="60"/>
    </row>
    <row r="29" spans="1:9" ht="12.75">
      <c r="A29" s="194">
        <f>+A28+1</f>
        <v>2013</v>
      </c>
      <c r="B29" s="45">
        <v>133.07674760287216</v>
      </c>
      <c r="C29" s="46">
        <v>468.7428556377871</v>
      </c>
      <c r="D29" s="62">
        <v>360.74597283229537</v>
      </c>
      <c r="E29" s="101">
        <v>65.7</v>
      </c>
      <c r="F29" s="81">
        <f>SUM(B29:E29)</f>
        <v>1028.2655760729547</v>
      </c>
      <c r="G29" s="98"/>
      <c r="H29" s="60"/>
      <c r="I29" s="60"/>
    </row>
    <row r="30" spans="1:9" ht="12.75">
      <c r="A30" s="194">
        <f>+A29+1</f>
        <v>2014</v>
      </c>
      <c r="B30" s="45">
        <v>136.75081079896202</v>
      </c>
      <c r="C30" s="46">
        <v>481.3989127400073</v>
      </c>
      <c r="D30" s="62">
        <v>373.54254359346254</v>
      </c>
      <c r="E30" s="101">
        <v>65.7</v>
      </c>
      <c r="F30" s="81">
        <f>SUM(B30:E30)</f>
        <v>1057.392267132432</v>
      </c>
      <c r="G30" s="98"/>
      <c r="H30" s="60"/>
      <c r="I30" s="60"/>
    </row>
    <row r="31" spans="1:7" ht="12.75">
      <c r="A31" s="194"/>
      <c r="B31" s="45"/>
      <c r="C31" s="46"/>
      <c r="D31" s="62"/>
      <c r="E31" s="48"/>
      <c r="F31" s="81"/>
      <c r="G31" s="98"/>
    </row>
    <row r="32" spans="1:9" ht="12.75">
      <c r="A32" s="194">
        <f>+A30+1</f>
        <v>2015</v>
      </c>
      <c r="B32" s="48">
        <v>140.56888609491483</v>
      </c>
      <c r="C32" s="46">
        <v>494.39668338398747</v>
      </c>
      <c r="D32" s="62">
        <v>386.01098105573914</v>
      </c>
      <c r="E32" s="101">
        <v>65.7</v>
      </c>
      <c r="F32" s="81">
        <f>SUM(B32:E32)</f>
        <v>1086.6765505346416</v>
      </c>
      <c r="G32" s="98"/>
      <c r="H32" s="60"/>
      <c r="I32" s="60"/>
    </row>
    <row r="33" spans="1:9" ht="12.75">
      <c r="A33" s="194">
        <f>+A32+1</f>
        <v>2016</v>
      </c>
      <c r="B33" s="48">
        <v>144.61351061217476</v>
      </c>
      <c r="C33" s="46">
        <v>507.25099715197115</v>
      </c>
      <c r="D33" s="62">
        <v>397.87735624144835</v>
      </c>
      <c r="E33" s="101">
        <v>65.7</v>
      </c>
      <c r="F33" s="81">
        <f>SUM(B33:E33)</f>
        <v>1115.4418640055942</v>
      </c>
      <c r="G33" s="98"/>
      <c r="H33" s="60"/>
      <c r="I33" s="60"/>
    </row>
    <row r="34" spans="1:9" ht="12.75">
      <c r="A34" s="194">
        <f>+A33+1</f>
        <v>2017</v>
      </c>
      <c r="B34" s="48">
        <v>148.91141378681752</v>
      </c>
      <c r="C34" s="45">
        <v>520.4395230779224</v>
      </c>
      <c r="D34" s="62">
        <v>409.4391230058714</v>
      </c>
      <c r="E34" s="101">
        <v>65.7</v>
      </c>
      <c r="F34" s="81">
        <f>SUM(B34:E34)</f>
        <v>1144.4900598706115</v>
      </c>
      <c r="G34" s="98"/>
      <c r="H34" s="126"/>
      <c r="I34" s="60"/>
    </row>
    <row r="35" spans="1:6" ht="12.75">
      <c r="A35" s="194"/>
      <c r="B35" s="170"/>
      <c r="C35" s="170"/>
      <c r="D35" s="170"/>
      <c r="E35" s="170"/>
      <c r="F35" s="170"/>
    </row>
    <row r="36" spans="1:6" ht="12.75">
      <c r="A36" s="194" t="s">
        <v>75</v>
      </c>
      <c r="B36" s="170"/>
      <c r="C36" s="170"/>
      <c r="D36" s="170"/>
      <c r="E36" s="170"/>
      <c r="F36" s="170"/>
    </row>
    <row r="37" spans="1:6" ht="13.5" thickBot="1">
      <c r="A37" s="196" t="s">
        <v>76</v>
      </c>
      <c r="B37" s="171">
        <f>RATE(12,,-B17,B34)</f>
        <v>0.023414518998942244</v>
      </c>
      <c r="C37" s="171">
        <f>RATE(12,,-C17,C34)</f>
        <v>0.02563735556973528</v>
      </c>
      <c r="D37" s="171">
        <f>RATE(12,,-D17,D34)</f>
        <v>0.024229650049957096</v>
      </c>
      <c r="E37" s="171">
        <f>RATE(12,,-E17,E34)</f>
        <v>1.1620362363075469E-13</v>
      </c>
      <c r="F37" s="171">
        <f>RATE(12,,-F17,F34)</f>
        <v>0.0231344745517295</v>
      </c>
    </row>
    <row r="38" spans="1:6" ht="12.75">
      <c r="A38" s="12"/>
      <c r="B38" s="33"/>
      <c r="C38" s="33"/>
      <c r="D38" s="33"/>
      <c r="E38" s="33"/>
      <c r="F38" s="33"/>
    </row>
    <row r="39" spans="1:9" ht="12.75">
      <c r="A39" t="s">
        <v>18</v>
      </c>
      <c r="F39" s="121"/>
      <c r="H39" s="121"/>
      <c r="I39" s="121"/>
    </row>
    <row r="40" spans="6:9" ht="12.75">
      <c r="F40" s="121"/>
      <c r="H40" s="121"/>
      <c r="I40" s="121"/>
    </row>
    <row r="43" spans="2:3" ht="12.75">
      <c r="B43" s="121"/>
      <c r="C43" s="121"/>
    </row>
    <row r="44" spans="2:4" ht="12.75">
      <c r="B44" s="167"/>
      <c r="C44" s="167"/>
      <c r="D44" s="167"/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3.28125" style="0" customWidth="1"/>
    <col min="3" max="3" width="9.7109375" style="0" customWidth="1"/>
    <col min="4" max="4" width="13.28125" style="0" customWidth="1"/>
    <col min="5" max="5" width="8.7109375" style="0" customWidth="1"/>
    <col min="6" max="6" width="13.28125" style="0" customWidth="1"/>
    <col min="7" max="7" width="8.7109375" style="0" customWidth="1"/>
    <col min="8" max="8" width="13.28125" style="0" customWidth="1"/>
    <col min="9" max="9" width="8.7109375" style="0" customWidth="1"/>
    <col min="10" max="10" width="13.140625" style="0" customWidth="1"/>
    <col min="11" max="11" width="9.7109375" style="0" customWidth="1"/>
  </cols>
  <sheetData>
    <row r="1" spans="1:11" ht="18">
      <c r="A1" s="40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0.25">
      <c r="A3" s="41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0.25">
      <c r="A5" s="41" t="s">
        <v>40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2" ht="12.75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N7" s="5"/>
      <c r="O7" s="5"/>
      <c r="P7" s="5"/>
      <c r="Q7" s="5"/>
      <c r="R7" s="5"/>
      <c r="S7" s="5"/>
      <c r="T7" s="5"/>
      <c r="U7" s="5"/>
      <c r="V7" s="5"/>
    </row>
    <row r="8" spans="10:22" ht="12.75">
      <c r="J8" s="5"/>
      <c r="K8" s="5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14"/>
      <c r="B9" s="27" t="s">
        <v>21</v>
      </c>
      <c r="C9" s="28"/>
      <c r="D9" s="27" t="s">
        <v>46</v>
      </c>
      <c r="E9" s="28"/>
      <c r="F9" s="27" t="s">
        <v>47</v>
      </c>
      <c r="G9" s="28"/>
      <c r="H9" s="27" t="s">
        <v>12</v>
      </c>
      <c r="I9" s="28"/>
      <c r="J9" s="27" t="s">
        <v>13</v>
      </c>
      <c r="K9" s="28"/>
      <c r="N9" s="67"/>
      <c r="O9" s="67"/>
      <c r="P9" s="67"/>
      <c r="Q9" s="67"/>
      <c r="R9" s="67"/>
      <c r="S9" s="67"/>
      <c r="T9" s="67"/>
      <c r="U9" s="67"/>
      <c r="V9" s="5"/>
    </row>
    <row r="10" spans="1:22" ht="12.75">
      <c r="A10" s="15" t="s">
        <v>3</v>
      </c>
      <c r="B10" s="38" t="s">
        <v>48</v>
      </c>
      <c r="C10" s="6"/>
      <c r="D10" s="38" t="s">
        <v>48</v>
      </c>
      <c r="E10" s="6"/>
      <c r="F10" s="38" t="s">
        <v>48</v>
      </c>
      <c r="G10" s="6"/>
      <c r="H10" s="38" t="s">
        <v>48</v>
      </c>
      <c r="I10" s="6"/>
      <c r="J10" s="38" t="s">
        <v>48</v>
      </c>
      <c r="K10" s="6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16" t="s">
        <v>8</v>
      </c>
      <c r="B11" s="8" t="s">
        <v>49</v>
      </c>
      <c r="C11" s="23" t="s">
        <v>50</v>
      </c>
      <c r="D11" s="8" t="s">
        <v>51</v>
      </c>
      <c r="E11" s="23" t="s">
        <v>50</v>
      </c>
      <c r="F11" s="8" t="s">
        <v>52</v>
      </c>
      <c r="G11" s="23" t="s">
        <v>50</v>
      </c>
      <c r="H11" s="8" t="s">
        <v>53</v>
      </c>
      <c r="I11" s="23" t="s">
        <v>50</v>
      </c>
      <c r="J11" s="141" t="s">
        <v>52</v>
      </c>
      <c r="K11" s="21" t="s">
        <v>50</v>
      </c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193" t="s">
        <v>16</v>
      </c>
      <c r="B12" s="43"/>
      <c r="C12" s="53"/>
      <c r="D12" s="52"/>
      <c r="E12" s="52"/>
      <c r="F12" s="52"/>
      <c r="G12" s="52"/>
      <c r="H12" s="52"/>
      <c r="I12" s="54"/>
      <c r="J12" s="5"/>
      <c r="K12" s="1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194">
        <v>2000</v>
      </c>
      <c r="B13" s="62">
        <v>8036.2</v>
      </c>
      <c r="C13" s="62">
        <v>8914.7</v>
      </c>
      <c r="D13" s="31">
        <v>3641.4</v>
      </c>
      <c r="E13" s="62">
        <v>818.1</v>
      </c>
      <c r="F13" s="31">
        <v>3476.3</v>
      </c>
      <c r="G13" s="62">
        <v>1791.8</v>
      </c>
      <c r="H13" s="31">
        <v>1482.7</v>
      </c>
      <c r="I13" s="62">
        <v>1227.1</v>
      </c>
      <c r="J13" s="61">
        <f aca="true" t="shared" si="0" ref="J13:K18">(B13+D13+F13+H13)</f>
        <v>16636.600000000002</v>
      </c>
      <c r="K13" s="61">
        <f t="shared" si="0"/>
        <v>12751.7</v>
      </c>
      <c r="M13" s="1"/>
      <c r="N13" s="5"/>
      <c r="O13" s="12"/>
      <c r="P13" s="5"/>
      <c r="Q13" s="5"/>
      <c r="R13" s="5"/>
      <c r="S13" s="5"/>
      <c r="T13" s="5"/>
      <c r="U13" s="5"/>
      <c r="V13" s="5"/>
    </row>
    <row r="14" spans="1:22" ht="12.75">
      <c r="A14" s="194">
        <f>+A13+1</f>
        <v>2001</v>
      </c>
      <c r="B14" s="62">
        <v>7828.1</v>
      </c>
      <c r="C14" s="62">
        <v>9209.3</v>
      </c>
      <c r="D14" s="31">
        <v>3633.5</v>
      </c>
      <c r="E14" s="62">
        <v>1036.3</v>
      </c>
      <c r="F14" s="31">
        <v>3191.9</v>
      </c>
      <c r="G14" s="62">
        <v>1640.8</v>
      </c>
      <c r="H14" s="31">
        <v>1428.1</v>
      </c>
      <c r="I14" s="62">
        <v>1182.4</v>
      </c>
      <c r="J14" s="61">
        <f t="shared" si="0"/>
        <v>16081.6</v>
      </c>
      <c r="K14" s="61">
        <f t="shared" si="0"/>
        <v>13068.799999999997</v>
      </c>
      <c r="M14" s="1"/>
      <c r="N14" s="5"/>
      <c r="O14" s="12"/>
      <c r="P14" s="5"/>
      <c r="Q14" s="5"/>
      <c r="R14" s="5"/>
      <c r="S14" s="5"/>
      <c r="T14" s="5"/>
      <c r="U14" s="5"/>
      <c r="V14" s="5"/>
    </row>
    <row r="15" spans="1:15" ht="12.75">
      <c r="A15" s="194">
        <f>+A14+1</f>
        <v>2002</v>
      </c>
      <c r="B15" s="62">
        <v>7127.7</v>
      </c>
      <c r="C15" s="62">
        <v>8565.2</v>
      </c>
      <c r="D15" s="62">
        <v>3792.1</v>
      </c>
      <c r="E15" s="62">
        <v>1226.4</v>
      </c>
      <c r="F15" s="62">
        <v>3240.4</v>
      </c>
      <c r="G15" s="62">
        <v>1699.9</v>
      </c>
      <c r="H15" s="31">
        <v>1372.9</v>
      </c>
      <c r="I15" s="62">
        <v>1176.7</v>
      </c>
      <c r="J15" s="61">
        <f t="shared" si="0"/>
        <v>15533.099999999999</v>
      </c>
      <c r="K15" s="61">
        <f t="shared" si="0"/>
        <v>12668.2</v>
      </c>
      <c r="M15" s="1"/>
      <c r="O15" s="1"/>
    </row>
    <row r="16" spans="1:15" ht="12.75">
      <c r="A16" s="194">
        <v>2003</v>
      </c>
      <c r="B16" s="105">
        <v>6934.448</v>
      </c>
      <c r="C16" s="105">
        <v>8874.5</v>
      </c>
      <c r="D16" s="105">
        <v>3921.709</v>
      </c>
      <c r="E16" s="105">
        <v>1305.561</v>
      </c>
      <c r="F16" s="105">
        <v>3149.801</v>
      </c>
      <c r="G16" s="105">
        <v>1700.169</v>
      </c>
      <c r="H16" s="146">
        <v>1365.412</v>
      </c>
      <c r="I16" s="105">
        <v>1124.429</v>
      </c>
      <c r="J16" s="78">
        <f t="shared" si="0"/>
        <v>15371.369999999999</v>
      </c>
      <c r="K16" s="72">
        <f t="shared" si="0"/>
        <v>13004.659</v>
      </c>
      <c r="M16" s="1"/>
      <c r="O16" s="1"/>
    </row>
    <row r="17" spans="1:15" ht="12.75">
      <c r="A17" s="194">
        <v>2004</v>
      </c>
      <c r="B17" s="105">
        <v>7239.278</v>
      </c>
      <c r="C17" s="105">
        <v>9378.347</v>
      </c>
      <c r="D17" s="105">
        <v>4212.264</v>
      </c>
      <c r="E17" s="105">
        <v>1556.933</v>
      </c>
      <c r="F17" s="105">
        <v>3294.185</v>
      </c>
      <c r="G17" s="105">
        <v>1762.064</v>
      </c>
      <c r="H17" s="146">
        <v>1426.2</v>
      </c>
      <c r="I17" s="105">
        <v>1175.29</v>
      </c>
      <c r="J17" s="147">
        <f t="shared" si="0"/>
        <v>16171.927000000001</v>
      </c>
      <c r="K17" s="147">
        <f t="shared" si="0"/>
        <v>13872.633999999998</v>
      </c>
      <c r="M17" s="1"/>
      <c r="O17" s="1"/>
    </row>
    <row r="18" spans="1:11" ht="12.75">
      <c r="A18" s="194" t="s">
        <v>72</v>
      </c>
      <c r="B18" s="105">
        <v>7617.8</v>
      </c>
      <c r="C18" s="105">
        <v>9769</v>
      </c>
      <c r="D18" s="105">
        <v>4227</v>
      </c>
      <c r="E18" s="105">
        <v>1618</v>
      </c>
      <c r="F18" s="105">
        <v>3301.9</v>
      </c>
      <c r="G18" s="105">
        <v>1764</v>
      </c>
      <c r="H18" s="146">
        <v>1427.2</v>
      </c>
      <c r="I18" s="105">
        <v>1197.7</v>
      </c>
      <c r="J18" s="147">
        <f t="shared" si="0"/>
        <v>16573.899999999998</v>
      </c>
      <c r="K18" s="147">
        <f t="shared" si="0"/>
        <v>14348.7</v>
      </c>
    </row>
    <row r="19" spans="1:15" ht="12.75">
      <c r="A19" s="195"/>
      <c r="B19" s="45"/>
      <c r="C19" s="56"/>
      <c r="D19" s="55"/>
      <c r="E19" s="56"/>
      <c r="F19" s="55"/>
      <c r="G19" s="55"/>
      <c r="H19" s="55"/>
      <c r="I19" s="55"/>
      <c r="J19" s="37"/>
      <c r="K19" s="140"/>
      <c r="M19" s="1"/>
      <c r="O19" s="1"/>
    </row>
    <row r="20" spans="1:15" ht="12.75">
      <c r="A20" s="193" t="s">
        <v>17</v>
      </c>
      <c r="B20" s="4"/>
      <c r="C20" s="48"/>
      <c r="D20" s="55"/>
      <c r="E20" s="55"/>
      <c r="F20" s="55"/>
      <c r="G20" s="55"/>
      <c r="H20" s="55"/>
      <c r="I20" s="55"/>
      <c r="J20" s="37"/>
      <c r="K20" s="140"/>
      <c r="M20" s="1"/>
      <c r="O20" s="1"/>
    </row>
    <row r="21" spans="1:15" ht="12.75">
      <c r="A21" s="194">
        <f>+A17+2</f>
        <v>2006</v>
      </c>
      <c r="B21" s="45">
        <v>7534.5787000561095</v>
      </c>
      <c r="C21" s="45">
        <v>9711.122733840233</v>
      </c>
      <c r="D21" s="62">
        <v>4247.179028172726</v>
      </c>
      <c r="E21" s="62">
        <v>1633.8140756052685</v>
      </c>
      <c r="F21" s="62">
        <v>3253.6216779627084</v>
      </c>
      <c r="G21" s="62">
        <v>1747.0278924032273</v>
      </c>
      <c r="H21" s="146">
        <v>1427.2</v>
      </c>
      <c r="I21" s="105">
        <v>1197.7</v>
      </c>
      <c r="J21" s="78">
        <f>(B21+D21+F21+H21)</f>
        <v>16462.579406191544</v>
      </c>
      <c r="K21" s="72">
        <f>(C21+E21+G21+I21)</f>
        <v>14289.664701848731</v>
      </c>
      <c r="L21" s="149"/>
      <c r="M21" s="128"/>
      <c r="O21" s="127"/>
    </row>
    <row r="22" spans="1:15" ht="12.75">
      <c r="A22" s="194">
        <f>+A21+1</f>
        <v>2007</v>
      </c>
      <c r="B22" s="45">
        <v>7801.47282244024</v>
      </c>
      <c r="C22" s="45">
        <v>10109.224742617844</v>
      </c>
      <c r="D22" s="62">
        <v>4386.456441674591</v>
      </c>
      <c r="E22" s="62">
        <v>1695.5606846469148</v>
      </c>
      <c r="F22" s="62">
        <v>3258.5663803473353</v>
      </c>
      <c r="G22" s="62">
        <v>1758.4180833250014</v>
      </c>
      <c r="H22" s="146">
        <v>1427.2</v>
      </c>
      <c r="I22" s="105">
        <v>1197.7</v>
      </c>
      <c r="J22" s="78">
        <f>(B22+D22+F22+H22)</f>
        <v>16873.69564446217</v>
      </c>
      <c r="K22" s="72">
        <f>(C22+E22+G22+I22)</f>
        <v>14760.90351058976</v>
      </c>
      <c r="L22" s="149"/>
      <c r="M22" s="128"/>
      <c r="O22" s="127"/>
    </row>
    <row r="23" spans="1:15" ht="12.75">
      <c r="A23" s="194">
        <f>+A22+1</f>
        <v>2008</v>
      </c>
      <c r="B23" s="45">
        <v>8035.842951840687</v>
      </c>
      <c r="C23" s="45">
        <v>10462.88264946171</v>
      </c>
      <c r="D23" s="62">
        <v>4526.064400798263</v>
      </c>
      <c r="E23" s="62">
        <v>1758.0031791371653</v>
      </c>
      <c r="F23" s="62">
        <v>3339.2524875204226</v>
      </c>
      <c r="G23" s="62">
        <v>1810.750765942523</v>
      </c>
      <c r="H23" s="146">
        <v>1427.2</v>
      </c>
      <c r="I23" s="105">
        <v>1197.7</v>
      </c>
      <c r="J23" s="78">
        <f aca="true" t="shared" si="1" ref="J23:K26">(B23+D23+F23+H23)</f>
        <v>17328.359840159374</v>
      </c>
      <c r="K23" s="72">
        <f t="shared" si="1"/>
        <v>15229.336594541399</v>
      </c>
      <c r="L23" s="149"/>
      <c r="M23" s="128"/>
      <c r="O23" s="127"/>
    </row>
    <row r="24" spans="1:15" ht="12.75">
      <c r="A24" s="194"/>
      <c r="B24" s="45"/>
      <c r="C24" s="45"/>
      <c r="D24" s="48"/>
      <c r="E24" s="48"/>
      <c r="F24" s="62"/>
      <c r="G24" s="62"/>
      <c r="H24" s="31"/>
      <c r="I24" s="62"/>
      <c r="J24" s="78"/>
      <c r="K24" s="72"/>
      <c r="L24" s="150"/>
      <c r="O24" s="1"/>
    </row>
    <row r="25" spans="1:15" ht="12.75">
      <c r="A25" s="194">
        <f>+A23+1</f>
        <v>2009</v>
      </c>
      <c r="B25" s="45">
        <v>8283.613779063393</v>
      </c>
      <c r="C25" s="45">
        <v>10836.393787479017</v>
      </c>
      <c r="D25" s="48">
        <v>4691.3410027190275</v>
      </c>
      <c r="E25" s="48">
        <v>1830.9895399992297</v>
      </c>
      <c r="F25" s="62">
        <v>3462.5741067550816</v>
      </c>
      <c r="G25" s="62">
        <v>1886.677185831772</v>
      </c>
      <c r="H25" s="146">
        <v>1427.2</v>
      </c>
      <c r="I25" s="105">
        <v>1197.7</v>
      </c>
      <c r="J25" s="78">
        <f t="shared" si="1"/>
        <v>17864.728888537502</v>
      </c>
      <c r="K25" s="72">
        <f t="shared" si="1"/>
        <v>15751.760513310019</v>
      </c>
      <c r="L25" s="150"/>
      <c r="M25" s="98"/>
      <c r="O25" s="99"/>
    </row>
    <row r="26" spans="1:15" ht="12.75">
      <c r="A26" s="194">
        <f>+A25+1</f>
        <v>2010</v>
      </c>
      <c r="B26" s="45">
        <v>8531.956052646781</v>
      </c>
      <c r="C26" s="45">
        <v>11214.840287669818</v>
      </c>
      <c r="D26" s="62">
        <v>4872.028908485791</v>
      </c>
      <c r="E26" s="62">
        <v>1910.6654038448569</v>
      </c>
      <c r="F26" s="62">
        <v>3618.3807035069553</v>
      </c>
      <c r="G26" s="62">
        <v>1976.2893185561463</v>
      </c>
      <c r="H26" s="146">
        <v>1427.2</v>
      </c>
      <c r="I26" s="105">
        <v>1197.7</v>
      </c>
      <c r="J26" s="78">
        <f t="shared" si="1"/>
        <v>18449.56566463953</v>
      </c>
      <c r="K26" s="72">
        <f t="shared" si="1"/>
        <v>16299.495010070821</v>
      </c>
      <c r="L26" s="149"/>
      <c r="M26" s="128"/>
      <c r="O26" s="127"/>
    </row>
    <row r="27" spans="1:15" ht="12.75">
      <c r="A27" s="194">
        <f>+A26+1</f>
        <v>2011</v>
      </c>
      <c r="B27" s="45">
        <v>8794.424640483321</v>
      </c>
      <c r="C27" s="45">
        <v>11627.59850940125</v>
      </c>
      <c r="D27" s="62">
        <v>5059.49349307027</v>
      </c>
      <c r="E27" s="62">
        <v>1993.736787291836</v>
      </c>
      <c r="F27" s="62">
        <v>3787.85399652472</v>
      </c>
      <c r="G27" s="62">
        <v>2073.7930655407104</v>
      </c>
      <c r="H27" s="146">
        <v>1427.2</v>
      </c>
      <c r="I27" s="105">
        <v>1197.7</v>
      </c>
      <c r="J27" s="78">
        <f aca="true" t="shared" si="2" ref="J27:K30">(B27+D27+F27+H27)</f>
        <v>19068.97213007831</v>
      </c>
      <c r="K27" s="72">
        <f t="shared" si="2"/>
        <v>16892.8283622338</v>
      </c>
      <c r="L27" s="149"/>
      <c r="M27" s="128"/>
      <c r="O27" s="127"/>
    </row>
    <row r="28" spans="1:12" ht="12.75">
      <c r="A28" s="194"/>
      <c r="B28" s="45"/>
      <c r="C28" s="45"/>
      <c r="D28" s="48"/>
      <c r="E28" s="48"/>
      <c r="F28" s="62"/>
      <c r="G28" s="62"/>
      <c r="H28" s="31"/>
      <c r="I28" s="62"/>
      <c r="J28" s="78"/>
      <c r="K28" s="72"/>
      <c r="L28" s="150"/>
    </row>
    <row r="29" spans="1:15" ht="12.75">
      <c r="A29" s="194">
        <f>+A27+1</f>
        <v>2012</v>
      </c>
      <c r="B29" s="45">
        <v>9073.165447714699</v>
      </c>
      <c r="C29" s="45">
        <v>12065.342344053633</v>
      </c>
      <c r="D29" s="48">
        <v>5252.96027808601</v>
      </c>
      <c r="E29" s="48">
        <v>2079.942716504579</v>
      </c>
      <c r="F29" s="62">
        <v>3963.3660050593753</v>
      </c>
      <c r="G29" s="62">
        <v>2175.0677318685125</v>
      </c>
      <c r="H29" s="146">
        <v>1427.2</v>
      </c>
      <c r="I29" s="105">
        <v>1197.7</v>
      </c>
      <c r="J29" s="78">
        <f t="shared" si="2"/>
        <v>19716.691730860086</v>
      </c>
      <c r="K29" s="72">
        <f t="shared" si="2"/>
        <v>17518.052792426726</v>
      </c>
      <c r="L29" s="150"/>
      <c r="M29" s="98"/>
      <c r="O29" s="99"/>
    </row>
    <row r="30" spans="1:15" ht="12.75">
      <c r="A30" s="194">
        <f>+A29+1</f>
        <v>2013</v>
      </c>
      <c r="B30" s="45">
        <v>9365.52421418459</v>
      </c>
      <c r="C30" s="45">
        <v>12539.47635314983</v>
      </c>
      <c r="D30" s="62">
        <v>5452.116833742963</v>
      </c>
      <c r="E30" s="62">
        <v>2169.1997230140814</v>
      </c>
      <c r="F30" s="62">
        <v>4132.43824398695</v>
      </c>
      <c r="G30" s="62">
        <v>2273.291071453389</v>
      </c>
      <c r="H30" s="146">
        <v>1427.2</v>
      </c>
      <c r="I30" s="105">
        <v>1197.7</v>
      </c>
      <c r="J30" s="78">
        <f t="shared" si="2"/>
        <v>20377.279291914503</v>
      </c>
      <c r="K30" s="72">
        <f t="shared" si="2"/>
        <v>18179.667147617303</v>
      </c>
      <c r="L30" s="149"/>
      <c r="M30" s="128"/>
      <c r="O30" s="127"/>
    </row>
    <row r="31" spans="1:15" ht="12.75">
      <c r="A31" s="194">
        <f>+A30+1</f>
        <v>2014</v>
      </c>
      <c r="B31" s="45">
        <v>9677.669105545658</v>
      </c>
      <c r="C31" s="45">
        <v>13044.789141714777</v>
      </c>
      <c r="D31" s="62">
        <v>5656.8816380917</v>
      </c>
      <c r="E31" s="62">
        <v>2261.5142173384374</v>
      </c>
      <c r="F31" s="62">
        <v>4299.688456661849</v>
      </c>
      <c r="G31" s="62">
        <v>2370.980130247772</v>
      </c>
      <c r="H31" s="146">
        <v>1427.2</v>
      </c>
      <c r="I31" s="105">
        <v>1197.7</v>
      </c>
      <c r="J31" s="78">
        <f aca="true" t="shared" si="3" ref="J31:K34">(B31+D31+F31+H31)</f>
        <v>21061.439200299206</v>
      </c>
      <c r="K31" s="72">
        <f t="shared" si="3"/>
        <v>18874.983489300987</v>
      </c>
      <c r="L31" s="149"/>
      <c r="M31" s="128"/>
      <c r="O31" s="127"/>
    </row>
    <row r="32" spans="1:12" ht="12.75">
      <c r="A32" s="194"/>
      <c r="B32" s="45"/>
      <c r="C32" s="45"/>
      <c r="D32" s="48"/>
      <c r="E32" s="48"/>
      <c r="F32" s="62"/>
      <c r="G32" s="62"/>
      <c r="H32" s="31"/>
      <c r="I32" s="62"/>
      <c r="J32" s="78"/>
      <c r="K32" s="72"/>
      <c r="L32" s="150"/>
    </row>
    <row r="33" spans="1:15" ht="12.75">
      <c r="A33" s="194">
        <f>+A31+1</f>
        <v>2015</v>
      </c>
      <c r="B33" s="48">
        <v>10006.74744047153</v>
      </c>
      <c r="C33" s="48">
        <v>13593.756780959153</v>
      </c>
      <c r="D33" s="48">
        <v>5867.289581106601</v>
      </c>
      <c r="E33" s="48">
        <v>2356.9389018830057</v>
      </c>
      <c r="F33" s="62">
        <v>4464.705749872903</v>
      </c>
      <c r="G33" s="62">
        <v>2467.903178811325</v>
      </c>
      <c r="H33" s="146">
        <v>1427.2</v>
      </c>
      <c r="I33" s="105">
        <v>1197.7</v>
      </c>
      <c r="J33" s="78">
        <f t="shared" si="3"/>
        <v>21765.942771451035</v>
      </c>
      <c r="K33" s="72">
        <f t="shared" si="3"/>
        <v>19616.298861653486</v>
      </c>
      <c r="L33" s="150"/>
      <c r="M33" s="98"/>
      <c r="O33" s="99"/>
    </row>
    <row r="34" spans="1:15" ht="12.75">
      <c r="A34" s="194">
        <f>+A33+1</f>
        <v>2016</v>
      </c>
      <c r="B34" s="48">
        <v>10356.451879770571</v>
      </c>
      <c r="C34" s="48">
        <v>14177.403112268019</v>
      </c>
      <c r="D34" s="62">
        <v>6079.2918530206825</v>
      </c>
      <c r="E34" s="62">
        <v>2453.8866678676886</v>
      </c>
      <c r="F34" s="62">
        <v>4624.278932445289</v>
      </c>
      <c r="G34" s="62">
        <v>2562.27833854427</v>
      </c>
      <c r="H34" s="146">
        <v>1427.2</v>
      </c>
      <c r="I34" s="105">
        <v>1197.7</v>
      </c>
      <c r="J34" s="72">
        <f t="shared" si="3"/>
        <v>22487.222665236546</v>
      </c>
      <c r="K34" s="81">
        <f t="shared" si="3"/>
        <v>20391.26811867998</v>
      </c>
      <c r="L34" s="149"/>
      <c r="M34" s="128"/>
      <c r="O34" s="127"/>
    </row>
    <row r="35" spans="1:15" ht="12.75">
      <c r="A35" s="194">
        <f>+A34+1</f>
        <v>2017</v>
      </c>
      <c r="B35" s="48">
        <v>10729.214534523397</v>
      </c>
      <c r="C35" s="48">
        <v>14799.51314698089</v>
      </c>
      <c r="D35" s="62">
        <v>6294.885191427957</v>
      </c>
      <c r="E35" s="62">
        <v>2553.1796611198192</v>
      </c>
      <c r="F35" s="62">
        <v>4781.775489784837</v>
      </c>
      <c r="G35" s="62">
        <v>2655.95169777378</v>
      </c>
      <c r="H35" s="187">
        <v>1427.2</v>
      </c>
      <c r="I35" s="105">
        <v>1197.7</v>
      </c>
      <c r="J35" s="72">
        <f>(B35+D35+F35+H35)</f>
        <v>23233.07521573619</v>
      </c>
      <c r="K35" s="81">
        <f>(C35+E35+G35+I35)</f>
        <v>21206.34450587449</v>
      </c>
      <c r="L35" s="149"/>
      <c r="M35" s="128"/>
      <c r="O35" s="127"/>
    </row>
    <row r="36" spans="1:15" ht="12.75">
      <c r="A36" s="194"/>
      <c r="B36" s="170"/>
      <c r="C36" s="170"/>
      <c r="D36" s="170"/>
      <c r="E36" s="170"/>
      <c r="F36" s="178"/>
      <c r="G36" s="178"/>
      <c r="H36" s="178"/>
      <c r="I36" s="178"/>
      <c r="J36" s="178"/>
      <c r="K36" s="170"/>
      <c r="O36" s="1"/>
    </row>
    <row r="37" spans="1:11" ht="12.75">
      <c r="A37" s="194" t="s">
        <v>75</v>
      </c>
      <c r="B37" s="170"/>
      <c r="C37" s="170"/>
      <c r="D37" s="170"/>
      <c r="E37" s="170"/>
      <c r="F37" s="178"/>
      <c r="G37" s="178"/>
      <c r="H37" s="178"/>
      <c r="I37" s="178"/>
      <c r="J37" s="178"/>
      <c r="K37" s="170"/>
    </row>
    <row r="38" spans="1:11" ht="13.5" thickBot="1">
      <c r="A38" s="196" t="s">
        <v>76</v>
      </c>
      <c r="B38" s="171">
        <f aca="true" t="shared" si="4" ref="B38:K38">RATE(12,,-B18,B35)</f>
        <v>0.028951402754521134</v>
      </c>
      <c r="C38" s="171">
        <f t="shared" si="4"/>
        <v>0.035221087317272234</v>
      </c>
      <c r="D38" s="171">
        <f t="shared" si="4"/>
        <v>0.03374390945744536</v>
      </c>
      <c r="E38" s="171">
        <f t="shared" si="4"/>
        <v>0.03874410367830559</v>
      </c>
      <c r="F38" s="186">
        <f t="shared" si="4"/>
        <v>0.031340578196737766</v>
      </c>
      <c r="G38" s="186">
        <f t="shared" si="4"/>
        <v>0.03468971619089249</v>
      </c>
      <c r="H38" s="186">
        <f t="shared" si="4"/>
        <v>1.1627834690784442E-13</v>
      </c>
      <c r="I38" s="186">
        <f t="shared" si="4"/>
        <v>1.162234267449008E-13</v>
      </c>
      <c r="J38" s="186">
        <f t="shared" si="4"/>
        <v>0.028545476908369206</v>
      </c>
      <c r="K38" s="171">
        <f t="shared" si="4"/>
        <v>0.033089081034775966</v>
      </c>
    </row>
    <row r="40" spans="1:11" ht="12.75">
      <c r="A40" t="s">
        <v>18</v>
      </c>
      <c r="B40" s="121"/>
      <c r="C40" s="121"/>
      <c r="D40" s="69"/>
      <c r="E40" s="69"/>
      <c r="F40" s="69"/>
      <c r="G40" s="69"/>
      <c r="H40" s="69"/>
      <c r="I40" s="69"/>
      <c r="J40" s="69"/>
      <c r="K40" s="69"/>
    </row>
    <row r="41" spans="1:11" ht="12.75">
      <c r="A41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</row>
  </sheetData>
  <printOptions horizontalCentered="1"/>
  <pageMargins left="0.75" right="0" top="0.75" bottom="0.2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14.7109375" style="0" customWidth="1"/>
    <col min="5" max="6" width="10.7109375" style="0" customWidth="1"/>
    <col min="7" max="7" width="14.7109375" style="0" customWidth="1"/>
  </cols>
  <sheetData>
    <row r="1" spans="1:6" ht="12.75">
      <c r="A1" s="20"/>
      <c r="B1" s="20"/>
      <c r="C1" s="20"/>
      <c r="D1" s="20"/>
      <c r="E1" s="20"/>
      <c r="F1" s="20"/>
    </row>
    <row r="2" spans="1:7" ht="20.25">
      <c r="A2" s="206" t="s">
        <v>68</v>
      </c>
      <c r="B2" s="206"/>
      <c r="C2" s="206"/>
      <c r="D2" s="206"/>
      <c r="E2" s="206"/>
      <c r="F2" s="206"/>
      <c r="G2" s="206"/>
    </row>
    <row r="3" spans="1:6" ht="12.75">
      <c r="A3" s="20"/>
      <c r="B3" s="20"/>
      <c r="C3" s="20"/>
      <c r="D3" s="20"/>
      <c r="E3" s="20"/>
      <c r="F3" s="20"/>
    </row>
    <row r="4" spans="1:6" ht="15.75">
      <c r="A4" s="19" t="s">
        <v>2</v>
      </c>
      <c r="B4" s="20"/>
      <c r="C4" s="20"/>
      <c r="D4" s="20"/>
      <c r="E4" s="20"/>
      <c r="F4" s="20"/>
    </row>
    <row r="5" spans="1:6" ht="12.75">
      <c r="A5" s="24"/>
      <c r="B5" s="20"/>
      <c r="C5" s="20"/>
      <c r="D5" s="20"/>
      <c r="E5" s="20"/>
      <c r="F5" s="20"/>
    </row>
    <row r="6" ht="13.5" thickBot="1"/>
    <row r="7" spans="1:7" ht="12.75">
      <c r="A7" s="89" t="s">
        <v>3</v>
      </c>
      <c r="B7" s="93" t="s">
        <v>60</v>
      </c>
      <c r="C7" s="110" t="s">
        <v>62</v>
      </c>
      <c r="D7" s="95" t="s">
        <v>66</v>
      </c>
      <c r="E7" s="203" t="s">
        <v>65</v>
      </c>
      <c r="F7" s="204"/>
      <c r="G7" s="205"/>
    </row>
    <row r="8" spans="1:7" ht="12.75">
      <c r="A8" s="90" t="s">
        <v>8</v>
      </c>
      <c r="B8" s="21" t="s">
        <v>61</v>
      </c>
      <c r="C8" s="22" t="s">
        <v>63</v>
      </c>
      <c r="D8" s="21" t="s">
        <v>64</v>
      </c>
      <c r="E8" s="23" t="s">
        <v>61</v>
      </c>
      <c r="F8" s="10" t="s">
        <v>67</v>
      </c>
      <c r="G8" s="114" t="s">
        <v>64</v>
      </c>
    </row>
    <row r="9" spans="1:7" ht="12.75">
      <c r="A9" s="200" t="s">
        <v>16</v>
      </c>
      <c r="B9" s="15"/>
      <c r="C9" s="5"/>
      <c r="D9" s="15"/>
      <c r="E9" s="6"/>
      <c r="F9" s="6"/>
      <c r="G9" s="92"/>
    </row>
    <row r="10" spans="1:12" ht="12.75">
      <c r="A10" s="194">
        <v>2000</v>
      </c>
      <c r="B10" s="73">
        <v>82627.2</v>
      </c>
      <c r="C10" s="88">
        <v>24750.911</v>
      </c>
      <c r="D10" s="73">
        <v>12936.9</v>
      </c>
      <c r="E10" s="111"/>
      <c r="F10" s="111"/>
      <c r="G10" s="115"/>
      <c r="H10" s="60"/>
      <c r="I10" s="60"/>
      <c r="K10" s="107"/>
      <c r="L10" s="107"/>
    </row>
    <row r="11" spans="1:12" ht="12.75">
      <c r="A11" s="194">
        <f>+A10+1</f>
        <v>2001</v>
      </c>
      <c r="B11" s="73">
        <v>78184.6</v>
      </c>
      <c r="C11" s="88">
        <v>23235.962</v>
      </c>
      <c r="D11" s="73">
        <v>12063.2</v>
      </c>
      <c r="E11" s="111">
        <f aca="true" t="shared" si="0" ref="E11:G15">((B11/B10)-1)*100</f>
        <v>-5.376679834243436</v>
      </c>
      <c r="F11" s="111">
        <f t="shared" si="0"/>
        <v>-6.120780766413003</v>
      </c>
      <c r="G11" s="115">
        <f t="shared" si="0"/>
        <v>-6.753549923088209</v>
      </c>
      <c r="H11" s="60"/>
      <c r="I11" s="60"/>
      <c r="K11" s="107"/>
      <c r="L11" s="107"/>
    </row>
    <row r="12" spans="1:12" ht="12.75">
      <c r="A12" s="194">
        <f>+A11+1</f>
        <v>2002</v>
      </c>
      <c r="B12" s="73">
        <v>78309.94</v>
      </c>
      <c r="C12" s="88">
        <v>23241.757000000005</v>
      </c>
      <c r="D12" s="73">
        <v>12103.2</v>
      </c>
      <c r="E12" s="111">
        <f t="shared" si="0"/>
        <v>0.16031290049447477</v>
      </c>
      <c r="F12" s="111">
        <f t="shared" si="0"/>
        <v>0.02493978945226072</v>
      </c>
      <c r="G12" s="115">
        <f t="shared" si="0"/>
        <v>0.33158697526360914</v>
      </c>
      <c r="H12" s="60"/>
      <c r="I12" s="60"/>
      <c r="K12" s="107"/>
      <c r="L12" s="107"/>
    </row>
    <row r="13" spans="1:12" ht="12.75">
      <c r="A13" s="194">
        <v>2003</v>
      </c>
      <c r="B13" s="73">
        <v>74056.14</v>
      </c>
      <c r="C13" s="88">
        <v>21917.514</v>
      </c>
      <c r="D13" s="73">
        <v>11855.024</v>
      </c>
      <c r="E13" s="111">
        <f t="shared" si="0"/>
        <v>-5.4320051835054395</v>
      </c>
      <c r="F13" s="111">
        <f t="shared" si="0"/>
        <v>-5.697688862335171</v>
      </c>
      <c r="G13" s="115">
        <f t="shared" si="0"/>
        <v>-2.050499041575793</v>
      </c>
      <c r="H13" s="60"/>
      <c r="I13" s="60"/>
      <c r="K13" s="107"/>
      <c r="L13" s="107"/>
    </row>
    <row r="14" spans="1:12" ht="12.75">
      <c r="A14" s="194">
        <v>2004</v>
      </c>
      <c r="B14" s="73">
        <v>72914.46299999999</v>
      </c>
      <c r="C14" s="88">
        <v>21789.686999999994</v>
      </c>
      <c r="D14" s="73">
        <v>12378.124</v>
      </c>
      <c r="E14" s="111">
        <f t="shared" si="0"/>
        <v>-1.5416371957814867</v>
      </c>
      <c r="F14" s="111">
        <f t="shared" si="0"/>
        <v>-0.5832185164795778</v>
      </c>
      <c r="G14" s="115">
        <f t="shared" si="0"/>
        <v>4.412475250999082</v>
      </c>
      <c r="H14" s="60"/>
      <c r="I14" s="60"/>
      <c r="K14" s="107"/>
      <c r="L14" s="107"/>
    </row>
    <row r="15" spans="1:12" ht="12.75">
      <c r="A15" s="194" t="s">
        <v>72</v>
      </c>
      <c r="B15" s="73">
        <v>71057.33499999999</v>
      </c>
      <c r="C15" s="88">
        <v>20924.084</v>
      </c>
      <c r="D15" s="73">
        <v>12419.9</v>
      </c>
      <c r="E15" s="111">
        <f t="shared" si="0"/>
        <v>-2.5469953745664964</v>
      </c>
      <c r="F15" s="111">
        <f t="shared" si="0"/>
        <v>-3.972535264044852</v>
      </c>
      <c r="G15" s="115">
        <f t="shared" si="0"/>
        <v>0.33749863872747365</v>
      </c>
      <c r="H15" s="108"/>
      <c r="I15" s="60"/>
      <c r="K15" s="107"/>
      <c r="L15" s="107"/>
    </row>
    <row r="16" spans="1:12" ht="12.75">
      <c r="A16" s="195"/>
      <c r="B16" s="73"/>
      <c r="C16" s="88"/>
      <c r="D16" s="73"/>
      <c r="E16" s="111"/>
      <c r="F16" s="111"/>
      <c r="G16" s="115"/>
      <c r="H16" s="108"/>
      <c r="I16" s="60"/>
      <c r="K16" s="107"/>
      <c r="L16" s="107"/>
    </row>
    <row r="17" spans="1:12" ht="12.75">
      <c r="A17" s="193" t="s">
        <v>17</v>
      </c>
      <c r="B17" s="75"/>
      <c r="C17" s="96"/>
      <c r="D17" s="75"/>
      <c r="E17" s="112"/>
      <c r="F17" s="112"/>
      <c r="G17" s="116"/>
      <c r="H17" s="108"/>
      <c r="I17" s="60"/>
      <c r="K17" s="107"/>
      <c r="L17" s="107"/>
    </row>
    <row r="18" spans="1:12" ht="12.75">
      <c r="A18" s="194">
        <f>+A14+2</f>
        <v>2006</v>
      </c>
      <c r="B18" s="73">
        <v>71011.56396923172</v>
      </c>
      <c r="C18" s="88">
        <v>20481.24678395064</v>
      </c>
      <c r="D18" s="73">
        <v>12306.371248328645</v>
      </c>
      <c r="E18" s="111">
        <f>((B18/B15)-1)*100</f>
        <v>-0.06441422376489703</v>
      </c>
      <c r="F18" s="111">
        <f>((C18/C15)-1)*100</f>
        <v>-2.1163995329466223</v>
      </c>
      <c r="G18" s="115">
        <f>((D18/D15)-1)*100</f>
        <v>-0.9140874859809967</v>
      </c>
      <c r="H18" s="108"/>
      <c r="I18" s="60"/>
      <c r="K18" s="107"/>
      <c r="L18" s="107"/>
    </row>
    <row r="19" spans="1:12" ht="12.75">
      <c r="A19" s="194">
        <f>+A18+1</f>
        <v>2007</v>
      </c>
      <c r="B19" s="73">
        <v>72907.39087183631</v>
      </c>
      <c r="C19" s="88">
        <v>20332.477419906256</v>
      </c>
      <c r="D19" s="73">
        <v>12327.650844019672</v>
      </c>
      <c r="E19" s="111">
        <f aca="true" t="shared" si="1" ref="E19:G20">((B19/B18)-1)*100</f>
        <v>2.6697439073810836</v>
      </c>
      <c r="F19" s="111">
        <f t="shared" si="1"/>
        <v>-0.7263686904107836</v>
      </c>
      <c r="G19" s="115">
        <f t="shared" si="1"/>
        <v>0.17291527503622284</v>
      </c>
      <c r="H19" s="60"/>
      <c r="I19" s="60"/>
      <c r="K19" s="107"/>
      <c r="L19" s="107"/>
    </row>
    <row r="20" spans="1:12" ht="12.75">
      <c r="A20" s="194">
        <f>+A19+1</f>
        <v>2008</v>
      </c>
      <c r="B20" s="73">
        <v>73909.51011898552</v>
      </c>
      <c r="C20" s="88">
        <v>20589.23832587938</v>
      </c>
      <c r="D20" s="73">
        <v>12541.355740983368</v>
      </c>
      <c r="E20" s="111">
        <f t="shared" si="1"/>
        <v>1.3745098201509265</v>
      </c>
      <c r="F20" s="111">
        <f t="shared" si="1"/>
        <v>1.2628117108923753</v>
      </c>
      <c r="G20" s="115">
        <f t="shared" si="1"/>
        <v>1.7335411236713227</v>
      </c>
      <c r="H20" s="60"/>
      <c r="I20" s="60"/>
      <c r="K20" s="107"/>
      <c r="L20" s="107"/>
    </row>
    <row r="21" spans="1:12" ht="12.75">
      <c r="A21" s="194"/>
      <c r="B21" s="73"/>
      <c r="C21" s="88"/>
      <c r="D21" s="73"/>
      <c r="E21" s="111"/>
      <c r="F21" s="111"/>
      <c r="G21" s="115"/>
      <c r="H21" s="60"/>
      <c r="I21" s="60"/>
      <c r="K21" s="107"/>
      <c r="L21" s="107"/>
    </row>
    <row r="22" spans="1:12" ht="12.75">
      <c r="A22" s="194">
        <f>+A20+1</f>
        <v>2009</v>
      </c>
      <c r="B22" s="73">
        <v>75305.2838830039</v>
      </c>
      <c r="C22" s="88">
        <v>21108.724373048874</v>
      </c>
      <c r="D22" s="73">
        <v>12863.925399341935</v>
      </c>
      <c r="E22" s="111">
        <f>((B22/B20)-1)*100</f>
        <v>1.8884900762721202</v>
      </c>
      <c r="F22" s="111">
        <f>((C22/C20)-1)*100</f>
        <v>2.5230950215216597</v>
      </c>
      <c r="G22" s="115">
        <f>((D22/D20)-1)*100</f>
        <v>2.5720477516194995</v>
      </c>
      <c r="H22" s="60"/>
      <c r="I22" s="60"/>
      <c r="K22" s="107"/>
      <c r="L22" s="107"/>
    </row>
    <row r="23" spans="1:12" ht="12.75">
      <c r="A23" s="194">
        <f>+A22+1</f>
        <v>2010</v>
      </c>
      <c r="B23" s="73">
        <v>76871.76580033265</v>
      </c>
      <c r="C23" s="88">
        <v>21790.070558580923</v>
      </c>
      <c r="D23" s="73">
        <v>13265.150725570058</v>
      </c>
      <c r="E23" s="111">
        <f aca="true" t="shared" si="2" ref="E23:G24">((B23/B22)-1)*100</f>
        <v>2.0801753031865378</v>
      </c>
      <c r="F23" s="111">
        <f t="shared" si="2"/>
        <v>3.2277942214356425</v>
      </c>
      <c r="G23" s="115">
        <f t="shared" si="2"/>
        <v>3.1189960589218524</v>
      </c>
      <c r="H23" s="60"/>
      <c r="I23" s="60"/>
      <c r="K23" s="107"/>
      <c r="L23" s="107"/>
    </row>
    <row r="24" spans="1:12" ht="12.75">
      <c r="A24" s="194">
        <f>+A23+1</f>
        <v>2011</v>
      </c>
      <c r="B24" s="73">
        <v>78524.44064750997</v>
      </c>
      <c r="C24" s="88">
        <v>22531.64240191967</v>
      </c>
      <c r="D24" s="73">
        <v>13701.601058590151</v>
      </c>
      <c r="E24" s="111">
        <f t="shared" si="2"/>
        <v>2.1499113881031207</v>
      </c>
      <c r="F24" s="111">
        <f t="shared" si="2"/>
        <v>3.403255814822126</v>
      </c>
      <c r="G24" s="115">
        <f t="shared" si="2"/>
        <v>3.290202592110658</v>
      </c>
      <c r="H24" s="60"/>
      <c r="I24" s="60"/>
      <c r="K24" s="107"/>
      <c r="L24" s="107"/>
    </row>
    <row r="25" spans="1:12" ht="12.75">
      <c r="A25" s="194"/>
      <c r="B25" s="73"/>
      <c r="C25" s="88"/>
      <c r="D25" s="73"/>
      <c r="E25" s="111"/>
      <c r="F25" s="111"/>
      <c r="G25" s="115"/>
      <c r="H25" s="60"/>
      <c r="I25" s="60"/>
      <c r="K25" s="107"/>
      <c r="L25" s="107"/>
    </row>
    <row r="26" spans="1:12" ht="12.75">
      <c r="A26" s="194">
        <f>+A24+1</f>
        <v>2012</v>
      </c>
      <c r="B26" s="73">
        <v>80235.81734055659</v>
      </c>
      <c r="C26" s="88">
        <v>23292.563015387084</v>
      </c>
      <c r="D26" s="73">
        <v>14153.899741987263</v>
      </c>
      <c r="E26" s="111">
        <f>((B26/B24)-1)*100</f>
        <v>2.1794191450899447</v>
      </c>
      <c r="F26" s="111">
        <f>((C26/C24)-1)*100</f>
        <v>3.37712005141082</v>
      </c>
      <c r="G26" s="115">
        <f>((D26/D24)-1)*100</f>
        <v>3.3010644629267283</v>
      </c>
      <c r="H26" s="60"/>
      <c r="I26" s="60"/>
      <c r="K26" s="107"/>
      <c r="L26" s="107"/>
    </row>
    <row r="27" spans="1:12" ht="12.75">
      <c r="A27" s="194">
        <f>+A26+1</f>
        <v>2013</v>
      </c>
      <c r="B27" s="73">
        <v>81911.14486363335</v>
      </c>
      <c r="C27" s="88">
        <v>24059.08288030213</v>
      </c>
      <c r="D27" s="73">
        <v>14590.26755942729</v>
      </c>
      <c r="E27" s="111">
        <f aca="true" t="shared" si="3" ref="E27:G28">((B27/B26)-1)*100</f>
        <v>2.088004557822254</v>
      </c>
      <c r="F27" s="111">
        <f t="shared" si="3"/>
        <v>3.290835209541698</v>
      </c>
      <c r="G27" s="115">
        <f t="shared" si="3"/>
        <v>3.0830218200963433</v>
      </c>
      <c r="H27" s="60"/>
      <c r="I27" s="60"/>
      <c r="K27" s="107"/>
      <c r="L27" s="107"/>
    </row>
    <row r="28" spans="1:11" ht="12.75">
      <c r="A28" s="194">
        <f>+A27+1</f>
        <v>2014</v>
      </c>
      <c r="B28" s="73">
        <v>83563.45396980159</v>
      </c>
      <c r="C28" s="88">
        <v>24808.293939247913</v>
      </c>
      <c r="D28" s="73">
        <v>15022.45704357147</v>
      </c>
      <c r="E28" s="111">
        <f t="shared" si="3"/>
        <v>2.0171969381199917</v>
      </c>
      <c r="F28" s="111">
        <f t="shared" si="3"/>
        <v>3.1140466271022627</v>
      </c>
      <c r="G28" s="115">
        <f t="shared" si="3"/>
        <v>2.9621765494281638</v>
      </c>
      <c r="K28" s="1"/>
    </row>
    <row r="29" spans="1:11" ht="12.75">
      <c r="A29" s="194"/>
      <c r="B29" s="73"/>
      <c r="C29" s="88"/>
      <c r="D29" s="73"/>
      <c r="E29" s="111"/>
      <c r="F29" s="111"/>
      <c r="G29" s="115"/>
      <c r="K29" s="1"/>
    </row>
    <row r="30" spans="1:11" ht="12.75">
      <c r="A30" s="194">
        <f>+A28+1</f>
        <v>2015</v>
      </c>
      <c r="B30" s="73">
        <v>85182.9860817399</v>
      </c>
      <c r="C30" s="88">
        <v>25538.293515607813</v>
      </c>
      <c r="D30" s="73">
        <v>15449.41467855713</v>
      </c>
      <c r="E30" s="111">
        <f>((B30/B28)-1)*100</f>
        <v>1.9380866096363025</v>
      </c>
      <c r="F30" s="111">
        <f>((C30/C28)-1)*100</f>
        <v>2.9425625887357088</v>
      </c>
      <c r="G30" s="115">
        <f>((D30/D28)-1)*100</f>
        <v>2.8421291786510094</v>
      </c>
      <c r="K30" s="1"/>
    </row>
    <row r="31" spans="1:11" ht="12.75">
      <c r="A31" s="194">
        <f>+A30+1</f>
        <v>2016</v>
      </c>
      <c r="B31" s="73">
        <v>86773.64385500924</v>
      </c>
      <c r="C31" s="88">
        <v>26233.043670525276</v>
      </c>
      <c r="D31" s="73">
        <v>15862.936203434847</v>
      </c>
      <c r="E31" s="111">
        <f aca="true" t="shared" si="4" ref="E31:G32">((B31/B30)-1)*100</f>
        <v>1.8673421142374247</v>
      </c>
      <c r="F31" s="111">
        <f t="shared" si="4"/>
        <v>2.7204251313536876</v>
      </c>
      <c r="G31" s="115">
        <f t="shared" si="4"/>
        <v>2.67661612741652</v>
      </c>
      <c r="K31" s="1"/>
    </row>
    <row r="32" spans="1:11" ht="13.5" thickBot="1">
      <c r="A32" s="201">
        <f>+A31+1</f>
        <v>2017</v>
      </c>
      <c r="B32" s="73">
        <v>88362.20910324868</v>
      </c>
      <c r="C32" s="88">
        <v>26909.959672673613</v>
      </c>
      <c r="D32" s="73">
        <v>16271.602677343455</v>
      </c>
      <c r="E32" s="113">
        <f t="shared" si="4"/>
        <v>1.8307001730776484</v>
      </c>
      <c r="F32" s="113">
        <f t="shared" si="4"/>
        <v>2.580394446981016</v>
      </c>
      <c r="G32" s="117">
        <f t="shared" si="4"/>
        <v>2.576234744108219</v>
      </c>
      <c r="H32" s="108"/>
      <c r="K32" s="1"/>
    </row>
    <row r="33" spans="1:11" ht="13.5" thickBot="1">
      <c r="A33" s="148" t="s">
        <v>73</v>
      </c>
      <c r="B33" s="189">
        <f>+((EXP((LN(B32)-LN(B15))/12))-1)*(100)</f>
        <v>1.8329060209508974</v>
      </c>
      <c r="C33" s="190">
        <f>+((EXP((LN(C32)-LN(C15))/12))-1)*(100)</f>
        <v>2.1187639256092794</v>
      </c>
      <c r="D33" s="190">
        <f>+((EXP((LN(D32)-LN(D15))/12))-1)*(100)</f>
        <v>2.2765380790032985</v>
      </c>
      <c r="E33" s="118"/>
      <c r="F33" s="119"/>
      <c r="G33" s="120"/>
      <c r="H33" s="108"/>
      <c r="I33" s="1"/>
      <c r="K33" s="1"/>
    </row>
    <row r="34" spans="1:11" ht="12.75">
      <c r="A34" t="s">
        <v>18</v>
      </c>
      <c r="H34" s="108"/>
      <c r="I34" s="1"/>
      <c r="K34" s="1"/>
    </row>
    <row r="35" spans="8:11" ht="12.75">
      <c r="H35" s="108"/>
      <c r="I35" s="1"/>
      <c r="K35" s="1"/>
    </row>
    <row r="36" spans="7:12" ht="12.75">
      <c r="G36" s="1"/>
      <c r="H36" s="1"/>
      <c r="I36" s="1"/>
      <c r="J36" s="1"/>
      <c r="K36" s="1"/>
      <c r="L36" s="1"/>
    </row>
    <row r="37" spans="2:12" ht="12.75">
      <c r="B37" s="87"/>
      <c r="J37" s="1"/>
      <c r="K37" s="1"/>
      <c r="L37" s="1"/>
    </row>
  </sheetData>
  <mergeCells count="2">
    <mergeCell ref="E7:G7"/>
    <mergeCell ref="A2:G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75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12" width="14.7109375" style="0" customWidth="1"/>
    <col min="14" max="14" width="12.28125" style="0" bestFit="1" customWidth="1"/>
    <col min="15" max="15" width="10.8515625" style="0" customWidth="1"/>
  </cols>
  <sheetData>
    <row r="1" spans="1:12" ht="18">
      <c r="A1" s="202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0.25">
      <c r="A3" s="41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>
      <c r="A5" s="41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9" spans="1:12" ht="12.75">
      <c r="A9" s="2" t="s">
        <v>3</v>
      </c>
      <c r="B9" s="25" t="s">
        <v>4</v>
      </c>
      <c r="C9" s="26" t="s">
        <v>5</v>
      </c>
      <c r="D9" s="25" t="s">
        <v>47</v>
      </c>
      <c r="E9" s="129"/>
      <c r="F9" s="129"/>
      <c r="G9" s="129" t="s">
        <v>12</v>
      </c>
      <c r="H9" s="129"/>
      <c r="I9" s="129"/>
      <c r="J9" s="130"/>
      <c r="K9" s="27" t="s">
        <v>69</v>
      </c>
      <c r="L9" s="28"/>
    </row>
    <row r="10" spans="1:12" ht="12.75">
      <c r="A10" s="7" t="s">
        <v>8</v>
      </c>
      <c r="B10" s="21" t="s">
        <v>9</v>
      </c>
      <c r="C10" s="22" t="s">
        <v>10</v>
      </c>
      <c r="D10" s="32" t="s">
        <v>70</v>
      </c>
      <c r="E10" s="188" t="s">
        <v>71</v>
      </c>
      <c r="F10" s="23" t="s">
        <v>13</v>
      </c>
      <c r="G10" s="32" t="s">
        <v>70</v>
      </c>
      <c r="H10" s="188" t="s">
        <v>71</v>
      </c>
      <c r="I10" s="23" t="s">
        <v>13</v>
      </c>
      <c r="J10" s="10" t="s">
        <v>13</v>
      </c>
      <c r="K10" s="22" t="s">
        <v>14</v>
      </c>
      <c r="L10" s="21" t="s">
        <v>15</v>
      </c>
    </row>
    <row r="11" spans="1:12" ht="12.75">
      <c r="A11" s="193" t="s">
        <v>16</v>
      </c>
      <c r="B11" s="15"/>
      <c r="C11" s="5"/>
      <c r="D11" s="15"/>
      <c r="E11" s="6"/>
      <c r="F11" s="6"/>
      <c r="G11" s="6"/>
      <c r="H11" s="6"/>
      <c r="I11" s="6"/>
      <c r="J11" s="6"/>
      <c r="K11" s="44"/>
      <c r="L11" s="42"/>
    </row>
    <row r="12" spans="1:18" ht="12.75">
      <c r="A12" s="194">
        <v>2000</v>
      </c>
      <c r="B12" s="73">
        <v>15158.662999999999</v>
      </c>
      <c r="C12" s="73">
        <v>10760.6</v>
      </c>
      <c r="D12" s="73">
        <v>22844.1</v>
      </c>
      <c r="E12" s="73">
        <v>17034.4</v>
      </c>
      <c r="F12" s="73">
        <f aca="true" t="shared" si="0" ref="F12:F17">SUM(D12:E12)</f>
        <v>39878.5</v>
      </c>
      <c r="G12" s="73">
        <v>1422</v>
      </c>
      <c r="H12" s="73">
        <v>1448.2</v>
      </c>
      <c r="I12" s="73">
        <f aca="true" t="shared" si="1" ref="I12:I17">SUM(G12:H12)</f>
        <v>2870.2</v>
      </c>
      <c r="J12" s="74">
        <f>B12+C12+F12+I12</f>
        <v>68667.963</v>
      </c>
      <c r="K12" s="70">
        <v>288</v>
      </c>
      <c r="L12" s="42">
        <v>165</v>
      </c>
      <c r="N12" s="60"/>
      <c r="O12" s="60"/>
      <c r="Q12" s="107"/>
      <c r="R12" s="107"/>
    </row>
    <row r="13" spans="1:18" ht="12.75">
      <c r="A13" s="194">
        <f>+A12+1</f>
        <v>2001</v>
      </c>
      <c r="B13" s="73">
        <v>14762.8</v>
      </c>
      <c r="C13" s="73">
        <v>10882.1</v>
      </c>
      <c r="D13" s="73">
        <v>21433.3</v>
      </c>
      <c r="E13" s="73">
        <v>16193.7</v>
      </c>
      <c r="F13" s="73">
        <f t="shared" si="0"/>
        <v>37627</v>
      </c>
      <c r="G13" s="73">
        <v>1493</v>
      </c>
      <c r="H13" s="73">
        <v>1437.6</v>
      </c>
      <c r="I13" s="73">
        <f t="shared" si="1"/>
        <v>2930.6</v>
      </c>
      <c r="J13" s="74">
        <f aca="true" t="shared" si="2" ref="J13:J34">B13+C13+F13+I13</f>
        <v>66202.5</v>
      </c>
      <c r="K13" s="70">
        <v>288</v>
      </c>
      <c r="L13" s="42">
        <v>192</v>
      </c>
      <c r="N13" s="108"/>
      <c r="O13" s="60"/>
      <c r="Q13" s="107"/>
      <c r="R13" s="107"/>
    </row>
    <row r="14" spans="1:18" ht="12.75">
      <c r="A14" s="194">
        <f>+A13+1</f>
        <v>2002</v>
      </c>
      <c r="B14" s="73">
        <v>13209.747000000001</v>
      </c>
      <c r="C14" s="73">
        <v>11029.428</v>
      </c>
      <c r="D14" s="73">
        <v>21450.464</v>
      </c>
      <c r="E14" s="73">
        <v>16172.761</v>
      </c>
      <c r="F14" s="73">
        <f t="shared" si="0"/>
        <v>37623.225</v>
      </c>
      <c r="G14" s="73">
        <v>1552.5120000000002</v>
      </c>
      <c r="H14" s="73">
        <v>1510.978</v>
      </c>
      <c r="I14" s="73">
        <f t="shared" si="1"/>
        <v>3063.4900000000002</v>
      </c>
      <c r="J14" s="74">
        <f t="shared" si="2"/>
        <v>64925.89</v>
      </c>
      <c r="K14" s="38">
        <v>266</v>
      </c>
      <c r="L14" s="38">
        <v>206</v>
      </c>
      <c r="N14" s="108"/>
      <c r="O14" s="60"/>
      <c r="Q14" s="107"/>
      <c r="R14" s="107"/>
    </row>
    <row r="15" spans="1:18" ht="12.75">
      <c r="A15" s="194">
        <v>2003</v>
      </c>
      <c r="B15" s="73">
        <v>12823.885000000002</v>
      </c>
      <c r="C15" s="73">
        <v>11425.963</v>
      </c>
      <c r="D15" s="73">
        <v>20231.331</v>
      </c>
      <c r="E15" s="73">
        <v>15292.149</v>
      </c>
      <c r="F15" s="73">
        <f t="shared" si="0"/>
        <v>35523.479999999996</v>
      </c>
      <c r="G15" s="73">
        <v>1528.667</v>
      </c>
      <c r="H15" s="73">
        <v>1480.513</v>
      </c>
      <c r="I15" s="73">
        <f t="shared" si="1"/>
        <v>3009.18</v>
      </c>
      <c r="J15" s="74">
        <f t="shared" si="2"/>
        <v>62782.507999999994</v>
      </c>
      <c r="K15" s="38">
        <v>266</v>
      </c>
      <c r="L15" s="38">
        <v>217</v>
      </c>
      <c r="N15" s="60"/>
      <c r="O15" s="60"/>
      <c r="Q15" s="107"/>
      <c r="R15" s="107"/>
    </row>
    <row r="16" spans="1:18" ht="12.75">
      <c r="A16" s="194">
        <v>2004</v>
      </c>
      <c r="B16" s="73">
        <v>12933.982</v>
      </c>
      <c r="C16" s="73">
        <v>12243.948</v>
      </c>
      <c r="D16" s="73">
        <v>20007.195</v>
      </c>
      <c r="E16" s="73">
        <v>14960.400999999998</v>
      </c>
      <c r="F16" s="73">
        <f t="shared" si="0"/>
        <v>34967.596</v>
      </c>
      <c r="G16" s="73">
        <v>1498.7640000000001</v>
      </c>
      <c r="H16" s="73">
        <v>1480.507</v>
      </c>
      <c r="I16" s="73">
        <f t="shared" si="1"/>
        <v>2979.271</v>
      </c>
      <c r="J16" s="74">
        <f t="shared" si="2"/>
        <v>63124.797</v>
      </c>
      <c r="K16" s="38">
        <v>266</v>
      </c>
      <c r="L16" s="38">
        <v>228</v>
      </c>
      <c r="N16" s="60"/>
      <c r="O16" s="60"/>
      <c r="Q16" s="107"/>
      <c r="R16" s="107"/>
    </row>
    <row r="17" spans="1:18" ht="12.75">
      <c r="A17" s="194" t="s">
        <v>72</v>
      </c>
      <c r="B17" s="73">
        <v>13531.392</v>
      </c>
      <c r="C17" s="73">
        <v>12571.9</v>
      </c>
      <c r="D17" s="73">
        <v>19284.1</v>
      </c>
      <c r="E17" s="73">
        <v>14817.8</v>
      </c>
      <c r="F17" s="73">
        <f t="shared" si="0"/>
        <v>34101.899999999994</v>
      </c>
      <c r="G17" s="73">
        <v>1405.533</v>
      </c>
      <c r="H17" s="73">
        <v>1448.002</v>
      </c>
      <c r="I17" s="73">
        <f t="shared" si="1"/>
        <v>2853.535</v>
      </c>
      <c r="J17" s="74">
        <f t="shared" si="2"/>
        <v>63058.727</v>
      </c>
      <c r="K17" s="155">
        <v>266</v>
      </c>
      <c r="L17" s="68">
        <v>234</v>
      </c>
      <c r="N17" s="126"/>
      <c r="O17" s="82"/>
      <c r="P17" s="108"/>
      <c r="Q17" s="108"/>
      <c r="R17" s="107"/>
    </row>
    <row r="18" spans="1:18" ht="12.75">
      <c r="A18" s="195"/>
      <c r="B18" s="73"/>
      <c r="C18" s="151"/>
      <c r="D18" s="73"/>
      <c r="E18" s="74"/>
      <c r="F18" s="74"/>
      <c r="G18" s="74"/>
      <c r="H18" s="74"/>
      <c r="I18" s="74"/>
      <c r="J18" s="74"/>
      <c r="K18" s="34"/>
      <c r="L18" s="38"/>
      <c r="N18" s="108"/>
      <c r="O18" s="60"/>
      <c r="Q18" s="107"/>
      <c r="R18" s="107"/>
    </row>
    <row r="19" spans="1:18" ht="12.75">
      <c r="A19" s="193" t="s">
        <v>17</v>
      </c>
      <c r="B19" s="75"/>
      <c r="C19" s="152"/>
      <c r="D19" s="153"/>
      <c r="E19" s="154"/>
      <c r="F19" s="154"/>
      <c r="G19" s="154"/>
      <c r="H19" s="154"/>
      <c r="I19" s="154"/>
      <c r="J19" s="76"/>
      <c r="K19" s="44"/>
      <c r="L19" s="42"/>
      <c r="N19" s="108"/>
      <c r="O19" s="60"/>
      <c r="Q19" s="107"/>
      <c r="R19" s="107"/>
    </row>
    <row r="20" spans="1:18" ht="12.75">
      <c r="A20" s="194">
        <f>+A16+2</f>
        <v>2006</v>
      </c>
      <c r="B20" s="73">
        <v>13396.09058</v>
      </c>
      <c r="C20" s="73">
        <v>12454.190999999999</v>
      </c>
      <c r="D20" s="73">
        <v>19064.1795</v>
      </c>
      <c r="E20" s="73">
        <v>15010.034984615868</v>
      </c>
      <c r="F20" s="73">
        <f aca="true" t="shared" si="3" ref="F20:F34">SUM(D20:E20)</f>
        <v>34074.21448461586</v>
      </c>
      <c r="G20" s="73">
        <v>1414.042</v>
      </c>
      <c r="H20" s="73">
        <v>1449.093</v>
      </c>
      <c r="I20" s="73">
        <f aca="true" t="shared" si="4" ref="I20:I34">SUM(G20:H20)</f>
        <v>2863.135</v>
      </c>
      <c r="J20" s="74">
        <f t="shared" si="2"/>
        <v>62787.63106461586</v>
      </c>
      <c r="K20" s="38">
        <v>266</v>
      </c>
      <c r="L20" s="38">
        <v>241</v>
      </c>
      <c r="N20" s="108"/>
      <c r="O20" s="60"/>
      <c r="P20" s="82"/>
      <c r="Q20" s="124"/>
      <c r="R20" s="107"/>
    </row>
    <row r="21" spans="1:18" ht="12.75">
      <c r="A21" s="194">
        <f>+A20+1</f>
        <v>2007</v>
      </c>
      <c r="B21" s="73">
        <v>13797.215344806786</v>
      </c>
      <c r="C21" s="73">
        <v>12794.200965999999</v>
      </c>
      <c r="D21" s="73">
        <v>19520.47877637921</v>
      </c>
      <c r="E21" s="73">
        <v>15492.049159538947</v>
      </c>
      <c r="F21" s="73">
        <f t="shared" si="3"/>
        <v>35012.52793591816</v>
      </c>
      <c r="G21" s="73">
        <v>1431.06</v>
      </c>
      <c r="H21" s="73">
        <v>1451.275</v>
      </c>
      <c r="I21" s="73">
        <f t="shared" si="4"/>
        <v>2882.335</v>
      </c>
      <c r="J21" s="74">
        <f t="shared" si="2"/>
        <v>64486.279246724946</v>
      </c>
      <c r="K21" s="38">
        <v>266</v>
      </c>
      <c r="L21" s="38">
        <v>241</v>
      </c>
      <c r="N21" s="108"/>
      <c r="O21" s="82"/>
      <c r="P21" s="82"/>
      <c r="Q21" s="107"/>
      <c r="R21" s="107"/>
    </row>
    <row r="22" spans="1:18" ht="12.75">
      <c r="A22" s="194">
        <f>+A21+1</f>
        <v>2008</v>
      </c>
      <c r="B22" s="73">
        <v>14146.760546333382</v>
      </c>
      <c r="C22" s="73">
        <v>13114.055990149998</v>
      </c>
      <c r="D22" s="73">
        <v>19866.61790835843</v>
      </c>
      <c r="E22" s="73">
        <v>15646.969651134335</v>
      </c>
      <c r="F22" s="73">
        <f t="shared" si="3"/>
        <v>35513.587559492764</v>
      </c>
      <c r="G22" s="73">
        <v>1431.06</v>
      </c>
      <c r="H22" s="73">
        <v>1451.275</v>
      </c>
      <c r="I22" s="73">
        <f t="shared" si="4"/>
        <v>2882.335</v>
      </c>
      <c r="J22" s="74">
        <f t="shared" si="2"/>
        <v>65656.73909597615</v>
      </c>
      <c r="K22" s="38">
        <v>266</v>
      </c>
      <c r="L22" s="38">
        <v>241</v>
      </c>
      <c r="N22" s="82"/>
      <c r="O22" s="60"/>
      <c r="P22" s="60"/>
      <c r="Q22" s="107"/>
      <c r="R22" s="107"/>
    </row>
    <row r="23" spans="1:18" ht="12.75">
      <c r="A23" s="194"/>
      <c r="B23" s="73"/>
      <c r="C23" s="88" t="s">
        <v>7</v>
      </c>
      <c r="D23" s="73"/>
      <c r="E23" s="74"/>
      <c r="F23" s="74"/>
      <c r="G23" s="74"/>
      <c r="H23" s="74"/>
      <c r="I23" s="74"/>
      <c r="J23" s="74"/>
      <c r="K23" s="38"/>
      <c r="L23" s="38"/>
      <c r="N23" s="60"/>
      <c r="O23" s="60"/>
      <c r="P23" s="60"/>
      <c r="Q23" s="107"/>
      <c r="R23" s="107"/>
    </row>
    <row r="24" spans="1:18" ht="12.75">
      <c r="A24" s="194">
        <f>+A22+1</f>
        <v>2009</v>
      </c>
      <c r="B24" s="73">
        <v>14515.45548721762</v>
      </c>
      <c r="C24" s="73">
        <v>13455.021445893897</v>
      </c>
      <c r="D24" s="73">
        <v>20345.44721525174</v>
      </c>
      <c r="E24" s="73">
        <v>15866.027226250215</v>
      </c>
      <c r="F24" s="73">
        <f t="shared" si="3"/>
        <v>36211.47444150195</v>
      </c>
      <c r="G24" s="73">
        <v>1431.06</v>
      </c>
      <c r="H24" s="73">
        <v>1451.275</v>
      </c>
      <c r="I24" s="73">
        <f t="shared" si="4"/>
        <v>2882.335</v>
      </c>
      <c r="J24" s="74">
        <f t="shared" si="2"/>
        <v>67064.28637461347</v>
      </c>
      <c r="K24" s="38">
        <v>266</v>
      </c>
      <c r="L24" s="38">
        <v>241</v>
      </c>
      <c r="N24" s="60"/>
      <c r="O24" s="60"/>
      <c r="P24" s="60"/>
      <c r="Q24" s="107"/>
      <c r="R24" s="107"/>
    </row>
    <row r="25" spans="1:18" ht="12.75">
      <c r="A25" s="194">
        <f>+A24+1</f>
        <v>2010</v>
      </c>
      <c r="B25" s="73">
        <v>14882.389469776232</v>
      </c>
      <c r="C25" s="73">
        <v>13804.85200348714</v>
      </c>
      <c r="D25" s="73">
        <v>20874.83173829611</v>
      </c>
      <c r="E25" s="73">
        <v>16119.883661870219</v>
      </c>
      <c r="F25" s="73">
        <f t="shared" si="3"/>
        <v>36994.71540016633</v>
      </c>
      <c r="G25" s="73">
        <v>1431.06</v>
      </c>
      <c r="H25" s="73">
        <v>1451.275</v>
      </c>
      <c r="I25" s="73">
        <f t="shared" si="4"/>
        <v>2882.335</v>
      </c>
      <c r="J25" s="74">
        <f t="shared" si="2"/>
        <v>68564.29187342971</v>
      </c>
      <c r="K25" s="38">
        <v>266</v>
      </c>
      <c r="L25" s="38">
        <v>241</v>
      </c>
      <c r="N25" s="60"/>
      <c r="O25" s="60"/>
      <c r="P25" s="60"/>
      <c r="Q25" s="107"/>
      <c r="R25" s="107"/>
    </row>
    <row r="26" spans="1:18" ht="12.75">
      <c r="A26" s="194">
        <f>+A25+1</f>
        <v>2011</v>
      </c>
      <c r="B26" s="73">
        <v>15264.14906506217</v>
      </c>
      <c r="C26" s="73">
        <v>14177.58300758129</v>
      </c>
      <c r="D26" s="73">
        <v>21427.13113963298</v>
      </c>
      <c r="E26" s="73">
        <v>16393.92168412201</v>
      </c>
      <c r="F26" s="73">
        <f t="shared" si="3"/>
        <v>37821.05282375499</v>
      </c>
      <c r="G26" s="73">
        <v>1431.06</v>
      </c>
      <c r="H26" s="73">
        <v>1451.275</v>
      </c>
      <c r="I26" s="73">
        <f t="shared" si="4"/>
        <v>2882.335</v>
      </c>
      <c r="J26" s="74">
        <f t="shared" si="2"/>
        <v>70145.11989639846</v>
      </c>
      <c r="K26" s="38">
        <v>266</v>
      </c>
      <c r="L26" s="38">
        <v>241</v>
      </c>
      <c r="N26" s="60"/>
      <c r="O26" s="60"/>
      <c r="P26" s="60"/>
      <c r="Q26" s="107"/>
      <c r="R26" s="107"/>
    </row>
    <row r="27" spans="1:18" ht="12.75">
      <c r="A27" s="194"/>
      <c r="B27" s="73"/>
      <c r="C27" s="88" t="s">
        <v>7</v>
      </c>
      <c r="D27" s="73"/>
      <c r="E27" s="74"/>
      <c r="F27" s="74"/>
      <c r="G27" s="74"/>
      <c r="H27" s="74"/>
      <c r="I27" s="74"/>
      <c r="J27" s="74"/>
      <c r="K27" s="38"/>
      <c r="L27" s="38"/>
      <c r="N27" s="60"/>
      <c r="O27" s="60"/>
      <c r="P27" s="60"/>
      <c r="Q27" s="107"/>
      <c r="R27" s="107"/>
    </row>
    <row r="28" spans="1:18" ht="12.75">
      <c r="A28" s="194">
        <f>+A26+1</f>
        <v>2012</v>
      </c>
      <c r="B28" s="73">
        <v>15668.782016602665</v>
      </c>
      <c r="C28" s="73">
        <v>14560.377748785984</v>
      </c>
      <c r="D28" s="73">
        <v>21971.334974157966</v>
      </c>
      <c r="E28" s="73">
        <v>16705.40619612033</v>
      </c>
      <c r="F28" s="73">
        <f t="shared" si="3"/>
        <v>38676.7411702783</v>
      </c>
      <c r="G28" s="73">
        <v>1431.06</v>
      </c>
      <c r="H28" s="73">
        <v>1451.275</v>
      </c>
      <c r="I28" s="73">
        <f t="shared" si="4"/>
        <v>2882.335</v>
      </c>
      <c r="J28" s="74">
        <f t="shared" si="2"/>
        <v>71788.23593566696</v>
      </c>
      <c r="K28" s="38">
        <v>266</v>
      </c>
      <c r="L28" s="38">
        <v>241</v>
      </c>
      <c r="N28" s="60"/>
      <c r="O28" s="60"/>
      <c r="P28" s="60"/>
      <c r="Q28" s="107"/>
      <c r="R28" s="107"/>
    </row>
    <row r="29" spans="1:18" ht="12.75">
      <c r="A29" s="194">
        <f>+A28+1</f>
        <v>2013</v>
      </c>
      <c r="B29" s="73">
        <v>16086.302820899351</v>
      </c>
      <c r="C29" s="73">
        <v>14953.507948003204</v>
      </c>
      <c r="D29" s="73">
        <v>22474.89061177394</v>
      </c>
      <c r="E29" s="73">
        <v>17039.514320042737</v>
      </c>
      <c r="F29" s="73">
        <f t="shared" si="3"/>
        <v>39514.40493181668</v>
      </c>
      <c r="G29" s="73">
        <v>1431.06</v>
      </c>
      <c r="H29" s="73">
        <v>1451.275</v>
      </c>
      <c r="I29" s="73">
        <f t="shared" si="4"/>
        <v>2882.335</v>
      </c>
      <c r="J29" s="74">
        <f t="shared" si="2"/>
        <v>73436.55070071925</v>
      </c>
      <c r="K29" s="38">
        <v>266</v>
      </c>
      <c r="L29" s="38">
        <v>241</v>
      </c>
      <c r="N29" s="60"/>
      <c r="O29" s="60"/>
      <c r="P29" s="60"/>
      <c r="Q29" s="107"/>
      <c r="R29" s="107"/>
    </row>
    <row r="30" spans="1:17" ht="12.75">
      <c r="A30" s="194">
        <f>+A29+1</f>
        <v>2014</v>
      </c>
      <c r="B30" s="73">
        <v>16531.311574828775</v>
      </c>
      <c r="C30" s="73">
        <v>15372.206170547293</v>
      </c>
      <c r="D30" s="73">
        <v>22960.254878457206</v>
      </c>
      <c r="E30" s="73">
        <v>17380.30460644359</v>
      </c>
      <c r="F30" s="73">
        <f t="shared" si="3"/>
        <v>40340.5594849008</v>
      </c>
      <c r="G30" s="73">
        <v>1431.06</v>
      </c>
      <c r="H30" s="73">
        <v>1451.275</v>
      </c>
      <c r="I30" s="73">
        <f t="shared" si="4"/>
        <v>2882.335</v>
      </c>
      <c r="J30" s="74">
        <f t="shared" si="2"/>
        <v>75126.41223027687</v>
      </c>
      <c r="K30" s="38">
        <v>266</v>
      </c>
      <c r="L30" s="38">
        <v>241</v>
      </c>
      <c r="N30" s="60"/>
      <c r="O30" s="60"/>
      <c r="P30" s="60"/>
      <c r="Q30" s="1"/>
    </row>
    <row r="31" spans="1:17" ht="12.75">
      <c r="A31" s="194"/>
      <c r="B31" s="73"/>
      <c r="C31" s="88" t="s">
        <v>7</v>
      </c>
      <c r="D31" s="73"/>
      <c r="E31" s="74"/>
      <c r="F31" s="74"/>
      <c r="G31" s="74"/>
      <c r="H31" s="74"/>
      <c r="I31" s="74"/>
      <c r="J31" s="74"/>
      <c r="K31" s="38"/>
      <c r="L31" s="38"/>
      <c r="Q31" s="1"/>
    </row>
    <row r="32" spans="1:17" ht="12.75">
      <c r="A32" s="194">
        <f>+A30+1</f>
        <v>2015</v>
      </c>
      <c r="B32" s="73">
        <v>16993.150442471277</v>
      </c>
      <c r="C32" s="73">
        <v>15802.62794332262</v>
      </c>
      <c r="D32" s="73">
        <v>23422.41484229749</v>
      </c>
      <c r="E32" s="73">
        <v>17727.910698572465</v>
      </c>
      <c r="F32" s="73">
        <f t="shared" si="3"/>
        <v>41150.325540869955</v>
      </c>
      <c r="G32" s="73">
        <v>1431.06</v>
      </c>
      <c r="H32" s="73">
        <v>1451.275</v>
      </c>
      <c r="I32" s="73">
        <f t="shared" si="4"/>
        <v>2882.335</v>
      </c>
      <c r="J32" s="74">
        <f t="shared" si="2"/>
        <v>76828.43892666385</v>
      </c>
      <c r="K32" s="38">
        <v>266</v>
      </c>
      <c r="L32" s="38">
        <v>241</v>
      </c>
      <c r="N32" s="60"/>
      <c r="O32" s="60"/>
      <c r="P32" s="60"/>
      <c r="Q32" s="1"/>
    </row>
    <row r="33" spans="1:17" ht="12.75">
      <c r="A33" s="194">
        <f>+A32+1</f>
        <v>2016</v>
      </c>
      <c r="B33" s="73">
        <v>17482.620215403484</v>
      </c>
      <c r="C33" s="73">
        <v>16245.101525735652</v>
      </c>
      <c r="D33" s="73">
        <v>23863.18551496071</v>
      </c>
      <c r="E33" s="73">
        <v>18082.468912543914</v>
      </c>
      <c r="F33" s="73">
        <f t="shared" si="3"/>
        <v>41945.654427504625</v>
      </c>
      <c r="G33" s="73">
        <v>1431.06</v>
      </c>
      <c r="H33" s="73">
        <v>1451.275</v>
      </c>
      <c r="I33" s="73">
        <f t="shared" si="4"/>
        <v>2882.335</v>
      </c>
      <c r="J33" s="74">
        <f t="shared" si="2"/>
        <v>78555.71116864377</v>
      </c>
      <c r="K33" s="38">
        <v>266</v>
      </c>
      <c r="L33" s="38">
        <v>241</v>
      </c>
      <c r="N33" s="60"/>
      <c r="O33" s="60"/>
      <c r="P33" s="60"/>
      <c r="Q33" s="1"/>
    </row>
    <row r="34" spans="1:17" ht="12.75">
      <c r="A34" s="194">
        <f>+A33+1</f>
        <v>2017</v>
      </c>
      <c r="B34" s="73">
        <v>18002.999038957936</v>
      </c>
      <c r="C34" s="73">
        <v>16683.719266930515</v>
      </c>
      <c r="D34" s="73">
        <v>24295.81876082955</v>
      </c>
      <c r="E34" s="73">
        <v>18444.118290794795</v>
      </c>
      <c r="F34" s="73">
        <f t="shared" si="3"/>
        <v>42739.93705162434</v>
      </c>
      <c r="G34" s="73">
        <v>1431.06</v>
      </c>
      <c r="H34" s="73">
        <v>1451.275</v>
      </c>
      <c r="I34" s="73">
        <f t="shared" si="4"/>
        <v>2882.335</v>
      </c>
      <c r="J34" s="74">
        <f t="shared" si="2"/>
        <v>80308.9903575128</v>
      </c>
      <c r="K34" s="34">
        <v>266</v>
      </c>
      <c r="L34" s="38">
        <v>241</v>
      </c>
      <c r="N34" s="126"/>
      <c r="O34" s="82"/>
      <c r="P34" s="108"/>
      <c r="Q34" s="1"/>
    </row>
    <row r="35" spans="1:17" ht="12.75">
      <c r="A35" s="194"/>
      <c r="B35" s="170"/>
      <c r="C35" s="170"/>
      <c r="D35" s="170"/>
      <c r="E35" s="170"/>
      <c r="F35" s="170"/>
      <c r="G35" s="170"/>
      <c r="H35" s="170"/>
      <c r="I35" s="170"/>
      <c r="J35" s="170"/>
      <c r="K35" s="172"/>
      <c r="L35" s="68"/>
      <c r="N35" s="108"/>
      <c r="O35" s="1"/>
      <c r="Q35" s="1"/>
    </row>
    <row r="36" spans="1:17" ht="12.75">
      <c r="A36" s="194" t="s">
        <v>75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2"/>
      <c r="L36" s="68"/>
      <c r="N36" s="108"/>
      <c r="O36" s="1"/>
      <c r="Q36" s="1"/>
    </row>
    <row r="37" spans="1:17" ht="13.5" thickBot="1">
      <c r="A37" s="196" t="s">
        <v>76</v>
      </c>
      <c r="B37" s="171">
        <f>RATE(12,,-B17,B34)</f>
        <v>0.024079168373176446</v>
      </c>
      <c r="C37" s="171">
        <f aca="true" t="shared" si="5" ref="C37:J37">RATE(12,,-C17,C34)</f>
        <v>0.023860989965870744</v>
      </c>
      <c r="D37" s="171">
        <f t="shared" si="5"/>
        <v>0.01943845918955374</v>
      </c>
      <c r="E37" s="171">
        <f t="shared" si="5"/>
        <v>0.0184104512051362</v>
      </c>
      <c r="F37" s="171">
        <f t="shared" si="5"/>
        <v>0.018993174843175118</v>
      </c>
      <c r="G37" s="171">
        <f t="shared" si="5"/>
        <v>0.0015010285956821427</v>
      </c>
      <c r="H37" s="171">
        <f t="shared" si="5"/>
        <v>0.00018816813754736196</v>
      </c>
      <c r="I37" s="171">
        <f t="shared" si="5"/>
        <v>0.0008371963357329136</v>
      </c>
      <c r="J37" s="171">
        <f t="shared" si="5"/>
        <v>0.02035566629144207</v>
      </c>
      <c r="K37" s="173"/>
      <c r="L37" s="174"/>
      <c r="N37" s="108"/>
      <c r="O37" s="1"/>
      <c r="Q37" s="1"/>
    </row>
    <row r="38" spans="1:17" ht="12.75">
      <c r="A38" s="12"/>
      <c r="B38" s="30"/>
      <c r="C38" s="30"/>
      <c r="D38" s="30"/>
      <c r="E38" s="30"/>
      <c r="F38" s="30"/>
      <c r="G38" s="30"/>
      <c r="H38" s="30"/>
      <c r="I38" s="30"/>
      <c r="J38" s="31"/>
      <c r="K38" s="12"/>
      <c r="L38" s="13"/>
      <c r="N38" s="108"/>
      <c r="O38" s="1"/>
      <c r="Q38" s="1"/>
    </row>
    <row r="39" spans="1:17" ht="12.75">
      <c r="A39" s="12"/>
      <c r="B39" s="30"/>
      <c r="C39" s="30"/>
      <c r="D39" s="30"/>
      <c r="E39" s="30"/>
      <c r="F39" s="30"/>
      <c r="G39" s="30"/>
      <c r="H39" s="30"/>
      <c r="I39" s="30"/>
      <c r="J39" s="31"/>
      <c r="K39" s="12"/>
      <c r="L39" s="13"/>
      <c r="N39" s="108"/>
      <c r="O39" s="1"/>
      <c r="Q39" s="1"/>
    </row>
    <row r="40" spans="1:17" ht="12.75">
      <c r="A40" t="s">
        <v>18</v>
      </c>
      <c r="D40" s="121"/>
      <c r="E40" s="121"/>
      <c r="F40" s="121"/>
      <c r="G40" s="121"/>
      <c r="H40" s="121"/>
      <c r="I40" s="121"/>
      <c r="J40" s="121"/>
      <c r="N40" s="108"/>
      <c r="O40" s="1"/>
      <c r="Q40" s="1"/>
    </row>
    <row r="41" spans="2:17" ht="12.75">
      <c r="B41" s="121"/>
      <c r="C41" s="121"/>
      <c r="D41" s="121"/>
      <c r="E41" s="121"/>
      <c r="F41" s="121"/>
      <c r="J41" s="121"/>
      <c r="N41" s="82"/>
      <c r="O41" s="82"/>
      <c r="Q41" s="1"/>
    </row>
    <row r="42" spans="2:18" ht="12.75">
      <c r="B42" s="82"/>
      <c r="C42" s="82"/>
      <c r="D42" s="82"/>
      <c r="E42" s="82"/>
      <c r="F42" s="82"/>
      <c r="G42" s="82"/>
      <c r="H42" s="82"/>
      <c r="I42" s="82"/>
      <c r="J42" s="82"/>
      <c r="M42" s="1"/>
      <c r="N42" s="123"/>
      <c r="O42" s="123"/>
      <c r="P42" s="1"/>
      <c r="Q42" s="1"/>
      <c r="R42" s="1"/>
    </row>
    <row r="43" spans="2:18" ht="12.75">
      <c r="B43" s="121"/>
      <c r="C43" s="121"/>
      <c r="D43" s="121"/>
      <c r="E43" s="121"/>
      <c r="F43" s="121"/>
      <c r="G43" s="121"/>
      <c r="H43" s="121"/>
      <c r="I43" s="121"/>
      <c r="J43" s="121"/>
      <c r="P43" s="1"/>
      <c r="Q43" s="1"/>
      <c r="R43" s="1"/>
    </row>
    <row r="44" spans="2:10" ht="12.75">
      <c r="B44" s="121"/>
      <c r="C44" s="121"/>
      <c r="D44" s="121"/>
      <c r="E44" s="121"/>
      <c r="F44" s="121"/>
      <c r="J44" s="121"/>
    </row>
    <row r="45" spans="2:9" ht="12.75">
      <c r="B45" s="121"/>
      <c r="C45" s="121"/>
      <c r="D45" s="121"/>
      <c r="E45" s="121"/>
      <c r="F45" s="121"/>
      <c r="G45" s="121"/>
      <c r="H45" s="121"/>
      <c r="I45" s="121"/>
    </row>
    <row r="46" spans="2:3" ht="12.75">
      <c r="B46" s="121"/>
      <c r="C46" s="121"/>
    </row>
    <row r="48" ht="12.75">
      <c r="B48" s="87"/>
    </row>
  </sheetData>
  <printOptions horizontalCentered="1"/>
  <pageMargins left="0.75" right="0.75" top="0.75" bottom="0" header="0.5" footer="0.5"/>
  <pageSetup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6" width="18.7109375" style="0" customWidth="1"/>
    <col min="8" max="8" width="11.28125" style="0" bestFit="1" customWidth="1"/>
    <col min="9" max="9" width="9.57421875" style="0" bestFit="1" customWidth="1"/>
  </cols>
  <sheetData>
    <row r="1" spans="1:11" ht="18">
      <c r="A1" s="40" t="s">
        <v>89</v>
      </c>
      <c r="B1" s="20"/>
      <c r="C1" s="20"/>
      <c r="D1" s="20"/>
      <c r="E1" s="20"/>
      <c r="F1" s="20"/>
      <c r="H1" s="5"/>
      <c r="I1" s="5"/>
      <c r="K1" s="5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34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20.25">
      <c r="A5" s="41" t="s">
        <v>35</v>
      </c>
      <c r="B5" s="59"/>
      <c r="C5" s="59"/>
      <c r="D5" s="59"/>
      <c r="E5" s="59"/>
      <c r="F5" s="59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8" spans="1:6" ht="12.75">
      <c r="A8" s="5"/>
      <c r="B8" s="5"/>
      <c r="C8" s="5"/>
      <c r="D8" s="5"/>
      <c r="E8" s="5"/>
      <c r="F8" s="5"/>
    </row>
    <row r="9" spans="1:6" ht="12.75">
      <c r="A9" s="2" t="s">
        <v>3</v>
      </c>
      <c r="B9" s="25" t="s">
        <v>4</v>
      </c>
      <c r="C9" s="26" t="s">
        <v>5</v>
      </c>
      <c r="D9" s="137" t="s">
        <v>6</v>
      </c>
      <c r="E9" s="130"/>
      <c r="F9" s="129"/>
    </row>
    <row r="10" spans="1:6" ht="12.75">
      <c r="A10" s="7" t="s">
        <v>8</v>
      </c>
      <c r="B10" s="21" t="s">
        <v>9</v>
      </c>
      <c r="C10" s="22" t="s">
        <v>10</v>
      </c>
      <c r="D10" s="21" t="s">
        <v>11</v>
      </c>
      <c r="E10" s="23" t="s">
        <v>12</v>
      </c>
      <c r="F10" s="23" t="s">
        <v>13</v>
      </c>
    </row>
    <row r="11" spans="1:6" ht="12.75">
      <c r="A11" s="193" t="s">
        <v>16</v>
      </c>
      <c r="B11" s="15"/>
      <c r="C11" s="5"/>
      <c r="D11" s="15"/>
      <c r="E11" s="6"/>
      <c r="F11" s="6"/>
    </row>
    <row r="12" spans="1:8" ht="12.75">
      <c r="A12" s="194">
        <v>2000</v>
      </c>
      <c r="B12" s="72">
        <v>16534.7</v>
      </c>
      <c r="C12" s="72">
        <v>11623.282</v>
      </c>
      <c r="D12" s="72">
        <v>21221.7</v>
      </c>
      <c r="E12" s="72">
        <v>3529.211</v>
      </c>
      <c r="F12" s="81">
        <f aca="true" t="shared" si="0" ref="F12:F17">SUM(B12:E12)</f>
        <v>52908.893000000004</v>
      </c>
      <c r="G12" s="60"/>
      <c r="H12" s="109"/>
    </row>
    <row r="13" spans="1:8" ht="12.75">
      <c r="A13" s="194">
        <f>+A12+1</f>
        <v>2001</v>
      </c>
      <c r="B13" s="72">
        <v>16030.758</v>
      </c>
      <c r="C13" s="72">
        <v>11751.829000000002</v>
      </c>
      <c r="D13" s="72">
        <v>19705.528</v>
      </c>
      <c r="E13" s="72">
        <v>3530.434</v>
      </c>
      <c r="F13" s="81">
        <f t="shared" si="0"/>
        <v>51018.549</v>
      </c>
      <c r="H13" s="109"/>
    </row>
    <row r="14" spans="1:8" ht="12.75">
      <c r="A14" s="194">
        <f>+A13+1</f>
        <v>2002</v>
      </c>
      <c r="B14" s="72">
        <v>14378.999000000002</v>
      </c>
      <c r="C14" s="72">
        <v>11934.076</v>
      </c>
      <c r="D14" s="72">
        <v>19655.783000000003</v>
      </c>
      <c r="E14" s="72">
        <v>3585.974</v>
      </c>
      <c r="F14" s="81">
        <f t="shared" si="0"/>
        <v>49554.83200000001</v>
      </c>
      <c r="H14" s="109"/>
    </row>
    <row r="15" spans="1:9" ht="12.75">
      <c r="A15" s="194">
        <v>2003</v>
      </c>
      <c r="B15" s="72">
        <v>13994.547999999999</v>
      </c>
      <c r="C15" s="72">
        <v>12323.024000000001</v>
      </c>
      <c r="D15" s="72">
        <v>18629.787</v>
      </c>
      <c r="E15" s="72">
        <v>3287.727</v>
      </c>
      <c r="F15" s="74">
        <f t="shared" si="0"/>
        <v>48235.085999999996</v>
      </c>
      <c r="H15" s="109"/>
      <c r="I15" s="125"/>
    </row>
    <row r="16" spans="1:9" ht="12.75">
      <c r="A16" s="194">
        <v>2004</v>
      </c>
      <c r="B16" s="72">
        <v>14200.26</v>
      </c>
      <c r="C16" s="72">
        <v>13219.779</v>
      </c>
      <c r="D16" s="72">
        <v>18619.491999999995</v>
      </c>
      <c r="E16" s="72">
        <v>3170.195</v>
      </c>
      <c r="F16" s="74">
        <f t="shared" si="0"/>
        <v>49209.725999999995</v>
      </c>
      <c r="H16" s="126"/>
      <c r="I16" s="125"/>
    </row>
    <row r="17" spans="1:12" ht="12.75">
      <c r="A17" s="194" t="s">
        <v>72</v>
      </c>
      <c r="B17" s="72">
        <v>14655.82</v>
      </c>
      <c r="C17" s="72">
        <v>13392.164999999997</v>
      </c>
      <c r="D17" s="72">
        <v>17985.884</v>
      </c>
      <c r="E17" s="72">
        <v>2938.2</v>
      </c>
      <c r="F17" s="74">
        <f t="shared" si="0"/>
        <v>48972.06899999999</v>
      </c>
      <c r="G17" s="60"/>
      <c r="H17" s="126"/>
      <c r="I17" s="126"/>
      <c r="J17" s="82"/>
      <c r="K17" s="82"/>
      <c r="L17" s="82"/>
    </row>
    <row r="18" spans="1:12" ht="12.75">
      <c r="A18" s="195"/>
      <c r="B18" s="72"/>
      <c r="C18" s="78"/>
      <c r="D18" s="72"/>
      <c r="E18" s="81"/>
      <c r="F18" s="81"/>
      <c r="G18" s="60"/>
      <c r="H18" s="109"/>
      <c r="I18" s="109"/>
      <c r="J18" s="109"/>
      <c r="K18" s="109"/>
      <c r="L18" s="109"/>
    </row>
    <row r="19" spans="1:8" ht="12.75">
      <c r="A19" s="193" t="s">
        <v>17</v>
      </c>
      <c r="B19" s="72"/>
      <c r="C19" s="78"/>
      <c r="D19" s="72"/>
      <c r="E19" s="81"/>
      <c r="F19" s="81"/>
      <c r="G19" s="60"/>
      <c r="H19" s="109"/>
    </row>
    <row r="20" spans="1:11" ht="12.75">
      <c r="A20" s="194">
        <f>+A16+2</f>
        <v>2006</v>
      </c>
      <c r="B20" s="72">
        <v>14407.776335724267</v>
      </c>
      <c r="C20" s="72">
        <v>13445.733659999996</v>
      </c>
      <c r="D20" s="72">
        <v>17543.04678395064</v>
      </c>
      <c r="E20" s="72">
        <v>2938.2</v>
      </c>
      <c r="F20" s="81">
        <f aca="true" t="shared" si="1" ref="F20:F34">SUM(B20:E20)</f>
        <v>48334.7567796749</v>
      </c>
      <c r="G20" s="60"/>
      <c r="H20" s="126"/>
      <c r="I20" s="126"/>
      <c r="J20" s="82"/>
      <c r="K20" s="82"/>
    </row>
    <row r="21" spans="1:11" ht="12.75">
      <c r="A21" s="194">
        <f>+A20+1</f>
        <v>2007</v>
      </c>
      <c r="B21" s="72">
        <v>14837.232122114932</v>
      </c>
      <c r="C21" s="72">
        <v>13983.563006399998</v>
      </c>
      <c r="D21" s="72">
        <v>17394.277419906255</v>
      </c>
      <c r="E21" s="72">
        <v>2938.2</v>
      </c>
      <c r="F21" s="81">
        <f t="shared" si="1"/>
        <v>49153.272548421184</v>
      </c>
      <c r="G21" s="108"/>
      <c r="H21" s="126"/>
      <c r="I21" s="126"/>
      <c r="J21" s="82"/>
      <c r="K21" s="82"/>
    </row>
    <row r="22" spans="1:11" ht="12.75">
      <c r="A22" s="194">
        <f>+A21+1</f>
        <v>2008</v>
      </c>
      <c r="B22" s="72">
        <v>15211.589369918309</v>
      </c>
      <c r="C22" s="72">
        <v>14277.217829534397</v>
      </c>
      <c r="D22" s="72">
        <v>17651.03832587938</v>
      </c>
      <c r="E22" s="72">
        <v>2938.2</v>
      </c>
      <c r="F22" s="81">
        <f t="shared" si="1"/>
        <v>50078.04552533208</v>
      </c>
      <c r="G22" s="60"/>
      <c r="H22" s="126"/>
      <c r="I22" s="126"/>
      <c r="J22" s="82"/>
      <c r="K22" s="82"/>
    </row>
    <row r="23" spans="1:8" ht="12.75">
      <c r="A23" s="194"/>
      <c r="B23" s="72"/>
      <c r="C23" s="72"/>
      <c r="D23" s="72"/>
      <c r="E23" s="72"/>
      <c r="F23" s="81"/>
      <c r="G23" s="60"/>
      <c r="H23" s="109"/>
    </row>
    <row r="24" spans="1:10" ht="12.75">
      <c r="A24" s="194">
        <f>+A22+1</f>
        <v>2009</v>
      </c>
      <c r="B24" s="72">
        <v>15606.2901063947</v>
      </c>
      <c r="C24" s="72">
        <v>14676.97992876136</v>
      </c>
      <c r="D24" s="72">
        <v>18170.524373048873</v>
      </c>
      <c r="E24" s="72">
        <v>2938.2</v>
      </c>
      <c r="F24" s="81">
        <f t="shared" si="1"/>
        <v>51391.99440820493</v>
      </c>
      <c r="G24" s="60"/>
      <c r="H24" s="126"/>
      <c r="I24" s="126"/>
      <c r="J24" s="82"/>
    </row>
    <row r="25" spans="1:10" ht="12.75">
      <c r="A25" s="194">
        <f>+A24+1</f>
        <v>2010</v>
      </c>
      <c r="B25" s="72">
        <v>15999.194354689687</v>
      </c>
      <c r="C25" s="72">
        <v>15087.935366766678</v>
      </c>
      <c r="D25" s="72">
        <v>18851.870558580922</v>
      </c>
      <c r="E25" s="72">
        <v>2938.2</v>
      </c>
      <c r="F25" s="81">
        <f t="shared" si="1"/>
        <v>52877.20028003729</v>
      </c>
      <c r="G25" s="60"/>
      <c r="H25" s="126"/>
      <c r="I25" s="126"/>
      <c r="J25" s="82"/>
    </row>
    <row r="26" spans="1:10" ht="12.75">
      <c r="A26" s="194">
        <f>+A25+1</f>
        <v>2011</v>
      </c>
      <c r="B26" s="72">
        <v>16408.540431980953</v>
      </c>
      <c r="C26" s="72">
        <v>15495.309621669376</v>
      </c>
      <c r="D26" s="72">
        <v>19593.44240191967</v>
      </c>
      <c r="E26" s="72">
        <v>2938.2</v>
      </c>
      <c r="F26" s="81">
        <f t="shared" si="1"/>
        <v>54435.49245557</v>
      </c>
      <c r="G26" s="60"/>
      <c r="H26" s="126"/>
      <c r="I26" s="126"/>
      <c r="J26" s="82"/>
    </row>
    <row r="27" spans="1:8" ht="12.75">
      <c r="A27" s="194"/>
      <c r="B27" s="72"/>
      <c r="C27" s="72"/>
      <c r="D27" s="72"/>
      <c r="E27" s="72"/>
      <c r="F27" s="81"/>
      <c r="G27" s="60"/>
      <c r="H27" s="109"/>
    </row>
    <row r="28" spans="1:10" ht="12.75">
      <c r="A28" s="194">
        <f>+A26+1</f>
        <v>2012</v>
      </c>
      <c r="B28" s="72">
        <v>16842.20395207983</v>
      </c>
      <c r="C28" s="72">
        <v>15913.682981454447</v>
      </c>
      <c r="D28" s="72">
        <v>20354.363015387084</v>
      </c>
      <c r="E28" s="72">
        <v>2938.2</v>
      </c>
      <c r="F28" s="81">
        <f t="shared" si="1"/>
        <v>56048.44994892136</v>
      </c>
      <c r="G28" s="60"/>
      <c r="H28" s="126"/>
      <c r="I28" s="126"/>
      <c r="J28" s="82"/>
    </row>
    <row r="29" spans="1:10" ht="12.75">
      <c r="A29" s="194">
        <f>+A28+1</f>
        <v>2013</v>
      </c>
      <c r="B29" s="72">
        <v>17290.32676465537</v>
      </c>
      <c r="C29" s="72">
        <v>16343.352421953718</v>
      </c>
      <c r="D29" s="72">
        <v>21120.882880302128</v>
      </c>
      <c r="E29" s="72">
        <v>2938.2</v>
      </c>
      <c r="F29" s="81">
        <f t="shared" si="1"/>
        <v>57692.76206691121</v>
      </c>
      <c r="G29" s="60"/>
      <c r="H29" s="126"/>
      <c r="I29" s="126"/>
      <c r="J29" s="82"/>
    </row>
    <row r="30" spans="1:10" ht="12.75">
      <c r="A30" s="194">
        <f>+A29+1</f>
        <v>2014</v>
      </c>
      <c r="B30" s="72">
        <v>17767.688545422374</v>
      </c>
      <c r="C30" s="72">
        <v>16784.622937346467</v>
      </c>
      <c r="D30" s="72">
        <v>21870.093939247912</v>
      </c>
      <c r="E30" s="72">
        <v>2938.2</v>
      </c>
      <c r="F30" s="81">
        <f t="shared" si="1"/>
        <v>59360.60542201675</v>
      </c>
      <c r="H30" s="126"/>
      <c r="I30" s="126"/>
      <c r="J30" s="82"/>
    </row>
    <row r="31" spans="1:6" ht="12.75">
      <c r="A31" s="194"/>
      <c r="B31" s="72"/>
      <c r="C31" s="72"/>
      <c r="D31" s="72"/>
      <c r="E31" s="72"/>
      <c r="F31" s="81"/>
    </row>
    <row r="32" spans="1:10" ht="12.75">
      <c r="A32" s="194">
        <f>+A30+1</f>
        <v>2015</v>
      </c>
      <c r="B32" s="72">
        <v>18263.76145574091</v>
      </c>
      <c r="C32" s="72">
        <v>17237.80775665482</v>
      </c>
      <c r="D32" s="72">
        <v>22600.093515607812</v>
      </c>
      <c r="E32" s="72">
        <v>2938.2</v>
      </c>
      <c r="F32" s="81">
        <f t="shared" si="1"/>
        <v>61039.862728003536</v>
      </c>
      <c r="H32" s="126"/>
      <c r="I32" s="126"/>
      <c r="J32" s="82"/>
    </row>
    <row r="33" spans="1:10" ht="12.75">
      <c r="A33" s="194">
        <f>+A32+1</f>
        <v>2016</v>
      </c>
      <c r="B33" s="72">
        <v>18789.269335994</v>
      </c>
      <c r="C33" s="72">
        <v>17685.990758327847</v>
      </c>
      <c r="D33" s="72">
        <v>23294.843670525275</v>
      </c>
      <c r="E33" s="72">
        <v>2938.2</v>
      </c>
      <c r="F33" s="81">
        <f t="shared" si="1"/>
        <v>62708.303764847115</v>
      </c>
      <c r="H33" s="126"/>
      <c r="I33" s="126"/>
      <c r="J33" s="82"/>
    </row>
    <row r="34" spans="1:12" ht="12.75">
      <c r="A34" s="194">
        <f>+A33+1</f>
        <v>2017</v>
      </c>
      <c r="B34" s="72">
        <v>19347.685074513432</v>
      </c>
      <c r="C34" s="72">
        <v>18145.82651804437</v>
      </c>
      <c r="D34" s="72">
        <v>23971.759672673612</v>
      </c>
      <c r="E34" s="72">
        <v>2938.2</v>
      </c>
      <c r="F34" s="81">
        <f t="shared" si="1"/>
        <v>64403.471265231405</v>
      </c>
      <c r="H34" s="126"/>
      <c r="I34" s="126"/>
      <c r="J34" s="82"/>
      <c r="L34" s="121"/>
    </row>
    <row r="35" spans="1:8" ht="12.75">
      <c r="A35" s="194"/>
      <c r="B35" s="140"/>
      <c r="C35" s="140"/>
      <c r="D35" s="140"/>
      <c r="E35" s="140"/>
      <c r="F35" s="140"/>
      <c r="H35" s="109"/>
    </row>
    <row r="36" spans="1:9" ht="12.75">
      <c r="A36" s="194" t="s">
        <v>75</v>
      </c>
      <c r="B36" s="140"/>
      <c r="C36" s="140"/>
      <c r="D36" s="140"/>
      <c r="E36" s="140"/>
      <c r="F36" s="140"/>
      <c r="H36" s="109"/>
      <c r="I36" s="121"/>
    </row>
    <row r="37" spans="1:8" ht="13.5" thickBot="1">
      <c r="A37" s="196" t="s">
        <v>76</v>
      </c>
      <c r="B37" s="171">
        <f>RATE(12,,-B17,B34)</f>
        <v>0.02341451899894211</v>
      </c>
      <c r="C37" s="171">
        <f>RATE(12,,-C17,C34)</f>
        <v>0.025637355569735443</v>
      </c>
      <c r="D37" s="171">
        <f>RATE(12,,-D17,D34)</f>
        <v>0.024229650049957082</v>
      </c>
      <c r="E37" s="171">
        <f>RATE(12,,-E17,E34)</f>
        <v>1.162443491527025E-13</v>
      </c>
      <c r="F37" s="171">
        <f>RATE(12,,-F17,F34)</f>
        <v>0.023088968592814157</v>
      </c>
      <c r="H37" s="109"/>
    </row>
    <row r="38" spans="1:8" ht="12.75">
      <c r="A38" s="12"/>
      <c r="B38" s="37"/>
      <c r="C38" s="37"/>
      <c r="D38" s="37"/>
      <c r="E38" s="37"/>
      <c r="F38" s="37"/>
      <c r="H38" s="109"/>
    </row>
    <row r="39" spans="1:8" ht="12.75">
      <c r="A39" s="136" t="s">
        <v>18</v>
      </c>
      <c r="C39" s="33"/>
      <c r="D39" s="33"/>
      <c r="E39" s="33"/>
      <c r="F39" s="37"/>
      <c r="H39" s="109"/>
    </row>
    <row r="40" spans="4:8" ht="12.75">
      <c r="D40" s="121"/>
      <c r="F40" s="87"/>
      <c r="H40" s="109"/>
    </row>
    <row r="41" spans="2:6" ht="12.75">
      <c r="B41" s="121"/>
      <c r="C41" s="121"/>
      <c r="D41" s="121"/>
      <c r="F41" s="121"/>
    </row>
    <row r="42" spans="2:3" ht="12.75">
      <c r="B42" s="121"/>
      <c r="C42" s="121"/>
    </row>
    <row r="43" spans="2:5" ht="12.75">
      <c r="B43" s="121"/>
      <c r="C43" s="121"/>
      <c r="D43" s="121"/>
      <c r="E43" s="82"/>
    </row>
    <row r="44" spans="2:5" ht="12.75">
      <c r="B44" s="82"/>
      <c r="C44" s="82"/>
      <c r="D44" s="82"/>
      <c r="E44" s="82"/>
    </row>
    <row r="46" spans="2:3" ht="12.75">
      <c r="B46" s="121"/>
      <c r="C46" s="121"/>
    </row>
    <row r="47" ht="12.75">
      <c r="C47" s="121"/>
    </row>
    <row r="48" spans="2:9" ht="12.75">
      <c r="B48" s="121"/>
      <c r="C48" s="121"/>
      <c r="D48" s="121"/>
      <c r="E48" s="121"/>
      <c r="H48" s="121"/>
      <c r="I48" s="121"/>
    </row>
  </sheetData>
  <printOptions horizontalCentered="1"/>
  <pageMargins left="1" right="0.75" top="0.75" bottom="0.75" header="0.5" footer="0.5"/>
  <pageSetup horizontalDpi="300" verticalDpi="3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6" width="15.7109375" style="0" customWidth="1"/>
    <col min="8" max="9" width="11.28125" style="0" bestFit="1" customWidth="1"/>
    <col min="12" max="12" width="12.28125" style="0" bestFit="1" customWidth="1"/>
  </cols>
  <sheetData>
    <row r="1" spans="1:6" ht="18">
      <c r="A1" s="40" t="s">
        <v>74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39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20.25">
      <c r="A5" s="41" t="s">
        <v>40</v>
      </c>
      <c r="B5" s="20"/>
      <c r="C5" s="20"/>
      <c r="D5" s="20"/>
      <c r="E5" s="20"/>
      <c r="F5" s="20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9" spans="1:6" ht="12.75">
      <c r="A9" s="2"/>
      <c r="B9" s="138" t="s">
        <v>41</v>
      </c>
      <c r="C9" s="27"/>
      <c r="D9" s="27"/>
      <c r="E9" s="27"/>
      <c r="F9" s="139"/>
    </row>
    <row r="10" spans="1:6" ht="12.75">
      <c r="A10" s="4" t="s">
        <v>3</v>
      </c>
      <c r="B10" s="34" t="s">
        <v>4</v>
      </c>
      <c r="C10" s="35" t="s">
        <v>5</v>
      </c>
      <c r="D10" s="34" t="s">
        <v>6</v>
      </c>
      <c r="E10" s="5"/>
      <c r="F10" s="15"/>
    </row>
    <row r="11" spans="1:6" ht="12.75">
      <c r="A11" s="7" t="s">
        <v>8</v>
      </c>
      <c r="B11" s="21" t="s">
        <v>9</v>
      </c>
      <c r="C11" s="22" t="s">
        <v>10</v>
      </c>
      <c r="D11" s="21" t="s">
        <v>11</v>
      </c>
      <c r="E11" s="22" t="s">
        <v>12</v>
      </c>
      <c r="F11" s="21" t="s">
        <v>42</v>
      </c>
    </row>
    <row r="12" spans="1:6" ht="12.75">
      <c r="A12" s="193" t="s">
        <v>16</v>
      </c>
      <c r="B12" s="15"/>
      <c r="C12" s="5"/>
      <c r="D12" s="15"/>
      <c r="E12" s="5"/>
      <c r="F12" s="15"/>
    </row>
    <row r="13" spans="1:6" ht="12.75">
      <c r="A13" s="194">
        <v>2000</v>
      </c>
      <c r="B13" s="72">
        <v>24987.1</v>
      </c>
      <c r="C13" s="72">
        <v>8100.9</v>
      </c>
      <c r="D13" s="72">
        <v>8744.4</v>
      </c>
      <c r="E13" s="72">
        <v>4192.5</v>
      </c>
      <c r="F13" s="72">
        <f aca="true" t="shared" si="0" ref="F13:F18">SUM(B13:E13)</f>
        <v>46024.9</v>
      </c>
    </row>
    <row r="14" spans="1:6" ht="12.75">
      <c r="A14" s="194">
        <f>+A13+1</f>
        <v>2001</v>
      </c>
      <c r="B14" s="72">
        <v>24865.5</v>
      </c>
      <c r="C14" s="72">
        <v>8303.3</v>
      </c>
      <c r="D14" s="72">
        <v>8024.6</v>
      </c>
      <c r="E14" s="72">
        <v>4038.6</v>
      </c>
      <c r="F14" s="72">
        <f t="shared" si="0"/>
        <v>45232</v>
      </c>
    </row>
    <row r="15" spans="1:9" ht="12.75">
      <c r="A15" s="194">
        <f>+A14+1</f>
        <v>2002</v>
      </c>
      <c r="B15" s="72">
        <v>22820.6</v>
      </c>
      <c r="C15" s="72">
        <v>8810.6</v>
      </c>
      <c r="D15" s="72">
        <v>8180.7</v>
      </c>
      <c r="E15" s="72">
        <v>3922.5</v>
      </c>
      <c r="F15" s="72">
        <f t="shared" si="0"/>
        <v>43734.399999999994</v>
      </c>
      <c r="H15" s="82"/>
      <c r="I15" s="60"/>
    </row>
    <row r="16" spans="1:9" ht="12.75">
      <c r="A16" s="194">
        <v>2003</v>
      </c>
      <c r="B16" s="72">
        <v>22743.396</v>
      </c>
      <c r="C16" s="72">
        <v>9148.979</v>
      </c>
      <c r="D16" s="72">
        <v>7999.771</v>
      </c>
      <c r="E16" s="72">
        <v>3855.253</v>
      </c>
      <c r="F16" s="72">
        <f t="shared" si="0"/>
        <v>43747.399</v>
      </c>
      <c r="H16" s="82"/>
      <c r="I16" s="60"/>
    </row>
    <row r="17" spans="1:9" ht="12.75">
      <c r="A17" s="194">
        <v>2004</v>
      </c>
      <c r="B17" s="72">
        <v>23856.903</v>
      </c>
      <c r="C17" s="72">
        <v>9981.461</v>
      </c>
      <c r="D17" s="72">
        <v>8350.434</v>
      </c>
      <c r="E17" s="72">
        <v>4027.69</v>
      </c>
      <c r="F17" s="72">
        <f t="shared" si="0"/>
        <v>46216.488000000005</v>
      </c>
      <c r="H17" s="82"/>
      <c r="I17" s="60"/>
    </row>
    <row r="18" spans="1:12" ht="12.75">
      <c r="A18" s="194" t="s">
        <v>72</v>
      </c>
      <c r="B18" s="72">
        <v>25004.6</v>
      </c>
      <c r="C18" s="72">
        <v>10072</v>
      </c>
      <c r="D18" s="72">
        <v>8367.8</v>
      </c>
      <c r="E18" s="72">
        <v>4052.1</v>
      </c>
      <c r="F18" s="72">
        <f t="shared" si="0"/>
        <v>47496.49999999999</v>
      </c>
      <c r="G18" s="60"/>
      <c r="H18" s="126"/>
      <c r="I18" s="109"/>
      <c r="J18" s="166"/>
      <c r="K18" s="166"/>
      <c r="L18" s="166"/>
    </row>
    <row r="19" spans="1:7" ht="12.75">
      <c r="A19" s="195"/>
      <c r="B19" s="72"/>
      <c r="C19" s="78"/>
      <c r="D19" s="72"/>
      <c r="E19" s="78"/>
      <c r="F19" s="72"/>
      <c r="G19" s="60"/>
    </row>
    <row r="20" spans="1:7" ht="12.75">
      <c r="A20" s="193" t="s">
        <v>17</v>
      </c>
      <c r="B20" s="72"/>
      <c r="C20" s="159"/>
      <c r="D20" s="72"/>
      <c r="E20" s="78"/>
      <c r="F20" s="72"/>
      <c r="G20" s="60"/>
    </row>
    <row r="21" spans="1:12" ht="12.75">
      <c r="A21" s="194">
        <f>+A17+2</f>
        <v>2006</v>
      </c>
      <c r="B21" s="72">
        <v>24780.280133952452</v>
      </c>
      <c r="C21" s="72">
        <v>10128.172131950721</v>
      </c>
      <c r="D21" s="72">
        <v>8254.271248328645</v>
      </c>
      <c r="E21" s="72">
        <v>4052.1</v>
      </c>
      <c r="F21" s="72">
        <f aca="true" t="shared" si="1" ref="F21:F35">SUM(B21:E21)</f>
        <v>47214.823514231815</v>
      </c>
      <c r="G21" s="108"/>
      <c r="H21" s="82"/>
      <c r="I21" s="82"/>
      <c r="K21" s="82"/>
      <c r="L21" s="82"/>
    </row>
    <row r="22" spans="1:12" ht="12.75">
      <c r="A22" s="194">
        <f>+A21+1</f>
        <v>2007</v>
      </c>
      <c r="B22" s="72">
        <v>25712.17038749832</v>
      </c>
      <c r="C22" s="72">
        <v>10468.473567996096</v>
      </c>
      <c r="D22" s="72">
        <v>8275.550844019672</v>
      </c>
      <c r="E22" s="72">
        <v>4052.1</v>
      </c>
      <c r="F22" s="72">
        <f t="shared" si="1"/>
        <v>48508.294799514086</v>
      </c>
      <c r="G22" s="108"/>
      <c r="H22" s="82"/>
      <c r="I22" s="82"/>
      <c r="K22" s="82"/>
      <c r="L22" s="126"/>
    </row>
    <row r="23" spans="1:12" ht="12.75">
      <c r="A23" s="194">
        <f>+A22+1</f>
        <v>2008</v>
      </c>
      <c r="B23" s="72">
        <v>26534.568553143086</v>
      </c>
      <c r="C23" s="72">
        <v>10810.131980733691</v>
      </c>
      <c r="D23" s="72">
        <v>8489.255740983368</v>
      </c>
      <c r="E23" s="72">
        <v>4052.1</v>
      </c>
      <c r="F23" s="72">
        <f t="shared" si="1"/>
        <v>49886.056274860144</v>
      </c>
      <c r="G23" s="108"/>
      <c r="I23" s="82"/>
      <c r="J23" s="82"/>
      <c r="K23" s="82"/>
      <c r="L23" s="82"/>
    </row>
    <row r="24" spans="1:9" ht="12.75">
      <c r="A24" s="194"/>
      <c r="B24" s="72"/>
      <c r="C24" s="73"/>
      <c r="D24" s="72"/>
      <c r="E24" s="73"/>
      <c r="F24" s="72"/>
      <c r="G24" s="108"/>
      <c r="I24" s="121"/>
    </row>
    <row r="25" spans="1:12" ht="12.75">
      <c r="A25" s="194">
        <f>+A23+1</f>
        <v>2009</v>
      </c>
      <c r="B25" s="72">
        <v>27403.621345605803</v>
      </c>
      <c r="C25" s="72">
        <v>11213.671545437284</v>
      </c>
      <c r="D25" s="72">
        <v>8811.825399341935</v>
      </c>
      <c r="E25" s="72">
        <v>4052.1</v>
      </c>
      <c r="F25" s="72">
        <f t="shared" si="1"/>
        <v>51481.21829038502</v>
      </c>
      <c r="G25" s="108"/>
      <c r="I25" s="82"/>
      <c r="K25" s="60"/>
      <c r="L25" s="60"/>
    </row>
    <row r="26" spans="1:12" ht="12.75">
      <c r="A26" s="194">
        <f>+A25+1</f>
        <v>2010</v>
      </c>
      <c r="B26" s="72">
        <v>28278.752392963383</v>
      </c>
      <c r="C26" s="72">
        <v>11654.723220816439</v>
      </c>
      <c r="D26" s="72">
        <v>9213.050725570058</v>
      </c>
      <c r="E26" s="72">
        <v>4052.1</v>
      </c>
      <c r="F26" s="72">
        <f t="shared" si="1"/>
        <v>53198.62633934988</v>
      </c>
      <c r="G26" s="108"/>
      <c r="I26" s="82"/>
      <c r="K26" s="60"/>
      <c r="L26" s="60"/>
    </row>
    <row r="27" spans="1:12" ht="12.75">
      <c r="A27" s="194">
        <f>+A26+1</f>
        <v>2011</v>
      </c>
      <c r="B27" s="72">
        <v>29216.447790367893</v>
      </c>
      <c r="C27" s="72">
        <v>12112.723773432377</v>
      </c>
      <c r="D27" s="72">
        <v>9649.501058590151</v>
      </c>
      <c r="E27" s="72">
        <v>4052.1</v>
      </c>
      <c r="F27" s="72">
        <f t="shared" si="1"/>
        <v>55030.772622390425</v>
      </c>
      <c r="G27" s="108"/>
      <c r="I27" s="82"/>
      <c r="J27" s="60"/>
      <c r="K27" s="60"/>
      <c r="L27" s="60"/>
    </row>
    <row r="28" spans="1:7" ht="12.75">
      <c r="A28" s="194"/>
      <c r="B28" s="72"/>
      <c r="C28" s="73"/>
      <c r="D28" s="72"/>
      <c r="E28" s="73"/>
      <c r="F28" s="72"/>
      <c r="G28" s="60"/>
    </row>
    <row r="29" spans="1:12" ht="12.75">
      <c r="A29" s="194">
        <f>+A27+1</f>
        <v>2012</v>
      </c>
      <c r="B29" s="72">
        <v>30211.673239483032</v>
      </c>
      <c r="C29" s="72">
        <v>12585.863272676597</v>
      </c>
      <c r="D29" s="72">
        <v>10101.799741987263</v>
      </c>
      <c r="E29" s="72">
        <v>4052.1</v>
      </c>
      <c r="F29" s="72">
        <f t="shared" si="1"/>
        <v>56951.43625414689</v>
      </c>
      <c r="G29" s="108"/>
      <c r="I29" s="82"/>
      <c r="K29" s="60"/>
      <c r="L29" s="60"/>
    </row>
    <row r="30" spans="1:12" ht="12.75">
      <c r="A30" s="194">
        <f>+A29+1</f>
        <v>2013</v>
      </c>
      <c r="B30" s="72">
        <v>31270.52478151901</v>
      </c>
      <c r="C30" s="72">
        <v>13073.433390500006</v>
      </c>
      <c r="D30" s="72">
        <v>10538.16755942729</v>
      </c>
      <c r="E30" s="72">
        <v>4052.1</v>
      </c>
      <c r="F30" s="72">
        <f t="shared" si="1"/>
        <v>58934.225731446306</v>
      </c>
      <c r="G30" s="108"/>
      <c r="I30" s="82"/>
      <c r="K30" s="60"/>
      <c r="L30" s="60"/>
    </row>
    <row r="31" spans="1:12" ht="12.75">
      <c r="A31" s="194">
        <f>+A30+1</f>
        <v>2014</v>
      </c>
      <c r="B31" s="72">
        <v>32400.127352806092</v>
      </c>
      <c r="C31" s="72">
        <v>13575.277493521837</v>
      </c>
      <c r="D31" s="72">
        <v>10970.35704357147</v>
      </c>
      <c r="E31" s="72">
        <v>4052.1</v>
      </c>
      <c r="F31" s="72">
        <f t="shared" si="1"/>
        <v>60997.8618898994</v>
      </c>
      <c r="G31" s="108"/>
      <c r="I31" s="82"/>
      <c r="J31" s="60"/>
      <c r="K31" s="60"/>
      <c r="L31" s="60"/>
    </row>
    <row r="32" spans="1:6" ht="12.75">
      <c r="A32" s="194"/>
      <c r="B32" s="72"/>
      <c r="C32" s="73"/>
      <c r="D32" s="72"/>
      <c r="E32" s="73"/>
      <c r="F32" s="72"/>
    </row>
    <row r="33" spans="1:12" ht="12.75">
      <c r="A33" s="194">
        <f>+A31+1</f>
        <v>2015</v>
      </c>
      <c r="B33" s="72">
        <v>33607.25166190221</v>
      </c>
      <c r="C33" s="72">
        <v>14091.518064096208</v>
      </c>
      <c r="D33" s="72">
        <v>11397.31467855713</v>
      </c>
      <c r="E33" s="72">
        <v>4052.1</v>
      </c>
      <c r="F33" s="72">
        <f t="shared" si="1"/>
        <v>63148.18440455555</v>
      </c>
      <c r="G33" s="108"/>
      <c r="I33" s="82"/>
      <c r="K33" s="60"/>
      <c r="L33" s="60"/>
    </row>
    <row r="34" spans="1:12" ht="12.75">
      <c r="A34" s="194">
        <f>+A33+1</f>
        <v>2016</v>
      </c>
      <c r="B34" s="72">
        <v>34890.30687180916</v>
      </c>
      <c r="C34" s="72">
        <v>14612.470373909055</v>
      </c>
      <c r="D34" s="72">
        <v>11810.836203434847</v>
      </c>
      <c r="E34" s="72">
        <v>4052.1</v>
      </c>
      <c r="F34" s="72">
        <f t="shared" si="1"/>
        <v>65365.71344915306</v>
      </c>
      <c r="G34" s="108"/>
      <c r="I34" s="82"/>
      <c r="K34" s="60"/>
      <c r="L34" s="60"/>
    </row>
    <row r="35" spans="1:12" ht="12.75">
      <c r="A35" s="194">
        <f>+A34+1</f>
        <v>2017</v>
      </c>
      <c r="B35" s="72">
        <v>36257.94221602768</v>
      </c>
      <c r="C35" s="72">
        <v>15142.950043975732</v>
      </c>
      <c r="D35" s="72">
        <v>12219.502677343455</v>
      </c>
      <c r="E35" s="72">
        <v>4052.1</v>
      </c>
      <c r="F35" s="72">
        <f t="shared" si="1"/>
        <v>67672.49493734687</v>
      </c>
      <c r="G35" s="108"/>
      <c r="H35" s="126"/>
      <c r="I35" s="109"/>
      <c r="J35" s="82"/>
      <c r="K35" s="82"/>
      <c r="L35" s="126"/>
    </row>
    <row r="36" spans="1:6" ht="12.75">
      <c r="A36" s="194"/>
      <c r="B36" s="140"/>
      <c r="C36" s="140"/>
      <c r="D36" s="140"/>
      <c r="E36" s="140"/>
      <c r="F36" s="140"/>
    </row>
    <row r="37" spans="1:12" ht="12.75">
      <c r="A37" s="194" t="s">
        <v>75</v>
      </c>
      <c r="B37" s="140"/>
      <c r="C37" s="140"/>
      <c r="D37" s="140"/>
      <c r="E37" s="140"/>
      <c r="F37" s="140"/>
      <c r="L37" s="121"/>
    </row>
    <row r="38" spans="1:6" ht="13.5" thickBot="1">
      <c r="A38" s="196" t="s">
        <v>76</v>
      </c>
      <c r="B38" s="171">
        <f>RATE(12,,-B18,B35)</f>
        <v>0.031451005139271695</v>
      </c>
      <c r="C38" s="171">
        <f>RATE(12,,-C18,C35)</f>
        <v>0.03456527597772811</v>
      </c>
      <c r="D38" s="171">
        <f>RATE(12,,-D18,D35)</f>
        <v>0.032056610562816404</v>
      </c>
      <c r="E38" s="171">
        <f>RATE(12,,-E18,E35)</f>
        <v>1.161901684933624E-13</v>
      </c>
      <c r="F38" s="171">
        <f>RATE(12,,-F18,F35)</f>
        <v>0.02994147772608515</v>
      </c>
    </row>
    <row r="39" ht="12.75">
      <c r="A39" s="175"/>
    </row>
    <row r="40" spans="1:6" ht="12.75">
      <c r="A40" t="s">
        <v>18</v>
      </c>
      <c r="B40" s="35"/>
      <c r="C40" s="35"/>
      <c r="D40" s="35"/>
      <c r="E40" s="35"/>
      <c r="F40" s="35"/>
    </row>
    <row r="41" spans="1:6" ht="12.75">
      <c r="A41" s="5"/>
      <c r="B41" s="35"/>
      <c r="C41" s="35"/>
      <c r="D41" s="35"/>
      <c r="E41" s="5"/>
      <c r="F41" s="5"/>
    </row>
    <row r="42" spans="1:6" ht="12.75">
      <c r="A42" s="5"/>
      <c r="B42" s="82"/>
      <c r="D42" s="82"/>
      <c r="F42" s="160"/>
    </row>
    <row r="43" spans="1:6" ht="12.75">
      <c r="A43" s="142"/>
      <c r="B43" s="157"/>
      <c r="C43" s="157"/>
      <c r="D43" s="157"/>
      <c r="E43" s="157"/>
      <c r="F43" s="157"/>
    </row>
    <row r="44" spans="1:9" ht="12.75">
      <c r="A44" s="12"/>
      <c r="B44" s="158"/>
      <c r="C44" s="158"/>
      <c r="D44" s="158"/>
      <c r="E44" s="158"/>
      <c r="F44" s="158"/>
      <c r="H44" s="121"/>
      <c r="I44" s="121"/>
    </row>
    <row r="45" spans="1:6" ht="12.75">
      <c r="A45" s="12"/>
      <c r="B45" s="161"/>
      <c r="C45" s="161"/>
      <c r="D45" s="161"/>
      <c r="E45" s="161"/>
      <c r="F45" s="78"/>
    </row>
    <row r="46" spans="1:6" ht="12.75">
      <c r="A46" s="12"/>
      <c r="B46" s="78"/>
      <c r="C46" s="78"/>
      <c r="D46" s="78"/>
      <c r="E46" s="78"/>
      <c r="F46" s="78"/>
    </row>
    <row r="47" spans="1:6" ht="12.75">
      <c r="A47" s="12"/>
      <c r="B47" s="78"/>
      <c r="C47" s="78"/>
      <c r="D47" s="78"/>
      <c r="E47" s="78"/>
      <c r="F47" s="78"/>
    </row>
    <row r="48" spans="1:6" ht="12.75">
      <c r="A48" s="12"/>
      <c r="B48" s="78"/>
      <c r="C48" s="78"/>
      <c r="D48" s="78"/>
      <c r="E48" s="78"/>
      <c r="F48" s="78"/>
    </row>
    <row r="49" spans="1:6" ht="12.75">
      <c r="A49" s="12"/>
      <c r="B49" s="78"/>
      <c r="C49" s="78"/>
      <c r="D49" s="78"/>
      <c r="E49" s="78"/>
      <c r="F49" s="78"/>
    </row>
    <row r="50" spans="1:6" ht="12.75">
      <c r="A50" s="5"/>
      <c r="B50" s="78"/>
      <c r="C50" s="78"/>
      <c r="D50" s="78"/>
      <c r="E50" s="78"/>
      <c r="F50" s="78"/>
    </row>
    <row r="51" spans="1:6" ht="12.75">
      <c r="A51" s="143"/>
      <c r="B51" s="78"/>
      <c r="C51" s="78"/>
      <c r="D51" s="78"/>
      <c r="E51" s="78"/>
      <c r="F51" s="78"/>
    </row>
    <row r="52" spans="1:6" ht="12.75">
      <c r="A52" s="12"/>
      <c r="B52" s="78"/>
      <c r="C52" s="78"/>
      <c r="D52" s="78"/>
      <c r="E52" s="78"/>
      <c r="F52" s="78"/>
    </row>
    <row r="53" spans="1:6" ht="12.75">
      <c r="A53" s="12"/>
      <c r="B53" s="78"/>
      <c r="C53" s="78"/>
      <c r="D53" s="78"/>
      <c r="E53" s="78"/>
      <c r="F53" s="78"/>
    </row>
    <row r="54" spans="1:6" ht="12.75">
      <c r="A54" s="12"/>
      <c r="B54" s="78"/>
      <c r="C54" s="78"/>
      <c r="D54" s="78"/>
      <c r="E54" s="78"/>
      <c r="F54" s="78"/>
    </row>
    <row r="55" spans="1:6" ht="12.75">
      <c r="A55" s="12"/>
      <c r="B55" s="78"/>
      <c r="C55" s="88"/>
      <c r="D55" s="78"/>
      <c r="E55" s="88"/>
      <c r="F55" s="78"/>
    </row>
    <row r="56" spans="1:6" ht="12.75">
      <c r="A56" s="12"/>
      <c r="B56" s="78"/>
      <c r="C56" s="78"/>
      <c r="D56" s="78"/>
      <c r="E56" s="78"/>
      <c r="F56" s="78"/>
    </row>
    <row r="57" spans="1:6" ht="12.75">
      <c r="A57" s="12"/>
      <c r="B57" s="78"/>
      <c r="C57" s="78"/>
      <c r="D57" s="78"/>
      <c r="E57" s="78"/>
      <c r="F57" s="78"/>
    </row>
    <row r="58" spans="1:6" ht="12.75">
      <c r="A58" s="12"/>
      <c r="B58" s="78"/>
      <c r="C58" s="78"/>
      <c r="D58" s="78"/>
      <c r="E58" s="78"/>
      <c r="F58" s="78"/>
    </row>
    <row r="59" spans="1:6" ht="12.75">
      <c r="A59" s="12"/>
      <c r="B59" s="78"/>
      <c r="C59" s="88"/>
      <c r="D59" s="78"/>
      <c r="E59" s="88"/>
      <c r="F59" s="78"/>
    </row>
    <row r="60" spans="1:6" ht="12.75">
      <c r="A60" s="12"/>
      <c r="B60" s="78"/>
      <c r="C60" s="78"/>
      <c r="D60" s="78"/>
      <c r="E60" s="78"/>
      <c r="F60" s="78"/>
    </row>
    <row r="61" spans="1:6" ht="12.75">
      <c r="A61" s="12"/>
      <c r="B61" s="78"/>
      <c r="C61" s="78"/>
      <c r="D61" s="78"/>
      <c r="E61" s="78"/>
      <c r="F61" s="78"/>
    </row>
    <row r="62" spans="1:6" ht="12.75">
      <c r="A62" s="12"/>
      <c r="B62" s="78"/>
      <c r="C62" s="78"/>
      <c r="D62" s="78"/>
      <c r="E62" s="78"/>
      <c r="F62" s="78"/>
    </row>
    <row r="63" spans="1:6" ht="12.75">
      <c r="A63" s="12"/>
      <c r="B63" s="78"/>
      <c r="C63" s="88"/>
      <c r="D63" s="78"/>
      <c r="E63" s="88"/>
      <c r="F63" s="78"/>
    </row>
    <row r="64" spans="1:6" ht="12.75">
      <c r="A64" s="12"/>
      <c r="B64" s="78"/>
      <c r="C64" s="78"/>
      <c r="D64" s="78"/>
      <c r="E64" s="78"/>
      <c r="F64" s="78"/>
    </row>
    <row r="65" spans="1:6" ht="12.75">
      <c r="A65" s="12"/>
      <c r="B65" s="78"/>
      <c r="C65" s="78"/>
      <c r="D65" s="78"/>
      <c r="E65" s="78"/>
      <c r="F65" s="78"/>
    </row>
    <row r="66" spans="1:6" ht="12.75">
      <c r="A66" s="12"/>
      <c r="B66" s="78"/>
      <c r="C66" s="78"/>
      <c r="D66" s="78"/>
      <c r="E66" s="78"/>
      <c r="F66" s="78"/>
    </row>
    <row r="67" spans="1:6" ht="12.75">
      <c r="A67" s="5"/>
      <c r="B67" s="5"/>
      <c r="C67" s="5"/>
      <c r="D67" s="5"/>
      <c r="E67" s="5"/>
      <c r="F67" s="5"/>
    </row>
  </sheetData>
  <printOptions horizontalCentered="1"/>
  <pageMargins left="0.75" right="0.75" top="0.75" bottom="0.25" header="0.5" footer="0.5"/>
  <pageSetup horizontalDpi="300" verticalDpi="300" orientation="landscape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7109375" style="0" customWidth="1"/>
    <col min="3" max="3" width="18.28125" style="0" customWidth="1"/>
    <col min="4" max="5" width="15.7109375" style="0" customWidth="1"/>
    <col min="6" max="6" width="19.00390625" style="0" customWidth="1"/>
    <col min="7" max="7" width="17.00390625" style="0" customWidth="1"/>
    <col min="8" max="9" width="11.28125" style="0" bestFit="1" customWidth="1"/>
  </cols>
  <sheetData>
    <row r="1" spans="1:7" ht="18">
      <c r="A1" s="40" t="s">
        <v>77</v>
      </c>
      <c r="B1" s="40"/>
      <c r="C1" s="40"/>
      <c r="D1" s="40"/>
      <c r="E1" s="40"/>
      <c r="F1" s="40"/>
      <c r="G1" s="40"/>
    </row>
    <row r="2" spans="1:6" ht="12.75">
      <c r="A2" s="20"/>
      <c r="B2" s="20"/>
      <c r="C2" s="20"/>
      <c r="D2" s="20"/>
      <c r="E2" s="20"/>
      <c r="F2" s="20"/>
    </row>
    <row r="3" spans="1:7" ht="20.25">
      <c r="A3" s="41" t="s">
        <v>78</v>
      </c>
      <c r="B3" s="20"/>
      <c r="C3" s="20"/>
      <c r="D3" s="20"/>
      <c r="E3" s="20"/>
      <c r="F3" s="20"/>
      <c r="G3" s="20"/>
    </row>
    <row r="4" spans="1:6" ht="12.75">
      <c r="A4" s="20"/>
      <c r="B4" s="20"/>
      <c r="C4" s="20"/>
      <c r="D4" s="20"/>
      <c r="E4" s="20"/>
      <c r="F4" s="20"/>
    </row>
    <row r="5" spans="1:7" ht="20.25">
      <c r="A5" s="41" t="s">
        <v>40</v>
      </c>
      <c r="B5" s="20"/>
      <c r="C5" s="20"/>
      <c r="D5" s="20"/>
      <c r="E5" s="20"/>
      <c r="F5" s="20"/>
      <c r="G5" s="20"/>
    </row>
    <row r="6" spans="1:7" ht="15.75">
      <c r="A6" s="19" t="s">
        <v>2</v>
      </c>
      <c r="B6" s="20"/>
      <c r="C6" s="20"/>
      <c r="D6" s="20"/>
      <c r="E6" s="20"/>
      <c r="F6" s="20"/>
      <c r="G6" s="20"/>
    </row>
    <row r="7" spans="1:6" ht="12.75">
      <c r="A7" s="24"/>
      <c r="B7" s="20"/>
      <c r="C7" s="20"/>
      <c r="D7" s="20"/>
      <c r="E7" s="20"/>
      <c r="F7" s="20"/>
    </row>
    <row r="9" spans="1:7" ht="12.75">
      <c r="A9" s="2"/>
      <c r="B9" s="207" t="s">
        <v>79</v>
      </c>
      <c r="C9" s="208"/>
      <c r="D9" s="209"/>
      <c r="E9" s="138" t="s">
        <v>80</v>
      </c>
      <c r="F9" s="27"/>
      <c r="G9" s="28"/>
    </row>
    <row r="10" spans="1:7" ht="12.75">
      <c r="A10" s="4" t="s">
        <v>3</v>
      </c>
      <c r="B10" s="34"/>
      <c r="C10" s="35"/>
      <c r="D10" s="34"/>
      <c r="E10" s="5"/>
      <c r="F10" s="15"/>
      <c r="G10" s="15"/>
    </row>
    <row r="11" spans="1:7" ht="12.75">
      <c r="A11" s="7" t="s">
        <v>8</v>
      </c>
      <c r="B11" s="21" t="s">
        <v>81</v>
      </c>
      <c r="C11" s="22" t="s">
        <v>82</v>
      </c>
      <c r="D11" s="21" t="s">
        <v>83</v>
      </c>
      <c r="E11" s="21" t="s">
        <v>81</v>
      </c>
      <c r="F11" s="22" t="s">
        <v>82</v>
      </c>
      <c r="G11" s="21" t="s">
        <v>83</v>
      </c>
    </row>
    <row r="12" spans="1:7" ht="12.75">
      <c r="A12" s="193" t="s">
        <v>16</v>
      </c>
      <c r="B12" s="15"/>
      <c r="C12" s="5"/>
      <c r="D12" s="15"/>
      <c r="E12" s="5"/>
      <c r="F12" s="15"/>
      <c r="G12" s="15"/>
    </row>
    <row r="13" spans="1:7" ht="12.75">
      <c r="A13" s="194">
        <v>2000</v>
      </c>
      <c r="B13" s="72">
        <v>37748.45</v>
      </c>
      <c r="C13" s="73">
        <v>4038.231</v>
      </c>
      <c r="D13" s="72">
        <f aca="true" t="shared" si="0" ref="D13:D18">+C13+B13</f>
        <v>41786.681</v>
      </c>
      <c r="E13" s="72">
        <v>22541.439272873005</v>
      </c>
      <c r="F13" s="73">
        <v>2935.787288720999</v>
      </c>
      <c r="G13" s="72">
        <f aca="true" t="shared" si="1" ref="G13:G18">+F13+E13</f>
        <v>25477.226561594005</v>
      </c>
    </row>
    <row r="14" spans="1:7" ht="12.75">
      <c r="A14" s="194">
        <f>+A13+1</f>
        <v>2001</v>
      </c>
      <c r="B14" s="72">
        <v>37525.628</v>
      </c>
      <c r="C14" s="73">
        <v>4164.862</v>
      </c>
      <c r="D14" s="72">
        <f t="shared" si="0"/>
        <v>41690.49</v>
      </c>
      <c r="E14" s="72">
        <v>22318.577608718002</v>
      </c>
      <c r="F14" s="73">
        <v>2948.9687528939994</v>
      </c>
      <c r="G14" s="72">
        <f t="shared" si="1"/>
        <v>25267.546361612003</v>
      </c>
    </row>
    <row r="15" spans="1:9" ht="12.75">
      <c r="A15" s="194">
        <f>+A14+1</f>
        <v>2002</v>
      </c>
      <c r="B15" s="72">
        <v>36368.936</v>
      </c>
      <c r="C15" s="73">
        <v>3830.508</v>
      </c>
      <c r="D15" s="72">
        <f t="shared" si="0"/>
        <v>40199.444</v>
      </c>
      <c r="E15" s="72">
        <v>21879.908549281998</v>
      </c>
      <c r="F15" s="73">
        <v>2643.6457348740005</v>
      </c>
      <c r="G15" s="72">
        <f t="shared" si="1"/>
        <v>24523.554284155998</v>
      </c>
      <c r="H15" s="82"/>
      <c r="I15" s="60"/>
    </row>
    <row r="16" spans="1:9" ht="12.75">
      <c r="A16" s="194">
        <v>2003</v>
      </c>
      <c r="B16" s="72">
        <v>36621.87</v>
      </c>
      <c r="C16" s="73">
        <v>4080.902</v>
      </c>
      <c r="D16" s="72">
        <f t="shared" si="0"/>
        <v>40702.772000000004</v>
      </c>
      <c r="E16" s="72">
        <v>21909.119562533004</v>
      </c>
      <c r="F16" s="73">
        <v>2794.227230643001</v>
      </c>
      <c r="G16" s="72">
        <f t="shared" si="1"/>
        <v>24703.346793176006</v>
      </c>
      <c r="H16" s="82"/>
      <c r="I16" s="60"/>
    </row>
    <row r="17" spans="1:9" ht="12.75">
      <c r="A17" s="194">
        <v>2004</v>
      </c>
      <c r="B17" s="72">
        <v>39237.632</v>
      </c>
      <c r="C17" s="73">
        <v>4480.894</v>
      </c>
      <c r="D17" s="72">
        <f t="shared" si="0"/>
        <v>43718.526</v>
      </c>
      <c r="E17" s="72">
        <v>23349.450133138</v>
      </c>
      <c r="F17" s="73">
        <v>3066.349985892</v>
      </c>
      <c r="G17" s="72">
        <f t="shared" si="1"/>
        <v>26415.800119030002</v>
      </c>
      <c r="H17" s="82"/>
      <c r="I17" s="60"/>
    </row>
    <row r="18" spans="1:12" ht="12.75">
      <c r="A18" s="194" t="s">
        <v>72</v>
      </c>
      <c r="B18" s="72">
        <v>40124.40510868113</v>
      </c>
      <c r="C18" s="73">
        <v>4670.81</v>
      </c>
      <c r="D18" s="72">
        <f t="shared" si="0"/>
        <v>44795.21510868113</v>
      </c>
      <c r="E18" s="72">
        <v>23769.0643147424</v>
      </c>
      <c r="F18" s="73">
        <v>3241.2504145204907</v>
      </c>
      <c r="G18" s="72">
        <f t="shared" si="1"/>
        <v>27010.314729262893</v>
      </c>
      <c r="H18" s="126"/>
      <c r="I18" s="109"/>
      <c r="J18" s="166"/>
      <c r="K18" s="166"/>
      <c r="L18" s="166"/>
    </row>
    <row r="19" spans="1:7" ht="12.75">
      <c r="A19" s="195"/>
      <c r="B19" s="72"/>
      <c r="C19" s="78"/>
      <c r="D19" s="72"/>
      <c r="E19" s="78"/>
      <c r="F19" s="73"/>
      <c r="G19" s="72"/>
    </row>
    <row r="20" spans="1:7" ht="12.75">
      <c r="A20" s="193" t="s">
        <v>17</v>
      </c>
      <c r="B20" s="72"/>
      <c r="C20" s="159"/>
      <c r="D20" s="72"/>
      <c r="E20" s="78"/>
      <c r="F20" s="73"/>
      <c r="G20" s="72"/>
    </row>
    <row r="21" spans="1:12" ht="12.75">
      <c r="A21" s="194">
        <f>+A17+2</f>
        <v>2006</v>
      </c>
      <c r="B21" s="72">
        <v>40997.541057769966</v>
      </c>
      <c r="C21" s="73">
        <v>4801.457253133293</v>
      </c>
      <c r="D21" s="72">
        <f aca="true" t="shared" si="2" ref="D21:D35">+C21+B21</f>
        <v>45798.99831090326</v>
      </c>
      <c r="E21" s="72">
        <v>24409.423097970433</v>
      </c>
      <c r="F21" s="73">
        <v>3349.949029886336</v>
      </c>
      <c r="G21" s="72">
        <f aca="true" t="shared" si="3" ref="G21:G35">+F21+E21</f>
        <v>27759.37212785677</v>
      </c>
      <c r="H21" s="82"/>
      <c r="I21" s="82"/>
      <c r="K21" s="82"/>
      <c r="L21" s="82"/>
    </row>
    <row r="22" spans="1:12" ht="12.75">
      <c r="A22" s="194">
        <f>+A21+1</f>
        <v>2007</v>
      </c>
      <c r="B22" s="72">
        <v>42404.88983532475</v>
      </c>
      <c r="C22" s="73">
        <v>5005.450544280314</v>
      </c>
      <c r="D22" s="72">
        <f t="shared" si="2"/>
        <v>47410.34037960506</v>
      </c>
      <c r="E22" s="72">
        <v>25343.474964043664</v>
      </c>
      <c r="F22" s="73">
        <v>3503.211263125552</v>
      </c>
      <c r="G22" s="72">
        <f t="shared" si="3"/>
        <v>28846.686227169215</v>
      </c>
      <c r="H22" s="82"/>
      <c r="I22" s="82"/>
      <c r="K22" s="82"/>
      <c r="L22" s="82"/>
    </row>
    <row r="23" spans="1:12" ht="12.75">
      <c r="A23" s="194">
        <f>+A22+1</f>
        <v>2008</v>
      </c>
      <c r="B23" s="72">
        <v>43661.994239056025</v>
      </c>
      <c r="C23" s="73">
        <v>5197.828757370616</v>
      </c>
      <c r="D23" s="72">
        <f t="shared" si="2"/>
        <v>48859.82299642664</v>
      </c>
      <c r="E23" s="72">
        <v>26088.979452672833</v>
      </c>
      <c r="F23" s="73">
        <v>3642.906017088924</v>
      </c>
      <c r="G23" s="72">
        <f t="shared" si="3"/>
        <v>29731.885469761757</v>
      </c>
      <c r="H23" s="82"/>
      <c r="I23" s="82"/>
      <c r="J23" s="82"/>
      <c r="K23" s="82"/>
      <c r="L23" s="82"/>
    </row>
    <row r="24" spans="1:8" ht="12.75">
      <c r="A24" s="194"/>
      <c r="B24" s="72"/>
      <c r="C24" s="73"/>
      <c r="D24" s="72"/>
      <c r="E24" s="73"/>
      <c r="F24" s="73"/>
      <c r="G24" s="72"/>
      <c r="H24" s="121"/>
    </row>
    <row r="25" spans="1:12" ht="12.75">
      <c r="A25" s="194">
        <f>+A23+1</f>
        <v>2009</v>
      </c>
      <c r="B25" s="72">
        <v>44880.68391534544</v>
      </c>
      <c r="C25" s="73">
        <v>5388.4094817675405</v>
      </c>
      <c r="D25" s="72">
        <f t="shared" si="2"/>
        <v>50269.093397112985</v>
      </c>
      <c r="E25" s="72">
        <v>26816.898906385286</v>
      </c>
      <c r="F25" s="73">
        <v>3781.0600672658247</v>
      </c>
      <c r="G25" s="72">
        <f t="shared" si="3"/>
        <v>30597.95897365111</v>
      </c>
      <c r="H25" s="60"/>
      <c r="I25" s="60"/>
      <c r="K25" s="60"/>
      <c r="L25" s="60"/>
    </row>
    <row r="26" spans="1:12" ht="12.75">
      <c r="A26" s="194">
        <f>+A25+1</f>
        <v>2010</v>
      </c>
      <c r="B26" s="72">
        <v>46080.0528969067</v>
      </c>
      <c r="C26" s="73">
        <v>5577.244760111488</v>
      </c>
      <c r="D26" s="72">
        <f t="shared" si="2"/>
        <v>51657.29765701819</v>
      </c>
      <c r="E26" s="72">
        <v>27535.114284241557</v>
      </c>
      <c r="F26" s="73">
        <v>3918.135665973151</v>
      </c>
      <c r="G26" s="72">
        <f t="shared" si="3"/>
        <v>31453.249950214707</v>
      </c>
      <c r="H26" s="60"/>
      <c r="I26" s="60"/>
      <c r="K26" s="60"/>
      <c r="L26" s="60"/>
    </row>
    <row r="27" spans="1:12" ht="12.75">
      <c r="A27" s="194">
        <f>+A26+1</f>
        <v>2011</v>
      </c>
      <c r="B27" s="72">
        <v>47267.30618361138</v>
      </c>
      <c r="C27" s="73">
        <v>5764.283589532189</v>
      </c>
      <c r="D27" s="72">
        <f t="shared" si="2"/>
        <v>53031.58977314357</v>
      </c>
      <c r="E27" s="72">
        <v>28246.741035052328</v>
      </c>
      <c r="F27" s="73">
        <v>4054.196860737823</v>
      </c>
      <c r="G27" s="72">
        <f t="shared" si="3"/>
        <v>32300.93789579015</v>
      </c>
      <c r="H27" s="60"/>
      <c r="I27" s="60"/>
      <c r="J27" s="60"/>
      <c r="K27" s="60"/>
      <c r="L27" s="60"/>
    </row>
    <row r="28" spans="1:7" ht="12.75">
      <c r="A28" s="194"/>
      <c r="B28" s="72"/>
      <c r="C28" s="73"/>
      <c r="D28" s="72"/>
      <c r="E28" s="73"/>
      <c r="F28" s="73"/>
      <c r="G28" s="72"/>
    </row>
    <row r="29" spans="1:12" ht="12.75">
      <c r="A29" s="194">
        <f>+A27+1</f>
        <v>2012</v>
      </c>
      <c r="B29" s="72">
        <v>48445.668026548374</v>
      </c>
      <c r="C29" s="73">
        <v>5949.4611109176</v>
      </c>
      <c r="D29" s="72">
        <f t="shared" si="2"/>
        <v>54395.12913746598</v>
      </c>
      <c r="E29" s="72">
        <v>28953.5421829285</v>
      </c>
      <c r="F29" s="73">
        <v>4189.243308373583</v>
      </c>
      <c r="G29" s="72">
        <f t="shared" si="3"/>
        <v>33142.785491302086</v>
      </c>
      <c r="H29" s="60"/>
      <c r="I29" s="60"/>
      <c r="K29" s="60"/>
      <c r="L29" s="60"/>
    </row>
    <row r="30" spans="1:12" ht="12.75">
      <c r="A30" s="194">
        <f>+A29+1</f>
        <v>2013</v>
      </c>
      <c r="B30" s="72">
        <v>49616.69129695597</v>
      </c>
      <c r="C30" s="73">
        <v>6132.683897825551</v>
      </c>
      <c r="D30" s="72">
        <f t="shared" si="2"/>
        <v>55749.37519478152</v>
      </c>
      <c r="E30" s="72">
        <v>29656.52116148833</v>
      </c>
      <c r="F30" s="73">
        <v>4323.2337913598585</v>
      </c>
      <c r="G30" s="72">
        <f t="shared" si="3"/>
        <v>33979.75495284819</v>
      </c>
      <c r="H30" s="60"/>
      <c r="I30" s="60"/>
      <c r="K30" s="60"/>
      <c r="L30" s="60"/>
    </row>
    <row r="31" spans="1:12" ht="12.75">
      <c r="A31" s="194">
        <f>+A30+1</f>
        <v>2014</v>
      </c>
      <c r="B31" s="72">
        <v>50781.14543091654</v>
      </c>
      <c r="C31" s="73">
        <v>6313.827941342769</v>
      </c>
      <c r="D31" s="72">
        <f t="shared" si="2"/>
        <v>57094.97337225931</v>
      </c>
      <c r="E31" s="72">
        <v>30356.2468898483</v>
      </c>
      <c r="F31" s="73">
        <v>4456.100995000274</v>
      </c>
      <c r="G31" s="72">
        <f t="shared" si="3"/>
        <v>34812.347884848576</v>
      </c>
      <c r="H31" s="60"/>
      <c r="I31" s="60"/>
      <c r="J31" s="60"/>
      <c r="K31" s="60"/>
      <c r="L31" s="60"/>
    </row>
    <row r="32" spans="1:7" ht="12.75">
      <c r="A32" s="194"/>
      <c r="B32" s="72"/>
      <c r="C32" s="73"/>
      <c r="D32" s="72"/>
      <c r="E32" s="73"/>
      <c r="F32" s="73"/>
      <c r="G32" s="72"/>
    </row>
    <row r="33" spans="1:12" ht="12.75">
      <c r="A33" s="194">
        <f>+A31+1</f>
        <v>2015</v>
      </c>
      <c r="B33" s="72">
        <v>51939.381081692394</v>
      </c>
      <c r="C33" s="73">
        <v>6492.741148865858</v>
      </c>
      <c r="D33" s="72">
        <f t="shared" si="2"/>
        <v>58432.12223055825</v>
      </c>
      <c r="E33" s="72">
        <v>31053.037826023003</v>
      </c>
      <c r="F33" s="73">
        <v>4587.760963931387</v>
      </c>
      <c r="G33" s="72">
        <f t="shared" si="3"/>
        <v>35640.79878995439</v>
      </c>
      <c r="H33" s="60"/>
      <c r="I33" s="60"/>
      <c r="K33" s="60"/>
      <c r="L33" s="60"/>
    </row>
    <row r="34" spans="1:12" ht="12.75">
      <c r="A34" s="194">
        <f>+A33+1</f>
        <v>2016</v>
      </c>
      <c r="B34" s="72">
        <v>53091.4997125234</v>
      </c>
      <c r="C34" s="73">
        <v>6669.243712613539</v>
      </c>
      <c r="D34" s="72">
        <f t="shared" si="2"/>
        <v>59760.74342513694</v>
      </c>
      <c r="E34" s="72">
        <v>31747.06391777119</v>
      </c>
      <c r="F34" s="73">
        <v>4718.119594137935</v>
      </c>
      <c r="G34" s="72">
        <f t="shared" si="3"/>
        <v>36465.18351190913</v>
      </c>
      <c r="H34" s="60"/>
      <c r="I34" s="60"/>
      <c r="K34" s="60"/>
      <c r="L34" s="60"/>
    </row>
    <row r="35" spans="1:12" ht="12.75">
      <c r="A35" s="194">
        <f>+A34+1</f>
        <v>2017</v>
      </c>
      <c r="B35" s="72">
        <v>54237.448114820945</v>
      </c>
      <c r="C35" s="73">
        <v>6843.132483231302</v>
      </c>
      <c r="D35" s="72">
        <f t="shared" si="2"/>
        <v>61080.58059805225</v>
      </c>
      <c r="E35" s="72">
        <v>32438.40292059601</v>
      </c>
      <c r="F35" s="73">
        <v>4847.072926494284</v>
      </c>
      <c r="G35" s="72">
        <f t="shared" si="3"/>
        <v>37285.475847090296</v>
      </c>
      <c r="H35" s="126"/>
      <c r="I35" s="109"/>
      <c r="J35" s="82"/>
      <c r="K35" s="82"/>
      <c r="L35" s="82"/>
    </row>
    <row r="36" spans="1:7" ht="12.75">
      <c r="A36" s="194"/>
      <c r="B36" s="140"/>
      <c r="C36" s="140"/>
      <c r="D36" s="140"/>
      <c r="E36" s="140"/>
      <c r="F36" s="140"/>
      <c r="G36" s="140"/>
    </row>
    <row r="37" spans="1:7" ht="12.75">
      <c r="A37" s="194" t="s">
        <v>75</v>
      </c>
      <c r="B37" s="140"/>
      <c r="C37" s="140"/>
      <c r="D37" s="140"/>
      <c r="E37" s="140"/>
      <c r="F37" s="140"/>
      <c r="G37" s="140"/>
    </row>
    <row r="38" spans="1:7" ht="13.5" thickBot="1">
      <c r="A38" s="196" t="s">
        <v>76</v>
      </c>
      <c r="B38" s="171">
        <f aca="true" t="shared" si="4" ref="B38:G38">RATE(12,,-B18,B35)</f>
        <v>0.02543362296407968</v>
      </c>
      <c r="C38" s="171">
        <f t="shared" si="4"/>
        <v>0.03233795648777973</v>
      </c>
      <c r="D38" s="171">
        <f t="shared" si="4"/>
        <v>0.026177829481311508</v>
      </c>
      <c r="E38" s="171">
        <f t="shared" si="4"/>
        <v>0.026251838558883925</v>
      </c>
      <c r="F38" s="171">
        <f t="shared" si="4"/>
        <v>0.034103276222017066</v>
      </c>
      <c r="G38" s="171">
        <f t="shared" si="4"/>
        <v>0.02722954918876424</v>
      </c>
    </row>
    <row r="39" ht="12.75">
      <c r="A39" s="197"/>
    </row>
    <row r="40" spans="1:6" ht="12.75">
      <c r="A40" s="198" t="s">
        <v>84</v>
      </c>
      <c r="B40" s="35"/>
      <c r="C40" s="35"/>
      <c r="D40" s="35"/>
      <c r="E40" s="35"/>
      <c r="F40" s="35"/>
    </row>
    <row r="41" spans="1:6" ht="12.75">
      <c r="A41" s="5"/>
      <c r="B41" s="35"/>
      <c r="C41" s="35"/>
      <c r="D41" s="35"/>
      <c r="E41" s="5"/>
      <c r="F41" s="5"/>
    </row>
    <row r="42" spans="1:7" ht="12.75">
      <c r="A42" s="180"/>
      <c r="B42" s="181"/>
      <c r="C42" s="182"/>
      <c r="D42" s="181"/>
      <c r="E42" s="182"/>
      <c r="F42" s="161"/>
      <c r="G42" s="182"/>
    </row>
    <row r="43" spans="1:7" ht="12.75">
      <c r="A43" s="183"/>
      <c r="B43" s="161"/>
      <c r="C43" s="161"/>
      <c r="D43" s="161"/>
      <c r="E43" s="161"/>
      <c r="F43" s="161"/>
      <c r="G43" s="182"/>
    </row>
    <row r="44" spans="1:9" ht="12.75">
      <c r="A44" s="180"/>
      <c r="B44" s="158"/>
      <c r="C44" s="158"/>
      <c r="D44" s="185"/>
      <c r="E44" s="158"/>
      <c r="F44" s="158"/>
      <c r="G44" s="182"/>
      <c r="H44" s="121"/>
      <c r="I44" s="121"/>
    </row>
    <row r="45" spans="1:7" ht="12.75">
      <c r="A45" s="180"/>
      <c r="B45" s="161"/>
      <c r="C45" s="161"/>
      <c r="D45" s="161"/>
      <c r="E45" s="161"/>
      <c r="F45" s="184"/>
      <c r="G45" s="182"/>
    </row>
    <row r="46" spans="1:7" ht="12.75">
      <c r="A46" s="180"/>
      <c r="B46" s="184"/>
      <c r="C46" s="184"/>
      <c r="D46" s="158"/>
      <c r="E46" s="184"/>
      <c r="F46" s="184"/>
      <c r="G46" s="182"/>
    </row>
    <row r="47" spans="1:7" ht="12.75">
      <c r="A47" s="180"/>
      <c r="B47" s="184"/>
      <c r="C47" s="184"/>
      <c r="D47" s="184"/>
      <c r="E47" s="184"/>
      <c r="F47" s="184"/>
      <c r="G47" s="182"/>
    </row>
    <row r="48" spans="1:7" ht="12.75">
      <c r="A48" s="180"/>
      <c r="B48" s="184"/>
      <c r="C48" s="184"/>
      <c r="D48" s="184"/>
      <c r="E48" s="184"/>
      <c r="F48" s="184"/>
      <c r="G48" s="182"/>
    </row>
    <row r="49" spans="1:7" ht="12.75">
      <c r="A49" s="180"/>
      <c r="B49" s="184"/>
      <c r="C49" s="184"/>
      <c r="D49" s="184"/>
      <c r="E49" s="184"/>
      <c r="F49" s="184"/>
      <c r="G49" s="182"/>
    </row>
    <row r="50" spans="1:7" ht="12.75">
      <c r="A50" s="180"/>
      <c r="B50" s="184"/>
      <c r="C50" s="184"/>
      <c r="D50" s="184"/>
      <c r="E50" s="184"/>
      <c r="F50" s="184"/>
      <c r="G50" s="182"/>
    </row>
    <row r="51" spans="1:7" ht="12.75">
      <c r="A51" s="183"/>
      <c r="B51" s="184"/>
      <c r="C51" s="184"/>
      <c r="D51" s="184"/>
      <c r="E51" s="184"/>
      <c r="F51" s="184"/>
      <c r="G51" s="182"/>
    </row>
    <row r="52" spans="1:6" ht="12.75">
      <c r="A52" s="12"/>
      <c r="B52" s="78"/>
      <c r="C52" s="78"/>
      <c r="D52" s="78"/>
      <c r="E52" s="78"/>
      <c r="F52" s="78"/>
    </row>
    <row r="53" spans="1:6" ht="12.75">
      <c r="A53" s="12"/>
      <c r="B53" s="78"/>
      <c r="C53" s="78"/>
      <c r="D53" s="78"/>
      <c r="E53" s="78"/>
      <c r="F53" s="78"/>
    </row>
    <row r="54" spans="1:6" ht="12.75">
      <c r="A54" s="12"/>
      <c r="B54" s="78"/>
      <c r="C54" s="78"/>
      <c r="D54" s="78"/>
      <c r="E54" s="78"/>
      <c r="F54" s="78"/>
    </row>
    <row r="55" spans="1:6" ht="12.75">
      <c r="A55" s="12"/>
      <c r="B55" s="78"/>
      <c r="C55" s="88"/>
      <c r="D55" s="78"/>
      <c r="E55" s="88"/>
      <c r="F55" s="78"/>
    </row>
    <row r="56" spans="1:6" ht="12.75">
      <c r="A56" s="12"/>
      <c r="B56" s="78"/>
      <c r="C56" s="78"/>
      <c r="D56" s="78"/>
      <c r="E56" s="78"/>
      <c r="F56" s="78"/>
    </row>
    <row r="57" spans="1:6" ht="12.75">
      <c r="A57" s="12"/>
      <c r="B57" s="78"/>
      <c r="C57" s="78"/>
      <c r="D57" s="78"/>
      <c r="E57" s="78"/>
      <c r="F57" s="78"/>
    </row>
    <row r="58" spans="1:6" ht="12.75">
      <c r="A58" s="12"/>
      <c r="B58" s="78"/>
      <c r="C58" s="78"/>
      <c r="D58" s="78"/>
      <c r="E58" s="78"/>
      <c r="F58" s="78"/>
    </row>
    <row r="59" spans="1:6" ht="12.75">
      <c r="A59" s="12"/>
      <c r="B59" s="78"/>
      <c r="C59" s="88"/>
      <c r="D59" s="78"/>
      <c r="E59" s="88"/>
      <c r="F59" s="78"/>
    </row>
    <row r="60" spans="1:6" ht="12.75">
      <c r="A60" s="12"/>
      <c r="B60" s="78"/>
      <c r="C60" s="78"/>
      <c r="D60" s="78"/>
      <c r="E60" s="78"/>
      <c r="F60" s="78"/>
    </row>
    <row r="61" spans="1:6" ht="12.75">
      <c r="A61" s="12"/>
      <c r="B61" s="78"/>
      <c r="C61" s="78"/>
      <c r="D61" s="78"/>
      <c r="E61" s="78"/>
      <c r="F61" s="78"/>
    </row>
    <row r="62" spans="1:6" ht="12.75">
      <c r="A62" s="12"/>
      <c r="B62" s="78"/>
      <c r="C62" s="78"/>
      <c r="D62" s="78"/>
      <c r="E62" s="78"/>
      <c r="F62" s="78"/>
    </row>
    <row r="63" spans="1:6" ht="12.75">
      <c r="A63" s="12"/>
      <c r="B63" s="78"/>
      <c r="C63" s="88"/>
      <c r="D63" s="78"/>
      <c r="E63" s="88"/>
      <c r="F63" s="78"/>
    </row>
    <row r="64" spans="1:6" ht="12.75">
      <c r="A64" s="12"/>
      <c r="B64" s="78"/>
      <c r="C64" s="78"/>
      <c r="D64" s="78"/>
      <c r="E64" s="78"/>
      <c r="F64" s="78"/>
    </row>
    <row r="65" spans="1:6" ht="12.75">
      <c r="A65" s="12"/>
      <c r="B65" s="78"/>
      <c r="C65" s="78"/>
      <c r="D65" s="78"/>
      <c r="E65" s="78"/>
      <c r="F65" s="78"/>
    </row>
    <row r="66" spans="1:6" ht="12.75">
      <c r="A66" s="12"/>
      <c r="B66" s="78"/>
      <c r="C66" s="78"/>
      <c r="D66" s="78"/>
      <c r="E66" s="78"/>
      <c r="F66" s="78"/>
    </row>
    <row r="67" spans="1:6" ht="12.75">
      <c r="A67" s="5"/>
      <c r="B67" s="5"/>
      <c r="C67" s="5"/>
      <c r="D67" s="5"/>
      <c r="E67" s="5"/>
      <c r="F67" s="5"/>
    </row>
  </sheetData>
  <mergeCells count="1">
    <mergeCell ref="B9:D9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6" width="18.7109375" style="0" customWidth="1"/>
  </cols>
  <sheetData>
    <row r="1" spans="1:6" ht="18">
      <c r="A1" s="40" t="s">
        <v>90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41" t="s">
        <v>19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20.25">
      <c r="A5" s="41" t="s">
        <v>20</v>
      </c>
      <c r="B5" s="20"/>
      <c r="C5" s="20"/>
      <c r="D5" s="20"/>
      <c r="E5" s="20"/>
      <c r="F5" s="20"/>
    </row>
    <row r="6" spans="1:6" ht="15.75">
      <c r="A6" s="19" t="s">
        <v>2</v>
      </c>
      <c r="B6" s="20"/>
      <c r="C6" s="20"/>
      <c r="D6" s="20"/>
      <c r="E6" s="20"/>
      <c r="F6" s="20"/>
    </row>
    <row r="7" spans="1:6" ht="12.75">
      <c r="A7" s="24"/>
      <c r="B7" s="20"/>
      <c r="C7" s="20"/>
      <c r="D7" s="20"/>
      <c r="E7" s="20"/>
      <c r="F7" s="20"/>
    </row>
    <row r="9" spans="1:7" ht="12.75">
      <c r="A9" s="2" t="s">
        <v>3</v>
      </c>
      <c r="B9" s="2"/>
      <c r="C9" s="25" t="s">
        <v>5</v>
      </c>
      <c r="D9" s="26" t="s">
        <v>6</v>
      </c>
      <c r="E9" s="14"/>
      <c r="F9" s="130"/>
      <c r="G9" s="5"/>
    </row>
    <row r="10" spans="1:6" ht="12.75">
      <c r="A10" s="7" t="s">
        <v>8</v>
      </c>
      <c r="B10" s="32" t="s">
        <v>21</v>
      </c>
      <c r="C10" s="21" t="s">
        <v>10</v>
      </c>
      <c r="D10" s="22" t="s">
        <v>11</v>
      </c>
      <c r="E10" s="21" t="s">
        <v>12</v>
      </c>
      <c r="F10" s="23" t="s">
        <v>13</v>
      </c>
    </row>
    <row r="11" spans="1:6" ht="12.75">
      <c r="A11" s="193" t="s">
        <v>16</v>
      </c>
      <c r="B11" s="4"/>
      <c r="C11" s="15"/>
      <c r="D11" s="5"/>
      <c r="E11" s="15"/>
      <c r="F11" s="15"/>
    </row>
    <row r="12" spans="1:6" ht="12.75">
      <c r="A12" s="194">
        <v>2000</v>
      </c>
      <c r="B12" s="79">
        <v>15158.662999999999</v>
      </c>
      <c r="C12" s="79">
        <v>10760.6</v>
      </c>
      <c r="D12" s="79">
        <v>22844.1</v>
      </c>
      <c r="E12" s="79">
        <v>1422</v>
      </c>
      <c r="F12" s="80">
        <f aca="true" t="shared" si="0" ref="F12:F17">SUM(B12:E12)</f>
        <v>50185.363</v>
      </c>
    </row>
    <row r="13" spans="1:6" ht="12.75">
      <c r="A13" s="194">
        <f>+A12+1</f>
        <v>2001</v>
      </c>
      <c r="B13" s="79">
        <v>14762.8</v>
      </c>
      <c r="C13" s="79">
        <v>10882.1</v>
      </c>
      <c r="D13" s="79">
        <v>21433.3</v>
      </c>
      <c r="E13" s="79">
        <v>1493</v>
      </c>
      <c r="F13" s="80">
        <f t="shared" si="0"/>
        <v>48571.2</v>
      </c>
    </row>
    <row r="14" spans="1:6" ht="12.75">
      <c r="A14" s="194">
        <f>+A13+1</f>
        <v>2002</v>
      </c>
      <c r="B14" s="79">
        <v>13209.747000000001</v>
      </c>
      <c r="C14" s="79">
        <v>11029.428</v>
      </c>
      <c r="D14" s="79">
        <v>21450.464</v>
      </c>
      <c r="E14" s="79">
        <v>1552.5120000000002</v>
      </c>
      <c r="F14" s="80">
        <f t="shared" si="0"/>
        <v>47242.151000000005</v>
      </c>
    </row>
    <row r="15" spans="1:6" ht="12.75">
      <c r="A15" s="194">
        <f>+A14+1</f>
        <v>2003</v>
      </c>
      <c r="B15" s="79">
        <v>12823.885000000002</v>
      </c>
      <c r="C15" s="79">
        <v>11425.963</v>
      </c>
      <c r="D15" s="79">
        <v>20231.331</v>
      </c>
      <c r="E15" s="79">
        <v>1528.667</v>
      </c>
      <c r="F15" s="80">
        <f t="shared" si="0"/>
        <v>46009.846000000005</v>
      </c>
    </row>
    <row r="16" spans="1:6" ht="12.75">
      <c r="A16" s="194">
        <v>2004</v>
      </c>
      <c r="B16" s="79">
        <v>12933.982</v>
      </c>
      <c r="C16" s="79">
        <v>12243.948</v>
      </c>
      <c r="D16" s="79">
        <v>20007.195</v>
      </c>
      <c r="E16" s="79">
        <v>1498.7640000000001</v>
      </c>
      <c r="F16" s="80">
        <f t="shared" si="0"/>
        <v>46683.889</v>
      </c>
    </row>
    <row r="17" spans="1:10" ht="12.75">
      <c r="A17" s="194" t="s">
        <v>72</v>
      </c>
      <c r="B17" s="79">
        <v>13531.392</v>
      </c>
      <c r="C17" s="79">
        <v>12571.9</v>
      </c>
      <c r="D17" s="79">
        <v>19284.1</v>
      </c>
      <c r="E17" s="79">
        <v>1405.533</v>
      </c>
      <c r="F17" s="80">
        <f t="shared" si="0"/>
        <v>46792.925</v>
      </c>
      <c r="H17" s="82"/>
      <c r="I17" s="82"/>
      <c r="J17" s="82"/>
    </row>
    <row r="18" spans="1:7" ht="12.75">
      <c r="A18" s="195"/>
      <c r="B18" s="79"/>
      <c r="C18" s="79"/>
      <c r="D18" s="79"/>
      <c r="E18" s="80"/>
      <c r="F18" s="80"/>
      <c r="G18" s="100"/>
    </row>
    <row r="19" spans="1:7" ht="12.75">
      <c r="A19" s="193" t="s">
        <v>17</v>
      </c>
      <c r="B19" s="79"/>
      <c r="C19" s="79"/>
      <c r="D19" s="79"/>
      <c r="E19" s="80"/>
      <c r="F19" s="80"/>
      <c r="G19" s="100"/>
    </row>
    <row r="20" spans="1:9" ht="12.75">
      <c r="A20" s="194">
        <f>+A16+2</f>
        <v>2006</v>
      </c>
      <c r="B20" s="79">
        <v>13396.09058</v>
      </c>
      <c r="C20" s="79">
        <v>12454.190999999999</v>
      </c>
      <c r="D20" s="79">
        <v>19064.1795</v>
      </c>
      <c r="E20" s="79">
        <v>1414</v>
      </c>
      <c r="F20" s="80">
        <f aca="true" t="shared" si="1" ref="F20:F34">SUM(B20:E20)</f>
        <v>46328.461079999994</v>
      </c>
      <c r="G20" s="100"/>
      <c r="H20" s="82"/>
      <c r="I20" s="82"/>
    </row>
    <row r="21" spans="1:9" ht="12.75">
      <c r="A21" s="194">
        <f>+A20+1</f>
        <v>2007</v>
      </c>
      <c r="B21" s="79">
        <v>13797.215344806786</v>
      </c>
      <c r="C21" s="79">
        <v>12794.200965999999</v>
      </c>
      <c r="D21" s="79">
        <v>19520.47877637921</v>
      </c>
      <c r="E21" s="79">
        <v>1431.1</v>
      </c>
      <c r="F21" s="80">
        <f t="shared" si="1"/>
        <v>47542.99508718599</v>
      </c>
      <c r="G21" s="100"/>
      <c r="H21" s="82"/>
      <c r="I21" s="82"/>
    </row>
    <row r="22" spans="1:9" ht="12.75">
      <c r="A22" s="194">
        <f>+A21+1</f>
        <v>2008</v>
      </c>
      <c r="B22" s="79">
        <v>14146.760546333382</v>
      </c>
      <c r="C22" s="79">
        <v>13114.055990149998</v>
      </c>
      <c r="D22" s="79">
        <v>19866.61790835843</v>
      </c>
      <c r="E22" s="79">
        <v>1431.1</v>
      </c>
      <c r="F22" s="80">
        <f t="shared" si="1"/>
        <v>48558.53444484181</v>
      </c>
      <c r="H22" s="83"/>
      <c r="I22" s="83"/>
    </row>
    <row r="23" spans="1:9" ht="12.75">
      <c r="A23" s="194"/>
      <c r="B23" s="79"/>
      <c r="C23" s="79"/>
      <c r="D23" s="79"/>
      <c r="E23" s="80"/>
      <c r="F23" s="80"/>
      <c r="H23" s="83"/>
      <c r="I23" s="83"/>
    </row>
    <row r="24" spans="1:9" ht="12.75">
      <c r="A24" s="194">
        <f>+A22+1</f>
        <v>2009</v>
      </c>
      <c r="B24" s="79">
        <v>14515.45548721762</v>
      </c>
      <c r="C24" s="79">
        <v>13455.021445893897</v>
      </c>
      <c r="D24" s="79">
        <v>20345.44721525174</v>
      </c>
      <c r="E24" s="79">
        <v>1431.1</v>
      </c>
      <c r="F24" s="80">
        <f t="shared" si="1"/>
        <v>49747.024148363256</v>
      </c>
      <c r="H24" s="83"/>
      <c r="I24" s="83"/>
    </row>
    <row r="25" spans="1:9" ht="12.75">
      <c r="A25" s="194">
        <f>+A24+1</f>
        <v>2010</v>
      </c>
      <c r="B25" s="79">
        <v>14882.389469776232</v>
      </c>
      <c r="C25" s="79">
        <v>13804.85200348714</v>
      </c>
      <c r="D25" s="79">
        <v>20874.83173829611</v>
      </c>
      <c r="E25" s="79">
        <v>1431.1</v>
      </c>
      <c r="F25" s="80">
        <f t="shared" si="1"/>
        <v>50993.17321155948</v>
      </c>
      <c r="H25" s="83"/>
      <c r="I25" s="83"/>
    </row>
    <row r="26" spans="1:9" ht="12.75">
      <c r="A26" s="194">
        <f>+A25+1</f>
        <v>2011</v>
      </c>
      <c r="B26" s="79">
        <v>15264.14906506217</v>
      </c>
      <c r="C26" s="79">
        <v>14177.58300758129</v>
      </c>
      <c r="D26" s="79">
        <v>21427.13113963298</v>
      </c>
      <c r="E26" s="79">
        <v>1431.1</v>
      </c>
      <c r="F26" s="80">
        <f t="shared" si="1"/>
        <v>52299.96321227644</v>
      </c>
      <c r="H26" s="83"/>
      <c r="I26" s="83"/>
    </row>
    <row r="27" spans="1:9" ht="12.75">
      <c r="A27" s="194"/>
      <c r="B27" s="79"/>
      <c r="C27" s="79"/>
      <c r="D27" s="79"/>
      <c r="E27" s="80"/>
      <c r="F27" s="80"/>
      <c r="H27" s="83"/>
      <c r="I27" s="83"/>
    </row>
    <row r="28" spans="1:9" ht="12.75">
      <c r="A28" s="194">
        <f>+A26+1</f>
        <v>2012</v>
      </c>
      <c r="B28" s="79">
        <v>15668.782016602665</v>
      </c>
      <c r="C28" s="79">
        <v>14560.377748785984</v>
      </c>
      <c r="D28" s="79">
        <v>21971.334974157966</v>
      </c>
      <c r="E28" s="79">
        <v>1431.1</v>
      </c>
      <c r="F28" s="80">
        <f t="shared" si="1"/>
        <v>53631.594739546614</v>
      </c>
      <c r="H28" s="83"/>
      <c r="I28" s="83"/>
    </row>
    <row r="29" spans="1:9" ht="12.75">
      <c r="A29" s="194">
        <f>+A28+1</f>
        <v>2013</v>
      </c>
      <c r="B29" s="79">
        <v>16086.302820899351</v>
      </c>
      <c r="C29" s="79">
        <v>14953.507948003204</v>
      </c>
      <c r="D29" s="79">
        <v>22474.89061177394</v>
      </c>
      <c r="E29" s="79">
        <v>1431.1</v>
      </c>
      <c r="F29" s="80">
        <f t="shared" si="1"/>
        <v>54945.801380676494</v>
      </c>
      <c r="H29" s="83"/>
      <c r="I29" s="83"/>
    </row>
    <row r="30" spans="1:9" ht="12.75">
      <c r="A30" s="194">
        <f>+A29+1</f>
        <v>2014</v>
      </c>
      <c r="B30" s="79">
        <v>16531.311574828775</v>
      </c>
      <c r="C30" s="79">
        <v>15372.206170547293</v>
      </c>
      <c r="D30" s="79">
        <v>22960.254878457206</v>
      </c>
      <c r="E30" s="79">
        <v>1431.1</v>
      </c>
      <c r="F30" s="80">
        <f t="shared" si="1"/>
        <v>56294.872623833275</v>
      </c>
      <c r="H30" s="83"/>
      <c r="I30" s="83"/>
    </row>
    <row r="31" spans="1:9" ht="12.75">
      <c r="A31" s="194"/>
      <c r="B31" s="79"/>
      <c r="C31" s="79"/>
      <c r="D31" s="79"/>
      <c r="E31" s="80"/>
      <c r="F31" s="80"/>
      <c r="H31" s="83"/>
      <c r="I31" s="83"/>
    </row>
    <row r="32" spans="1:9" ht="12.75">
      <c r="A32" s="194">
        <f>+A30+1</f>
        <v>2015</v>
      </c>
      <c r="B32" s="79">
        <v>16993.150442471277</v>
      </c>
      <c r="C32" s="79">
        <v>15802.62794332262</v>
      </c>
      <c r="D32" s="79">
        <v>23422.41484229749</v>
      </c>
      <c r="E32" s="79">
        <v>1431.1</v>
      </c>
      <c r="F32" s="80">
        <f t="shared" si="1"/>
        <v>57649.29322809138</v>
      </c>
      <c r="H32" s="83"/>
      <c r="I32" s="83"/>
    </row>
    <row r="33" spans="1:9" ht="12.75">
      <c r="A33" s="194">
        <f>+A32+1</f>
        <v>2016</v>
      </c>
      <c r="B33" s="79">
        <v>17482.620215403484</v>
      </c>
      <c r="C33" s="79">
        <v>16245.101525735652</v>
      </c>
      <c r="D33" s="79">
        <v>23863.18551496071</v>
      </c>
      <c r="E33" s="79">
        <v>1431.1</v>
      </c>
      <c r="F33" s="80">
        <f t="shared" si="1"/>
        <v>59022.007256099845</v>
      </c>
      <c r="H33" s="83"/>
      <c r="I33" s="83"/>
    </row>
    <row r="34" spans="1:9" ht="12.75">
      <c r="A34" s="194">
        <f>+A33+1</f>
        <v>2017</v>
      </c>
      <c r="B34" s="79">
        <v>18002.999038957936</v>
      </c>
      <c r="C34" s="79">
        <v>16683.719266930515</v>
      </c>
      <c r="D34" s="79">
        <v>24295.81876082955</v>
      </c>
      <c r="E34" s="80">
        <v>1431.1</v>
      </c>
      <c r="F34" s="80">
        <f t="shared" si="1"/>
        <v>60413.637066718</v>
      </c>
      <c r="H34" s="82"/>
      <c r="I34" s="82"/>
    </row>
    <row r="35" spans="1:7" ht="12.75">
      <c r="A35" s="194"/>
      <c r="B35" s="140"/>
      <c r="C35" s="140"/>
      <c r="D35" s="140"/>
      <c r="E35" s="140"/>
      <c r="F35" s="140"/>
      <c r="G35" s="5"/>
    </row>
    <row r="36" spans="1:7" ht="12.75">
      <c r="A36" s="194" t="s">
        <v>75</v>
      </c>
      <c r="B36" s="140"/>
      <c r="C36" s="140"/>
      <c r="D36" s="140"/>
      <c r="E36" s="140"/>
      <c r="F36" s="140"/>
      <c r="G36" s="5"/>
    </row>
    <row r="37" spans="1:7" ht="13.5" thickBot="1">
      <c r="A37" s="196" t="s">
        <v>76</v>
      </c>
      <c r="B37" s="171">
        <f>RATE(12,,-B17,B34)</f>
        <v>0.024079168373176446</v>
      </c>
      <c r="C37" s="171">
        <f>RATE(12,,-C17,C34)</f>
        <v>0.023860989965870744</v>
      </c>
      <c r="D37" s="171">
        <f>RATE(12,,-D17,D34)</f>
        <v>0.01943845918955374</v>
      </c>
      <c r="E37" s="171">
        <f>RATE(12,,-E17,E34)</f>
        <v>0.0015033613378418295</v>
      </c>
      <c r="F37" s="171">
        <f>RATE(12,,-F17,F34)</f>
        <v>0.021518490944818978</v>
      </c>
      <c r="G37" s="5"/>
    </row>
    <row r="38" spans="1:7" ht="12.75">
      <c r="A38" s="12"/>
      <c r="B38" s="33"/>
      <c r="C38" s="33"/>
      <c r="D38" s="33"/>
      <c r="E38" s="33"/>
      <c r="F38" s="33"/>
      <c r="G38" s="5"/>
    </row>
    <row r="39" ht="12.75">
      <c r="A39" s="136" t="s">
        <v>18</v>
      </c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3" width="25.7109375" style="0" customWidth="1"/>
    <col min="4" max="4" width="28.421875" style="0" customWidth="1"/>
  </cols>
  <sheetData>
    <row r="1" spans="1:4" ht="18">
      <c r="A1" s="40" t="s">
        <v>85</v>
      </c>
      <c r="B1" s="20"/>
      <c r="C1" s="20"/>
      <c r="D1" s="20"/>
    </row>
    <row r="2" spans="1:4" ht="12.75">
      <c r="A2" s="20"/>
      <c r="B2" s="20"/>
      <c r="C2" s="20"/>
      <c r="D2" s="20"/>
    </row>
    <row r="3" spans="1:4" ht="20.25">
      <c r="A3" s="41" t="s">
        <v>22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20.25">
      <c r="A5" s="41" t="s">
        <v>23</v>
      </c>
      <c r="B5" s="20"/>
      <c r="C5" s="20"/>
      <c r="D5" s="20"/>
    </row>
    <row r="6" spans="1:4" ht="15.75">
      <c r="A6" s="19" t="s">
        <v>2</v>
      </c>
      <c r="B6" s="20"/>
      <c r="C6" s="20"/>
      <c r="D6" s="20"/>
    </row>
    <row r="7" spans="1:4" ht="12.75">
      <c r="A7" s="24"/>
      <c r="B7" s="20"/>
      <c r="C7" s="20"/>
      <c r="D7" s="20"/>
    </row>
    <row r="8" spans="1:4" ht="12.75">
      <c r="A8" s="5"/>
      <c r="B8" s="5"/>
      <c r="C8" s="5"/>
      <c r="D8" s="5"/>
    </row>
    <row r="9" spans="1:4" ht="12.75">
      <c r="A9" s="2" t="s">
        <v>3</v>
      </c>
      <c r="B9" s="25" t="s">
        <v>6</v>
      </c>
      <c r="C9" s="3"/>
      <c r="D9" s="14"/>
    </row>
    <row r="10" spans="1:4" ht="12.75">
      <c r="A10" s="7" t="s">
        <v>8</v>
      </c>
      <c r="B10" s="21" t="s">
        <v>11</v>
      </c>
      <c r="C10" s="22" t="s">
        <v>12</v>
      </c>
      <c r="D10" s="21" t="s">
        <v>13</v>
      </c>
    </row>
    <row r="11" spans="1:4" ht="12.75">
      <c r="A11" s="193" t="s">
        <v>16</v>
      </c>
      <c r="B11" s="15"/>
      <c r="C11" s="5"/>
      <c r="D11" s="15"/>
    </row>
    <row r="12" spans="1:4" ht="12.75">
      <c r="A12" s="194">
        <v>2000</v>
      </c>
      <c r="B12" s="72">
        <v>17034.4</v>
      </c>
      <c r="C12" s="72">
        <v>1448.2</v>
      </c>
      <c r="D12" s="72">
        <f aca="true" t="shared" si="0" ref="D12:D17">SUM(B12:C12)</f>
        <v>18482.600000000002</v>
      </c>
    </row>
    <row r="13" spans="1:4" ht="12.75">
      <c r="A13" s="194">
        <f>+A12+1</f>
        <v>2001</v>
      </c>
      <c r="B13" s="72">
        <v>16193.7</v>
      </c>
      <c r="C13" s="72">
        <v>1437.6</v>
      </c>
      <c r="D13" s="72">
        <f t="shared" si="0"/>
        <v>17631.3</v>
      </c>
    </row>
    <row r="14" spans="1:4" ht="12.75">
      <c r="A14" s="194">
        <f>+A13+1</f>
        <v>2002</v>
      </c>
      <c r="B14" s="72">
        <v>16172.761</v>
      </c>
      <c r="C14" s="72">
        <v>1510.978</v>
      </c>
      <c r="D14" s="72">
        <f t="shared" si="0"/>
        <v>17683.739</v>
      </c>
    </row>
    <row r="15" spans="1:4" ht="12.75">
      <c r="A15" s="194">
        <f>+A14+1</f>
        <v>2003</v>
      </c>
      <c r="B15" s="72">
        <v>15292.149</v>
      </c>
      <c r="C15" s="72">
        <v>1480.513</v>
      </c>
      <c r="D15" s="72">
        <f t="shared" si="0"/>
        <v>16772.662</v>
      </c>
    </row>
    <row r="16" spans="1:4" ht="12.75">
      <c r="A16" s="194">
        <v>2004</v>
      </c>
      <c r="B16" s="72">
        <v>14960.400999999998</v>
      </c>
      <c r="C16" s="72">
        <v>1480.507</v>
      </c>
      <c r="D16" s="72">
        <f t="shared" si="0"/>
        <v>16440.908</v>
      </c>
    </row>
    <row r="17" spans="1:8" ht="12.75">
      <c r="A17" s="194" t="s">
        <v>72</v>
      </c>
      <c r="B17" s="72">
        <v>14817.8</v>
      </c>
      <c r="C17" s="72">
        <v>1448.002</v>
      </c>
      <c r="D17" s="72">
        <f t="shared" si="0"/>
        <v>16265.802</v>
      </c>
      <c r="F17" s="82"/>
      <c r="G17" s="82"/>
      <c r="H17" s="82"/>
    </row>
    <row r="18" spans="1:4" ht="12.75">
      <c r="A18" s="195"/>
      <c r="B18" s="72"/>
      <c r="C18" s="78"/>
      <c r="D18" s="72"/>
    </row>
    <row r="19" spans="1:4" ht="12.75">
      <c r="A19" s="193" t="s">
        <v>17</v>
      </c>
      <c r="B19" s="72"/>
      <c r="C19" s="78"/>
      <c r="D19" s="72"/>
    </row>
    <row r="20" spans="1:7" ht="12.75">
      <c r="A20" s="194">
        <f>+A16+2</f>
        <v>2006</v>
      </c>
      <c r="B20" s="72">
        <v>15010</v>
      </c>
      <c r="C20" s="78">
        <v>1449.1</v>
      </c>
      <c r="D20" s="72">
        <f aca="true" t="shared" si="1" ref="D20:D34">SUM(B20:C20)</f>
        <v>16459.1</v>
      </c>
      <c r="F20" s="82"/>
      <c r="G20" s="82"/>
    </row>
    <row r="21" spans="1:7" ht="12.75">
      <c r="A21" s="194">
        <f>+A20+1</f>
        <v>2007</v>
      </c>
      <c r="B21" s="72">
        <v>15492</v>
      </c>
      <c r="C21" s="78">
        <v>1451.3</v>
      </c>
      <c r="D21" s="72">
        <f t="shared" si="1"/>
        <v>16943.3</v>
      </c>
      <c r="F21" s="82"/>
      <c r="G21" s="82"/>
    </row>
    <row r="22" spans="1:7" ht="12.75">
      <c r="A22" s="194">
        <f>+A21+1</f>
        <v>2008</v>
      </c>
      <c r="B22" s="72">
        <v>15647</v>
      </c>
      <c r="C22" s="78">
        <v>1451.3</v>
      </c>
      <c r="D22" s="72">
        <f t="shared" si="1"/>
        <v>17098.3</v>
      </c>
      <c r="F22" s="83"/>
      <c r="G22" s="83"/>
    </row>
    <row r="23" spans="1:7" ht="12.75">
      <c r="A23" s="194"/>
      <c r="B23" s="72"/>
      <c r="C23" s="78"/>
      <c r="D23" s="72"/>
      <c r="F23" s="83"/>
      <c r="G23" s="83"/>
    </row>
    <row r="24" spans="1:7" ht="12.75">
      <c r="A24" s="194">
        <f>+A22+1</f>
        <v>2009</v>
      </c>
      <c r="B24" s="72">
        <v>15866</v>
      </c>
      <c r="C24" s="78">
        <v>1451.3</v>
      </c>
      <c r="D24" s="72">
        <f t="shared" si="1"/>
        <v>17317.3</v>
      </c>
      <c r="F24" s="83"/>
      <c r="G24" s="83"/>
    </row>
    <row r="25" spans="1:7" ht="12.75">
      <c r="A25" s="194">
        <f>+A24+1</f>
        <v>2010</v>
      </c>
      <c r="B25" s="72">
        <v>16119.9</v>
      </c>
      <c r="C25" s="78">
        <v>1451.3</v>
      </c>
      <c r="D25" s="72">
        <f t="shared" si="1"/>
        <v>17571.2</v>
      </c>
      <c r="F25" s="83"/>
      <c r="G25" s="83"/>
    </row>
    <row r="26" spans="1:7" ht="12.75">
      <c r="A26" s="194">
        <f>+A25+1</f>
        <v>2011</v>
      </c>
      <c r="B26" s="72">
        <v>16393.9</v>
      </c>
      <c r="C26" s="78">
        <v>1451.3</v>
      </c>
      <c r="D26" s="72">
        <f t="shared" si="1"/>
        <v>17845.2</v>
      </c>
      <c r="F26" s="83"/>
      <c r="G26" s="83"/>
    </row>
    <row r="27" spans="1:7" ht="12.75">
      <c r="A27" s="194"/>
      <c r="B27" s="72"/>
      <c r="C27" s="78"/>
      <c r="D27" s="72"/>
      <c r="F27" s="83"/>
      <c r="G27" s="83"/>
    </row>
    <row r="28" spans="1:7" ht="12.75">
      <c r="A28" s="194">
        <f>+A26+1</f>
        <v>2012</v>
      </c>
      <c r="B28" s="72">
        <v>16705.4</v>
      </c>
      <c r="C28" s="78">
        <v>1451.3</v>
      </c>
      <c r="D28" s="72">
        <f t="shared" si="1"/>
        <v>18156.7</v>
      </c>
      <c r="F28" s="83"/>
      <c r="G28" s="83"/>
    </row>
    <row r="29" spans="1:7" ht="12.75">
      <c r="A29" s="194">
        <f>+A28+1</f>
        <v>2013</v>
      </c>
      <c r="B29" s="72">
        <v>17039.5</v>
      </c>
      <c r="C29" s="78">
        <v>1451.3</v>
      </c>
      <c r="D29" s="72">
        <f t="shared" si="1"/>
        <v>18490.8</v>
      </c>
      <c r="F29" s="83"/>
      <c r="G29" s="83"/>
    </row>
    <row r="30" spans="1:7" ht="12.75">
      <c r="A30" s="194">
        <f>+A29+1</f>
        <v>2014</v>
      </c>
      <c r="B30" s="72">
        <v>17380.3</v>
      </c>
      <c r="C30" s="78">
        <v>1451.3</v>
      </c>
      <c r="D30" s="72">
        <f t="shared" si="1"/>
        <v>18831.6</v>
      </c>
      <c r="F30" s="83"/>
      <c r="G30" s="83"/>
    </row>
    <row r="31" spans="1:7" ht="12.75">
      <c r="A31" s="194"/>
      <c r="B31" s="72"/>
      <c r="C31" s="78"/>
      <c r="D31" s="72"/>
      <c r="F31" s="83"/>
      <c r="G31" s="83"/>
    </row>
    <row r="32" spans="1:7" ht="12.75">
      <c r="A32" s="194">
        <f>+A30+1</f>
        <v>2015</v>
      </c>
      <c r="B32" s="72">
        <v>17727.9</v>
      </c>
      <c r="C32" s="78">
        <v>1451.3</v>
      </c>
      <c r="D32" s="72">
        <f t="shared" si="1"/>
        <v>19179.2</v>
      </c>
      <c r="F32" s="83"/>
      <c r="G32" s="83"/>
    </row>
    <row r="33" spans="1:7" ht="12.75">
      <c r="A33" s="194">
        <f>+A32+1</f>
        <v>2016</v>
      </c>
      <c r="B33" s="72">
        <v>18082.5</v>
      </c>
      <c r="C33" s="78">
        <v>1451.3</v>
      </c>
      <c r="D33" s="72">
        <f t="shared" si="1"/>
        <v>19533.8</v>
      </c>
      <c r="F33" s="83"/>
      <c r="G33" s="83"/>
    </row>
    <row r="34" spans="1:7" ht="12.75">
      <c r="A34" s="194">
        <f>+A33+1</f>
        <v>2017</v>
      </c>
      <c r="B34" s="72">
        <v>18444.1</v>
      </c>
      <c r="C34" s="81">
        <v>1451.3</v>
      </c>
      <c r="D34" s="72">
        <f t="shared" si="1"/>
        <v>19895.399999999998</v>
      </c>
      <c r="F34" s="82"/>
      <c r="G34" s="82"/>
    </row>
    <row r="35" spans="1:4" ht="12.75">
      <c r="A35" s="194"/>
      <c r="B35" s="140"/>
      <c r="C35" s="140"/>
      <c r="D35" s="140"/>
    </row>
    <row r="36" spans="1:4" ht="12.75">
      <c r="A36" s="194" t="s">
        <v>75</v>
      </c>
      <c r="B36" s="140"/>
      <c r="C36" s="140"/>
      <c r="D36" s="140"/>
    </row>
    <row r="37" spans="1:4" ht="13.5" thickBot="1">
      <c r="A37" s="196" t="s">
        <v>76</v>
      </c>
      <c r="B37" s="171">
        <f>RATE(12,,-B17,B34)</f>
        <v>0.01841036704305276</v>
      </c>
      <c r="C37" s="171">
        <f>RATE(12,,-C17,C34)</f>
        <v>0.00018960391567270172</v>
      </c>
      <c r="D37" s="171">
        <f>RATE(12,,-D17,D34)</f>
        <v>0.016926971631213365</v>
      </c>
    </row>
    <row r="38" spans="1:4" ht="12.75">
      <c r="A38" s="12"/>
      <c r="B38" s="33"/>
      <c r="C38" s="33"/>
      <c r="D38" s="33"/>
    </row>
    <row r="39" ht="12.75">
      <c r="A39" s="13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8" width="15.7109375" style="0" customWidth="1"/>
    <col min="10" max="11" width="11.28125" style="0" bestFit="1" customWidth="1"/>
  </cols>
  <sheetData>
    <row r="1" spans="1:8" ht="18">
      <c r="A1" s="64" t="s">
        <v>58</v>
      </c>
      <c r="B1" s="35"/>
      <c r="C1" s="20"/>
      <c r="D1" s="20"/>
      <c r="E1" s="20"/>
      <c r="F1" s="20"/>
      <c r="G1" s="20"/>
      <c r="H1" s="20"/>
    </row>
    <row r="2" spans="1:8" ht="12.75">
      <c r="A2" s="35"/>
      <c r="B2" s="35"/>
      <c r="C2" s="20"/>
      <c r="D2" s="20"/>
      <c r="E2" s="20"/>
      <c r="F2" s="20"/>
      <c r="G2" s="20"/>
      <c r="H2" s="20"/>
    </row>
    <row r="3" spans="1:8" ht="20.25">
      <c r="A3" s="65" t="s">
        <v>24</v>
      </c>
      <c r="B3" s="35"/>
      <c r="C3" s="20"/>
      <c r="D3" s="20"/>
      <c r="E3" s="20"/>
      <c r="F3" s="20"/>
      <c r="G3" s="20"/>
      <c r="H3" s="20"/>
    </row>
    <row r="4" spans="1:8" ht="12.75">
      <c r="A4" s="35"/>
      <c r="B4" s="35"/>
      <c r="C4" s="20"/>
      <c r="D4" s="20"/>
      <c r="E4" s="20"/>
      <c r="F4" s="20"/>
      <c r="G4" s="20"/>
      <c r="H4" s="20"/>
    </row>
    <row r="5" spans="1:8" ht="20.25">
      <c r="A5" s="65" t="s">
        <v>25</v>
      </c>
      <c r="B5" s="35"/>
      <c r="C5" s="20"/>
      <c r="D5" s="20"/>
      <c r="E5" s="20"/>
      <c r="F5" s="20"/>
      <c r="G5" s="20"/>
      <c r="H5" s="20"/>
    </row>
    <row r="6" spans="1:8" ht="15.75">
      <c r="A6" s="66" t="s">
        <v>2</v>
      </c>
      <c r="B6" s="35"/>
      <c r="C6" s="20"/>
      <c r="D6" s="20"/>
      <c r="E6" s="20"/>
      <c r="F6" s="20"/>
      <c r="G6" s="20"/>
      <c r="H6" s="20"/>
    </row>
    <row r="7" spans="1:8" ht="12.75">
      <c r="A7" s="67"/>
      <c r="B7" s="35"/>
      <c r="C7" s="20"/>
      <c r="D7" s="20"/>
      <c r="E7" s="20"/>
      <c r="F7" s="20"/>
      <c r="G7" s="20"/>
      <c r="H7" s="20"/>
    </row>
    <row r="8" spans="1:8" ht="12.75">
      <c r="A8" s="35"/>
      <c r="B8" s="35"/>
      <c r="C8" s="20"/>
      <c r="D8" s="20"/>
      <c r="E8" s="20"/>
      <c r="F8" s="20"/>
      <c r="G8" s="20"/>
      <c r="H8" s="20"/>
    </row>
    <row r="9" spans="1:9" ht="12.75">
      <c r="A9" s="2" t="s">
        <v>3</v>
      </c>
      <c r="B9" s="14"/>
      <c r="C9" s="25" t="s">
        <v>5</v>
      </c>
      <c r="D9" s="25" t="s">
        <v>47</v>
      </c>
      <c r="E9" s="36"/>
      <c r="F9" s="210" t="s">
        <v>12</v>
      </c>
      <c r="G9" s="211"/>
      <c r="H9" s="14"/>
      <c r="I9" s="5"/>
    </row>
    <row r="10" spans="1:8" ht="12.75">
      <c r="A10" s="7" t="s">
        <v>8</v>
      </c>
      <c r="B10" s="21" t="s">
        <v>21</v>
      </c>
      <c r="C10" s="21" t="s">
        <v>10</v>
      </c>
      <c r="D10" s="32" t="s">
        <v>70</v>
      </c>
      <c r="E10" s="23" t="s">
        <v>71</v>
      </c>
      <c r="F10" s="32" t="s">
        <v>70</v>
      </c>
      <c r="G10" s="23" t="s">
        <v>71</v>
      </c>
      <c r="H10" s="21" t="s">
        <v>13</v>
      </c>
    </row>
    <row r="11" spans="1:10" ht="12.75">
      <c r="A11" s="193" t="s">
        <v>16</v>
      </c>
      <c r="B11" s="15"/>
      <c r="C11" s="5"/>
      <c r="D11" s="15"/>
      <c r="E11" s="14"/>
      <c r="F11" s="5"/>
      <c r="G11" s="14"/>
      <c r="H11" s="15"/>
      <c r="J11" s="5"/>
    </row>
    <row r="12" spans="1:17" ht="12.75" customHeight="1">
      <c r="A12" s="194">
        <v>2000</v>
      </c>
      <c r="B12" s="72">
        <v>14921.071999999998</v>
      </c>
      <c r="C12" s="72">
        <v>9217.2</v>
      </c>
      <c r="D12" s="73">
        <v>16286.1</v>
      </c>
      <c r="E12" s="88">
        <v>10716.7</v>
      </c>
      <c r="F12" s="72">
        <v>1072.8</v>
      </c>
      <c r="G12" s="72">
        <v>941.1</v>
      </c>
      <c r="H12" s="72">
        <f aca="true" t="shared" si="0" ref="H12:H17">SUM(B12:G12)</f>
        <v>53154.972</v>
      </c>
      <c r="J12" s="78"/>
      <c r="K12" s="156"/>
      <c r="L12" s="1"/>
      <c r="M12" s="1"/>
      <c r="N12" s="1"/>
      <c r="O12" s="1"/>
      <c r="P12" s="1"/>
      <c r="Q12" s="1"/>
    </row>
    <row r="13" spans="1:17" ht="12.75">
      <c r="A13" s="194">
        <f>+A12+1</f>
        <v>2001</v>
      </c>
      <c r="B13" s="72">
        <v>14539.6</v>
      </c>
      <c r="C13" s="72">
        <v>9304.9</v>
      </c>
      <c r="D13" s="73">
        <v>14949.4</v>
      </c>
      <c r="E13" s="88">
        <v>9834.5</v>
      </c>
      <c r="F13" s="72">
        <v>1103.8</v>
      </c>
      <c r="G13" s="72">
        <v>908.1</v>
      </c>
      <c r="H13" s="72">
        <f t="shared" si="0"/>
        <v>50640.3</v>
      </c>
      <c r="J13" s="78"/>
      <c r="K13" s="156"/>
      <c r="L13" s="1"/>
      <c r="M13" s="1"/>
      <c r="N13" s="1"/>
      <c r="O13" s="1"/>
      <c r="P13" s="1"/>
      <c r="Q13" s="1"/>
    </row>
    <row r="14" spans="1:17" ht="12.75" customHeight="1">
      <c r="A14" s="194">
        <f>+A13+1</f>
        <v>2002</v>
      </c>
      <c r="B14" s="72">
        <v>13004.111</v>
      </c>
      <c r="C14" s="72">
        <v>9469.167</v>
      </c>
      <c r="D14" s="73">
        <v>14552.769</v>
      </c>
      <c r="E14" s="88">
        <v>9538.661</v>
      </c>
      <c r="F14" s="72">
        <v>1100.9170000000001</v>
      </c>
      <c r="G14" s="72">
        <v>911.578</v>
      </c>
      <c r="H14" s="72">
        <f t="shared" si="0"/>
        <v>48577.203</v>
      </c>
      <c r="J14" s="78"/>
      <c r="K14" s="156"/>
      <c r="L14" s="1"/>
      <c r="M14" s="1"/>
      <c r="N14" s="1"/>
      <c r="O14" s="1"/>
      <c r="P14" s="1"/>
      <c r="Q14" s="1"/>
    </row>
    <row r="15" spans="1:17" ht="12.75">
      <c r="A15" s="194">
        <f>+A14+1</f>
        <v>2003</v>
      </c>
      <c r="B15" s="72">
        <v>12618.793000000001</v>
      </c>
      <c r="C15" s="72">
        <v>9891.736</v>
      </c>
      <c r="D15" s="73">
        <v>13577.145999999997</v>
      </c>
      <c r="E15" s="88">
        <v>9020.678</v>
      </c>
      <c r="F15" s="72">
        <v>1063.935</v>
      </c>
      <c r="G15" s="72">
        <v>862.894</v>
      </c>
      <c r="H15" s="72">
        <f t="shared" si="0"/>
        <v>47035.182</v>
      </c>
      <c r="J15" s="78"/>
      <c r="K15" s="156"/>
      <c r="L15" s="122"/>
      <c r="M15" s="1"/>
      <c r="N15" s="1"/>
      <c r="O15" s="1"/>
      <c r="P15" s="1"/>
      <c r="Q15" s="1"/>
    </row>
    <row r="16" spans="1:17" ht="12.75">
      <c r="A16" s="194">
        <v>2004</v>
      </c>
      <c r="B16" s="72">
        <v>12726.717</v>
      </c>
      <c r="C16" s="72">
        <v>10668.275</v>
      </c>
      <c r="D16" s="73">
        <v>13189.966</v>
      </c>
      <c r="E16" s="88">
        <v>8572.213</v>
      </c>
      <c r="F16" s="72">
        <v>993.9080000000001</v>
      </c>
      <c r="G16" s="72">
        <v>850.308</v>
      </c>
      <c r="H16" s="72">
        <f t="shared" si="0"/>
        <v>47001.387</v>
      </c>
      <c r="J16" s="78"/>
      <c r="K16" s="156"/>
      <c r="L16" s="122"/>
      <c r="M16" s="1"/>
      <c r="N16" s="1"/>
      <c r="O16" s="1"/>
      <c r="P16" s="1"/>
      <c r="Q16" s="1"/>
    </row>
    <row r="17" spans="1:17" ht="12.75">
      <c r="A17" s="194" t="s">
        <v>72</v>
      </c>
      <c r="B17" s="72">
        <v>13316.8</v>
      </c>
      <c r="C17" s="72">
        <v>10934.3</v>
      </c>
      <c r="D17" s="73">
        <v>12448.9</v>
      </c>
      <c r="E17" s="88">
        <v>8277.7</v>
      </c>
      <c r="F17" s="72">
        <v>927.968</v>
      </c>
      <c r="G17" s="72">
        <v>795.1020000000001</v>
      </c>
      <c r="H17" s="72">
        <f t="shared" si="0"/>
        <v>46700.77</v>
      </c>
      <c r="J17" s="78"/>
      <c r="K17" s="156"/>
      <c r="L17" s="165"/>
      <c r="M17" s="165"/>
      <c r="N17" s="165"/>
      <c r="O17" s="1"/>
      <c r="P17" s="1"/>
      <c r="Q17" s="1"/>
    </row>
    <row r="18" spans="1:13" ht="12.75">
      <c r="A18" s="195"/>
      <c r="B18" s="72"/>
      <c r="C18" s="78"/>
      <c r="D18" s="73"/>
      <c r="E18" s="88"/>
      <c r="F18" s="72"/>
      <c r="G18" s="72"/>
      <c r="H18" s="72"/>
      <c r="J18" s="78"/>
      <c r="K18" s="82"/>
      <c r="L18" s="82"/>
      <c r="M18" s="82"/>
    </row>
    <row r="19" spans="1:10" s="9" customFormat="1" ht="12.75">
      <c r="A19" s="193" t="s">
        <v>17</v>
      </c>
      <c r="B19" s="72"/>
      <c r="C19" s="78"/>
      <c r="D19" s="73"/>
      <c r="E19" s="88"/>
      <c r="F19" s="72"/>
      <c r="G19" s="72"/>
      <c r="H19" s="72"/>
      <c r="I19"/>
      <c r="J19" s="78"/>
    </row>
    <row r="20" spans="1:14" s="9" customFormat="1" ht="12.75">
      <c r="A20" s="194">
        <f>+A16+2</f>
        <v>2006</v>
      </c>
      <c r="B20" s="72">
        <v>13183.632</v>
      </c>
      <c r="C20" s="72">
        <v>10824.956999999999</v>
      </c>
      <c r="D20" s="102">
        <v>12199.921999999999</v>
      </c>
      <c r="E20" s="168">
        <v>8276.511084615868</v>
      </c>
      <c r="F20" s="104">
        <v>927.968</v>
      </c>
      <c r="G20" s="104">
        <v>795.1020000000001</v>
      </c>
      <c r="H20" s="72">
        <f>SUM(B20:G20)</f>
        <v>46208.09208461586</v>
      </c>
      <c r="I20"/>
      <c r="J20" s="176"/>
      <c r="K20" s="156"/>
      <c r="L20" s="128"/>
      <c r="M20" s="128"/>
      <c r="N20" s="128"/>
    </row>
    <row r="21" spans="1:14" s="9" customFormat="1" ht="12.75">
      <c r="A21" s="194">
        <f>+A20+1</f>
        <v>2007</v>
      </c>
      <c r="B21" s="72">
        <v>13578.358007406785</v>
      </c>
      <c r="C21" s="72">
        <v>11106.405882</v>
      </c>
      <c r="D21" s="102">
        <v>12276.154333006138</v>
      </c>
      <c r="E21" s="168">
        <v>8317.893640038947</v>
      </c>
      <c r="F21" s="104">
        <v>927.968</v>
      </c>
      <c r="G21" s="104">
        <v>795.1020000000001</v>
      </c>
      <c r="H21" s="72">
        <f>SUM(B21:G21)</f>
        <v>47001.88186245187</v>
      </c>
      <c r="I21"/>
      <c r="J21" s="176"/>
      <c r="K21" s="156"/>
      <c r="L21" s="128"/>
      <c r="M21" s="128"/>
      <c r="N21" s="128"/>
    </row>
    <row r="22" spans="1:14" s="9" customFormat="1" ht="12.75">
      <c r="A22" s="194">
        <f>+A21+1</f>
        <v>2008</v>
      </c>
      <c r="B22" s="72">
        <v>13922.358573280808</v>
      </c>
      <c r="C22" s="72">
        <v>11384.066029049998</v>
      </c>
      <c r="D22" s="102">
        <v>12493.836360867643</v>
      </c>
      <c r="E22" s="168">
        <v>8401.072576439336</v>
      </c>
      <c r="F22" s="104">
        <v>927.968</v>
      </c>
      <c r="G22" s="104">
        <v>795.1020000000001</v>
      </c>
      <c r="H22" s="72">
        <f>SUM(B22:G22)</f>
        <v>47924.40353963779</v>
      </c>
      <c r="I22"/>
      <c r="J22" s="176"/>
      <c r="K22" s="156"/>
      <c r="L22" s="98"/>
      <c r="M22" s="98"/>
      <c r="N22" s="98"/>
    </row>
    <row r="23" spans="1:14" s="9" customFormat="1" ht="12.75">
      <c r="A23" s="194"/>
      <c r="B23" s="72"/>
      <c r="C23" s="104"/>
      <c r="D23" s="102"/>
      <c r="E23" s="168"/>
      <c r="F23" s="102"/>
      <c r="G23" s="104"/>
      <c r="H23" s="72"/>
      <c r="I23"/>
      <c r="J23" s="168"/>
      <c r="K23" s="98"/>
      <c r="L23" s="98"/>
      <c r="M23" s="98"/>
      <c r="N23" s="98"/>
    </row>
    <row r="24" spans="1:14" s="9" customFormat="1" ht="12.75">
      <c r="A24" s="194">
        <f>+A22+1</f>
        <v>2009</v>
      </c>
      <c r="B24" s="72">
        <v>14285.205117147372</v>
      </c>
      <c r="C24" s="72">
        <v>11680.051745805298</v>
      </c>
      <c r="D24" s="102">
        <v>12794.965371991158</v>
      </c>
      <c r="E24" s="168">
        <v>8518.687592509486</v>
      </c>
      <c r="F24" s="104">
        <v>927.968</v>
      </c>
      <c r="G24" s="104">
        <v>795.1020000000001</v>
      </c>
      <c r="H24" s="72">
        <f>SUM(B24:G24)</f>
        <v>49001.97982745332</v>
      </c>
      <c r="I24"/>
      <c r="J24" s="176"/>
      <c r="K24" s="156"/>
      <c r="L24" s="98"/>
      <c r="M24" s="98"/>
      <c r="N24" s="98"/>
    </row>
    <row r="25" spans="1:14" s="9" customFormat="1" ht="12.75">
      <c r="A25" s="194">
        <f>+A24+1</f>
        <v>2010</v>
      </c>
      <c r="B25" s="72">
        <v>14646.318635763266</v>
      </c>
      <c r="C25" s="72">
        <v>11983.733091196236</v>
      </c>
      <c r="D25" s="102">
        <v>13127.887846938927</v>
      </c>
      <c r="E25" s="168">
        <v>8654.986593989639</v>
      </c>
      <c r="F25" s="104">
        <v>927.968</v>
      </c>
      <c r="G25" s="104">
        <v>795.1020000000001</v>
      </c>
      <c r="H25" s="72">
        <f>SUM(B25:G25)</f>
        <v>50135.99616788807</v>
      </c>
      <c r="I25"/>
      <c r="J25" s="176"/>
      <c r="K25" s="156"/>
      <c r="L25" s="98"/>
      <c r="M25" s="98"/>
      <c r="N25" s="98"/>
    </row>
    <row r="26" spans="1:14" s="9" customFormat="1" ht="12.75">
      <c r="A26" s="194">
        <f>+A25+1</f>
        <v>2011</v>
      </c>
      <c r="B26" s="72">
        <v>15022.022596889474</v>
      </c>
      <c r="C26" s="72">
        <v>12307.293884658533</v>
      </c>
      <c r="D26" s="102">
        <v>13475.22116629596</v>
      </c>
      <c r="E26" s="168">
        <v>8802.121366087462</v>
      </c>
      <c r="F26" s="104">
        <v>927.968</v>
      </c>
      <c r="G26" s="104">
        <v>795.1020000000001</v>
      </c>
      <c r="H26" s="72">
        <f>SUM(B26:G26)</f>
        <v>51329.72901393143</v>
      </c>
      <c r="I26"/>
      <c r="J26" s="176"/>
      <c r="K26" s="156"/>
      <c r="L26" s="98"/>
      <c r="M26" s="98"/>
      <c r="N26" s="98"/>
    </row>
    <row r="27" spans="1:14" s="9" customFormat="1" ht="12.75">
      <c r="A27" s="194"/>
      <c r="B27" s="72"/>
      <c r="C27" s="104"/>
      <c r="D27" s="102"/>
      <c r="E27" s="168"/>
      <c r="F27" s="104"/>
      <c r="G27" s="104"/>
      <c r="H27" s="72"/>
      <c r="I27"/>
      <c r="J27" s="176"/>
      <c r="K27" s="98"/>
      <c r="L27" s="98"/>
      <c r="M27" s="98"/>
      <c r="N27" s="98"/>
    </row>
    <row r="28" spans="1:14" s="9" customFormat="1" ht="12.75">
      <c r="A28" s="194">
        <f>+A26+1</f>
        <v>2012</v>
      </c>
      <c r="B28" s="72">
        <v>15420.237087299563</v>
      </c>
      <c r="C28" s="72">
        <v>12639.590819544312</v>
      </c>
      <c r="D28" s="102">
        <v>13817.463297637865</v>
      </c>
      <c r="E28" s="168">
        <v>8969.361672043124</v>
      </c>
      <c r="F28" s="104">
        <v>927.968</v>
      </c>
      <c r="G28" s="104">
        <v>795.1020000000001</v>
      </c>
      <c r="H28" s="72">
        <f>SUM(B28:G28)</f>
        <v>52569.722876524866</v>
      </c>
      <c r="I28"/>
      <c r="J28" s="176"/>
      <c r="K28" s="156"/>
      <c r="L28" s="98"/>
      <c r="M28" s="98"/>
      <c r="N28" s="98"/>
    </row>
    <row r="29" spans="1:14" s="9" customFormat="1" ht="12.75">
      <c r="A29" s="194">
        <f>+A28+1</f>
        <v>2013</v>
      </c>
      <c r="B29" s="72">
        <v>15831.134997827192</v>
      </c>
      <c r="C29" s="72">
        <v>12980.859771672007</v>
      </c>
      <c r="D29" s="102">
        <v>14134.142350106047</v>
      </c>
      <c r="E29" s="168">
        <v>9148.748905483986</v>
      </c>
      <c r="F29" s="104">
        <v>927.968</v>
      </c>
      <c r="G29" s="104">
        <v>795.1020000000001</v>
      </c>
      <c r="H29" s="72">
        <f>SUM(B29:G29)</f>
        <v>53817.95602508923</v>
      </c>
      <c r="I29"/>
      <c r="J29" s="176"/>
      <c r="K29" s="156"/>
      <c r="L29" s="98"/>
      <c r="M29" s="98"/>
      <c r="N29" s="98"/>
    </row>
    <row r="30" spans="1:14" s="9" customFormat="1" ht="12.75">
      <c r="A30" s="194">
        <f>+A29+1</f>
        <v>2014</v>
      </c>
      <c r="B30" s="72">
        <v>16269.084832360873</v>
      </c>
      <c r="C30" s="72">
        <v>13344.323845278823</v>
      </c>
      <c r="D30" s="102">
        <v>14439.38110545564</v>
      </c>
      <c r="E30" s="168">
        <v>9331.723883593666</v>
      </c>
      <c r="F30" s="104">
        <v>927.968</v>
      </c>
      <c r="G30" s="104">
        <v>795.1020000000001</v>
      </c>
      <c r="H30" s="72">
        <f>SUM(B30:G30)</f>
        <v>55107.583666689</v>
      </c>
      <c r="I30"/>
      <c r="J30" s="176"/>
      <c r="K30" s="156"/>
      <c r="L30" s="98"/>
      <c r="M30" s="98"/>
      <c r="N30" s="98"/>
    </row>
    <row r="31" spans="1:14" s="9" customFormat="1" ht="12.75">
      <c r="A31" s="194"/>
      <c r="B31" s="72"/>
      <c r="C31" s="104"/>
      <c r="D31" s="102"/>
      <c r="E31" s="168"/>
      <c r="F31" s="104"/>
      <c r="G31" s="104"/>
      <c r="H31" s="72"/>
      <c r="I31"/>
      <c r="J31" s="176"/>
      <c r="K31" s="98"/>
      <c r="L31" s="98"/>
      <c r="M31" s="98"/>
      <c r="N31" s="98"/>
    </row>
    <row r="32" spans="1:14" s="9" customFormat="1" ht="12.75">
      <c r="A32" s="194">
        <f>+A30+1</f>
        <v>2015</v>
      </c>
      <c r="B32" s="72">
        <v>16723.59781413771</v>
      </c>
      <c r="C32" s="72">
        <v>13717.96491294663</v>
      </c>
      <c r="D32" s="102">
        <v>14730.027001370097</v>
      </c>
      <c r="E32" s="168">
        <v>9518.35836126554</v>
      </c>
      <c r="F32" s="104">
        <v>927.968</v>
      </c>
      <c r="G32" s="104">
        <v>795.1020000000001</v>
      </c>
      <c r="H32" s="72">
        <f>SUM(B32:G32)</f>
        <v>56413.018089719975</v>
      </c>
      <c r="I32"/>
      <c r="J32" s="176"/>
      <c r="K32" s="156"/>
      <c r="L32" s="98"/>
      <c r="M32" s="98"/>
      <c r="N32" s="98"/>
    </row>
    <row r="33" spans="1:14" s="9" customFormat="1" ht="12.75">
      <c r="A33" s="194">
        <f>+A32+1</f>
        <v>2016</v>
      </c>
      <c r="B33" s="72">
        <v>17205.303407953725</v>
      </c>
      <c r="C33" s="72">
        <v>14102.067930509136</v>
      </c>
      <c r="D33" s="102">
        <v>15007.221473138083</v>
      </c>
      <c r="E33" s="168">
        <v>9708.725528490852</v>
      </c>
      <c r="F33" s="104">
        <v>927.968</v>
      </c>
      <c r="G33" s="104">
        <v>795.1020000000001</v>
      </c>
      <c r="H33" s="72">
        <f>SUM(B33:G33)</f>
        <v>57746.3883400918</v>
      </c>
      <c r="I33"/>
      <c r="J33" s="176"/>
      <c r="K33" s="156"/>
      <c r="L33" s="98"/>
      <c r="M33" s="98"/>
      <c r="N33" s="98"/>
    </row>
    <row r="34" spans="1:14" s="9" customFormat="1" ht="12.75">
      <c r="A34" s="194">
        <f>+A33+1</f>
        <v>2017</v>
      </c>
      <c r="B34" s="72">
        <v>17717.427759796585</v>
      </c>
      <c r="C34" s="72">
        <v>14482.823764632882</v>
      </c>
      <c r="D34" s="102">
        <v>15279.298431737168</v>
      </c>
      <c r="E34" s="168">
        <v>9902.900039060669</v>
      </c>
      <c r="F34" s="104">
        <v>927.968</v>
      </c>
      <c r="G34" s="104">
        <v>795.1020000000001</v>
      </c>
      <c r="H34" s="72">
        <f>SUM(B34:G34)</f>
        <v>59105.5199952273</v>
      </c>
      <c r="I34"/>
      <c r="J34" s="176"/>
      <c r="K34" s="156"/>
      <c r="L34" s="128"/>
      <c r="M34" s="128"/>
      <c r="N34" s="128"/>
    </row>
    <row r="35" spans="1:10" s="9" customFormat="1" ht="12.75">
      <c r="A35" s="194"/>
      <c r="B35" s="170"/>
      <c r="C35" s="170"/>
      <c r="D35" s="170"/>
      <c r="E35" s="170"/>
      <c r="F35" s="170"/>
      <c r="G35" s="170"/>
      <c r="H35" s="170"/>
      <c r="I35"/>
      <c r="J35" s="13"/>
    </row>
    <row r="36" spans="1:10" s="9" customFormat="1" ht="12.75">
      <c r="A36" s="194" t="s">
        <v>75</v>
      </c>
      <c r="B36" s="170"/>
      <c r="C36" s="170"/>
      <c r="D36" s="170"/>
      <c r="E36" s="170"/>
      <c r="F36" s="170"/>
      <c r="G36" s="170"/>
      <c r="H36" s="170"/>
      <c r="I36"/>
      <c r="J36" s="13"/>
    </row>
    <row r="37" spans="1:10" s="9" customFormat="1" ht="13.5" thickBot="1">
      <c r="A37" s="196" t="s">
        <v>76</v>
      </c>
      <c r="B37" s="171">
        <f>RATE(12,,-B17,B34)</f>
        <v>0.024078856065686827</v>
      </c>
      <c r="C37" s="171">
        <f aca="true" t="shared" si="1" ref="C37:H37">RATE(12,,-C17,C34)</f>
        <v>0.02369800059165662</v>
      </c>
      <c r="D37" s="171">
        <f t="shared" si="1"/>
        <v>0.017218780071320165</v>
      </c>
      <c r="E37" s="171">
        <f t="shared" si="1"/>
        <v>0.015050678990853343</v>
      </c>
      <c r="F37" s="171">
        <f t="shared" si="1"/>
        <v>1.161761452698321E-13</v>
      </c>
      <c r="G37" s="171">
        <f t="shared" si="1"/>
        <v>1.1630385279869373E-13</v>
      </c>
      <c r="H37" s="171">
        <f t="shared" si="1"/>
        <v>0.019824247100324363</v>
      </c>
      <c r="I37"/>
      <c r="J37" s="13"/>
    </row>
    <row r="38" spans="1:10" s="9" customFormat="1" ht="12.75">
      <c r="A38" s="197"/>
      <c r="B38" s="177"/>
      <c r="C38" s="177"/>
      <c r="D38" s="177"/>
      <c r="E38" s="177"/>
      <c r="F38" s="177"/>
      <c r="G38" s="177"/>
      <c r="H38" s="177"/>
      <c r="I38"/>
      <c r="J38" s="13"/>
    </row>
    <row r="39" spans="1:12" ht="12.75">
      <c r="A39" s="136" t="s">
        <v>18</v>
      </c>
      <c r="J39" s="157"/>
      <c r="K39" s="121"/>
      <c r="L39" s="121"/>
    </row>
    <row r="40" spans="8:10" ht="12.75">
      <c r="H40" s="121"/>
      <c r="J40" s="5"/>
    </row>
    <row r="41" spans="8:11" ht="12.75">
      <c r="H41" s="121"/>
      <c r="J41" s="157"/>
      <c r="K41" s="121"/>
    </row>
    <row r="42" ht="12.75">
      <c r="J42" s="5"/>
    </row>
    <row r="43" ht="12.75">
      <c r="J43" s="5"/>
    </row>
    <row r="44" ht="12.75">
      <c r="J44" s="5"/>
    </row>
    <row r="45" ht="12.75">
      <c r="J45" s="5"/>
    </row>
    <row r="46" ht="12.75">
      <c r="J46" s="5"/>
    </row>
    <row r="47" ht="12.75">
      <c r="J47" s="5"/>
    </row>
    <row r="48" ht="12.75">
      <c r="J48" s="5"/>
    </row>
    <row r="49" ht="12.75">
      <c r="J49" s="5"/>
    </row>
    <row r="50" ht="12.75">
      <c r="J50" s="5"/>
    </row>
    <row r="51" ht="12.75">
      <c r="J51" s="5"/>
    </row>
    <row r="52" ht="12.75">
      <c r="J52" s="5"/>
    </row>
    <row r="53" ht="12.75">
      <c r="J53" s="5"/>
    </row>
  </sheetData>
  <mergeCells count="1">
    <mergeCell ref="F9:G9"/>
  </mergeCells>
  <printOptions horizontalCentered="1"/>
  <pageMargins left="0.75" right="0.75" top="0.75" bottom="0.25" header="0.5" footer="0.5"/>
  <pageSetup horizontalDpi="300" verticalDpi="300" orientation="landscape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Schwartz</dc:creator>
  <cp:keywords/>
  <dc:description/>
  <cp:lastModifiedBy>Cheryl Miner</cp:lastModifiedBy>
  <cp:lastPrinted>2006-02-24T18:12:01Z</cp:lastPrinted>
  <dcterms:created xsi:type="dcterms:W3CDTF">1999-01-21T20:20:43Z</dcterms:created>
  <dcterms:modified xsi:type="dcterms:W3CDTF">2006-02-24T19:35:46Z</dcterms:modified>
  <cp:category/>
  <cp:version/>
  <cp:contentType/>
  <cp:contentStatus/>
</cp:coreProperties>
</file>