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65" tabRatio="745" activeTab="0"/>
  </bookViews>
  <sheets>
    <sheet name="Summary" sheetId="1" r:id="rId1"/>
    <sheet name="Grant Award summary" sheetId="2" r:id="rId2"/>
    <sheet name="Mandatory" sheetId="3" r:id="rId3"/>
    <sheet name="Matching" sheetId="4" r:id="rId4"/>
    <sheet name="State Share" sheetId="5" r:id="rId5"/>
    <sheet name="Discretionary" sheetId="6" r:id="rId6"/>
    <sheet name="MOE exp" sheetId="7" r:id="rId7"/>
    <sheet name="MOE" sheetId="8" r:id="rId8"/>
  </sheets>
  <definedNames>
    <definedName name="_xlnm.Print_Area" localSheetId="5">'Discretionary'!$A$1:$N$64</definedName>
    <definedName name="_xlnm.Print_Area" localSheetId="1">'Grant Award summary'!$A$1:$R$67</definedName>
    <definedName name="_xlnm.Print_Area" localSheetId="2">'Mandatory'!$A$1:$K$64</definedName>
    <definedName name="_xlnm.Print_Area" localSheetId="3">'Matching'!$A$1:$K$65</definedName>
    <definedName name="_xlnm.Print_Area" localSheetId="7">'MOE'!$A$1:$H$65</definedName>
    <definedName name="_xlnm.Print_Area" localSheetId="6">'MOE exp'!$A$1:$H$64</definedName>
    <definedName name="_xlnm.Print_Area" localSheetId="4">'State Share'!$A$1:$L$64</definedName>
    <definedName name="_xlnm.Print_Area" localSheetId="0">'Summary'!$A$1:$K$36</definedName>
  </definedNames>
  <calcPr fullCalcOnLoad="1"/>
</workbook>
</file>

<file path=xl/sharedStrings.xml><?xml version="1.0" encoding="utf-8"?>
<sst xmlns="http://schemas.openxmlformats.org/spreadsheetml/2006/main" count="560" uniqueCount="135">
  <si>
    <t>Total Expenditures</t>
  </si>
  <si>
    <t>Federal Share</t>
  </si>
  <si>
    <t>State Share</t>
  </si>
  <si>
    <t>Unobligated Funds</t>
  </si>
  <si>
    <t>Mandatory</t>
  </si>
  <si>
    <t>N/A</t>
  </si>
  <si>
    <t>Matching</t>
  </si>
  <si>
    <t>Discretionary</t>
  </si>
  <si>
    <t>MOE</t>
  </si>
  <si>
    <t>Total</t>
  </si>
  <si>
    <t>% of Expend</t>
  </si>
  <si>
    <t>SUMMARY OF EXPENDITURES BY CATEGORICAL ITEMS</t>
  </si>
  <si>
    <t>Admin</t>
  </si>
  <si>
    <t>Quality Activities</t>
  </si>
  <si>
    <t xml:space="preserve">Earmark Infant and Toddler </t>
  </si>
  <si>
    <t>Earmark Quality Activities</t>
  </si>
  <si>
    <t>Earmark School Age R &amp; R</t>
  </si>
  <si>
    <t xml:space="preserve"> Direct Services</t>
  </si>
  <si>
    <t>N-Dir Svcs Systems</t>
  </si>
  <si>
    <t>N-Dir Svcs Cert Prog Elig/Det</t>
  </si>
  <si>
    <t>N-Dir Svcs All Others</t>
  </si>
  <si>
    <t>Unliquidated Obligations</t>
  </si>
  <si>
    <t>Subtotal</t>
  </si>
  <si>
    <t>GRANT AWARD SUMMARY</t>
  </si>
  <si>
    <t>STATE</t>
  </si>
  <si>
    <t xml:space="preserve">Difference 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</si>
  <si>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</si>
  <si>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</si>
  <si>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</si>
  <si>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</si>
  <si>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</si>
  <si>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</si>
  <si>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</si>
  <si>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</si>
  <si>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</si>
  <si>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</si>
  <si>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</si>
  <si>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</si>
  <si>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</si>
  <si>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</si>
  <si>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</si>
  <si>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</si>
  <si>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</si>
  <si>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</si>
  <si>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</si>
  <si>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</si>
  <si>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</si>
  <si>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</si>
  <si>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</si>
  <si>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</si>
  <si>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</si>
  <si>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</si>
  <si>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</si>
  <si>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</si>
  <si>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</si>
  <si>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</si>
  <si>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</si>
  <si>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</si>
  <si>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</si>
  <si>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</si>
  <si>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</si>
  <si>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</si>
  <si>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</si>
  <si>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</si>
  <si>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</si>
  <si>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</si>
  <si>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</si>
  <si>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</si>
  <si>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</si>
  <si>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</si>
  <si>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</si>
  <si>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</si>
  <si>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</si>
  <si>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</si>
  <si>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</si>
  <si>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</si>
  <si>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</si>
  <si>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</si>
  <si>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</si>
  <si>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</si>
  <si>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Federal Funds Awarded</t>
  </si>
  <si>
    <t>Federal Funds Reported</t>
  </si>
  <si>
    <t>Difference</t>
  </si>
  <si>
    <t xml:space="preserve">TANF Transfer </t>
  </si>
  <si>
    <t>TANF Transfer as reported on ACF-196</t>
  </si>
  <si>
    <t>Total Discretionary Funds Available</t>
  </si>
  <si>
    <t>(A)</t>
  </si>
  <si>
    <t>(B)</t>
  </si>
  <si>
    <t>(C)</t>
  </si>
  <si>
    <t>(D)</t>
  </si>
  <si>
    <t>C+D=(E)</t>
  </si>
  <si>
    <t xml:space="preserve">Admin  </t>
  </si>
  <si>
    <t>MANDATORY CATEGORICAL SUMMARY</t>
  </si>
  <si>
    <t xml:space="preserve">Quality Activities </t>
  </si>
  <si>
    <t>Direct Services</t>
  </si>
  <si>
    <t xml:space="preserve">N-Dir Svcs All Others </t>
  </si>
  <si>
    <t>Unobligated Balance</t>
  </si>
  <si>
    <t xml:space="preserve">FMAP </t>
  </si>
  <si>
    <t xml:space="preserve">Calculated </t>
  </si>
  <si>
    <t>Total Federal And State Expenditures</t>
  </si>
  <si>
    <t xml:space="preserve">Unobligated Balance 1/ </t>
  </si>
  <si>
    <t xml:space="preserve">MATCHING CATEGORICAL SUMMARY  </t>
  </si>
  <si>
    <t>N-Dir Svcs System</t>
  </si>
  <si>
    <t xml:space="preserve">Regular </t>
  </si>
  <si>
    <t xml:space="preserve">Private Donated </t>
  </si>
  <si>
    <t xml:space="preserve">Pre-K </t>
  </si>
  <si>
    <t>MAINTENANCE OF EFFORT (MOE) SUMMARY</t>
  </si>
  <si>
    <t>State Share of Expenditures</t>
  </si>
  <si>
    <t>MOE Requirement</t>
  </si>
  <si>
    <t xml:space="preserve">Total  </t>
  </si>
  <si>
    <t>MATCHING STATE SHARE SUMMARY</t>
  </si>
  <si>
    <t>Reported Federal Share</t>
  </si>
  <si>
    <t>Reported State Share</t>
  </si>
  <si>
    <t>Regular</t>
  </si>
  <si>
    <t>Private</t>
  </si>
  <si>
    <t>Pre-K</t>
  </si>
  <si>
    <t xml:space="preserve">DISCRETIONARY CATEGORICAL SUMMARY </t>
  </si>
  <si>
    <t>Earmark Infant and Toddler</t>
  </si>
  <si>
    <t>N-Dir Svcs All Other</t>
  </si>
  <si>
    <t>Unobligated Balances</t>
  </si>
  <si>
    <t>MAINTENANCE OF EFFORT (MOE) CATEGORICAL SUMMARY</t>
  </si>
  <si>
    <t>Federal Funds Awarded 1/</t>
  </si>
  <si>
    <t>Unobligated Funds as %  of Total Appropriation by Fund</t>
  </si>
  <si>
    <t>FISCAL YEAR 2004 CHILD CARE DEVELOPMENT FUND</t>
  </si>
  <si>
    <t>Quarter End Date:  9/30/2004</t>
  </si>
  <si>
    <t>FISCAL YEAR 2004  CHILD CARE DEVELOPMENT FUND</t>
  </si>
  <si>
    <t>2004  CCDF MANDATORY</t>
  </si>
  <si>
    <t>2004  CCDF DISCRETIONARY</t>
  </si>
  <si>
    <t xml:space="preserve">2004  CCDF MATCHING </t>
  </si>
  <si>
    <t>Quarter End Date: 9/30/2004</t>
  </si>
  <si>
    <t>1/ The unobligated balance was returned to the Federal Treasury and reallotted in FY 2005.</t>
  </si>
  <si>
    <t>1/ Includes $14,805,439 of FY 2003 funds reallotted in FY 2004</t>
  </si>
  <si>
    <t>DISTRICT OF COLUMBIA</t>
  </si>
  <si>
    <t>TOTAL</t>
  </si>
  <si>
    <t>NORTHERN MARIANA ISLANDS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</si>
</sst>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#,##0.000_);\-#,##0.000"/>
    <numFmt numFmtId="166" formatCode="0.0%"/>
    <numFmt numFmtId="167" formatCode="_(* #,##0_);_(* \(#,##0\);_(* &quot;-&quot;??_);_(@_)"/>
    <numFmt numFmtId="168" formatCode="0.000%"/>
    <numFmt numFmtId="169" formatCode="0.0000%"/>
    <numFmt numFmtId="170" formatCode="#,##0.0"/>
    <numFmt numFmtId="171" formatCode="#,##0.000"/>
    <numFmt numFmtId="172" formatCode="#,##0.0000"/>
    <numFmt numFmtId="173" formatCode="#,##0_);\-#,##0"/>
  </numFmts>
  <fonts count="39">
    <font>
      <sz val="10"/>
      <name val="Arial"/>
      <family val="0"/>
    </font>
    <font>
      <sz val="8"/>
      <name val="Arial"/>
      <family val="0"/>
    </font>
    <font>
      <b/>
      <sz val="6.75"/>
      <color indexed="8"/>
      <name val="Times New Roman"/>
      <family val="0"/>
    </font>
    <font>
      <b/>
      <sz val="7.5"/>
      <color indexed="8"/>
      <name val="Arial"/>
      <family val="0"/>
    </font>
    <font>
      <sz val="8.25"/>
      <color indexed="8"/>
      <name val="Times New Roman"/>
      <family val="0"/>
    </font>
    <font>
      <sz val="8.25"/>
      <color indexed="8"/>
      <name val="Arial"/>
      <family val="0"/>
    </font>
    <font>
      <sz val="6.75"/>
      <color indexed="8"/>
      <name val="Times New Roman"/>
      <family val="0"/>
    </font>
    <font>
      <sz val="7.5"/>
      <color indexed="10"/>
      <name val="Arial"/>
      <family val="0"/>
    </font>
    <font>
      <b/>
      <sz val="11"/>
      <color indexed="8"/>
      <name val="Arial"/>
      <family val="2"/>
    </font>
    <font>
      <sz val="11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 New Roman     "/>
      <family val="0"/>
    </font>
    <font>
      <sz val="7.5"/>
      <color indexed="8"/>
      <name val="Arial"/>
      <family val="0"/>
    </font>
    <font>
      <b/>
      <sz val="8.25"/>
      <color indexed="8"/>
      <name val="Arial"/>
      <family val="0"/>
    </font>
    <font>
      <b/>
      <sz val="8.05"/>
      <color indexed="8"/>
      <name val="楲污丠睥删"/>
      <family val="0"/>
    </font>
    <font>
      <b/>
      <sz val="8.05"/>
      <color indexed="8"/>
      <name val="楲污獮匠牥"/>
      <family val="0"/>
    </font>
    <font>
      <u val="single"/>
      <sz val="8.05"/>
      <color indexed="8"/>
      <name val="楲污丠睥删"/>
      <family val="0"/>
    </font>
    <font>
      <sz val="8.05"/>
      <color indexed="8"/>
      <name val="楲污獮匠牥"/>
      <family val="0"/>
    </font>
    <font>
      <sz val="8.05"/>
      <color indexed="8"/>
      <name val="楲污丠睥删"/>
      <family val="0"/>
    </font>
    <font>
      <sz val="9"/>
      <color indexed="8"/>
      <name val="Times New Roman"/>
      <family val="0"/>
    </font>
    <font>
      <b/>
      <sz val="7.9"/>
      <color indexed="8"/>
      <name val="楲污丠睥删"/>
      <family val="0"/>
    </font>
    <font>
      <sz val="7.5"/>
      <color indexed="8"/>
      <name val="Arial Narrow"/>
      <family val="0"/>
    </font>
    <font>
      <u val="single"/>
      <sz val="7.5"/>
      <color indexed="8"/>
      <name val="Arial Narrow"/>
      <family val="0"/>
    </font>
    <font>
      <b/>
      <sz val="11.05"/>
      <color indexed="8"/>
      <name val="Arial"/>
      <family val="2"/>
    </font>
    <font>
      <b/>
      <sz val="7.9"/>
      <color indexed="8"/>
      <name val="Arial"/>
      <family val="2"/>
    </font>
    <font>
      <sz val="12"/>
      <name val="Arial"/>
      <family val="2"/>
    </font>
    <font>
      <b/>
      <sz val="9"/>
      <color indexed="8"/>
      <name val="楲污丠睥删"/>
      <family val="0"/>
    </font>
    <font>
      <sz val="8.05"/>
      <color indexed="8"/>
      <name val="楲污丠牡潲"/>
      <family val="0"/>
    </font>
    <font>
      <b/>
      <sz val="9.85"/>
      <color indexed="8"/>
      <name val="Arial"/>
      <family val="2"/>
    </font>
    <font>
      <sz val="8.05"/>
      <color indexed="8"/>
      <name val="Arial"/>
      <family val="2"/>
    </font>
    <font>
      <b/>
      <sz val="7.5"/>
      <color indexed="8"/>
      <name val="Arial Narrow"/>
      <family val="0"/>
    </font>
    <font>
      <b/>
      <sz val="10"/>
      <name val="Arial"/>
      <family val="0"/>
    </font>
    <font>
      <b/>
      <sz val="6.75"/>
      <color indexed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color indexed="8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3" fontId="4" fillId="0" borderId="0" xfId="0" applyAlignment="1">
      <alignment horizontal="right" vertical="center"/>
    </xf>
    <xf numFmtId="3" fontId="5" fillId="0" borderId="0" xfId="0" applyAlignment="1">
      <alignment horizontal="right" vertical="center"/>
    </xf>
    <xf numFmtId="0" fontId="6" fillId="0" borderId="0" xfId="0" applyAlignment="1">
      <alignment horizontal="center" vertical="center"/>
    </xf>
    <xf numFmtId="0" fontId="7" fillId="0" borderId="0" xfId="0" applyAlignment="1">
      <alignment horizontal="left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Alignment="1">
      <alignment horizontal="left" vertical="center"/>
    </xf>
    <xf numFmtId="0" fontId="5" fillId="0" borderId="0" xfId="0" applyAlignment="1">
      <alignment vertical="center"/>
    </xf>
    <xf numFmtId="3" fontId="13" fillId="0" borderId="0" xfId="0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Continuous"/>
      <protection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Alignment="1">
      <alignment horizontal="left" vertical="center"/>
    </xf>
    <xf numFmtId="0" fontId="7" fillId="0" borderId="0" xfId="0" applyAlignment="1">
      <alignment horizontal="right" vertical="center"/>
    </xf>
    <xf numFmtId="0" fontId="20" fillId="0" borderId="0" xfId="0" applyAlignment="1">
      <alignment horizontal="center" vertical="center"/>
    </xf>
    <xf numFmtId="0" fontId="2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Alignment="1">
      <alignment horizontal="center" vertical="center"/>
    </xf>
    <xf numFmtId="0" fontId="22" fillId="0" borderId="0" xfId="0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 wrapText="1"/>
    </xf>
    <xf numFmtId="3" fontId="0" fillId="0" borderId="0" xfId="0" applyNumberFormat="1" applyFill="1" applyBorder="1" applyAlignment="1" applyProtection="1">
      <alignment/>
      <protection/>
    </xf>
    <xf numFmtId="3" fontId="19" fillId="0" borderId="0" xfId="0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/>
    </xf>
    <xf numFmtId="3" fontId="19" fillId="0" borderId="0" xfId="0" applyNumberForma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Alignment="1">
      <alignment horizontal="centerContinuous" vertical="center"/>
    </xf>
    <xf numFmtId="10" fontId="27" fillId="0" borderId="0" xfId="0" applyNumberFormat="1" applyAlignment="1">
      <alignment horizontal="right" vertical="center"/>
    </xf>
    <xf numFmtId="0" fontId="5" fillId="0" borderId="0" xfId="0" applyAlignment="1">
      <alignment horizontal="left" vertical="center"/>
    </xf>
    <xf numFmtId="0" fontId="25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3" fontId="13" fillId="0" borderId="0" xfId="0" applyFont="1" applyAlignment="1">
      <alignment horizontal="right"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13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4" fillId="0" borderId="0" xfId="0" applyAlignment="1">
      <alignment horizontal="right" vertical="center"/>
    </xf>
    <xf numFmtId="0" fontId="32" fillId="0" borderId="0" xfId="0" applyAlignment="1">
      <alignment horizontal="right" vertical="center"/>
    </xf>
    <xf numFmtId="165" fontId="4" fillId="0" borderId="0" xfId="0" applyAlignment="1">
      <alignment horizontal="right" vertical="center"/>
    </xf>
    <xf numFmtId="0" fontId="2" fillId="0" borderId="0" xfId="0" applyAlignment="1">
      <alignment horizontal="center" vertical="center" wrapText="1"/>
    </xf>
    <xf numFmtId="3" fontId="13" fillId="0" borderId="0" xfId="0" applyFont="1" applyAlignment="1">
      <alignment horizontal="right" vertical="center"/>
    </xf>
    <xf numFmtId="0" fontId="3" fillId="0" borderId="0" xfId="0" applyAlignment="1">
      <alignment horizontal="center" vertical="center" wrapText="1"/>
    </xf>
    <xf numFmtId="3" fontId="5" fillId="0" borderId="0" xfId="0" applyFill="1" applyAlignment="1">
      <alignment horizontal="right" vertical="center"/>
    </xf>
    <xf numFmtId="0" fontId="7" fillId="0" borderId="0" xfId="0" applyFill="1" applyAlignment="1">
      <alignment horizontal="right" vertical="center"/>
    </xf>
    <xf numFmtId="3" fontId="5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/>
      <protection/>
    </xf>
    <xf numFmtId="3" fontId="37" fillId="0" borderId="0" xfId="0" applyFont="1" applyAlignment="1">
      <alignment horizontal="right" vertical="center"/>
    </xf>
    <xf numFmtId="3" fontId="35" fillId="0" borderId="0" xfId="0" applyFont="1" applyAlignment="1">
      <alignment horizontal="right" vertical="center"/>
    </xf>
    <xf numFmtId="166" fontId="37" fillId="0" borderId="0" xfId="21" applyNumberFormat="1" applyFont="1" applyAlignment="1">
      <alignment vertical="center"/>
    </xf>
    <xf numFmtId="3" fontId="37" fillId="0" borderId="0" xfId="0" applyFont="1" applyAlignment="1">
      <alignment horizontal="center" vertical="center"/>
    </xf>
    <xf numFmtId="165" fontId="37" fillId="0" borderId="0" xfId="0" applyFont="1" applyAlignment="1">
      <alignment horizontal="right" vertical="center"/>
    </xf>
    <xf numFmtId="164" fontId="37" fillId="0" borderId="0" xfId="0" applyFont="1" applyAlignment="1">
      <alignment horizontal="right" vertical="center"/>
    </xf>
    <xf numFmtId="164" fontId="38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66" fontId="37" fillId="0" borderId="0" xfId="21" applyNumberFormat="1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2.57421875" style="1" customWidth="1"/>
    <col min="3" max="4" width="12.7109375" style="1" bestFit="1" customWidth="1"/>
    <col min="5" max="6" width="11.421875" style="1" customWidth="1"/>
    <col min="7" max="7" width="12.7109375" style="1" bestFit="1" customWidth="1"/>
    <col min="8" max="10" width="11.421875" style="1" customWidth="1"/>
    <col min="11" max="11" width="12.7109375" style="1" bestFit="1" customWidth="1"/>
    <col min="12" max="16384" width="11.421875" style="1" customWidth="1"/>
  </cols>
  <sheetData>
    <row r="1" spans="1:12" ht="15">
      <c r="A1" s="8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0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10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2:17" ht="33.75">
      <c r="B5" s="75" t="s">
        <v>12</v>
      </c>
      <c r="C5" s="75" t="s">
        <v>13</v>
      </c>
      <c r="D5" s="75" t="s">
        <v>14</v>
      </c>
      <c r="E5" s="75" t="s">
        <v>15</v>
      </c>
      <c r="F5" s="75" t="s">
        <v>16</v>
      </c>
      <c r="G5" s="75" t="s">
        <v>17</v>
      </c>
      <c r="H5" s="75" t="s">
        <v>18</v>
      </c>
      <c r="I5" s="75" t="s">
        <v>19</v>
      </c>
      <c r="J5" s="75" t="s">
        <v>20</v>
      </c>
      <c r="K5" s="75" t="s">
        <v>0</v>
      </c>
      <c r="L5" s="67"/>
      <c r="M5" s="63"/>
      <c r="N5" s="63"/>
      <c r="O5" s="63"/>
      <c r="P5" s="63"/>
      <c r="Q5" s="63"/>
    </row>
    <row r="6" spans="2:11" ht="12.75"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2:11" ht="12.75"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>
      <c r="A8" s="3" t="s">
        <v>4</v>
      </c>
      <c r="B8" s="77">
        <f>Mandatory!B64</f>
        <v>30839172</v>
      </c>
      <c r="C8" s="77">
        <f>Mandatory!C64</f>
        <v>41467788</v>
      </c>
      <c r="D8" s="77" t="s">
        <v>5</v>
      </c>
      <c r="E8" s="77" t="s">
        <v>5</v>
      </c>
      <c r="F8" s="77" t="s">
        <v>5</v>
      </c>
      <c r="G8" s="77">
        <f>Mandatory!D64</f>
        <v>888600666</v>
      </c>
      <c r="H8" s="77">
        <f>Mandatory!E64</f>
        <v>7292203</v>
      </c>
      <c r="I8" s="77">
        <f>Mandatory!F64</f>
        <v>43062692</v>
      </c>
      <c r="J8" s="77">
        <f>Mandatory!G64</f>
        <v>31679229</v>
      </c>
      <c r="K8" s="77">
        <f>B8+C8+G8+H8+I8+J8</f>
        <v>1042941750</v>
      </c>
    </row>
    <row r="9" spans="2:11" ht="12.75"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2.75">
      <c r="A10" s="3" t="s">
        <v>6</v>
      </c>
      <c r="B10" s="77">
        <f>Matching!B64</f>
        <v>59107955</v>
      </c>
      <c r="C10" s="77">
        <f>Matching!C64</f>
        <v>63118940</v>
      </c>
      <c r="D10" s="77" t="s">
        <v>5</v>
      </c>
      <c r="E10" s="77" t="s">
        <v>5</v>
      </c>
      <c r="F10" s="77" t="s">
        <v>5</v>
      </c>
      <c r="G10" s="77">
        <f>Matching!D64</f>
        <v>2261645693</v>
      </c>
      <c r="H10" s="77">
        <f>Matching!E64</f>
        <v>6300276</v>
      </c>
      <c r="I10" s="77">
        <f>Matching!F64</f>
        <v>65759680</v>
      </c>
      <c r="J10" s="77">
        <f>Matching!G64</f>
        <v>22803284</v>
      </c>
      <c r="K10" s="77">
        <f>B10+C10+G10+H10+I10+J10</f>
        <v>2478735828</v>
      </c>
    </row>
    <row r="11" spans="1:11" ht="12.75">
      <c r="A11" s="3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2.75">
      <c r="A12" s="3" t="s">
        <v>7</v>
      </c>
      <c r="B12" s="77">
        <f>Discretionary!B64</f>
        <v>55259034</v>
      </c>
      <c r="C12" s="77">
        <f>Discretionary!C64</f>
        <v>217840711</v>
      </c>
      <c r="D12" s="77">
        <f>Discretionary!D64</f>
        <v>33019236</v>
      </c>
      <c r="E12" s="77">
        <f>Discretionary!E64</f>
        <v>92173719</v>
      </c>
      <c r="F12" s="77">
        <f>Discretionary!F64</f>
        <v>12777103</v>
      </c>
      <c r="G12" s="77">
        <f>Discretionary!G64</f>
        <v>1954406397</v>
      </c>
      <c r="H12" s="77">
        <f>Discretionary!H64</f>
        <v>11260126</v>
      </c>
      <c r="I12" s="77">
        <f>Discretionary!I64</f>
        <v>59775306</v>
      </c>
      <c r="J12" s="77">
        <f>Discretionary!J64</f>
        <v>90470929</v>
      </c>
      <c r="K12" s="77">
        <f>SUM(B12:J12)</f>
        <v>2526982561</v>
      </c>
    </row>
    <row r="13" spans="1:11" ht="12.75">
      <c r="A13" s="3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2.75">
      <c r="A14" s="11" t="s">
        <v>22</v>
      </c>
      <c r="B14" s="78">
        <f>SUM(B8:B12)</f>
        <v>145206161</v>
      </c>
      <c r="C14" s="78">
        <f aca="true" t="shared" si="0" ref="C14:K14">SUM(C8:C12)</f>
        <v>322427439</v>
      </c>
      <c r="D14" s="78">
        <f t="shared" si="0"/>
        <v>33019236</v>
      </c>
      <c r="E14" s="78">
        <f t="shared" si="0"/>
        <v>92173719</v>
      </c>
      <c r="F14" s="78">
        <f t="shared" si="0"/>
        <v>12777103</v>
      </c>
      <c r="G14" s="78">
        <f t="shared" si="0"/>
        <v>5104652756</v>
      </c>
      <c r="H14" s="78">
        <f t="shared" si="0"/>
        <v>24852605</v>
      </c>
      <c r="I14" s="78">
        <f t="shared" si="0"/>
        <v>168597678</v>
      </c>
      <c r="J14" s="78">
        <f t="shared" si="0"/>
        <v>144953442</v>
      </c>
      <c r="K14" s="78">
        <f t="shared" si="0"/>
        <v>6048660139</v>
      </c>
    </row>
    <row r="15" spans="1:11" ht="12.75">
      <c r="A15" s="11" t="s">
        <v>10</v>
      </c>
      <c r="B15" s="79">
        <f>B14/$K$14</f>
        <v>0.02400633490113834</v>
      </c>
      <c r="C15" s="79">
        <f aca="true" t="shared" si="1" ref="C15:K15">C14/$K$14</f>
        <v>0.05330559687443533</v>
      </c>
      <c r="D15" s="79">
        <f t="shared" si="1"/>
        <v>0.005458933919447974</v>
      </c>
      <c r="E15" s="79">
        <f t="shared" si="1"/>
        <v>0.015238700287637371</v>
      </c>
      <c r="F15" s="79">
        <f t="shared" si="1"/>
        <v>0.002112385669946466</v>
      </c>
      <c r="G15" s="79">
        <f t="shared" si="1"/>
        <v>0.8439311580901504</v>
      </c>
      <c r="H15" s="79">
        <f t="shared" si="1"/>
        <v>0.004108778544153546</v>
      </c>
      <c r="I15" s="79">
        <f t="shared" si="1"/>
        <v>0.027873557800500517</v>
      </c>
      <c r="J15" s="79">
        <f t="shared" si="1"/>
        <v>0.023964553912590062</v>
      </c>
      <c r="K15" s="79">
        <f t="shared" si="1"/>
        <v>1</v>
      </c>
    </row>
    <row r="16" spans="1:11" ht="12.75">
      <c r="A16" s="11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2.75">
      <c r="A17" s="3" t="s">
        <v>8</v>
      </c>
      <c r="B17" s="77">
        <f>'MOE exp'!B64</f>
        <v>26541995</v>
      </c>
      <c r="C17" s="77">
        <f>'MOE exp'!C64</f>
        <v>9912497</v>
      </c>
      <c r="D17" s="80" t="s">
        <v>5</v>
      </c>
      <c r="E17" s="80" t="s">
        <v>5</v>
      </c>
      <c r="F17" s="80" t="s">
        <v>5</v>
      </c>
      <c r="G17" s="77">
        <f>'MOE exp'!D64</f>
        <v>853396499</v>
      </c>
      <c r="H17" s="77">
        <f>'MOE exp'!E64</f>
        <v>5721084</v>
      </c>
      <c r="I17" s="77">
        <f>'MOE exp'!F64</f>
        <v>31329592</v>
      </c>
      <c r="J17" s="77">
        <f>'MOE exp'!G64</f>
        <v>25728590</v>
      </c>
      <c r="K17" s="77">
        <f>B17+C17+G17+H17+I17+J17</f>
        <v>952630257</v>
      </c>
    </row>
    <row r="18" spans="1:11" ht="12.75">
      <c r="A18" s="11" t="s">
        <v>10</v>
      </c>
      <c r="B18" s="79">
        <f>B17/$K$17</f>
        <v>0.027861801370434532</v>
      </c>
      <c r="C18" s="79">
        <f aca="true" t="shared" si="2" ref="C18:K18">C17/$K$17</f>
        <v>0.01040539803051836</v>
      </c>
      <c r="D18" s="80" t="s">
        <v>5</v>
      </c>
      <c r="E18" s="80" t="s">
        <v>5</v>
      </c>
      <c r="F18" s="80" t="s">
        <v>5</v>
      </c>
      <c r="G18" s="79">
        <f t="shared" si="2"/>
        <v>0.8958318221882805</v>
      </c>
      <c r="H18" s="79">
        <f t="shared" si="2"/>
        <v>0.006005566123856593</v>
      </c>
      <c r="I18" s="79">
        <f t="shared" si="2"/>
        <v>0.03288746265383422</v>
      </c>
      <c r="J18" s="79">
        <f t="shared" si="2"/>
        <v>0.02700794963307574</v>
      </c>
      <c r="K18" s="79">
        <f t="shared" si="2"/>
        <v>1</v>
      </c>
    </row>
    <row r="19" spans="1:11" ht="12.75">
      <c r="A19" s="11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2.75">
      <c r="A20" s="3" t="s">
        <v>9</v>
      </c>
      <c r="B20" s="78">
        <f>SUM(B14+B17)</f>
        <v>171748156</v>
      </c>
      <c r="C20" s="78">
        <f aca="true" t="shared" si="3" ref="C20:K20">SUM(C14+C17)</f>
        <v>332339936</v>
      </c>
      <c r="D20" s="78">
        <f>D14</f>
        <v>33019236</v>
      </c>
      <c r="E20" s="78">
        <f>E14</f>
        <v>92173719</v>
      </c>
      <c r="F20" s="78">
        <f>F14</f>
        <v>12777103</v>
      </c>
      <c r="G20" s="78">
        <f t="shared" si="3"/>
        <v>5958049255</v>
      </c>
      <c r="H20" s="78">
        <f t="shared" si="3"/>
        <v>30573689</v>
      </c>
      <c r="I20" s="78">
        <f t="shared" si="3"/>
        <v>199927270</v>
      </c>
      <c r="J20" s="78">
        <f t="shared" si="3"/>
        <v>170682032</v>
      </c>
      <c r="K20" s="78">
        <f t="shared" si="3"/>
        <v>7001290396</v>
      </c>
    </row>
    <row r="21" spans="2:11" ht="12.75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1" ht="12.75">
      <c r="B22" s="81"/>
      <c r="C22" s="82"/>
      <c r="D22" s="77"/>
      <c r="E22" s="77"/>
      <c r="F22" s="77"/>
      <c r="G22" s="81"/>
      <c r="H22" s="81"/>
      <c r="I22" s="81"/>
      <c r="J22" s="81"/>
      <c r="K22" s="83"/>
    </row>
    <row r="23" spans="2:11" ht="12.75" hidden="1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2:12" ht="56.25">
      <c r="B24" s="75" t="s">
        <v>0</v>
      </c>
      <c r="C24" s="75" t="s">
        <v>1</v>
      </c>
      <c r="D24" s="75" t="s">
        <v>2</v>
      </c>
      <c r="E24" s="76"/>
      <c r="F24" s="76"/>
      <c r="G24" s="76"/>
      <c r="H24" s="84"/>
      <c r="I24" s="75" t="s">
        <v>21</v>
      </c>
      <c r="J24" s="75" t="s">
        <v>3</v>
      </c>
      <c r="K24" s="75" t="s">
        <v>122</v>
      </c>
      <c r="L24" s="67"/>
    </row>
    <row r="25" spans="2:11" ht="12.75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2:11" ht="12.75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2.75">
      <c r="A27" s="3" t="s">
        <v>4</v>
      </c>
      <c r="B27" s="77">
        <f>K8</f>
        <v>1042941750</v>
      </c>
      <c r="C27" s="77">
        <f>B27</f>
        <v>1042941750</v>
      </c>
      <c r="D27" s="85" t="s">
        <v>5</v>
      </c>
      <c r="E27" s="76"/>
      <c r="F27" s="76"/>
      <c r="G27" s="76"/>
      <c r="H27" s="86" t="s">
        <v>4</v>
      </c>
      <c r="I27" s="77">
        <f>Mandatory!J64</f>
        <v>134583031</v>
      </c>
      <c r="J27" s="77">
        <f>Mandatory!K64</f>
        <v>0</v>
      </c>
      <c r="K27" s="87">
        <f>J27/'Grant Award summary'!C66</f>
        <v>0</v>
      </c>
    </row>
    <row r="28" spans="2:11" ht="12.75">
      <c r="B28" s="77"/>
      <c r="C28" s="77"/>
      <c r="D28" s="76"/>
      <c r="E28" s="76"/>
      <c r="F28" s="76"/>
      <c r="G28" s="76"/>
      <c r="H28" s="76"/>
      <c r="I28" s="76"/>
      <c r="J28" s="76"/>
      <c r="K28" s="76"/>
    </row>
    <row r="29" spans="1:11" ht="12.75">
      <c r="A29" s="3" t="s">
        <v>6</v>
      </c>
      <c r="B29" s="77">
        <f>K10</f>
        <v>2478735828</v>
      </c>
      <c r="C29" s="77">
        <f>'State Share'!E64</f>
        <v>1246535928</v>
      </c>
      <c r="D29" s="77">
        <f>'State Share'!G64</f>
        <v>1232199900</v>
      </c>
      <c r="E29" s="76"/>
      <c r="F29" s="76"/>
      <c r="G29" s="76"/>
      <c r="H29" s="86" t="s">
        <v>6</v>
      </c>
      <c r="I29" s="77">
        <f>Matching!J64</f>
        <v>237348041</v>
      </c>
      <c r="J29" s="77">
        <f>Matching!K64</f>
        <v>9237816</v>
      </c>
      <c r="K29" s="87">
        <f>J29/'Grant Award summary'!G66</f>
        <v>0.006225319507881697</v>
      </c>
    </row>
    <row r="30" spans="1:11" ht="12.75">
      <c r="A30" s="3"/>
      <c r="B30" s="77"/>
      <c r="C30" s="77"/>
      <c r="D30" s="76"/>
      <c r="E30" s="76"/>
      <c r="F30" s="76"/>
      <c r="G30" s="76"/>
      <c r="H30" s="86"/>
      <c r="I30" s="76"/>
      <c r="J30" s="76"/>
      <c r="K30" s="76"/>
    </row>
    <row r="31" spans="1:11" ht="12.75">
      <c r="A31" s="3" t="s">
        <v>7</v>
      </c>
      <c r="B31" s="77">
        <f>K12</f>
        <v>2526982561</v>
      </c>
      <c r="C31" s="77">
        <f>B31</f>
        <v>2526982561</v>
      </c>
      <c r="D31" s="85" t="s">
        <v>5</v>
      </c>
      <c r="E31" s="76"/>
      <c r="F31" s="76"/>
      <c r="G31" s="76"/>
      <c r="H31" s="86" t="s">
        <v>7</v>
      </c>
      <c r="I31" s="77">
        <f>Discretionary!M64</f>
        <v>1072077607</v>
      </c>
      <c r="J31" s="77">
        <f>Discretionary!N64</f>
        <v>336429762</v>
      </c>
      <c r="K31" s="87">
        <f>J31/'Grant Award summary'!R66</f>
        <v>0.08548611938641144</v>
      </c>
    </row>
    <row r="32" spans="2:11" ht="12.75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2" ht="12.75">
      <c r="A33" s="3" t="s">
        <v>8</v>
      </c>
      <c r="B33" s="77">
        <f>K17</f>
        <v>952630257</v>
      </c>
      <c r="C33" s="85" t="s">
        <v>5</v>
      </c>
      <c r="D33" s="77">
        <f>B33</f>
        <v>952630257</v>
      </c>
      <c r="E33" s="76"/>
      <c r="F33" s="76"/>
      <c r="G33" s="76"/>
      <c r="H33" s="86" t="s">
        <v>8</v>
      </c>
      <c r="I33" s="77">
        <f>B33</f>
        <v>952630257</v>
      </c>
      <c r="J33" s="88" t="s">
        <v>5</v>
      </c>
      <c r="K33" s="88" t="s">
        <v>5</v>
      </c>
      <c r="L33" s="64"/>
    </row>
    <row r="34" spans="2:11" ht="12.75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2" ht="12.75">
      <c r="A35" s="3" t="s">
        <v>9</v>
      </c>
      <c r="B35" s="78">
        <f>SUM(B27:B33)</f>
        <v>7001290396</v>
      </c>
      <c r="C35" s="78">
        <f>SUM(C27:C31)</f>
        <v>4816460239</v>
      </c>
      <c r="D35" s="78">
        <f>D33+D29</f>
        <v>2184830157</v>
      </c>
      <c r="E35" s="76"/>
      <c r="F35" s="76"/>
      <c r="G35" s="76"/>
      <c r="H35" s="86" t="s">
        <v>9</v>
      </c>
      <c r="I35" s="78">
        <f>SUM(I27:I33)</f>
        <v>2396638936</v>
      </c>
      <c r="J35" s="78">
        <f>SUM(J27:J33)</f>
        <v>345667578</v>
      </c>
      <c r="K35" s="78"/>
      <c r="L35" s="64"/>
    </row>
    <row r="36" spans="1:11" ht="12.75">
      <c r="A36" s="11" t="s">
        <v>10</v>
      </c>
      <c r="B36" s="79">
        <f>SUM(C36:D36)</f>
        <v>1</v>
      </c>
      <c r="C36" s="79">
        <f>C35/B35</f>
        <v>0.6879389321933791</v>
      </c>
      <c r="D36" s="79">
        <f>D35/B35</f>
        <v>0.31206106780662096</v>
      </c>
      <c r="E36" s="76"/>
      <c r="F36" s="76"/>
      <c r="G36" s="76"/>
      <c r="H36" s="89"/>
      <c r="I36" s="76"/>
      <c r="J36" s="76"/>
      <c r="K36" s="76"/>
    </row>
    <row r="38" spans="1:12" ht="12.75">
      <c r="A38" s="3"/>
      <c r="B38" s="65"/>
      <c r="H38" s="3"/>
      <c r="I38" s="66"/>
      <c r="J38" s="64"/>
      <c r="K38" s="64"/>
      <c r="L38" s="64"/>
    </row>
  </sheetData>
  <printOptions/>
  <pageMargins left="0.25" right="0.2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workbookViewId="0" topLeftCell="A58">
      <selection activeCell="A66" sqref="A66"/>
    </sheetView>
  </sheetViews>
  <sheetFormatPr defaultColWidth="9.140625" defaultRowHeight="12.75"/>
  <cols>
    <col min="1" max="1" width="22.140625" style="1" customWidth="1"/>
    <col min="2" max="2" width="11.421875" style="1" customWidth="1"/>
    <col min="3" max="4" width="11.421875" style="1" hidden="1" customWidth="1"/>
    <col min="5" max="5" width="3.7109375" style="1" customWidth="1"/>
    <col min="6" max="6" width="11.421875" style="1" customWidth="1"/>
    <col min="7" max="8" width="11.421875" style="1" hidden="1" customWidth="1"/>
    <col min="9" max="9" width="3.7109375" style="1" customWidth="1"/>
    <col min="10" max="10" width="11.421875" style="1" customWidth="1"/>
    <col min="11" max="12" width="11.421875" style="1" hidden="1" customWidth="1"/>
    <col min="13" max="13" width="3.7109375" style="1" customWidth="1"/>
    <col min="14" max="14" width="11.421875" style="1" customWidth="1"/>
    <col min="15" max="15" width="3.7109375" style="1" customWidth="1"/>
    <col min="16" max="17" width="11.421875" style="1" hidden="1" customWidth="1"/>
    <col min="18" max="16384" width="11.421875" style="1" customWidth="1"/>
  </cols>
  <sheetData>
    <row r="1" spans="1:18" ht="15">
      <c r="A1" s="8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>
      <c r="A2" s="8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2.75">
      <c r="A3" s="10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5" spans="2:18" ht="22.5">
      <c r="B5" s="18" t="s">
        <v>126</v>
      </c>
      <c r="E5" s="15"/>
      <c r="F5" s="18" t="s">
        <v>128</v>
      </c>
      <c r="I5" s="15"/>
      <c r="J5" s="34" t="s">
        <v>127</v>
      </c>
      <c r="K5" s="21"/>
      <c r="L5" s="21"/>
      <c r="M5" s="22"/>
      <c r="N5" s="21"/>
      <c r="O5" s="22"/>
      <c r="P5" s="21"/>
      <c r="Q5" s="21"/>
      <c r="R5" s="21"/>
    </row>
    <row r="6" spans="1:18" ht="45">
      <c r="A6" s="14" t="s">
        <v>24</v>
      </c>
      <c r="B6" s="14" t="s">
        <v>80</v>
      </c>
      <c r="C6" s="16" t="s">
        <v>81</v>
      </c>
      <c r="D6" s="16" t="s">
        <v>25</v>
      </c>
      <c r="E6" s="15"/>
      <c r="F6" s="14" t="s">
        <v>121</v>
      </c>
      <c r="G6" s="16" t="s">
        <v>81</v>
      </c>
      <c r="H6" s="16" t="s">
        <v>82</v>
      </c>
      <c r="I6" s="15"/>
      <c r="J6" s="14" t="s">
        <v>80</v>
      </c>
      <c r="K6" s="16" t="s">
        <v>81</v>
      </c>
      <c r="L6" s="16" t="s">
        <v>82</v>
      </c>
      <c r="M6" s="15"/>
      <c r="N6" s="14" t="s">
        <v>83</v>
      </c>
      <c r="O6" s="15"/>
      <c r="P6" s="17" t="s">
        <v>84</v>
      </c>
      <c r="Q6" s="17"/>
      <c r="R6" s="14" t="s">
        <v>85</v>
      </c>
    </row>
    <row r="7" spans="1:20" ht="12.75">
      <c r="A7" s="19"/>
      <c r="B7" s="23"/>
      <c r="C7" s="20" t="s">
        <v>86</v>
      </c>
      <c r="D7" s="20"/>
      <c r="E7" s="15"/>
      <c r="F7" s="23"/>
      <c r="G7" s="20" t="s">
        <v>87</v>
      </c>
      <c r="H7" s="20"/>
      <c r="I7" s="15"/>
      <c r="J7" s="20" t="s">
        <v>88</v>
      </c>
      <c r="K7" s="20" t="s">
        <v>88</v>
      </c>
      <c r="L7" s="20"/>
      <c r="M7" s="15"/>
      <c r="N7" s="20" t="s">
        <v>89</v>
      </c>
      <c r="O7" s="15"/>
      <c r="P7" s="23"/>
      <c r="Q7" s="23"/>
      <c r="R7" s="20" t="s">
        <v>90</v>
      </c>
      <c r="T7" s="23"/>
    </row>
    <row r="8" spans="5:15" ht="12.75">
      <c r="E8" s="15"/>
      <c r="I8" s="15"/>
      <c r="M8" s="15"/>
      <c r="O8" s="15"/>
    </row>
    <row r="9" spans="1:18" ht="12.75">
      <c r="A9" s="12" t="s">
        <v>26</v>
      </c>
      <c r="B9" s="4">
        <v>16441707</v>
      </c>
      <c r="C9" s="4">
        <v>16441707</v>
      </c>
      <c r="D9" s="4">
        <f>SUM(C9-B9)</f>
        <v>0</v>
      </c>
      <c r="E9" s="15"/>
      <c r="F9" s="4">
        <v>22395866</v>
      </c>
      <c r="G9" s="4">
        <v>22395866</v>
      </c>
      <c r="H9" s="4">
        <f>SUM(G9-F9)</f>
        <v>0</v>
      </c>
      <c r="I9" s="15"/>
      <c r="J9" s="4">
        <v>41347694</v>
      </c>
      <c r="K9" s="4">
        <v>41347694</v>
      </c>
      <c r="L9" s="4">
        <f>SUM(K9-J9)</f>
        <v>0</v>
      </c>
      <c r="M9" s="15"/>
      <c r="N9" s="4">
        <v>19913961</v>
      </c>
      <c r="O9" s="15"/>
      <c r="P9" s="4">
        <v>19913961</v>
      </c>
      <c r="Q9" s="4">
        <f>SUM(P9-N9)</f>
        <v>0</v>
      </c>
      <c r="R9" s="4">
        <f>K9+N9</f>
        <v>61261655</v>
      </c>
    </row>
    <row r="10" spans="1:18" ht="12.75">
      <c r="A10" s="12" t="s">
        <v>27</v>
      </c>
      <c r="B10" s="4">
        <v>3544811</v>
      </c>
      <c r="C10" s="4">
        <v>3544811</v>
      </c>
      <c r="D10" s="4">
        <f aca="true" t="shared" si="0" ref="D10:D64">SUM(C10-B10)</f>
        <v>0</v>
      </c>
      <c r="E10" s="15"/>
      <c r="F10" s="4">
        <v>3813128</v>
      </c>
      <c r="G10" s="4">
        <v>3813128</v>
      </c>
      <c r="H10" s="4">
        <f aca="true" t="shared" si="1" ref="H10:H64">SUM(G10-F10)</f>
        <v>0</v>
      </c>
      <c r="I10" s="15"/>
      <c r="J10" s="4">
        <v>4238361</v>
      </c>
      <c r="K10" s="4">
        <v>4238361</v>
      </c>
      <c r="L10" s="4">
        <f aca="true" t="shared" si="2" ref="L10:L64">SUM(K10-J10)</f>
        <v>0</v>
      </c>
      <c r="M10" s="15"/>
      <c r="N10" s="4">
        <v>15380000</v>
      </c>
      <c r="O10" s="15"/>
      <c r="P10" s="4">
        <v>15380000</v>
      </c>
      <c r="Q10" s="4">
        <f aca="true" t="shared" si="3" ref="Q10:Q64">SUM(P10-N10)</f>
        <v>0</v>
      </c>
      <c r="R10" s="4">
        <f aca="true" t="shared" si="4" ref="R10:R64">K10+N10</f>
        <v>19618361</v>
      </c>
    </row>
    <row r="11" spans="1:18" ht="12.75">
      <c r="A11" s="12" t="s">
        <v>28</v>
      </c>
      <c r="B11" s="4">
        <v>0</v>
      </c>
      <c r="C11" s="4">
        <v>0</v>
      </c>
      <c r="D11" s="4">
        <f t="shared" si="0"/>
        <v>0</v>
      </c>
      <c r="E11" s="15"/>
      <c r="F11" s="4">
        <v>0</v>
      </c>
      <c r="G11" s="4">
        <v>0</v>
      </c>
      <c r="H11" s="4">
        <f t="shared" si="1"/>
        <v>0</v>
      </c>
      <c r="I11" s="15"/>
      <c r="J11" s="4">
        <v>2751540</v>
      </c>
      <c r="K11" s="4">
        <v>2751540</v>
      </c>
      <c r="L11" s="4">
        <f t="shared" si="2"/>
        <v>0</v>
      </c>
      <c r="M11" s="15"/>
      <c r="N11" s="4">
        <v>0</v>
      </c>
      <c r="O11" s="15"/>
      <c r="P11" s="4">
        <v>0</v>
      </c>
      <c r="Q11" s="4">
        <f t="shared" si="3"/>
        <v>0</v>
      </c>
      <c r="R11" s="4">
        <f t="shared" si="4"/>
        <v>2751540</v>
      </c>
    </row>
    <row r="12" spans="1:18" ht="12.75">
      <c r="A12" s="12" t="s">
        <v>29</v>
      </c>
      <c r="B12" s="4">
        <v>19827025</v>
      </c>
      <c r="C12" s="4">
        <v>19827025</v>
      </c>
      <c r="D12" s="4">
        <f t="shared" si="0"/>
        <v>0</v>
      </c>
      <c r="E12" s="15"/>
      <c r="F12" s="4">
        <v>30922407</v>
      </c>
      <c r="G12" s="4">
        <v>30922407</v>
      </c>
      <c r="H12" s="4">
        <f t="shared" si="1"/>
        <v>0</v>
      </c>
      <c r="I12" s="15"/>
      <c r="J12" s="4">
        <v>47827110</v>
      </c>
      <c r="K12" s="4">
        <v>47827110</v>
      </c>
      <c r="L12" s="4">
        <f t="shared" si="2"/>
        <v>0</v>
      </c>
      <c r="M12" s="15"/>
      <c r="N12" s="4">
        <v>0</v>
      </c>
      <c r="O12" s="15"/>
      <c r="P12" s="4">
        <v>0</v>
      </c>
      <c r="Q12" s="4">
        <f t="shared" si="3"/>
        <v>0</v>
      </c>
      <c r="R12" s="4">
        <f t="shared" si="4"/>
        <v>47827110</v>
      </c>
    </row>
    <row r="13" spans="1:18" ht="12.75">
      <c r="A13" s="12" t="s">
        <v>30</v>
      </c>
      <c r="B13" s="4">
        <v>5300283</v>
      </c>
      <c r="C13" s="4">
        <v>5300283</v>
      </c>
      <c r="D13" s="4">
        <f t="shared" si="0"/>
        <v>0</v>
      </c>
      <c r="E13" s="15"/>
      <c r="F13" s="4">
        <v>13849710</v>
      </c>
      <c r="G13" s="4">
        <v>13849710</v>
      </c>
      <c r="H13" s="4">
        <f t="shared" si="1"/>
        <v>0</v>
      </c>
      <c r="I13" s="15"/>
      <c r="J13" s="4">
        <v>24828236</v>
      </c>
      <c r="K13" s="4">
        <v>24828236</v>
      </c>
      <c r="L13" s="4">
        <f t="shared" si="2"/>
        <v>0</v>
      </c>
      <c r="M13" s="15"/>
      <c r="N13" s="4">
        <v>16202199</v>
      </c>
      <c r="O13" s="15"/>
      <c r="P13" s="4">
        <v>16202199</v>
      </c>
      <c r="Q13" s="4">
        <f t="shared" si="3"/>
        <v>0</v>
      </c>
      <c r="R13" s="4">
        <f t="shared" si="4"/>
        <v>41030435</v>
      </c>
    </row>
    <row r="14" spans="1:18" ht="12.75">
      <c r="A14" s="12" t="s">
        <v>31</v>
      </c>
      <c r="B14" s="4">
        <v>85593217</v>
      </c>
      <c r="C14" s="4">
        <v>85593217</v>
      </c>
      <c r="D14" s="4">
        <f t="shared" si="0"/>
        <v>0</v>
      </c>
      <c r="E14" s="15"/>
      <c r="F14" s="4">
        <v>197097517</v>
      </c>
      <c r="G14" s="4">
        <v>197097517</v>
      </c>
      <c r="H14" s="4">
        <f t="shared" si="1"/>
        <v>0</v>
      </c>
      <c r="I14" s="15"/>
      <c r="J14" s="4">
        <v>236072938</v>
      </c>
      <c r="K14" s="4">
        <v>236072938</v>
      </c>
      <c r="L14" s="4">
        <f t="shared" si="2"/>
        <v>0</v>
      </c>
      <c r="M14" s="15"/>
      <c r="N14" s="4">
        <v>305203000</v>
      </c>
      <c r="O14" s="15"/>
      <c r="P14" s="4">
        <v>305203000</v>
      </c>
      <c r="Q14" s="4">
        <f t="shared" si="3"/>
        <v>0</v>
      </c>
      <c r="R14" s="4">
        <f t="shared" si="4"/>
        <v>541275938</v>
      </c>
    </row>
    <row r="15" spans="1:18" ht="12.75">
      <c r="A15" s="12" t="s">
        <v>32</v>
      </c>
      <c r="B15" s="4">
        <v>10173800</v>
      </c>
      <c r="C15" s="4">
        <v>10173800</v>
      </c>
      <c r="D15" s="4">
        <f t="shared" si="0"/>
        <v>0</v>
      </c>
      <c r="E15" s="15"/>
      <c r="F15" s="4">
        <v>23738162</v>
      </c>
      <c r="G15" s="4">
        <v>23738162</v>
      </c>
      <c r="H15" s="4">
        <f t="shared" si="1"/>
        <v>0</v>
      </c>
      <c r="I15" s="15"/>
      <c r="J15" s="4">
        <v>23901292</v>
      </c>
      <c r="K15" s="4">
        <v>23901292</v>
      </c>
      <c r="L15" s="4">
        <f t="shared" si="2"/>
        <v>0</v>
      </c>
      <c r="M15" s="15"/>
      <c r="N15" s="4">
        <v>28089730</v>
      </c>
      <c r="O15" s="15"/>
      <c r="P15" s="4">
        <v>28089730</v>
      </c>
      <c r="Q15" s="4">
        <f t="shared" si="3"/>
        <v>0</v>
      </c>
      <c r="R15" s="4">
        <f t="shared" si="4"/>
        <v>51991022</v>
      </c>
    </row>
    <row r="16" spans="1:18" ht="12.75">
      <c r="A16" s="12" t="s">
        <v>33</v>
      </c>
      <c r="B16" s="4">
        <v>18738357</v>
      </c>
      <c r="C16" s="4">
        <v>18738357</v>
      </c>
      <c r="D16" s="4">
        <f t="shared" si="0"/>
        <v>0</v>
      </c>
      <c r="E16" s="15"/>
      <c r="F16" s="4">
        <v>17915835</v>
      </c>
      <c r="G16" s="4">
        <v>17915835</v>
      </c>
      <c r="H16" s="4">
        <f t="shared" si="1"/>
        <v>0</v>
      </c>
      <c r="I16" s="15"/>
      <c r="J16" s="4">
        <v>14833415</v>
      </c>
      <c r="K16" s="4">
        <v>14833415</v>
      </c>
      <c r="L16" s="4">
        <f t="shared" si="2"/>
        <v>0</v>
      </c>
      <c r="M16" s="15"/>
      <c r="N16" s="4">
        <v>0</v>
      </c>
      <c r="O16" s="15"/>
      <c r="P16" s="4">
        <v>0</v>
      </c>
      <c r="Q16" s="4">
        <f t="shared" si="3"/>
        <v>0</v>
      </c>
      <c r="R16" s="4">
        <f t="shared" si="4"/>
        <v>14833415</v>
      </c>
    </row>
    <row r="17" spans="1:18" ht="12.75">
      <c r="A17" s="12" t="s">
        <v>34</v>
      </c>
      <c r="B17" s="4">
        <v>5179330</v>
      </c>
      <c r="C17" s="4">
        <v>5179330</v>
      </c>
      <c r="D17" s="4">
        <f t="shared" si="0"/>
        <v>0</v>
      </c>
      <c r="E17" s="15"/>
      <c r="F17" s="4">
        <v>3898428</v>
      </c>
      <c r="G17" s="4">
        <v>3898428</v>
      </c>
      <c r="H17" s="4">
        <f t="shared" si="1"/>
        <v>0</v>
      </c>
      <c r="I17" s="15"/>
      <c r="J17" s="4">
        <v>4405655</v>
      </c>
      <c r="K17" s="4">
        <v>4405655</v>
      </c>
      <c r="L17" s="4">
        <f t="shared" si="2"/>
        <v>0</v>
      </c>
      <c r="M17" s="15"/>
      <c r="N17" s="4">
        <v>3215000</v>
      </c>
      <c r="O17" s="15"/>
      <c r="P17" s="4">
        <v>3215000</v>
      </c>
      <c r="Q17" s="4">
        <f t="shared" si="3"/>
        <v>0</v>
      </c>
      <c r="R17" s="4">
        <f t="shared" si="4"/>
        <v>7620655</v>
      </c>
    </row>
    <row r="18" spans="1:18" ht="12.75">
      <c r="A18" s="73" t="s">
        <v>132</v>
      </c>
      <c r="B18" s="4">
        <v>4566974</v>
      </c>
      <c r="C18" s="4">
        <v>4566974</v>
      </c>
      <c r="D18" s="4">
        <f t="shared" si="0"/>
        <v>0</v>
      </c>
      <c r="E18" s="15"/>
      <c r="F18" s="4">
        <v>2442354</v>
      </c>
      <c r="G18" s="4">
        <v>2442354</v>
      </c>
      <c r="H18" s="4">
        <f t="shared" si="1"/>
        <v>0</v>
      </c>
      <c r="I18" s="15"/>
      <c r="J18" s="4">
        <v>3419790</v>
      </c>
      <c r="K18" s="4">
        <v>3419790</v>
      </c>
      <c r="L18" s="4">
        <f t="shared" si="2"/>
        <v>0</v>
      </c>
      <c r="M18" s="15"/>
      <c r="N18" s="4">
        <v>18521964</v>
      </c>
      <c r="O18" s="15"/>
      <c r="P18" s="4">
        <v>18521964</v>
      </c>
      <c r="Q18" s="4">
        <f t="shared" si="3"/>
        <v>0</v>
      </c>
      <c r="R18" s="4">
        <f t="shared" si="4"/>
        <v>21941754</v>
      </c>
    </row>
    <row r="19" spans="1:18" ht="12.75">
      <c r="A19" s="12" t="s">
        <v>35</v>
      </c>
      <c r="B19" s="4">
        <v>43026524</v>
      </c>
      <c r="C19" s="4">
        <v>43026524</v>
      </c>
      <c r="D19" s="4">
        <f t="shared" si="0"/>
        <v>0</v>
      </c>
      <c r="E19" s="15"/>
      <c r="F19" s="4">
        <v>79291954</v>
      </c>
      <c r="G19" s="4">
        <v>79291954</v>
      </c>
      <c r="H19" s="4">
        <f t="shared" si="1"/>
        <v>0</v>
      </c>
      <c r="I19" s="15"/>
      <c r="J19" s="4">
        <v>113431958</v>
      </c>
      <c r="K19" s="4">
        <v>113431958</v>
      </c>
      <c r="L19" s="4">
        <f t="shared" si="2"/>
        <v>0</v>
      </c>
      <c r="M19" s="15"/>
      <c r="N19" s="4">
        <v>122549160</v>
      </c>
      <c r="O19" s="15"/>
      <c r="P19" s="4">
        <v>122549160</v>
      </c>
      <c r="Q19" s="4">
        <f t="shared" si="3"/>
        <v>0</v>
      </c>
      <c r="R19" s="4">
        <f t="shared" si="4"/>
        <v>235981118</v>
      </c>
    </row>
    <row r="20" spans="1:18" ht="12.75">
      <c r="A20" s="12" t="s">
        <v>36</v>
      </c>
      <c r="B20" s="4">
        <v>36548223</v>
      </c>
      <c r="C20" s="4">
        <v>36548223</v>
      </c>
      <c r="D20" s="4">
        <f t="shared" si="0"/>
        <v>0</v>
      </c>
      <c r="E20" s="15"/>
      <c r="F20" s="4">
        <v>47294507</v>
      </c>
      <c r="G20" s="4">
        <v>47294507</v>
      </c>
      <c r="H20" s="4">
        <f t="shared" si="1"/>
        <v>0</v>
      </c>
      <c r="I20" s="15"/>
      <c r="J20" s="4">
        <v>74026303</v>
      </c>
      <c r="K20" s="4">
        <v>74026303</v>
      </c>
      <c r="L20" s="4">
        <f t="shared" si="2"/>
        <v>0</v>
      </c>
      <c r="M20" s="15"/>
      <c r="N20" s="4">
        <v>29700000</v>
      </c>
      <c r="O20" s="15"/>
      <c r="P20" s="4">
        <v>29700000</v>
      </c>
      <c r="Q20" s="4">
        <f t="shared" si="3"/>
        <v>0</v>
      </c>
      <c r="R20" s="4">
        <f t="shared" si="4"/>
        <v>103726303</v>
      </c>
    </row>
    <row r="21" spans="1:18" ht="12.75">
      <c r="A21" s="12" t="s">
        <v>37</v>
      </c>
      <c r="B21" s="4">
        <v>0</v>
      </c>
      <c r="C21" s="4">
        <v>0</v>
      </c>
      <c r="D21" s="4">
        <f t="shared" si="0"/>
        <v>0</v>
      </c>
      <c r="E21" s="15"/>
      <c r="F21" s="4">
        <v>0</v>
      </c>
      <c r="G21" s="4">
        <v>0</v>
      </c>
      <c r="H21" s="4">
        <f t="shared" si="1"/>
        <v>0</v>
      </c>
      <c r="I21" s="15"/>
      <c r="J21" s="4">
        <v>3937305</v>
      </c>
      <c r="K21" s="4">
        <v>3937305</v>
      </c>
      <c r="L21" s="4">
        <f t="shared" si="2"/>
        <v>0</v>
      </c>
      <c r="M21" s="15"/>
      <c r="N21" s="4">
        <v>0</v>
      </c>
      <c r="O21" s="15"/>
      <c r="P21" s="4">
        <v>0</v>
      </c>
      <c r="Q21" s="4">
        <f t="shared" si="3"/>
        <v>0</v>
      </c>
      <c r="R21" s="4">
        <f t="shared" si="4"/>
        <v>3937305</v>
      </c>
    </row>
    <row r="22" spans="1:18" ht="12.75">
      <c r="A22" s="12" t="s">
        <v>38</v>
      </c>
      <c r="B22" s="4">
        <v>4971633</v>
      </c>
      <c r="C22" s="4">
        <v>4971633</v>
      </c>
      <c r="D22" s="4">
        <f t="shared" si="0"/>
        <v>0</v>
      </c>
      <c r="E22" s="15"/>
      <c r="F22" s="4">
        <v>6139176</v>
      </c>
      <c r="G22" s="4">
        <v>6139176</v>
      </c>
      <c r="H22" s="4">
        <f t="shared" si="1"/>
        <v>0</v>
      </c>
      <c r="I22" s="15"/>
      <c r="J22" s="4">
        <v>8539970</v>
      </c>
      <c r="K22" s="4">
        <v>8539970</v>
      </c>
      <c r="L22" s="4">
        <f t="shared" si="2"/>
        <v>0</v>
      </c>
      <c r="M22" s="15"/>
      <c r="N22" s="4">
        <v>7780000</v>
      </c>
      <c r="O22" s="15"/>
      <c r="P22" s="4">
        <v>7780000</v>
      </c>
      <c r="Q22" s="4">
        <f t="shared" si="3"/>
        <v>0</v>
      </c>
      <c r="R22" s="4">
        <f t="shared" si="4"/>
        <v>16319970</v>
      </c>
    </row>
    <row r="23" spans="1:18" ht="12.75">
      <c r="A23" s="12" t="s">
        <v>39</v>
      </c>
      <c r="B23" s="4">
        <v>2867578</v>
      </c>
      <c r="C23" s="4">
        <v>2867578</v>
      </c>
      <c r="D23" s="4">
        <f t="shared" si="0"/>
        <v>0</v>
      </c>
      <c r="E23" s="15"/>
      <c r="F23" s="4">
        <v>7537125</v>
      </c>
      <c r="G23" s="4">
        <v>7537125</v>
      </c>
      <c r="H23" s="4">
        <f t="shared" si="1"/>
        <v>0</v>
      </c>
      <c r="I23" s="15"/>
      <c r="J23" s="4">
        <v>11282123</v>
      </c>
      <c r="K23" s="4">
        <v>11282123</v>
      </c>
      <c r="L23" s="4">
        <f t="shared" si="2"/>
        <v>0</v>
      </c>
      <c r="M23" s="15"/>
      <c r="N23" s="4">
        <v>6782121</v>
      </c>
      <c r="O23" s="15"/>
      <c r="P23" s="4">
        <v>6782121</v>
      </c>
      <c r="Q23" s="4">
        <f t="shared" si="3"/>
        <v>0</v>
      </c>
      <c r="R23" s="4">
        <f t="shared" si="4"/>
        <v>18064244</v>
      </c>
    </row>
    <row r="24" spans="1:18" ht="12.75">
      <c r="A24" s="12" t="s">
        <v>40</v>
      </c>
      <c r="B24" s="4">
        <v>56873824</v>
      </c>
      <c r="C24" s="4">
        <v>56873824</v>
      </c>
      <c r="D24" s="4">
        <f t="shared" si="0"/>
        <v>0</v>
      </c>
      <c r="E24" s="15"/>
      <c r="F24" s="4">
        <v>67507356</v>
      </c>
      <c r="G24" s="4">
        <v>67507356</v>
      </c>
      <c r="H24" s="4">
        <f t="shared" si="1"/>
        <v>0</v>
      </c>
      <c r="I24" s="15"/>
      <c r="J24" s="4">
        <v>78796424</v>
      </c>
      <c r="K24" s="4">
        <v>78796424</v>
      </c>
      <c r="L24" s="4">
        <f t="shared" si="2"/>
        <v>0</v>
      </c>
      <c r="M24" s="15"/>
      <c r="N24" s="4">
        <v>0</v>
      </c>
      <c r="O24" s="15"/>
      <c r="P24" s="4">
        <v>0</v>
      </c>
      <c r="Q24" s="4">
        <f t="shared" si="3"/>
        <v>0</v>
      </c>
      <c r="R24" s="4">
        <f t="shared" si="4"/>
        <v>78796424</v>
      </c>
    </row>
    <row r="25" spans="1:18" ht="12.75">
      <c r="A25" s="12" t="s">
        <v>41</v>
      </c>
      <c r="B25" s="4">
        <v>26181999</v>
      </c>
      <c r="C25" s="4">
        <v>26181999</v>
      </c>
      <c r="D25" s="4">
        <f t="shared" si="0"/>
        <v>0</v>
      </c>
      <c r="E25" s="15"/>
      <c r="F25" s="4">
        <v>32828842</v>
      </c>
      <c r="G25" s="4">
        <v>32828842</v>
      </c>
      <c r="H25" s="4">
        <f t="shared" si="1"/>
        <v>0</v>
      </c>
      <c r="I25" s="15"/>
      <c r="J25" s="4">
        <v>40675116</v>
      </c>
      <c r="K25" s="4">
        <v>40675116</v>
      </c>
      <c r="L25" s="4">
        <f t="shared" si="2"/>
        <v>0</v>
      </c>
      <c r="M25" s="15"/>
      <c r="N25" s="4">
        <v>4052906</v>
      </c>
      <c r="O25" s="15"/>
      <c r="P25" s="4">
        <v>4052906</v>
      </c>
      <c r="Q25" s="4">
        <f t="shared" si="3"/>
        <v>0</v>
      </c>
      <c r="R25" s="4">
        <f t="shared" si="4"/>
        <v>44728022</v>
      </c>
    </row>
    <row r="26" spans="1:18" ht="12.75">
      <c r="A26" s="12" t="s">
        <v>42</v>
      </c>
      <c r="B26" s="4">
        <v>8507792</v>
      </c>
      <c r="C26" s="4">
        <v>8507792</v>
      </c>
      <c r="D26" s="4">
        <f t="shared" si="0"/>
        <v>0</v>
      </c>
      <c r="E26" s="15"/>
      <c r="F26" s="4">
        <v>14061633</v>
      </c>
      <c r="G26" s="4">
        <v>14061633</v>
      </c>
      <c r="H26" s="4">
        <f t="shared" si="1"/>
        <v>0</v>
      </c>
      <c r="I26" s="15"/>
      <c r="J26" s="4">
        <v>18451602</v>
      </c>
      <c r="K26" s="4">
        <v>18451602</v>
      </c>
      <c r="L26" s="4">
        <f t="shared" si="2"/>
        <v>0</v>
      </c>
      <c r="M26" s="15"/>
      <c r="N26" s="4">
        <v>27552754</v>
      </c>
      <c r="O26" s="15"/>
      <c r="P26" s="4">
        <v>27552754</v>
      </c>
      <c r="Q26" s="4">
        <f t="shared" si="3"/>
        <v>0</v>
      </c>
      <c r="R26" s="4">
        <f t="shared" si="4"/>
        <v>46004356</v>
      </c>
    </row>
    <row r="27" spans="1:18" ht="12.75">
      <c r="A27" s="12" t="s">
        <v>43</v>
      </c>
      <c r="B27" s="4">
        <v>9811721</v>
      </c>
      <c r="C27" s="4">
        <v>9811721</v>
      </c>
      <c r="D27" s="4">
        <f t="shared" si="0"/>
        <v>0</v>
      </c>
      <c r="E27" s="15"/>
      <c r="F27" s="4">
        <v>13985753</v>
      </c>
      <c r="G27" s="4">
        <v>13985753</v>
      </c>
      <c r="H27" s="4">
        <f t="shared" si="1"/>
        <v>0</v>
      </c>
      <c r="I27" s="15"/>
      <c r="J27" s="4">
        <v>18816422</v>
      </c>
      <c r="K27" s="4">
        <v>18816422</v>
      </c>
      <c r="L27" s="4">
        <f t="shared" si="2"/>
        <v>0</v>
      </c>
      <c r="M27" s="15"/>
      <c r="N27" s="4">
        <v>21459991</v>
      </c>
      <c r="O27" s="15"/>
      <c r="P27" s="4">
        <v>21459991</v>
      </c>
      <c r="Q27" s="4">
        <f t="shared" si="3"/>
        <v>0</v>
      </c>
      <c r="R27" s="4">
        <f t="shared" si="4"/>
        <v>40276413</v>
      </c>
    </row>
    <row r="28" spans="1:18" ht="12.75">
      <c r="A28" s="12" t="s">
        <v>44</v>
      </c>
      <c r="B28" s="4">
        <v>16701653</v>
      </c>
      <c r="C28" s="4">
        <v>16701653</v>
      </c>
      <c r="D28" s="4">
        <f t="shared" si="0"/>
        <v>0</v>
      </c>
      <c r="E28" s="15"/>
      <c r="F28" s="4">
        <v>19083761</v>
      </c>
      <c r="G28" s="4">
        <v>19083761</v>
      </c>
      <c r="H28" s="4">
        <f t="shared" si="1"/>
        <v>0</v>
      </c>
      <c r="I28" s="15"/>
      <c r="J28" s="4">
        <v>34865897</v>
      </c>
      <c r="K28" s="4">
        <v>34865897</v>
      </c>
      <c r="L28" s="4">
        <f t="shared" si="2"/>
        <v>0</v>
      </c>
      <c r="M28" s="15"/>
      <c r="N28" s="4">
        <v>46324247</v>
      </c>
      <c r="O28" s="15"/>
      <c r="P28" s="4">
        <v>46324247</v>
      </c>
      <c r="Q28" s="4">
        <f t="shared" si="3"/>
        <v>0</v>
      </c>
      <c r="R28" s="4">
        <f t="shared" si="4"/>
        <v>81190144</v>
      </c>
    </row>
    <row r="29" spans="1:18" ht="12.75">
      <c r="A29" s="12" t="s">
        <v>45</v>
      </c>
      <c r="B29" s="4">
        <v>13864552</v>
      </c>
      <c r="C29" s="4">
        <v>13864552</v>
      </c>
      <c r="D29" s="4">
        <f t="shared" si="0"/>
        <v>0</v>
      </c>
      <c r="E29" s="15"/>
      <c r="F29" s="4">
        <v>23785249</v>
      </c>
      <c r="G29" s="4">
        <v>23785249</v>
      </c>
      <c r="H29" s="4">
        <f t="shared" si="1"/>
        <v>0</v>
      </c>
      <c r="I29" s="15"/>
      <c r="J29" s="4">
        <v>48317712</v>
      </c>
      <c r="K29" s="4">
        <v>48317712</v>
      </c>
      <c r="L29" s="4">
        <f t="shared" si="2"/>
        <v>0</v>
      </c>
      <c r="M29" s="15"/>
      <c r="N29" s="4">
        <v>22121018</v>
      </c>
      <c r="O29" s="15"/>
      <c r="P29" s="4">
        <v>22121018</v>
      </c>
      <c r="Q29" s="4">
        <f t="shared" si="3"/>
        <v>0</v>
      </c>
      <c r="R29" s="4">
        <f t="shared" si="4"/>
        <v>70438730</v>
      </c>
    </row>
    <row r="30" spans="1:18" ht="12.75">
      <c r="A30" s="12" t="s">
        <v>46</v>
      </c>
      <c r="B30" s="4">
        <v>3018598</v>
      </c>
      <c r="C30" s="4">
        <v>3018598</v>
      </c>
      <c r="D30" s="4">
        <f t="shared" si="0"/>
        <v>0</v>
      </c>
      <c r="E30" s="15"/>
      <c r="F30" s="4">
        <v>5249935</v>
      </c>
      <c r="G30" s="4">
        <v>5249935</v>
      </c>
      <c r="H30" s="4">
        <f t="shared" si="1"/>
        <v>0</v>
      </c>
      <c r="I30" s="15"/>
      <c r="J30" s="4">
        <v>7274434</v>
      </c>
      <c r="K30" s="4">
        <v>7274434</v>
      </c>
      <c r="L30" s="4">
        <f t="shared" si="2"/>
        <v>0</v>
      </c>
      <c r="M30" s="15"/>
      <c r="N30" s="4">
        <v>7710958</v>
      </c>
      <c r="O30" s="15"/>
      <c r="P30" s="4">
        <v>7710958</v>
      </c>
      <c r="Q30" s="4">
        <f t="shared" si="3"/>
        <v>0</v>
      </c>
      <c r="R30" s="4">
        <f t="shared" si="4"/>
        <v>14985392</v>
      </c>
    </row>
    <row r="31" spans="1:18" ht="12.75">
      <c r="A31" s="12" t="s">
        <v>47</v>
      </c>
      <c r="B31" s="4">
        <v>23301407</v>
      </c>
      <c r="C31" s="4">
        <v>23301407</v>
      </c>
      <c r="D31" s="4">
        <f t="shared" si="0"/>
        <v>0</v>
      </c>
      <c r="E31" s="15"/>
      <c r="F31" s="4">
        <v>28305999</v>
      </c>
      <c r="G31" s="4">
        <v>28305999</v>
      </c>
      <c r="H31" s="4">
        <f t="shared" si="1"/>
        <v>0</v>
      </c>
      <c r="I31" s="15"/>
      <c r="J31" s="4">
        <v>28257196</v>
      </c>
      <c r="K31" s="4">
        <v>28257196</v>
      </c>
      <c r="L31" s="4">
        <f t="shared" si="2"/>
        <v>0</v>
      </c>
      <c r="M31" s="15"/>
      <c r="N31" s="4">
        <v>20269279</v>
      </c>
      <c r="O31" s="15"/>
      <c r="P31" s="4">
        <v>20269279</v>
      </c>
      <c r="Q31" s="4">
        <f t="shared" si="3"/>
        <v>0</v>
      </c>
      <c r="R31" s="4">
        <f t="shared" si="4"/>
        <v>48526475</v>
      </c>
    </row>
    <row r="32" spans="1:18" ht="12.75">
      <c r="A32" s="12" t="s">
        <v>48</v>
      </c>
      <c r="B32" s="4">
        <v>44973373</v>
      </c>
      <c r="C32" s="4">
        <v>44973373</v>
      </c>
      <c r="D32" s="4">
        <f t="shared" si="0"/>
        <v>0</v>
      </c>
      <c r="E32" s="15"/>
      <c r="F32" s="4">
        <v>29995759</v>
      </c>
      <c r="G32" s="4">
        <v>29995759</v>
      </c>
      <c r="H32" s="4">
        <f t="shared" si="1"/>
        <v>0</v>
      </c>
      <c r="I32" s="15"/>
      <c r="J32" s="4">
        <v>26968527</v>
      </c>
      <c r="K32" s="4">
        <v>26968527</v>
      </c>
      <c r="L32" s="4">
        <f t="shared" si="2"/>
        <v>0</v>
      </c>
      <c r="M32" s="15"/>
      <c r="N32" s="4">
        <v>91874224</v>
      </c>
      <c r="O32" s="15"/>
      <c r="P32" s="4">
        <v>91874224</v>
      </c>
      <c r="Q32" s="4">
        <f t="shared" si="3"/>
        <v>0</v>
      </c>
      <c r="R32" s="4">
        <f t="shared" si="4"/>
        <v>118842751</v>
      </c>
    </row>
    <row r="33" spans="1:18" ht="12.75">
      <c r="A33" s="12" t="s">
        <v>49</v>
      </c>
      <c r="B33" s="4">
        <v>32081922</v>
      </c>
      <c r="C33" s="4">
        <v>32081922</v>
      </c>
      <c r="D33" s="4">
        <f t="shared" si="0"/>
        <v>0</v>
      </c>
      <c r="E33" s="15"/>
      <c r="F33" s="4">
        <v>51749832</v>
      </c>
      <c r="G33" s="4">
        <v>51749832</v>
      </c>
      <c r="H33" s="4">
        <f t="shared" si="1"/>
        <v>0</v>
      </c>
      <c r="I33" s="15"/>
      <c r="J33" s="4">
        <v>59304102</v>
      </c>
      <c r="K33" s="4">
        <v>59304102</v>
      </c>
      <c r="L33" s="4">
        <f t="shared" si="2"/>
        <v>0</v>
      </c>
      <c r="M33" s="15"/>
      <c r="N33" s="4">
        <v>0</v>
      </c>
      <c r="O33" s="15"/>
      <c r="P33" s="4">
        <v>0</v>
      </c>
      <c r="Q33" s="4">
        <f t="shared" si="3"/>
        <v>0</v>
      </c>
      <c r="R33" s="4">
        <f t="shared" si="4"/>
        <v>59304102</v>
      </c>
    </row>
    <row r="34" spans="1:18" ht="12.75">
      <c r="A34" s="12" t="s">
        <v>50</v>
      </c>
      <c r="B34" s="4">
        <v>23367543</v>
      </c>
      <c r="C34" s="4">
        <v>23367543</v>
      </c>
      <c r="D34" s="4">
        <f t="shared" si="0"/>
        <v>0</v>
      </c>
      <c r="E34" s="15"/>
      <c r="F34" s="4">
        <v>25128318</v>
      </c>
      <c r="G34" s="4">
        <v>25128318</v>
      </c>
      <c r="H34" s="4">
        <f t="shared" si="1"/>
        <v>0</v>
      </c>
      <c r="I34" s="15"/>
      <c r="J34" s="4">
        <v>25791089</v>
      </c>
      <c r="K34" s="4">
        <v>25791089</v>
      </c>
      <c r="L34" s="4">
        <f t="shared" si="2"/>
        <v>0</v>
      </c>
      <c r="M34" s="15"/>
      <c r="N34" s="4">
        <v>25012000</v>
      </c>
      <c r="O34" s="15"/>
      <c r="P34" s="4">
        <v>25012000</v>
      </c>
      <c r="Q34" s="4">
        <f t="shared" si="3"/>
        <v>0</v>
      </c>
      <c r="R34" s="4">
        <f t="shared" si="4"/>
        <v>50803089</v>
      </c>
    </row>
    <row r="35" spans="1:18" ht="12.75">
      <c r="A35" s="12" t="s">
        <v>51</v>
      </c>
      <c r="B35" s="4">
        <v>6293116</v>
      </c>
      <c r="C35" s="4">
        <v>6293116</v>
      </c>
      <c r="D35" s="4">
        <f t="shared" si="0"/>
        <v>0</v>
      </c>
      <c r="E35" s="15"/>
      <c r="F35" s="4">
        <v>15621202</v>
      </c>
      <c r="G35" s="4">
        <v>15621202</v>
      </c>
      <c r="H35" s="4">
        <f t="shared" si="1"/>
        <v>0</v>
      </c>
      <c r="I35" s="15"/>
      <c r="J35" s="4">
        <v>33350381</v>
      </c>
      <c r="K35" s="4">
        <v>33350381</v>
      </c>
      <c r="L35" s="4">
        <f t="shared" si="2"/>
        <v>0</v>
      </c>
      <c r="M35" s="15"/>
      <c r="N35" s="4">
        <v>2828019</v>
      </c>
      <c r="O35" s="15"/>
      <c r="P35" s="4">
        <v>2828019</v>
      </c>
      <c r="Q35" s="4">
        <f t="shared" si="3"/>
        <v>0</v>
      </c>
      <c r="R35" s="4">
        <f t="shared" si="4"/>
        <v>36178400</v>
      </c>
    </row>
    <row r="36" spans="1:18" ht="12.75">
      <c r="A36" s="12" t="s">
        <v>52</v>
      </c>
      <c r="B36" s="4">
        <v>24668568</v>
      </c>
      <c r="C36" s="4">
        <v>24668568</v>
      </c>
      <c r="D36" s="4">
        <f t="shared" si="0"/>
        <v>0</v>
      </c>
      <c r="E36" s="15"/>
      <c r="F36" s="4">
        <v>28315569</v>
      </c>
      <c r="G36" s="4">
        <v>28315569</v>
      </c>
      <c r="H36" s="4">
        <f t="shared" si="1"/>
        <v>0</v>
      </c>
      <c r="I36" s="15"/>
      <c r="J36" s="4">
        <v>39717544</v>
      </c>
      <c r="K36" s="4">
        <v>39717544</v>
      </c>
      <c r="L36" s="4">
        <f t="shared" si="2"/>
        <v>0</v>
      </c>
      <c r="M36" s="15"/>
      <c r="N36" s="4">
        <v>25042439</v>
      </c>
      <c r="O36" s="15"/>
      <c r="P36" s="4">
        <v>25042439</v>
      </c>
      <c r="Q36" s="4">
        <f t="shared" si="3"/>
        <v>0</v>
      </c>
      <c r="R36" s="4">
        <f t="shared" si="4"/>
        <v>64759983</v>
      </c>
    </row>
    <row r="37" spans="1:18" ht="12.75">
      <c r="A37" s="12" t="s">
        <v>53</v>
      </c>
      <c r="B37" s="4">
        <v>3190691</v>
      </c>
      <c r="C37" s="4">
        <v>3190691</v>
      </c>
      <c r="D37" s="4">
        <f t="shared" si="0"/>
        <v>0</v>
      </c>
      <c r="E37" s="15"/>
      <c r="F37" s="4">
        <v>4222293</v>
      </c>
      <c r="G37" s="4">
        <v>4222293</v>
      </c>
      <c r="H37" s="4">
        <f t="shared" si="1"/>
        <v>0</v>
      </c>
      <c r="I37" s="15"/>
      <c r="J37" s="4">
        <v>5850415</v>
      </c>
      <c r="K37" s="4">
        <v>5850415</v>
      </c>
      <c r="L37" s="4">
        <f t="shared" si="2"/>
        <v>0</v>
      </c>
      <c r="M37" s="15"/>
      <c r="N37" s="4">
        <v>2000000</v>
      </c>
      <c r="O37" s="15"/>
      <c r="P37" s="4">
        <v>2000000</v>
      </c>
      <c r="Q37" s="4">
        <f t="shared" si="3"/>
        <v>0</v>
      </c>
      <c r="R37" s="4">
        <f t="shared" si="4"/>
        <v>7850415</v>
      </c>
    </row>
    <row r="38" spans="1:18" ht="12.75">
      <c r="A38" s="12" t="s">
        <v>54</v>
      </c>
      <c r="B38" s="4">
        <v>10594637</v>
      </c>
      <c r="C38" s="4">
        <v>10594637</v>
      </c>
      <c r="D38" s="4">
        <f t="shared" si="0"/>
        <v>0</v>
      </c>
      <c r="E38" s="15"/>
      <c r="F38" s="4">
        <v>8904064</v>
      </c>
      <c r="G38" s="4">
        <v>8904064</v>
      </c>
      <c r="H38" s="4">
        <f t="shared" si="1"/>
        <v>0</v>
      </c>
      <c r="I38" s="15"/>
      <c r="J38" s="4">
        <v>11786473</v>
      </c>
      <c r="K38" s="4">
        <v>11786473</v>
      </c>
      <c r="L38" s="4">
        <f t="shared" si="2"/>
        <v>0</v>
      </c>
      <c r="M38" s="15"/>
      <c r="N38" s="4">
        <v>9000000</v>
      </c>
      <c r="O38" s="15"/>
      <c r="P38" s="4">
        <v>9000000</v>
      </c>
      <c r="Q38" s="4">
        <f t="shared" si="3"/>
        <v>0</v>
      </c>
      <c r="R38" s="4">
        <f t="shared" si="4"/>
        <v>20786473</v>
      </c>
    </row>
    <row r="39" spans="1:18" ht="12.75">
      <c r="A39" s="12" t="s">
        <v>55</v>
      </c>
      <c r="B39" s="4">
        <v>2580422</v>
      </c>
      <c r="C39" s="4">
        <v>2580422</v>
      </c>
      <c r="D39" s="4">
        <f t="shared" si="0"/>
        <v>0</v>
      </c>
      <c r="E39" s="15"/>
      <c r="F39" s="4">
        <v>12096126</v>
      </c>
      <c r="G39" s="4">
        <v>12096126</v>
      </c>
      <c r="H39" s="4">
        <f t="shared" si="1"/>
        <v>0</v>
      </c>
      <c r="I39" s="15"/>
      <c r="J39" s="4">
        <v>12666448</v>
      </c>
      <c r="K39" s="4">
        <v>12666448</v>
      </c>
      <c r="L39" s="4">
        <f t="shared" si="2"/>
        <v>0</v>
      </c>
      <c r="M39" s="15"/>
      <c r="N39" s="4">
        <v>0</v>
      </c>
      <c r="O39" s="15"/>
      <c r="P39" s="4">
        <v>0</v>
      </c>
      <c r="Q39" s="4">
        <f t="shared" si="3"/>
        <v>0</v>
      </c>
      <c r="R39" s="4">
        <f t="shared" si="4"/>
        <v>12666448</v>
      </c>
    </row>
    <row r="40" spans="1:18" ht="12.75">
      <c r="A40" s="12" t="s">
        <v>56</v>
      </c>
      <c r="B40" s="4">
        <v>4581870</v>
      </c>
      <c r="C40" s="4">
        <v>4581870</v>
      </c>
      <c r="D40" s="4">
        <f t="shared" si="0"/>
        <v>0</v>
      </c>
      <c r="E40" s="15"/>
      <c r="F40" s="4">
        <v>6138719</v>
      </c>
      <c r="G40" s="4">
        <v>6138719</v>
      </c>
      <c r="H40" s="4">
        <f t="shared" si="1"/>
        <v>0</v>
      </c>
      <c r="I40" s="15"/>
      <c r="J40" s="4">
        <v>4953144</v>
      </c>
      <c r="K40" s="4">
        <v>4953144</v>
      </c>
      <c r="L40" s="4">
        <f t="shared" si="2"/>
        <v>0</v>
      </c>
      <c r="M40" s="15"/>
      <c r="N40" s="4">
        <v>146703</v>
      </c>
      <c r="O40" s="15"/>
      <c r="P40" s="4">
        <v>146703</v>
      </c>
      <c r="Q40" s="4">
        <f t="shared" si="3"/>
        <v>0</v>
      </c>
      <c r="R40" s="4">
        <f t="shared" si="4"/>
        <v>5099847</v>
      </c>
    </row>
    <row r="41" spans="1:18" ht="12.75">
      <c r="A41" s="12" t="s">
        <v>57</v>
      </c>
      <c r="B41" s="4">
        <v>26374178</v>
      </c>
      <c r="C41" s="4">
        <v>26374178</v>
      </c>
      <c r="D41" s="4">
        <f t="shared" si="0"/>
        <v>0</v>
      </c>
      <c r="E41" s="15"/>
      <c r="F41" s="4">
        <v>44038317</v>
      </c>
      <c r="G41" s="4">
        <v>44038317</v>
      </c>
      <c r="H41" s="4">
        <f t="shared" si="1"/>
        <v>0</v>
      </c>
      <c r="I41" s="15"/>
      <c r="J41" s="4">
        <v>38635288</v>
      </c>
      <c r="K41" s="4">
        <v>38635288</v>
      </c>
      <c r="L41" s="4">
        <f t="shared" si="2"/>
        <v>0</v>
      </c>
      <c r="M41" s="15"/>
      <c r="N41" s="4">
        <v>51153055</v>
      </c>
      <c r="O41" s="15"/>
      <c r="P41" s="4">
        <v>51153055</v>
      </c>
      <c r="Q41" s="4">
        <f t="shared" si="3"/>
        <v>0</v>
      </c>
      <c r="R41" s="4">
        <f t="shared" si="4"/>
        <v>89788343</v>
      </c>
    </row>
    <row r="42" spans="1:18" ht="12.75">
      <c r="A42" s="12" t="s">
        <v>58</v>
      </c>
      <c r="B42" s="4">
        <v>8307587</v>
      </c>
      <c r="C42" s="4">
        <v>8307587</v>
      </c>
      <c r="D42" s="4">
        <f t="shared" si="0"/>
        <v>0</v>
      </c>
      <c r="E42" s="15"/>
      <c r="F42" s="4">
        <v>10115559</v>
      </c>
      <c r="G42" s="4">
        <v>10115559</v>
      </c>
      <c r="H42" s="4">
        <f t="shared" si="1"/>
        <v>0</v>
      </c>
      <c r="I42" s="15"/>
      <c r="J42" s="4">
        <v>18661819</v>
      </c>
      <c r="K42" s="4">
        <v>18661819</v>
      </c>
      <c r="L42" s="4">
        <f t="shared" si="2"/>
        <v>0</v>
      </c>
      <c r="M42" s="15"/>
      <c r="N42" s="4">
        <v>33049543</v>
      </c>
      <c r="O42" s="15"/>
      <c r="P42" s="4">
        <v>33049543</v>
      </c>
      <c r="Q42" s="4">
        <f t="shared" si="3"/>
        <v>0</v>
      </c>
      <c r="R42" s="4">
        <f t="shared" si="4"/>
        <v>51711362</v>
      </c>
    </row>
    <row r="43" spans="1:18" ht="12.75">
      <c r="A43" s="12" t="s">
        <v>59</v>
      </c>
      <c r="B43" s="4">
        <v>101983998</v>
      </c>
      <c r="C43" s="4">
        <v>101983998</v>
      </c>
      <c r="D43" s="4">
        <f t="shared" si="0"/>
        <v>0</v>
      </c>
      <c r="E43" s="15"/>
      <c r="F43" s="4">
        <v>95027412</v>
      </c>
      <c r="G43" s="4">
        <v>95027412</v>
      </c>
      <c r="H43" s="4">
        <f t="shared" si="1"/>
        <v>0</v>
      </c>
      <c r="I43" s="15"/>
      <c r="J43" s="4">
        <v>112927457</v>
      </c>
      <c r="K43" s="4">
        <v>112927457</v>
      </c>
      <c r="L43" s="4">
        <f t="shared" si="2"/>
        <v>0</v>
      </c>
      <c r="M43" s="15"/>
      <c r="N43" s="4">
        <v>408000000</v>
      </c>
      <c r="O43" s="15"/>
      <c r="P43" s="4">
        <v>408000000</v>
      </c>
      <c r="Q43" s="4">
        <f t="shared" si="3"/>
        <v>0</v>
      </c>
      <c r="R43" s="4">
        <f t="shared" si="4"/>
        <v>520927457</v>
      </c>
    </row>
    <row r="44" spans="1:18" ht="12.75">
      <c r="A44" s="12" t="s">
        <v>60</v>
      </c>
      <c r="B44" s="4">
        <v>69639228</v>
      </c>
      <c r="C44" s="4">
        <v>69639228</v>
      </c>
      <c r="D44" s="4">
        <f t="shared" si="0"/>
        <v>0</v>
      </c>
      <c r="E44" s="15"/>
      <c r="F44" s="4">
        <v>43142484</v>
      </c>
      <c r="G44" s="4">
        <v>43142484</v>
      </c>
      <c r="H44" s="4">
        <f t="shared" si="1"/>
        <v>0</v>
      </c>
      <c r="I44" s="15"/>
      <c r="J44" s="4">
        <v>64050795</v>
      </c>
      <c r="K44" s="4">
        <v>64050795</v>
      </c>
      <c r="L44" s="4">
        <f t="shared" si="2"/>
        <v>0</v>
      </c>
      <c r="M44" s="15"/>
      <c r="N44" s="4">
        <v>83763165</v>
      </c>
      <c r="O44" s="15"/>
      <c r="P44" s="4">
        <v>83763165</v>
      </c>
      <c r="Q44" s="4">
        <f t="shared" si="3"/>
        <v>0</v>
      </c>
      <c r="R44" s="4">
        <f t="shared" si="4"/>
        <v>147813960</v>
      </c>
    </row>
    <row r="45" spans="1:18" ht="12.75">
      <c r="A45" s="12" t="s">
        <v>61</v>
      </c>
      <c r="B45" s="4">
        <v>2506022</v>
      </c>
      <c r="C45" s="4">
        <v>2506022</v>
      </c>
      <c r="D45" s="4">
        <f t="shared" si="0"/>
        <v>0</v>
      </c>
      <c r="E45" s="15"/>
      <c r="F45" s="4">
        <v>2884222</v>
      </c>
      <c r="G45" s="4">
        <v>2884222</v>
      </c>
      <c r="H45" s="4">
        <f t="shared" si="1"/>
        <v>0</v>
      </c>
      <c r="I45" s="15"/>
      <c r="J45" s="4">
        <v>4128478</v>
      </c>
      <c r="K45" s="4">
        <v>4128478</v>
      </c>
      <c r="L45" s="4">
        <f t="shared" si="2"/>
        <v>0</v>
      </c>
      <c r="M45" s="15"/>
      <c r="N45" s="4">
        <v>0</v>
      </c>
      <c r="O45" s="15"/>
      <c r="P45" s="4">
        <v>0</v>
      </c>
      <c r="Q45" s="4">
        <f t="shared" si="3"/>
        <v>0</v>
      </c>
      <c r="R45" s="4">
        <f t="shared" si="4"/>
        <v>4128478</v>
      </c>
    </row>
    <row r="46" spans="1:18" ht="12.75">
      <c r="A46" s="12" t="s">
        <v>134</v>
      </c>
      <c r="B46" s="4">
        <v>0</v>
      </c>
      <c r="C46" s="4">
        <v>0</v>
      </c>
      <c r="D46" s="4">
        <f t="shared" si="0"/>
        <v>0</v>
      </c>
      <c r="E46" s="15"/>
      <c r="F46" s="4">
        <v>0</v>
      </c>
      <c r="G46" s="4">
        <v>0</v>
      </c>
      <c r="H46" s="4">
        <f t="shared" si="1"/>
        <v>0</v>
      </c>
      <c r="I46" s="15"/>
      <c r="J46" s="4">
        <v>1722749</v>
      </c>
      <c r="K46" s="4">
        <v>1722749</v>
      </c>
      <c r="L46" s="4">
        <f t="shared" si="2"/>
        <v>0</v>
      </c>
      <c r="M46" s="15"/>
      <c r="N46" s="4">
        <v>0</v>
      </c>
      <c r="O46" s="15"/>
      <c r="P46" s="4">
        <v>0</v>
      </c>
      <c r="Q46" s="4">
        <f t="shared" si="3"/>
        <v>0</v>
      </c>
      <c r="R46" s="4">
        <f t="shared" si="4"/>
        <v>1722749</v>
      </c>
    </row>
    <row r="47" spans="1:18" ht="12.75">
      <c r="A47" s="12" t="s">
        <v>62</v>
      </c>
      <c r="B47" s="4">
        <v>70124656</v>
      </c>
      <c r="C47" s="4">
        <v>70124656</v>
      </c>
      <c r="D47" s="4">
        <f t="shared" si="0"/>
        <v>0</v>
      </c>
      <c r="E47" s="15"/>
      <c r="F47" s="4">
        <v>58830801</v>
      </c>
      <c r="G47" s="4">
        <v>58830801</v>
      </c>
      <c r="H47" s="4">
        <f t="shared" si="1"/>
        <v>0</v>
      </c>
      <c r="I47" s="15"/>
      <c r="J47" s="4">
        <v>69472724</v>
      </c>
      <c r="K47" s="4">
        <v>69472724</v>
      </c>
      <c r="L47" s="4">
        <f t="shared" si="2"/>
        <v>0</v>
      </c>
      <c r="M47" s="15"/>
      <c r="N47" s="4">
        <v>0</v>
      </c>
      <c r="O47" s="15"/>
      <c r="P47" s="4">
        <v>0</v>
      </c>
      <c r="Q47" s="4">
        <f t="shared" si="3"/>
        <v>0</v>
      </c>
      <c r="R47" s="4">
        <f t="shared" si="4"/>
        <v>69472724</v>
      </c>
    </row>
    <row r="48" spans="1:18" ht="12.75">
      <c r="A48" s="12" t="s">
        <v>63</v>
      </c>
      <c r="B48" s="4">
        <v>24909979</v>
      </c>
      <c r="C48" s="4">
        <v>24909979</v>
      </c>
      <c r="D48" s="4">
        <f t="shared" si="0"/>
        <v>0</v>
      </c>
      <c r="E48" s="15"/>
      <c r="F48" s="4">
        <v>17610900</v>
      </c>
      <c r="G48" s="4">
        <v>17610900</v>
      </c>
      <c r="H48" s="4">
        <f t="shared" si="1"/>
        <v>0</v>
      </c>
      <c r="I48" s="15"/>
      <c r="J48" s="4">
        <v>30891348</v>
      </c>
      <c r="K48" s="4">
        <v>30891348</v>
      </c>
      <c r="L48" s="4">
        <f t="shared" si="2"/>
        <v>0</v>
      </c>
      <c r="M48" s="15"/>
      <c r="N48" s="4">
        <v>29518846</v>
      </c>
      <c r="O48" s="15"/>
      <c r="P48" s="4">
        <v>29518846</v>
      </c>
      <c r="Q48" s="4">
        <f t="shared" si="3"/>
        <v>0</v>
      </c>
      <c r="R48" s="4">
        <f t="shared" si="4"/>
        <v>60410194</v>
      </c>
    </row>
    <row r="49" spans="1:18" ht="12.75">
      <c r="A49" s="12" t="s">
        <v>64</v>
      </c>
      <c r="B49" s="4">
        <v>19408790</v>
      </c>
      <c r="C49" s="4">
        <v>19408790</v>
      </c>
      <c r="D49" s="4">
        <f t="shared" si="0"/>
        <v>0</v>
      </c>
      <c r="E49" s="15"/>
      <c r="F49" s="4">
        <v>17415960</v>
      </c>
      <c r="G49" s="4">
        <v>17415960</v>
      </c>
      <c r="H49" s="4">
        <f t="shared" si="1"/>
        <v>0</v>
      </c>
      <c r="I49" s="15"/>
      <c r="J49" s="4">
        <v>22511389</v>
      </c>
      <c r="K49" s="4">
        <v>22511389</v>
      </c>
      <c r="L49" s="4">
        <f t="shared" si="2"/>
        <v>0</v>
      </c>
      <c r="M49" s="15"/>
      <c r="N49" s="4">
        <v>0</v>
      </c>
      <c r="O49" s="15"/>
      <c r="P49" s="4">
        <v>0</v>
      </c>
      <c r="Q49" s="4">
        <f t="shared" si="3"/>
        <v>0</v>
      </c>
      <c r="R49" s="4">
        <f t="shared" si="4"/>
        <v>22511389</v>
      </c>
    </row>
    <row r="50" spans="1:18" ht="12.75">
      <c r="A50" s="12" t="s">
        <v>65</v>
      </c>
      <c r="B50" s="4">
        <v>55336804</v>
      </c>
      <c r="C50" s="4">
        <v>55336804</v>
      </c>
      <c r="D50" s="4">
        <f t="shared" si="0"/>
        <v>0</v>
      </c>
      <c r="E50" s="15"/>
      <c r="F50" s="4">
        <v>57450708</v>
      </c>
      <c r="G50" s="4">
        <v>57450708</v>
      </c>
      <c r="H50" s="4">
        <f t="shared" si="1"/>
        <v>0</v>
      </c>
      <c r="I50" s="15"/>
      <c r="J50" s="4">
        <v>63998114</v>
      </c>
      <c r="K50" s="4">
        <v>63998114</v>
      </c>
      <c r="L50" s="4">
        <f t="shared" si="2"/>
        <v>0</v>
      </c>
      <c r="M50" s="15"/>
      <c r="N50" s="4">
        <v>165899000</v>
      </c>
      <c r="O50" s="15"/>
      <c r="P50" s="4">
        <v>165899000</v>
      </c>
      <c r="Q50" s="4">
        <f t="shared" si="3"/>
        <v>0</v>
      </c>
      <c r="R50" s="4">
        <f t="shared" si="4"/>
        <v>229897114</v>
      </c>
    </row>
    <row r="51" spans="1:18" ht="12.75">
      <c r="A51" s="12" t="s">
        <v>66</v>
      </c>
      <c r="B51" s="4">
        <v>0</v>
      </c>
      <c r="C51" s="4">
        <v>0</v>
      </c>
      <c r="D51" s="4">
        <f t="shared" si="0"/>
        <v>0</v>
      </c>
      <c r="E51" s="15"/>
      <c r="F51" s="4">
        <v>0</v>
      </c>
      <c r="G51" s="4">
        <v>0</v>
      </c>
      <c r="H51" s="4">
        <f t="shared" si="1"/>
        <v>0</v>
      </c>
      <c r="I51" s="15"/>
      <c r="J51" s="4">
        <v>42537814</v>
      </c>
      <c r="K51" s="4">
        <v>42537814</v>
      </c>
      <c r="L51" s="4">
        <f t="shared" si="2"/>
        <v>0</v>
      </c>
      <c r="M51" s="15"/>
      <c r="N51" s="4">
        <v>500000</v>
      </c>
      <c r="O51" s="15"/>
      <c r="P51" s="4">
        <v>500000</v>
      </c>
      <c r="Q51" s="4">
        <f t="shared" si="3"/>
        <v>0</v>
      </c>
      <c r="R51" s="4">
        <f t="shared" si="4"/>
        <v>43037814</v>
      </c>
    </row>
    <row r="52" spans="1:18" ht="12.75">
      <c r="A52" s="12" t="s">
        <v>67</v>
      </c>
      <c r="B52" s="4">
        <v>6633774</v>
      </c>
      <c r="C52" s="4">
        <v>6633774</v>
      </c>
      <c r="D52" s="4">
        <f t="shared" si="0"/>
        <v>0</v>
      </c>
      <c r="E52" s="15"/>
      <c r="F52" s="4">
        <v>4870123</v>
      </c>
      <c r="G52" s="4">
        <v>4870123</v>
      </c>
      <c r="H52" s="4">
        <f t="shared" si="1"/>
        <v>0</v>
      </c>
      <c r="I52" s="15"/>
      <c r="J52" s="4">
        <v>5557576</v>
      </c>
      <c r="K52" s="4">
        <v>5557576</v>
      </c>
      <c r="L52" s="4">
        <f t="shared" si="2"/>
        <v>0</v>
      </c>
      <c r="M52" s="15"/>
      <c r="N52" s="4">
        <v>13087316</v>
      </c>
      <c r="O52" s="15"/>
      <c r="P52" s="4">
        <v>13087316</v>
      </c>
      <c r="Q52" s="4">
        <f t="shared" si="3"/>
        <v>0</v>
      </c>
      <c r="R52" s="4">
        <f t="shared" si="4"/>
        <v>18644892</v>
      </c>
    </row>
    <row r="53" spans="1:18" ht="12.75">
      <c r="A53" s="12" t="s">
        <v>68</v>
      </c>
      <c r="B53" s="4">
        <v>9867439</v>
      </c>
      <c r="C53" s="4">
        <v>9867439</v>
      </c>
      <c r="D53" s="4">
        <f t="shared" si="0"/>
        <v>0</v>
      </c>
      <c r="E53" s="15"/>
      <c r="F53" s="4">
        <v>20022239</v>
      </c>
      <c r="G53" s="4">
        <v>20022239</v>
      </c>
      <c r="H53" s="4">
        <f t="shared" si="1"/>
        <v>0</v>
      </c>
      <c r="I53" s="15"/>
      <c r="J53" s="4">
        <v>36762237</v>
      </c>
      <c r="K53" s="4">
        <v>36762237</v>
      </c>
      <c r="L53" s="4">
        <f t="shared" si="2"/>
        <v>0</v>
      </c>
      <c r="M53" s="15"/>
      <c r="N53" s="4">
        <v>1300000</v>
      </c>
      <c r="O53" s="15"/>
      <c r="P53" s="4">
        <v>1300000</v>
      </c>
      <c r="Q53" s="4">
        <f t="shared" si="3"/>
        <v>0</v>
      </c>
      <c r="R53" s="4">
        <f t="shared" si="4"/>
        <v>38062237</v>
      </c>
    </row>
    <row r="54" spans="1:18" ht="12.75">
      <c r="A54" s="12" t="s">
        <v>69</v>
      </c>
      <c r="B54" s="4">
        <v>1710801</v>
      </c>
      <c r="C54" s="4">
        <v>1710801</v>
      </c>
      <c r="D54" s="4">
        <f t="shared" si="0"/>
        <v>0</v>
      </c>
      <c r="E54" s="15"/>
      <c r="F54" s="4">
        <v>3892578</v>
      </c>
      <c r="G54" s="4">
        <v>3892578</v>
      </c>
      <c r="H54" s="4">
        <f t="shared" si="1"/>
        <v>0</v>
      </c>
      <c r="I54" s="15"/>
      <c r="J54" s="4">
        <v>5934932</v>
      </c>
      <c r="K54" s="4">
        <v>5934932</v>
      </c>
      <c r="L54" s="4">
        <f t="shared" si="2"/>
        <v>0</v>
      </c>
      <c r="M54" s="15"/>
      <c r="N54" s="4">
        <v>0</v>
      </c>
      <c r="O54" s="15"/>
      <c r="P54" s="4">
        <v>0</v>
      </c>
      <c r="Q54" s="4">
        <f t="shared" si="3"/>
        <v>0</v>
      </c>
      <c r="R54" s="4">
        <f t="shared" si="4"/>
        <v>5934932</v>
      </c>
    </row>
    <row r="55" spans="1:18" ht="12.75">
      <c r="A55" s="12" t="s">
        <v>70</v>
      </c>
      <c r="B55" s="4">
        <v>37702188</v>
      </c>
      <c r="C55" s="4">
        <v>37702188</v>
      </c>
      <c r="D55" s="4">
        <f t="shared" si="0"/>
        <v>0</v>
      </c>
      <c r="E55" s="15"/>
      <c r="F55" s="4">
        <v>28934219</v>
      </c>
      <c r="G55" s="4">
        <v>28934219</v>
      </c>
      <c r="H55" s="4">
        <f t="shared" si="1"/>
        <v>0</v>
      </c>
      <c r="I55" s="15"/>
      <c r="J55" s="4">
        <v>45806620</v>
      </c>
      <c r="K55" s="4">
        <v>45806620</v>
      </c>
      <c r="L55" s="4">
        <f t="shared" si="2"/>
        <v>0</v>
      </c>
      <c r="M55" s="15"/>
      <c r="N55" s="4">
        <v>54064923</v>
      </c>
      <c r="O55" s="15"/>
      <c r="P55" s="4">
        <v>54064923</v>
      </c>
      <c r="Q55" s="4">
        <f t="shared" si="3"/>
        <v>0</v>
      </c>
      <c r="R55" s="4">
        <f t="shared" si="4"/>
        <v>99871543</v>
      </c>
    </row>
    <row r="56" spans="1:18" ht="12.75">
      <c r="A56" s="12" t="s">
        <v>71</v>
      </c>
      <c r="B56" s="4">
        <v>59844129</v>
      </c>
      <c r="C56" s="4">
        <v>59844129</v>
      </c>
      <c r="D56" s="4">
        <f t="shared" si="0"/>
        <v>0</v>
      </c>
      <c r="E56" s="15"/>
      <c r="F56" s="4">
        <v>126722210</v>
      </c>
      <c r="G56" s="4">
        <v>126722210</v>
      </c>
      <c r="H56" s="4">
        <f t="shared" si="1"/>
        <v>0</v>
      </c>
      <c r="I56" s="15"/>
      <c r="J56" s="4">
        <v>206706015</v>
      </c>
      <c r="K56" s="4">
        <v>206706015</v>
      </c>
      <c r="L56" s="4">
        <f t="shared" si="2"/>
        <v>0</v>
      </c>
      <c r="M56" s="15"/>
      <c r="N56" s="4">
        <v>0</v>
      </c>
      <c r="O56" s="15"/>
      <c r="P56" s="4">
        <v>0</v>
      </c>
      <c r="Q56" s="4">
        <f t="shared" si="3"/>
        <v>0</v>
      </c>
      <c r="R56" s="4">
        <f t="shared" si="4"/>
        <v>206706015</v>
      </c>
    </row>
    <row r="57" spans="1:18" ht="12.75">
      <c r="A57" s="12" t="s">
        <v>72</v>
      </c>
      <c r="B57" s="4">
        <v>12591564</v>
      </c>
      <c r="C57" s="4">
        <v>12591564</v>
      </c>
      <c r="D57" s="4">
        <f t="shared" si="0"/>
        <v>0</v>
      </c>
      <c r="E57" s="15"/>
      <c r="F57" s="4">
        <v>3809139</v>
      </c>
      <c r="G57" s="4">
        <v>3809139</v>
      </c>
      <c r="H57" s="4">
        <f t="shared" si="1"/>
        <v>0</v>
      </c>
      <c r="I57" s="15"/>
      <c r="J57" s="4">
        <v>21301089</v>
      </c>
      <c r="K57" s="4">
        <v>21301089</v>
      </c>
      <c r="L57" s="4">
        <f t="shared" si="2"/>
        <v>0</v>
      </c>
      <c r="M57" s="15"/>
      <c r="N57" s="4">
        <v>0</v>
      </c>
      <c r="O57" s="15"/>
      <c r="P57" s="4">
        <v>0</v>
      </c>
      <c r="Q57" s="4">
        <f t="shared" si="3"/>
        <v>0</v>
      </c>
      <c r="R57" s="4">
        <f t="shared" si="4"/>
        <v>21301089</v>
      </c>
    </row>
    <row r="58" spans="1:18" ht="12.75">
      <c r="A58" s="12" t="s">
        <v>73</v>
      </c>
      <c r="B58" s="4">
        <v>3944887</v>
      </c>
      <c r="C58" s="4">
        <v>3944887</v>
      </c>
      <c r="D58" s="4">
        <f t="shared" si="0"/>
        <v>0</v>
      </c>
      <c r="E58" s="15"/>
      <c r="F58" s="4">
        <v>2708022</v>
      </c>
      <c r="G58" s="4">
        <v>2708022</v>
      </c>
      <c r="H58" s="4">
        <f t="shared" si="1"/>
        <v>0</v>
      </c>
      <c r="I58" s="15"/>
      <c r="J58" s="4">
        <v>3159672</v>
      </c>
      <c r="K58" s="4">
        <v>3159672</v>
      </c>
      <c r="L58" s="4">
        <f t="shared" si="2"/>
        <v>0</v>
      </c>
      <c r="M58" s="15"/>
      <c r="N58" s="4">
        <v>9224074</v>
      </c>
      <c r="O58" s="15"/>
      <c r="P58" s="4">
        <v>9224074</v>
      </c>
      <c r="Q58" s="4">
        <f t="shared" si="3"/>
        <v>0</v>
      </c>
      <c r="R58" s="4">
        <f t="shared" si="4"/>
        <v>12383746</v>
      </c>
    </row>
    <row r="59" spans="1:18" ht="12.75">
      <c r="A59" s="12" t="s">
        <v>74</v>
      </c>
      <c r="B59" s="4">
        <v>0</v>
      </c>
      <c r="C59" s="4">
        <v>0</v>
      </c>
      <c r="D59" s="4">
        <f t="shared" si="0"/>
        <v>0</v>
      </c>
      <c r="E59" s="15"/>
      <c r="F59" s="4">
        <v>0</v>
      </c>
      <c r="G59" s="4">
        <v>0</v>
      </c>
      <c r="H59" s="4">
        <f t="shared" si="1"/>
        <v>0</v>
      </c>
      <c r="I59" s="15"/>
      <c r="J59" s="4">
        <v>2024955</v>
      </c>
      <c r="K59" s="4">
        <v>2024955</v>
      </c>
      <c r="L59" s="4">
        <f t="shared" si="2"/>
        <v>0</v>
      </c>
      <c r="M59" s="15"/>
      <c r="N59" s="4">
        <v>100000</v>
      </c>
      <c r="O59" s="15"/>
      <c r="P59" s="4">
        <v>100000</v>
      </c>
      <c r="Q59" s="4">
        <f t="shared" si="3"/>
        <v>0</v>
      </c>
      <c r="R59" s="4">
        <f t="shared" si="4"/>
        <v>2124955</v>
      </c>
    </row>
    <row r="60" spans="1:18" ht="12.75">
      <c r="A60" s="12" t="s">
        <v>75</v>
      </c>
      <c r="B60" s="4">
        <v>21328766</v>
      </c>
      <c r="C60" s="4">
        <v>21328766</v>
      </c>
      <c r="D60" s="4">
        <f t="shared" si="0"/>
        <v>0</v>
      </c>
      <c r="E60" s="15"/>
      <c r="F60" s="4">
        <v>36137995</v>
      </c>
      <c r="G60" s="4">
        <v>36137995</v>
      </c>
      <c r="H60" s="4">
        <f t="shared" si="1"/>
        <v>0</v>
      </c>
      <c r="I60" s="15"/>
      <c r="J60" s="4">
        <v>40721683</v>
      </c>
      <c r="K60" s="4">
        <v>40721683</v>
      </c>
      <c r="L60" s="4">
        <f t="shared" si="2"/>
        <v>0</v>
      </c>
      <c r="M60" s="15"/>
      <c r="N60" s="4">
        <v>16816255</v>
      </c>
      <c r="O60" s="15"/>
      <c r="P60" s="4">
        <v>16816255</v>
      </c>
      <c r="Q60" s="4">
        <f t="shared" si="3"/>
        <v>0</v>
      </c>
      <c r="R60" s="4">
        <f t="shared" si="4"/>
        <v>57537938</v>
      </c>
    </row>
    <row r="61" spans="1:18" ht="12.75">
      <c r="A61" s="12" t="s">
        <v>76</v>
      </c>
      <c r="B61" s="4">
        <v>41883444</v>
      </c>
      <c r="C61" s="4">
        <v>41883444</v>
      </c>
      <c r="D61" s="4">
        <f t="shared" si="0"/>
        <v>0</v>
      </c>
      <c r="E61" s="15"/>
      <c r="F61" s="4">
        <v>30419567</v>
      </c>
      <c r="G61" s="4">
        <v>30419567</v>
      </c>
      <c r="H61" s="4">
        <f t="shared" si="1"/>
        <v>0</v>
      </c>
      <c r="I61" s="15"/>
      <c r="J61" s="4">
        <v>34112913</v>
      </c>
      <c r="K61" s="4">
        <v>34112913</v>
      </c>
      <c r="L61" s="4">
        <f t="shared" si="2"/>
        <v>0</v>
      </c>
      <c r="M61" s="15"/>
      <c r="N61" s="4">
        <v>95537933</v>
      </c>
      <c r="O61" s="15"/>
      <c r="P61" s="4">
        <v>95537933</v>
      </c>
      <c r="Q61" s="4">
        <f t="shared" si="3"/>
        <v>0</v>
      </c>
      <c r="R61" s="4">
        <f t="shared" si="4"/>
        <v>129650846</v>
      </c>
    </row>
    <row r="62" spans="1:18" ht="12.75">
      <c r="A62" s="12" t="s">
        <v>77</v>
      </c>
      <c r="B62" s="4">
        <v>8727005</v>
      </c>
      <c r="C62" s="4">
        <v>8727005</v>
      </c>
      <c r="D62" s="4">
        <f t="shared" si="0"/>
        <v>0</v>
      </c>
      <c r="E62" s="15"/>
      <c r="F62" s="4">
        <v>7801366</v>
      </c>
      <c r="G62" s="4">
        <v>7801366</v>
      </c>
      <c r="H62" s="4">
        <f t="shared" si="1"/>
        <v>0</v>
      </c>
      <c r="I62" s="15"/>
      <c r="J62" s="4">
        <v>13655595</v>
      </c>
      <c r="K62" s="4">
        <v>13655595</v>
      </c>
      <c r="L62" s="4">
        <f t="shared" si="2"/>
        <v>0</v>
      </c>
      <c r="M62" s="15"/>
      <c r="N62" s="4">
        <v>0</v>
      </c>
      <c r="O62" s="15"/>
      <c r="P62" s="4">
        <v>0</v>
      </c>
      <c r="Q62" s="4">
        <f t="shared" si="3"/>
        <v>0</v>
      </c>
      <c r="R62" s="4">
        <f t="shared" si="4"/>
        <v>13655595</v>
      </c>
    </row>
    <row r="63" spans="1:18" ht="12.75">
      <c r="A63" s="12" t="s">
        <v>78</v>
      </c>
      <c r="B63" s="4">
        <v>24511351</v>
      </c>
      <c r="C63" s="4">
        <v>24511351</v>
      </c>
      <c r="D63" s="4">
        <f t="shared" si="0"/>
        <v>0</v>
      </c>
      <c r="E63" s="15"/>
      <c r="F63" s="4">
        <v>26728775</v>
      </c>
      <c r="G63" s="4">
        <v>26728775</v>
      </c>
      <c r="H63" s="4">
        <f t="shared" si="1"/>
        <v>0</v>
      </c>
      <c r="I63" s="15"/>
      <c r="J63" s="4">
        <v>30503926</v>
      </c>
      <c r="K63" s="4">
        <v>30503926</v>
      </c>
      <c r="L63" s="4">
        <f t="shared" si="2"/>
        <v>0</v>
      </c>
      <c r="M63" s="15"/>
      <c r="N63" s="4">
        <v>65198737</v>
      </c>
      <c r="O63" s="15"/>
      <c r="P63" s="4">
        <v>65198737</v>
      </c>
      <c r="Q63" s="4">
        <f t="shared" si="3"/>
        <v>0</v>
      </c>
      <c r="R63" s="4">
        <f t="shared" si="4"/>
        <v>95702663</v>
      </c>
    </row>
    <row r="64" spans="1:18" ht="12.75">
      <c r="A64" s="12" t="s">
        <v>79</v>
      </c>
      <c r="B64" s="4">
        <v>2815041</v>
      </c>
      <c r="C64" s="4">
        <v>2815041</v>
      </c>
      <c r="D64" s="4">
        <f t="shared" si="0"/>
        <v>0</v>
      </c>
      <c r="E64" s="15"/>
      <c r="F64" s="4">
        <v>2031167</v>
      </c>
      <c r="G64" s="4">
        <v>2031167</v>
      </c>
      <c r="H64" s="4">
        <f t="shared" si="1"/>
        <v>0</v>
      </c>
      <c r="I64" s="15"/>
      <c r="J64" s="4">
        <v>3073606</v>
      </c>
      <c r="K64" s="4">
        <v>3073606</v>
      </c>
      <c r="L64" s="4">
        <f t="shared" si="2"/>
        <v>0</v>
      </c>
      <c r="M64" s="15"/>
      <c r="N64" s="4">
        <v>0</v>
      </c>
      <c r="O64" s="15"/>
      <c r="P64" s="4">
        <v>0</v>
      </c>
      <c r="Q64" s="4">
        <f t="shared" si="3"/>
        <v>0</v>
      </c>
      <c r="R64" s="4">
        <f t="shared" si="4"/>
        <v>3073606</v>
      </c>
    </row>
    <row r="66" spans="1:18" ht="12.75">
      <c r="A66" s="90" t="s">
        <v>133</v>
      </c>
      <c r="B66" s="13">
        <f>SUM(B9:B65)</f>
        <v>1177524781</v>
      </c>
      <c r="C66" s="13">
        <f>SUM(C9:C65)</f>
        <v>1177524781</v>
      </c>
      <c r="D66" s="13">
        <f>SUM(D9:D65)</f>
        <v>0</v>
      </c>
      <c r="F66" s="13">
        <f>SUM(F9:F65)</f>
        <v>1483910342</v>
      </c>
      <c r="G66" s="13">
        <f>SUM(G9:G65)</f>
        <v>1483910342</v>
      </c>
      <c r="H66" s="13">
        <f>SUM(H9:H65)</f>
        <v>0</v>
      </c>
      <c r="J66" s="13">
        <f>SUM(J9:J65)</f>
        <v>2029545410</v>
      </c>
      <c r="K66" s="13">
        <f>SUM(K9:K65)</f>
        <v>2029545410</v>
      </c>
      <c r="L66" s="13">
        <f>SUM(L9:L65)</f>
        <v>0</v>
      </c>
      <c r="N66" s="13">
        <f>SUM(N9:N65)</f>
        <v>1905944520</v>
      </c>
      <c r="P66" s="13">
        <f>SUM(P9:P65)</f>
        <v>1905944520</v>
      </c>
      <c r="Q66" s="13">
        <f>SUM(Q9:Q65)</f>
        <v>0</v>
      </c>
      <c r="R66" s="13">
        <f>SUM(R9:R65)</f>
        <v>3935489930</v>
      </c>
    </row>
    <row r="67" ht="12.75">
      <c r="A67" s="53" t="s">
        <v>131</v>
      </c>
    </row>
    <row r="69" ht="12.75">
      <c r="A69" s="7"/>
    </row>
    <row r="71" ht="12.75">
      <c r="A71" s="7"/>
    </row>
    <row r="72" ht="12.75">
      <c r="G72" s="6"/>
    </row>
    <row r="75" ht="12.75">
      <c r="G75" s="6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pane xSplit="18855" topLeftCell="P1" activePane="topLeft" state="split"/>
      <selection pane="topLeft" activeCell="A1" sqref="A1"/>
      <selection pane="topRight" activeCell="P20" sqref="P20"/>
    </sheetView>
  </sheetViews>
  <sheetFormatPr defaultColWidth="9.140625" defaultRowHeight="12.75"/>
  <cols>
    <col min="1" max="1" width="22.140625" style="1" customWidth="1"/>
    <col min="2" max="3" width="8.7109375" style="1" bestFit="1" customWidth="1"/>
    <col min="4" max="4" width="9.57421875" style="1" bestFit="1" customWidth="1"/>
    <col min="5" max="6" width="9.140625" style="1" bestFit="1" customWidth="1"/>
    <col min="7" max="7" width="11.57421875" style="1" bestFit="1" customWidth="1"/>
    <col min="8" max="8" width="10.8515625" style="1" bestFit="1" customWidth="1"/>
    <col min="9" max="9" width="5.00390625" style="1" customWidth="1"/>
    <col min="10" max="10" width="10.140625" style="1" bestFit="1" customWidth="1"/>
    <col min="11" max="11" width="9.8515625" style="1" bestFit="1" customWidth="1"/>
    <col min="12" max="16384" width="11.421875" style="1" customWidth="1"/>
  </cols>
  <sheetData>
    <row r="1" spans="1:11" ht="15">
      <c r="A1" s="8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8" t="s">
        <v>92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10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3" s="27" customFormat="1" ht="27">
      <c r="A5" s="26" t="s">
        <v>24</v>
      </c>
      <c r="B5" s="26" t="s">
        <v>91</v>
      </c>
      <c r="C5" s="27" t="s">
        <v>93</v>
      </c>
      <c r="D5" s="27" t="s">
        <v>94</v>
      </c>
      <c r="E5" s="27" t="s">
        <v>18</v>
      </c>
      <c r="F5" s="27" t="s">
        <v>19</v>
      </c>
      <c r="G5" s="27" t="s">
        <v>95</v>
      </c>
      <c r="H5" s="27" t="s">
        <v>0</v>
      </c>
      <c r="J5" s="27" t="s">
        <v>21</v>
      </c>
      <c r="K5" s="27" t="s">
        <v>96</v>
      </c>
      <c r="L5" s="69"/>
      <c r="M5" s="61"/>
    </row>
    <row r="7" spans="1:15" ht="12.75">
      <c r="A7" s="12" t="s">
        <v>26</v>
      </c>
      <c r="B7" s="5">
        <v>0</v>
      </c>
      <c r="C7" s="5">
        <v>935655</v>
      </c>
      <c r="D7" s="5">
        <v>13980713</v>
      </c>
      <c r="E7" s="5">
        <v>0</v>
      </c>
      <c r="F7" s="5">
        <v>1525339</v>
      </c>
      <c r="G7" s="5">
        <v>0</v>
      </c>
      <c r="H7" s="5">
        <f>SUM(B7:G7)</f>
        <v>16441707</v>
      </c>
      <c r="I7" s="5"/>
      <c r="J7" s="5">
        <v>0</v>
      </c>
      <c r="K7" s="5">
        <v>0</v>
      </c>
      <c r="L7" s="5"/>
      <c r="M7" s="4"/>
      <c r="N7" s="35"/>
      <c r="O7" s="25"/>
    </row>
    <row r="8" spans="1:15" ht="12.75">
      <c r="A8" s="12" t="s">
        <v>27</v>
      </c>
      <c r="B8" s="5">
        <v>0</v>
      </c>
      <c r="C8" s="5">
        <v>0</v>
      </c>
      <c r="D8" s="5">
        <v>3544811</v>
      </c>
      <c r="E8" s="5">
        <v>0</v>
      </c>
      <c r="F8" s="5">
        <v>0</v>
      </c>
      <c r="G8" s="5">
        <v>0</v>
      </c>
      <c r="H8" s="5">
        <f aca="true" t="shared" si="0" ref="H8:H62">SUM(B8:G8)</f>
        <v>3544811</v>
      </c>
      <c r="I8" s="5"/>
      <c r="J8" s="5">
        <v>0</v>
      </c>
      <c r="K8" s="5">
        <v>0</v>
      </c>
      <c r="L8" s="5"/>
      <c r="M8" s="4"/>
      <c r="N8" s="35"/>
      <c r="O8" s="25"/>
    </row>
    <row r="9" spans="1:15" ht="12.75">
      <c r="A9" s="12" t="s">
        <v>28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/>
      <c r="J9" s="5">
        <v>0</v>
      </c>
      <c r="K9" s="5">
        <v>0</v>
      </c>
      <c r="L9" s="5"/>
      <c r="M9" s="4"/>
      <c r="N9" s="35"/>
      <c r="O9" s="25"/>
    </row>
    <row r="10" spans="1:15" ht="12.75">
      <c r="A10" s="12" t="s">
        <v>29</v>
      </c>
      <c r="B10" s="5">
        <v>0</v>
      </c>
      <c r="C10" s="5">
        <v>0</v>
      </c>
      <c r="D10" s="5">
        <v>19827025</v>
      </c>
      <c r="E10" s="5">
        <v>0</v>
      </c>
      <c r="F10" s="5">
        <v>0</v>
      </c>
      <c r="G10" s="5">
        <v>0</v>
      </c>
      <c r="H10" s="5">
        <f t="shared" si="0"/>
        <v>19827025</v>
      </c>
      <c r="I10" s="5"/>
      <c r="J10" s="5">
        <v>0</v>
      </c>
      <c r="K10" s="5">
        <v>0</v>
      </c>
      <c r="L10" s="5"/>
      <c r="M10" s="4"/>
      <c r="N10" s="35"/>
      <c r="O10" s="25"/>
    </row>
    <row r="11" spans="1:15" ht="12.75">
      <c r="A11" s="12" t="s">
        <v>30</v>
      </c>
      <c r="B11" s="5">
        <v>21978</v>
      </c>
      <c r="C11" s="5">
        <v>94096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116074</v>
      </c>
      <c r="I11" s="5"/>
      <c r="J11" s="5">
        <v>5184209</v>
      </c>
      <c r="K11" s="5">
        <v>0</v>
      </c>
      <c r="L11" s="5"/>
      <c r="M11" s="4"/>
      <c r="N11" s="35"/>
      <c r="O11" s="25"/>
    </row>
    <row r="12" spans="1:15" ht="12.75">
      <c r="A12" s="12" t="s">
        <v>31</v>
      </c>
      <c r="B12" s="5">
        <v>0</v>
      </c>
      <c r="C12" s="5">
        <v>0</v>
      </c>
      <c r="D12" s="5">
        <v>65644866</v>
      </c>
      <c r="E12" s="5">
        <v>0</v>
      </c>
      <c r="F12" s="5">
        <v>0</v>
      </c>
      <c r="G12" s="5">
        <v>0</v>
      </c>
      <c r="H12" s="5">
        <f t="shared" si="0"/>
        <v>65644866</v>
      </c>
      <c r="I12" s="5"/>
      <c r="J12" s="5">
        <v>19948351</v>
      </c>
      <c r="K12" s="5">
        <v>0</v>
      </c>
      <c r="L12" s="5"/>
      <c r="M12" s="4"/>
      <c r="N12" s="35"/>
      <c r="O12" s="25"/>
    </row>
    <row r="13" spans="1:15" ht="12.75">
      <c r="A13" s="12" t="s">
        <v>32</v>
      </c>
      <c r="B13" s="5">
        <v>816969</v>
      </c>
      <c r="C13" s="5">
        <v>2444024</v>
      </c>
      <c r="D13" s="5">
        <v>6912807</v>
      </c>
      <c r="E13" s="5">
        <v>0</v>
      </c>
      <c r="F13" s="5">
        <v>0</v>
      </c>
      <c r="G13" s="5">
        <v>0</v>
      </c>
      <c r="H13" s="5">
        <f t="shared" si="0"/>
        <v>10173800</v>
      </c>
      <c r="I13" s="5"/>
      <c r="J13" s="5">
        <v>0</v>
      </c>
      <c r="K13" s="5">
        <v>0</v>
      </c>
      <c r="L13" s="5"/>
      <c r="M13" s="4"/>
      <c r="N13" s="35"/>
      <c r="O13" s="25"/>
    </row>
    <row r="14" spans="1:15" ht="12.75">
      <c r="A14" s="12" t="s">
        <v>33</v>
      </c>
      <c r="B14" s="5">
        <v>130725</v>
      </c>
      <c r="C14" s="5">
        <v>855344</v>
      </c>
      <c r="D14" s="5">
        <v>17752288</v>
      </c>
      <c r="E14" s="5">
        <v>0</v>
      </c>
      <c r="F14" s="5">
        <v>0</v>
      </c>
      <c r="G14" s="5">
        <v>0</v>
      </c>
      <c r="H14" s="5">
        <f t="shared" si="0"/>
        <v>18738357</v>
      </c>
      <c r="I14" s="5"/>
      <c r="J14" s="5">
        <v>0</v>
      </c>
      <c r="K14" s="5">
        <v>0</v>
      </c>
      <c r="L14" s="5"/>
      <c r="M14" s="4"/>
      <c r="N14" s="35"/>
      <c r="O14" s="25"/>
    </row>
    <row r="15" spans="1:15" ht="12.75">
      <c r="A15" s="12" t="s">
        <v>34</v>
      </c>
      <c r="B15" s="5">
        <v>0</v>
      </c>
      <c r="C15" s="5">
        <v>0</v>
      </c>
      <c r="D15" s="5">
        <v>5179330</v>
      </c>
      <c r="E15" s="5">
        <v>0</v>
      </c>
      <c r="F15" s="5">
        <v>0</v>
      </c>
      <c r="G15" s="5">
        <v>0</v>
      </c>
      <c r="H15" s="5">
        <f t="shared" si="0"/>
        <v>5179330</v>
      </c>
      <c r="I15" s="5"/>
      <c r="J15" s="5">
        <v>0</v>
      </c>
      <c r="K15" s="5">
        <v>0</v>
      </c>
      <c r="L15" s="5"/>
      <c r="M15" s="4"/>
      <c r="N15" s="35"/>
      <c r="O15" s="25"/>
    </row>
    <row r="16" spans="1:15" ht="12.75">
      <c r="A16" s="73" t="s">
        <v>132</v>
      </c>
      <c r="B16" s="5">
        <v>0</v>
      </c>
      <c r="C16" s="5">
        <v>0</v>
      </c>
      <c r="D16" s="5">
        <v>4566974</v>
      </c>
      <c r="E16" s="5">
        <v>0</v>
      </c>
      <c r="F16" s="5">
        <v>0</v>
      </c>
      <c r="G16" s="5">
        <v>0</v>
      </c>
      <c r="H16" s="5">
        <f t="shared" si="0"/>
        <v>4566974</v>
      </c>
      <c r="I16" s="5"/>
      <c r="J16" s="5">
        <v>0</v>
      </c>
      <c r="K16" s="5">
        <v>0</v>
      </c>
      <c r="L16" s="5"/>
      <c r="M16" s="4"/>
      <c r="N16" s="35"/>
      <c r="O16" s="25"/>
    </row>
    <row r="17" spans="1:15" ht="12.75">
      <c r="A17" s="12" t="s">
        <v>35</v>
      </c>
      <c r="B17" s="5">
        <v>1072007</v>
      </c>
      <c r="C17" s="5">
        <v>0</v>
      </c>
      <c r="D17" s="5">
        <v>35620852</v>
      </c>
      <c r="E17" s="5">
        <v>0</v>
      </c>
      <c r="F17" s="5">
        <v>2251681</v>
      </c>
      <c r="G17" s="5">
        <v>4081984</v>
      </c>
      <c r="H17" s="5">
        <f t="shared" si="0"/>
        <v>43026524</v>
      </c>
      <c r="I17" s="5"/>
      <c r="J17" s="5">
        <v>0</v>
      </c>
      <c r="K17" s="5">
        <v>0</v>
      </c>
      <c r="L17" s="5"/>
      <c r="M17" s="4"/>
      <c r="N17" s="35"/>
      <c r="O17" s="25"/>
    </row>
    <row r="18" spans="1:15" ht="12.75">
      <c r="A18" s="12" t="s">
        <v>36</v>
      </c>
      <c r="B18" s="5">
        <v>2666834</v>
      </c>
      <c r="C18" s="5">
        <v>1160208</v>
      </c>
      <c r="D18" s="5">
        <v>15245217</v>
      </c>
      <c r="E18" s="5">
        <v>67750</v>
      </c>
      <c r="F18" s="5">
        <v>15335766</v>
      </c>
      <c r="G18" s="5">
        <v>0</v>
      </c>
      <c r="H18" s="5">
        <f t="shared" si="0"/>
        <v>34475775</v>
      </c>
      <c r="I18" s="5"/>
      <c r="J18" s="5">
        <v>2072448</v>
      </c>
      <c r="K18" s="5">
        <v>0</v>
      </c>
      <c r="L18" s="5"/>
      <c r="M18" s="4"/>
      <c r="N18" s="35"/>
      <c r="O18" s="25"/>
    </row>
    <row r="19" spans="1:15" ht="12.75">
      <c r="A19" s="12" t="s">
        <v>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5"/>
      <c r="J19" s="5">
        <v>0</v>
      </c>
      <c r="K19" s="5">
        <v>0</v>
      </c>
      <c r="L19" s="5"/>
      <c r="M19" s="4"/>
      <c r="N19" s="35"/>
      <c r="O19" s="25"/>
    </row>
    <row r="20" spans="1:15" ht="12.75">
      <c r="A20" s="12" t="s">
        <v>38</v>
      </c>
      <c r="B20" s="5">
        <v>713675</v>
      </c>
      <c r="C20" s="5">
        <v>573550</v>
      </c>
      <c r="D20" s="5">
        <v>3684408</v>
      </c>
      <c r="E20" s="5">
        <v>0</v>
      </c>
      <c r="F20" s="5">
        <v>0</v>
      </c>
      <c r="G20" s="5">
        <v>0</v>
      </c>
      <c r="H20" s="5">
        <f t="shared" si="0"/>
        <v>4971633</v>
      </c>
      <c r="I20" s="5"/>
      <c r="J20" s="5">
        <v>0</v>
      </c>
      <c r="K20" s="5">
        <v>0</v>
      </c>
      <c r="L20" s="5"/>
      <c r="M20" s="4"/>
      <c r="N20" s="35"/>
      <c r="O20" s="25"/>
    </row>
    <row r="21" spans="1:15" ht="12.75">
      <c r="A21" s="12" t="s">
        <v>39</v>
      </c>
      <c r="B21" s="5">
        <v>0</v>
      </c>
      <c r="C21" s="5">
        <v>0</v>
      </c>
      <c r="D21" s="5">
        <v>2867578</v>
      </c>
      <c r="E21" s="5">
        <v>0</v>
      </c>
      <c r="F21" s="5">
        <v>0</v>
      </c>
      <c r="G21" s="5">
        <v>0</v>
      </c>
      <c r="H21" s="5">
        <f t="shared" si="0"/>
        <v>2867578</v>
      </c>
      <c r="I21" s="5"/>
      <c r="J21" s="5">
        <v>0</v>
      </c>
      <c r="K21" s="5">
        <v>0</v>
      </c>
      <c r="L21" s="5"/>
      <c r="M21" s="4"/>
      <c r="N21" s="35"/>
      <c r="O21" s="25"/>
    </row>
    <row r="22" spans="1:15" ht="12.75">
      <c r="A22" s="12" t="s">
        <v>40</v>
      </c>
      <c r="B22" s="5">
        <v>0</v>
      </c>
      <c r="C22" s="5">
        <v>0</v>
      </c>
      <c r="D22" s="5">
        <v>56873824</v>
      </c>
      <c r="E22" s="5">
        <v>0</v>
      </c>
      <c r="F22" s="5">
        <v>0</v>
      </c>
      <c r="G22" s="5">
        <v>0</v>
      </c>
      <c r="H22" s="5">
        <f t="shared" si="0"/>
        <v>56873824</v>
      </c>
      <c r="I22" s="5"/>
      <c r="J22" s="5">
        <v>0</v>
      </c>
      <c r="K22" s="5">
        <v>0</v>
      </c>
      <c r="L22" s="5"/>
      <c r="M22" s="4"/>
      <c r="N22" s="35"/>
      <c r="O22" s="25"/>
    </row>
    <row r="23" spans="1:15" ht="12.75">
      <c r="A23" s="12" t="s">
        <v>41</v>
      </c>
      <c r="B23" s="5">
        <v>1081274</v>
      </c>
      <c r="C23" s="5">
        <v>2107159</v>
      </c>
      <c r="D23" s="5">
        <v>14706242</v>
      </c>
      <c r="E23" s="5">
        <v>2580096</v>
      </c>
      <c r="F23" s="5">
        <v>1683377</v>
      </c>
      <c r="G23" s="5">
        <v>0</v>
      </c>
      <c r="H23" s="5">
        <f t="shared" si="0"/>
        <v>22158148</v>
      </c>
      <c r="I23" s="5"/>
      <c r="J23" s="5">
        <v>4023851</v>
      </c>
      <c r="K23" s="5">
        <v>0</v>
      </c>
      <c r="L23" s="5"/>
      <c r="M23" s="4"/>
      <c r="N23" s="35"/>
      <c r="O23" s="25"/>
    </row>
    <row r="24" spans="1:15" ht="12.75">
      <c r="A24" s="12" t="s">
        <v>42</v>
      </c>
      <c r="B24" s="5">
        <v>0</v>
      </c>
      <c r="C24" s="5">
        <v>1295200</v>
      </c>
      <c r="D24" s="5">
        <v>4920610</v>
      </c>
      <c r="E24" s="5">
        <v>0</v>
      </c>
      <c r="F24" s="5">
        <v>0</v>
      </c>
      <c r="G24" s="5">
        <v>0</v>
      </c>
      <c r="H24" s="5">
        <f t="shared" si="0"/>
        <v>6215810</v>
      </c>
      <c r="I24" s="5"/>
      <c r="J24" s="5">
        <v>2291982</v>
      </c>
      <c r="K24" s="5">
        <v>0</v>
      </c>
      <c r="L24" s="5"/>
      <c r="M24" s="4"/>
      <c r="N24" s="35"/>
      <c r="O24" s="25"/>
    </row>
    <row r="25" spans="1:15" ht="12.75">
      <c r="A25" s="12" t="s">
        <v>43</v>
      </c>
      <c r="B25" s="5">
        <v>887094</v>
      </c>
      <c r="C25" s="5">
        <v>0</v>
      </c>
      <c r="D25" s="5">
        <v>4953461</v>
      </c>
      <c r="E25" s="5">
        <v>281493</v>
      </c>
      <c r="F25" s="5">
        <v>2617967</v>
      </c>
      <c r="G25" s="5">
        <v>1071706</v>
      </c>
      <c r="H25" s="5">
        <f t="shared" si="0"/>
        <v>9811721</v>
      </c>
      <c r="I25" s="5"/>
      <c r="J25" s="5">
        <v>0</v>
      </c>
      <c r="K25" s="5">
        <v>0</v>
      </c>
      <c r="L25" s="5"/>
      <c r="M25" s="4"/>
      <c r="N25" s="35"/>
      <c r="O25" s="25"/>
    </row>
    <row r="26" spans="1:15" ht="12.75">
      <c r="A26" s="12" t="s">
        <v>44</v>
      </c>
      <c r="B26" s="5">
        <v>1007736</v>
      </c>
      <c r="C26" s="5">
        <v>140234</v>
      </c>
      <c r="D26" s="5">
        <v>9049394</v>
      </c>
      <c r="E26" s="5">
        <v>482678</v>
      </c>
      <c r="F26" s="5">
        <v>6021611</v>
      </c>
      <c r="G26" s="5">
        <v>0</v>
      </c>
      <c r="H26" s="5">
        <f t="shared" si="0"/>
        <v>16701653</v>
      </c>
      <c r="I26" s="5"/>
      <c r="J26" s="5">
        <v>0</v>
      </c>
      <c r="K26" s="5">
        <v>0</v>
      </c>
      <c r="L26" s="5"/>
      <c r="M26" s="4"/>
      <c r="N26" s="35"/>
      <c r="O26" s="25"/>
    </row>
    <row r="27" spans="1:15" ht="12.75">
      <c r="A27" s="12" t="s">
        <v>45</v>
      </c>
      <c r="B27" s="5">
        <v>0</v>
      </c>
      <c r="C27" s="5">
        <v>0</v>
      </c>
      <c r="D27" s="5">
        <v>13864552</v>
      </c>
      <c r="E27" s="5">
        <v>0</v>
      </c>
      <c r="F27" s="5">
        <v>0</v>
      </c>
      <c r="G27" s="5">
        <v>0</v>
      </c>
      <c r="H27" s="5">
        <f t="shared" si="0"/>
        <v>13864552</v>
      </c>
      <c r="I27" s="5"/>
      <c r="J27" s="5">
        <v>0</v>
      </c>
      <c r="K27" s="5">
        <v>0</v>
      </c>
      <c r="L27" s="5"/>
      <c r="M27" s="4"/>
      <c r="N27" s="35"/>
      <c r="O27" s="25"/>
    </row>
    <row r="28" spans="1:15" ht="12.75">
      <c r="A28" s="12" t="s">
        <v>46</v>
      </c>
      <c r="B28" s="5">
        <v>32661</v>
      </c>
      <c r="C28" s="5">
        <v>0</v>
      </c>
      <c r="D28" s="5">
        <v>2985937</v>
      </c>
      <c r="E28" s="5">
        <v>0</v>
      </c>
      <c r="F28" s="5">
        <v>0</v>
      </c>
      <c r="G28" s="5">
        <v>0</v>
      </c>
      <c r="H28" s="5">
        <f t="shared" si="0"/>
        <v>3018598</v>
      </c>
      <c r="I28" s="5"/>
      <c r="J28" s="5">
        <v>0</v>
      </c>
      <c r="K28" s="5">
        <v>0</v>
      </c>
      <c r="L28" s="5"/>
      <c r="M28" s="4"/>
      <c r="N28" s="35"/>
      <c r="O28" s="25"/>
    </row>
    <row r="29" spans="1:15" ht="12.75">
      <c r="A29" s="12" t="s">
        <v>47</v>
      </c>
      <c r="B29" s="5">
        <v>0</v>
      </c>
      <c r="C29" s="5">
        <v>0</v>
      </c>
      <c r="D29" s="5">
        <v>23150872</v>
      </c>
      <c r="E29" s="5">
        <v>0</v>
      </c>
      <c r="F29" s="5">
        <v>150535</v>
      </c>
      <c r="G29" s="5">
        <v>0</v>
      </c>
      <c r="H29" s="5">
        <f t="shared" si="0"/>
        <v>23301407</v>
      </c>
      <c r="I29" s="5"/>
      <c r="J29" s="5">
        <v>0</v>
      </c>
      <c r="K29" s="5">
        <v>0</v>
      </c>
      <c r="L29" s="5"/>
      <c r="M29" s="4"/>
      <c r="N29" s="35"/>
      <c r="O29" s="25"/>
    </row>
    <row r="30" spans="1:15" ht="12.75">
      <c r="A30" s="12" t="s">
        <v>48</v>
      </c>
      <c r="B30" s="5">
        <v>206198</v>
      </c>
      <c r="C30" s="5">
        <v>5401202</v>
      </c>
      <c r="D30" s="5">
        <v>30295083</v>
      </c>
      <c r="E30" s="5">
        <v>0</v>
      </c>
      <c r="F30" s="5">
        <v>0</v>
      </c>
      <c r="G30" s="5">
        <v>2210277</v>
      </c>
      <c r="H30" s="5">
        <f t="shared" si="0"/>
        <v>38112760</v>
      </c>
      <c r="I30" s="5"/>
      <c r="J30" s="5">
        <v>6860613</v>
      </c>
      <c r="K30" s="5">
        <v>0</v>
      </c>
      <c r="L30" s="5"/>
      <c r="M30" s="4"/>
      <c r="N30" s="35"/>
      <c r="O30" s="25"/>
    </row>
    <row r="31" spans="1:15" ht="12.75">
      <c r="A31" s="12" t="s">
        <v>49</v>
      </c>
      <c r="B31" s="5">
        <v>0</v>
      </c>
      <c r="C31" s="5">
        <v>0</v>
      </c>
      <c r="D31" s="5">
        <v>32081922</v>
      </c>
      <c r="E31" s="5">
        <v>0</v>
      </c>
      <c r="F31" s="5">
        <v>0</v>
      </c>
      <c r="G31" s="5">
        <v>0</v>
      </c>
      <c r="H31" s="5">
        <f t="shared" si="0"/>
        <v>32081922</v>
      </c>
      <c r="I31" s="5"/>
      <c r="J31" s="5">
        <v>0</v>
      </c>
      <c r="K31" s="5">
        <v>0</v>
      </c>
      <c r="L31" s="5"/>
      <c r="M31" s="4"/>
      <c r="N31" s="35"/>
      <c r="O31" s="25"/>
    </row>
    <row r="32" spans="1:15" ht="12.75">
      <c r="A32" s="12" t="s">
        <v>50</v>
      </c>
      <c r="B32" s="5">
        <v>0</v>
      </c>
      <c r="C32" s="5">
        <v>0</v>
      </c>
      <c r="D32" s="5">
        <v>142704</v>
      </c>
      <c r="E32" s="5">
        <v>1833732</v>
      </c>
      <c r="F32" s="5">
        <v>0</v>
      </c>
      <c r="G32" s="5">
        <v>7135</v>
      </c>
      <c r="H32" s="5">
        <f t="shared" si="0"/>
        <v>1983571</v>
      </c>
      <c r="I32" s="5"/>
      <c r="J32" s="5">
        <v>21383972</v>
      </c>
      <c r="K32" s="5">
        <v>0</v>
      </c>
      <c r="L32" s="5"/>
      <c r="M32" s="4"/>
      <c r="N32" s="35"/>
      <c r="O32" s="25"/>
    </row>
    <row r="33" spans="1:15" ht="12.75">
      <c r="A33" s="12" t="s">
        <v>51</v>
      </c>
      <c r="B33" s="5">
        <v>0</v>
      </c>
      <c r="C33" s="5">
        <v>0</v>
      </c>
      <c r="D33" s="5">
        <v>4306941</v>
      </c>
      <c r="E33" s="5">
        <v>0</v>
      </c>
      <c r="F33" s="5">
        <v>0</v>
      </c>
      <c r="G33" s="5">
        <v>0</v>
      </c>
      <c r="H33" s="5">
        <f t="shared" si="0"/>
        <v>4306941</v>
      </c>
      <c r="I33" s="5"/>
      <c r="J33" s="5">
        <v>1986175</v>
      </c>
      <c r="K33" s="5">
        <v>0</v>
      </c>
      <c r="L33" s="5"/>
      <c r="M33" s="4"/>
      <c r="N33" s="35"/>
      <c r="O33" s="25"/>
    </row>
    <row r="34" spans="1:15" ht="12.75">
      <c r="A34" s="12" t="s">
        <v>52</v>
      </c>
      <c r="B34" s="5">
        <v>274719</v>
      </c>
      <c r="C34" s="5">
        <v>8694540</v>
      </c>
      <c r="D34" s="5">
        <v>15699309</v>
      </c>
      <c r="E34" s="5">
        <v>0</v>
      </c>
      <c r="F34" s="5">
        <v>0</v>
      </c>
      <c r="G34" s="5">
        <v>0</v>
      </c>
      <c r="H34" s="5">
        <f t="shared" si="0"/>
        <v>24668568</v>
      </c>
      <c r="I34" s="5"/>
      <c r="J34" s="5">
        <v>0</v>
      </c>
      <c r="K34" s="5">
        <v>0</v>
      </c>
      <c r="L34" s="5"/>
      <c r="M34" s="4"/>
      <c r="N34" s="35"/>
      <c r="O34" s="25"/>
    </row>
    <row r="35" spans="1:15" ht="12.75">
      <c r="A35" s="12" t="s">
        <v>53</v>
      </c>
      <c r="B35" s="5">
        <v>754991</v>
      </c>
      <c r="C35" s="5">
        <v>0</v>
      </c>
      <c r="D35" s="5">
        <v>1365796</v>
      </c>
      <c r="E35" s="5">
        <v>250770</v>
      </c>
      <c r="F35" s="5">
        <v>0</v>
      </c>
      <c r="G35" s="5">
        <v>0</v>
      </c>
      <c r="H35" s="5">
        <f t="shared" si="0"/>
        <v>2371557</v>
      </c>
      <c r="I35" s="5"/>
      <c r="J35" s="5">
        <v>819134</v>
      </c>
      <c r="K35" s="5">
        <v>0</v>
      </c>
      <c r="L35" s="5"/>
      <c r="M35" s="4"/>
      <c r="N35" s="35"/>
      <c r="O35" s="25"/>
    </row>
    <row r="36" spans="1:15" ht="12.75">
      <c r="A36" s="12" t="s">
        <v>54</v>
      </c>
      <c r="B36" s="5">
        <v>1142220</v>
      </c>
      <c r="C36" s="5">
        <v>0</v>
      </c>
      <c r="D36" s="5">
        <v>7197636</v>
      </c>
      <c r="E36" s="5">
        <v>704136</v>
      </c>
      <c r="F36" s="5">
        <v>0</v>
      </c>
      <c r="G36" s="5">
        <v>1550645</v>
      </c>
      <c r="H36" s="5">
        <f t="shared" si="0"/>
        <v>10594637</v>
      </c>
      <c r="I36" s="5"/>
      <c r="J36" s="5">
        <v>0</v>
      </c>
      <c r="K36" s="5">
        <v>0</v>
      </c>
      <c r="L36" s="5"/>
      <c r="M36" s="4"/>
      <c r="N36" s="35"/>
      <c r="O36" s="25"/>
    </row>
    <row r="37" spans="1:15" ht="12.75">
      <c r="A37" s="12" t="s">
        <v>55</v>
      </c>
      <c r="B37" s="5">
        <v>1128073</v>
      </c>
      <c r="C37" s="5">
        <v>0</v>
      </c>
      <c r="D37" s="5">
        <v>205742</v>
      </c>
      <c r="E37" s="5">
        <v>418543</v>
      </c>
      <c r="F37" s="5">
        <v>667593</v>
      </c>
      <c r="G37" s="5">
        <v>160277</v>
      </c>
      <c r="H37" s="5">
        <f t="shared" si="0"/>
        <v>2580228</v>
      </c>
      <c r="I37" s="5"/>
      <c r="J37" s="5">
        <v>194</v>
      </c>
      <c r="K37" s="5">
        <v>0</v>
      </c>
      <c r="L37" s="5"/>
      <c r="M37" s="4"/>
      <c r="N37" s="35"/>
      <c r="O37" s="25"/>
    </row>
    <row r="38" spans="1:15" ht="12.75">
      <c r="A38" s="12" t="s">
        <v>56</v>
      </c>
      <c r="B38" s="5">
        <v>390260</v>
      </c>
      <c r="C38" s="5">
        <v>871669</v>
      </c>
      <c r="D38" s="5">
        <v>2657930</v>
      </c>
      <c r="E38" s="5">
        <v>66342</v>
      </c>
      <c r="F38" s="5">
        <v>195064</v>
      </c>
      <c r="G38" s="5">
        <v>400605</v>
      </c>
      <c r="H38" s="5">
        <f t="shared" si="0"/>
        <v>4581870</v>
      </c>
      <c r="I38" s="5"/>
      <c r="J38" s="5">
        <v>0</v>
      </c>
      <c r="K38" s="5">
        <v>0</v>
      </c>
      <c r="L38" s="5"/>
      <c r="M38" s="4"/>
      <c r="N38" s="35"/>
      <c r="O38" s="25"/>
    </row>
    <row r="39" spans="1:15" ht="12.75">
      <c r="A39" s="12" t="s">
        <v>57</v>
      </c>
      <c r="B39" s="5">
        <v>1318709</v>
      </c>
      <c r="C39" s="5">
        <v>3500234</v>
      </c>
      <c r="D39" s="5">
        <v>17386747</v>
      </c>
      <c r="E39" s="5">
        <v>69252</v>
      </c>
      <c r="F39" s="5">
        <v>4099236</v>
      </c>
      <c r="G39" s="5">
        <v>0</v>
      </c>
      <c r="H39" s="5">
        <f t="shared" si="0"/>
        <v>26374178</v>
      </c>
      <c r="I39" s="5"/>
      <c r="J39" s="5">
        <v>0</v>
      </c>
      <c r="K39" s="5">
        <v>0</v>
      </c>
      <c r="L39" s="5"/>
      <c r="M39" s="4"/>
      <c r="N39" s="35"/>
      <c r="O39" s="25"/>
    </row>
    <row r="40" spans="1:15" ht="12.75">
      <c r="A40" s="12" t="s">
        <v>58</v>
      </c>
      <c r="B40" s="5">
        <v>971825</v>
      </c>
      <c r="C40" s="5">
        <v>2413095</v>
      </c>
      <c r="D40" s="5">
        <v>4922667</v>
      </c>
      <c r="E40" s="5">
        <v>0</v>
      </c>
      <c r="F40" s="5">
        <v>0</v>
      </c>
      <c r="G40" s="5">
        <v>0</v>
      </c>
      <c r="H40" s="5">
        <f t="shared" si="0"/>
        <v>8307587</v>
      </c>
      <c r="I40" s="5"/>
      <c r="J40" s="5">
        <v>0</v>
      </c>
      <c r="K40" s="5">
        <v>0</v>
      </c>
      <c r="L40" s="5"/>
      <c r="M40" s="4"/>
      <c r="N40" s="35"/>
      <c r="O40" s="25"/>
    </row>
    <row r="41" spans="1:15" ht="12.75">
      <c r="A41" s="12" t="s">
        <v>59</v>
      </c>
      <c r="B41" s="5">
        <v>5540423</v>
      </c>
      <c r="C41" s="5">
        <v>4469928</v>
      </c>
      <c r="D41" s="5">
        <v>45322693</v>
      </c>
      <c r="E41" s="5">
        <v>0</v>
      </c>
      <c r="F41" s="5">
        <v>0</v>
      </c>
      <c r="G41" s="5">
        <v>0</v>
      </c>
      <c r="H41" s="5">
        <f t="shared" si="0"/>
        <v>55333044</v>
      </c>
      <c r="I41" s="5"/>
      <c r="J41" s="5">
        <v>46650954</v>
      </c>
      <c r="K41" s="5">
        <v>0</v>
      </c>
      <c r="L41" s="5"/>
      <c r="M41" s="4"/>
      <c r="N41" s="35"/>
      <c r="O41" s="25"/>
    </row>
    <row r="42" spans="1:15" ht="12.75">
      <c r="A42" s="12" t="s">
        <v>60</v>
      </c>
      <c r="B42" s="5">
        <v>1791265</v>
      </c>
      <c r="C42" s="5">
        <v>0</v>
      </c>
      <c r="D42" s="5">
        <v>55714023</v>
      </c>
      <c r="E42" s="5">
        <v>0</v>
      </c>
      <c r="F42" s="5">
        <v>0</v>
      </c>
      <c r="G42" s="5">
        <v>12091017</v>
      </c>
      <c r="H42" s="5">
        <f t="shared" si="0"/>
        <v>69596305</v>
      </c>
      <c r="I42" s="5"/>
      <c r="J42" s="5">
        <v>42923</v>
      </c>
      <c r="K42" s="5">
        <v>0</v>
      </c>
      <c r="L42" s="5"/>
      <c r="M42" s="4"/>
      <c r="N42" s="35"/>
      <c r="O42" s="25"/>
    </row>
    <row r="43" spans="1:15" ht="12.75">
      <c r="A43" s="12" t="s">
        <v>61</v>
      </c>
      <c r="B43" s="5">
        <v>257043</v>
      </c>
      <c r="C43" s="5">
        <v>0</v>
      </c>
      <c r="D43" s="5">
        <v>1477056</v>
      </c>
      <c r="E43" s="5">
        <v>19811</v>
      </c>
      <c r="F43" s="5">
        <v>0</v>
      </c>
      <c r="G43" s="5">
        <v>752112</v>
      </c>
      <c r="H43" s="5">
        <f t="shared" si="0"/>
        <v>2506022</v>
      </c>
      <c r="I43" s="5"/>
      <c r="J43" s="5">
        <v>0</v>
      </c>
      <c r="K43" s="5">
        <v>0</v>
      </c>
      <c r="L43" s="5"/>
      <c r="M43" s="4"/>
      <c r="N43" s="35"/>
      <c r="O43" s="25"/>
    </row>
    <row r="44" spans="1:15" ht="12.75">
      <c r="A44" s="12" t="s">
        <v>134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f t="shared" si="0"/>
        <v>0</v>
      </c>
      <c r="I44" s="5"/>
      <c r="J44" s="5">
        <v>0</v>
      </c>
      <c r="K44" s="5">
        <v>0</v>
      </c>
      <c r="L44" s="5"/>
      <c r="M44" s="4"/>
      <c r="N44" s="35"/>
      <c r="O44" s="25"/>
    </row>
    <row r="45" spans="1:15" ht="12.75">
      <c r="A45" s="12" t="s">
        <v>62</v>
      </c>
      <c r="B45" s="5">
        <v>3506233</v>
      </c>
      <c r="C45" s="5">
        <v>0</v>
      </c>
      <c r="D45" s="5">
        <v>57287008</v>
      </c>
      <c r="E45" s="5">
        <v>0</v>
      </c>
      <c r="F45" s="5">
        <v>0</v>
      </c>
      <c r="G45" s="5">
        <v>9331415</v>
      </c>
      <c r="H45" s="5">
        <f t="shared" si="0"/>
        <v>70124656</v>
      </c>
      <c r="I45" s="5"/>
      <c r="J45" s="5">
        <v>0</v>
      </c>
      <c r="K45" s="5">
        <v>0</v>
      </c>
      <c r="L45" s="5"/>
      <c r="M45" s="4"/>
      <c r="N45" s="35"/>
      <c r="O45" s="25"/>
    </row>
    <row r="46" spans="1:15" ht="12.75">
      <c r="A46" s="12" t="s">
        <v>63</v>
      </c>
      <c r="B46" s="5">
        <v>0</v>
      </c>
      <c r="C46" s="5">
        <v>0</v>
      </c>
      <c r="D46" s="5">
        <v>24909979</v>
      </c>
      <c r="E46" s="5">
        <v>0</v>
      </c>
      <c r="F46" s="5">
        <v>0</v>
      </c>
      <c r="G46" s="5">
        <v>0</v>
      </c>
      <c r="H46" s="5">
        <f t="shared" si="0"/>
        <v>24909979</v>
      </c>
      <c r="I46" s="5"/>
      <c r="J46" s="5">
        <v>0</v>
      </c>
      <c r="K46" s="5">
        <v>0</v>
      </c>
      <c r="L46" s="5"/>
      <c r="M46" s="4"/>
      <c r="N46" s="35"/>
      <c r="O46" s="25"/>
    </row>
    <row r="47" spans="1:15" ht="12.75">
      <c r="A47" s="12" t="s">
        <v>64</v>
      </c>
      <c r="B47" s="5">
        <v>2249706</v>
      </c>
      <c r="C47" s="5">
        <v>0</v>
      </c>
      <c r="D47" s="5">
        <v>17073223</v>
      </c>
      <c r="E47" s="5">
        <v>85861</v>
      </c>
      <c r="F47" s="5">
        <v>0</v>
      </c>
      <c r="G47" s="5">
        <v>0</v>
      </c>
      <c r="H47" s="5">
        <f t="shared" si="0"/>
        <v>19408790</v>
      </c>
      <c r="I47" s="5"/>
      <c r="J47" s="5">
        <v>0</v>
      </c>
      <c r="K47" s="5">
        <v>0</v>
      </c>
      <c r="L47" s="5"/>
      <c r="M47" s="4"/>
      <c r="N47" s="35"/>
      <c r="O47" s="25"/>
    </row>
    <row r="48" spans="1:15" ht="12.75">
      <c r="A48" s="12" t="s">
        <v>65</v>
      </c>
      <c r="B48" s="5">
        <v>0</v>
      </c>
      <c r="C48" s="5">
        <v>0</v>
      </c>
      <c r="D48" s="5">
        <v>54687400</v>
      </c>
      <c r="E48" s="5">
        <v>0</v>
      </c>
      <c r="F48" s="5">
        <v>0</v>
      </c>
      <c r="G48" s="5">
        <v>0</v>
      </c>
      <c r="H48" s="5">
        <f t="shared" si="0"/>
        <v>54687400</v>
      </c>
      <c r="I48" s="5"/>
      <c r="J48" s="5">
        <v>649404</v>
      </c>
      <c r="K48" s="5">
        <v>0</v>
      </c>
      <c r="L48" s="5"/>
      <c r="M48" s="4"/>
      <c r="N48" s="35"/>
      <c r="O48" s="25"/>
    </row>
    <row r="49" spans="1:15" ht="12.75">
      <c r="A49" s="12" t="s">
        <v>66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  <c r="I49" s="5"/>
      <c r="J49" s="5">
        <v>0</v>
      </c>
      <c r="K49" s="5">
        <v>0</v>
      </c>
      <c r="L49" s="5"/>
      <c r="M49" s="4"/>
      <c r="N49" s="35"/>
      <c r="O49" s="25"/>
    </row>
    <row r="50" spans="1:15" ht="12.75">
      <c r="A50" s="12" t="s">
        <v>67</v>
      </c>
      <c r="B50" s="5">
        <v>0</v>
      </c>
      <c r="C50" s="5">
        <v>0</v>
      </c>
      <c r="D50" s="5">
        <v>6633774</v>
      </c>
      <c r="E50" s="5">
        <v>0</v>
      </c>
      <c r="F50" s="5">
        <v>0</v>
      </c>
      <c r="G50" s="5">
        <v>0</v>
      </c>
      <c r="H50" s="5">
        <f t="shared" si="0"/>
        <v>6633774</v>
      </c>
      <c r="I50" s="5"/>
      <c r="J50" s="5">
        <v>0</v>
      </c>
      <c r="K50" s="5">
        <v>0</v>
      </c>
      <c r="L50" s="5"/>
      <c r="M50" s="4"/>
      <c r="N50" s="35"/>
      <c r="O50" s="25"/>
    </row>
    <row r="51" spans="1:15" ht="12.75">
      <c r="A51" s="12" t="s">
        <v>68</v>
      </c>
      <c r="B51" s="5">
        <v>0</v>
      </c>
      <c r="C51" s="5">
        <v>0</v>
      </c>
      <c r="D51" s="5">
        <v>9867439</v>
      </c>
      <c r="E51" s="5">
        <v>0</v>
      </c>
      <c r="F51" s="5">
        <v>0</v>
      </c>
      <c r="G51" s="5">
        <v>0</v>
      </c>
      <c r="H51" s="5">
        <f t="shared" si="0"/>
        <v>9867439</v>
      </c>
      <c r="I51" s="5"/>
      <c r="J51" s="5">
        <v>0</v>
      </c>
      <c r="K51" s="5">
        <v>0</v>
      </c>
      <c r="L51" s="5"/>
      <c r="M51" s="4"/>
      <c r="N51" s="35"/>
      <c r="O51" s="25"/>
    </row>
    <row r="52" spans="1:15" ht="12.75">
      <c r="A52" s="12" t="s">
        <v>69</v>
      </c>
      <c r="B52" s="5">
        <v>0</v>
      </c>
      <c r="C52" s="5">
        <v>0</v>
      </c>
      <c r="D52" s="5">
        <v>1710801</v>
      </c>
      <c r="E52" s="5">
        <v>0</v>
      </c>
      <c r="F52" s="5">
        <v>0</v>
      </c>
      <c r="G52" s="5">
        <v>0</v>
      </c>
      <c r="H52" s="5">
        <f t="shared" si="0"/>
        <v>1710801</v>
      </c>
      <c r="I52" s="5"/>
      <c r="J52" s="5">
        <v>0</v>
      </c>
      <c r="K52" s="5">
        <v>0</v>
      </c>
      <c r="L52" s="5"/>
      <c r="M52" s="4"/>
      <c r="N52" s="35"/>
      <c r="O52" s="25"/>
    </row>
    <row r="53" spans="1:15" ht="12.75">
      <c r="A53" s="12" t="s">
        <v>70</v>
      </c>
      <c r="B53" s="5">
        <v>0</v>
      </c>
      <c r="C53" s="5">
        <v>6048868</v>
      </c>
      <c r="D53" s="5">
        <v>26222704</v>
      </c>
      <c r="E53" s="5">
        <v>0</v>
      </c>
      <c r="F53" s="5">
        <v>2746841</v>
      </c>
      <c r="G53" s="5">
        <v>0</v>
      </c>
      <c r="H53" s="5">
        <f t="shared" si="0"/>
        <v>35018413</v>
      </c>
      <c r="I53" s="5"/>
      <c r="J53" s="5">
        <v>2683775</v>
      </c>
      <c r="K53" s="5">
        <v>0</v>
      </c>
      <c r="L53" s="5"/>
      <c r="M53" s="4"/>
      <c r="N53" s="35"/>
      <c r="O53" s="25"/>
    </row>
    <row r="54" spans="1:15" ht="12.75">
      <c r="A54" s="12" t="s">
        <v>71</v>
      </c>
      <c r="B54" s="5">
        <v>0</v>
      </c>
      <c r="C54" s="5">
        <v>0</v>
      </c>
      <c r="D54" s="5">
        <v>49932280</v>
      </c>
      <c r="E54" s="5">
        <v>0</v>
      </c>
      <c r="F54" s="5">
        <v>0</v>
      </c>
      <c r="G54" s="5">
        <v>0</v>
      </c>
      <c r="H54" s="5">
        <f t="shared" si="0"/>
        <v>49932280</v>
      </c>
      <c r="I54" s="5"/>
      <c r="J54" s="5">
        <v>9911849</v>
      </c>
      <c r="K54" s="5">
        <v>0</v>
      </c>
      <c r="L54" s="5"/>
      <c r="M54" s="4"/>
      <c r="N54" s="35"/>
      <c r="O54" s="25"/>
    </row>
    <row r="55" spans="1:15" ht="12.75">
      <c r="A55" s="12" t="s">
        <v>72</v>
      </c>
      <c r="B55" s="5">
        <v>0</v>
      </c>
      <c r="C55" s="5">
        <v>0</v>
      </c>
      <c r="D55" s="5">
        <v>12591564</v>
      </c>
      <c r="E55" s="5">
        <v>0</v>
      </c>
      <c r="F55" s="5">
        <v>0</v>
      </c>
      <c r="G55" s="5">
        <v>0</v>
      </c>
      <c r="H55" s="5">
        <f t="shared" si="0"/>
        <v>12591564</v>
      </c>
      <c r="I55" s="5"/>
      <c r="J55" s="5">
        <v>0</v>
      </c>
      <c r="K55" s="5">
        <v>0</v>
      </c>
      <c r="L55" s="5"/>
      <c r="M55" s="4"/>
      <c r="N55" s="35"/>
      <c r="O55" s="25"/>
    </row>
    <row r="56" spans="1:15" ht="12.75">
      <c r="A56" s="12" t="s">
        <v>73</v>
      </c>
      <c r="B56" s="5">
        <v>182429</v>
      </c>
      <c r="C56" s="5">
        <v>255310</v>
      </c>
      <c r="D56" s="5">
        <v>3193061</v>
      </c>
      <c r="E56" s="5">
        <v>55178</v>
      </c>
      <c r="F56" s="5">
        <v>258909</v>
      </c>
      <c r="G56" s="5">
        <v>0</v>
      </c>
      <c r="H56" s="5">
        <f t="shared" si="0"/>
        <v>3944887</v>
      </c>
      <c r="I56" s="5"/>
      <c r="J56" s="5">
        <v>0</v>
      </c>
      <c r="K56" s="5">
        <v>0</v>
      </c>
      <c r="L56" s="5"/>
      <c r="M56" s="4"/>
      <c r="N56" s="35"/>
      <c r="O56" s="25"/>
    </row>
    <row r="57" spans="1:15" ht="12.75">
      <c r="A57" s="12" t="s">
        <v>74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f t="shared" si="0"/>
        <v>0</v>
      </c>
      <c r="I57" s="5"/>
      <c r="J57" s="5">
        <v>0</v>
      </c>
      <c r="K57" s="5">
        <v>0</v>
      </c>
      <c r="L57" s="5"/>
      <c r="M57" s="4"/>
      <c r="N57" s="35"/>
      <c r="O57" s="25"/>
    </row>
    <row r="58" spans="1:15" ht="12.75">
      <c r="A58" s="12" t="s">
        <v>75</v>
      </c>
      <c r="B58" s="5">
        <v>0</v>
      </c>
      <c r="C58" s="5">
        <v>0</v>
      </c>
      <c r="D58" s="5">
        <v>11905538</v>
      </c>
      <c r="E58" s="5">
        <v>0</v>
      </c>
      <c r="F58" s="5">
        <v>3000</v>
      </c>
      <c r="G58" s="5">
        <v>0</v>
      </c>
      <c r="H58" s="5">
        <f t="shared" si="0"/>
        <v>11908538</v>
      </c>
      <c r="I58" s="5"/>
      <c r="J58" s="5">
        <v>9420228</v>
      </c>
      <c r="K58" s="5">
        <v>0</v>
      </c>
      <c r="L58" s="5"/>
      <c r="M58" s="4"/>
      <c r="N58" s="35"/>
      <c r="O58" s="25"/>
    </row>
    <row r="59" spans="1:15" ht="12.75">
      <c r="A59" s="12" t="s">
        <v>76</v>
      </c>
      <c r="B59" s="5">
        <v>0</v>
      </c>
      <c r="C59" s="5">
        <v>207472</v>
      </c>
      <c r="D59" s="5">
        <v>41675972</v>
      </c>
      <c r="E59" s="5">
        <v>0</v>
      </c>
      <c r="F59" s="5">
        <v>0</v>
      </c>
      <c r="G59" s="5">
        <v>0</v>
      </c>
      <c r="H59" s="5">
        <f t="shared" si="0"/>
        <v>41883444</v>
      </c>
      <c r="I59" s="5"/>
      <c r="J59" s="5">
        <v>0</v>
      </c>
      <c r="K59" s="5">
        <v>0</v>
      </c>
      <c r="L59" s="5"/>
      <c r="M59" s="4"/>
      <c r="N59" s="35"/>
      <c r="O59" s="25"/>
    </row>
    <row r="60" spans="1:15" ht="12.75">
      <c r="A60" s="12" t="s">
        <v>77</v>
      </c>
      <c r="B60" s="5">
        <v>436543</v>
      </c>
      <c r="C60" s="5">
        <v>0</v>
      </c>
      <c r="D60" s="5">
        <v>8080757</v>
      </c>
      <c r="E60" s="5">
        <v>209705</v>
      </c>
      <c r="F60" s="5">
        <v>0</v>
      </c>
      <c r="G60" s="5">
        <v>0</v>
      </c>
      <c r="H60" s="5">
        <f t="shared" si="0"/>
        <v>8727005</v>
      </c>
      <c r="I60" s="5"/>
      <c r="J60" s="5">
        <v>0</v>
      </c>
      <c r="K60" s="5">
        <v>0</v>
      </c>
      <c r="L60" s="5"/>
      <c r="M60" s="4"/>
      <c r="N60" s="35"/>
      <c r="O60" s="25"/>
    </row>
    <row r="61" spans="1:15" ht="12.75">
      <c r="A61" s="12" t="s">
        <v>78</v>
      </c>
      <c r="B61" s="5">
        <v>1906420</v>
      </c>
      <c r="C61" s="5">
        <v>0</v>
      </c>
      <c r="D61" s="5">
        <v>16746156</v>
      </c>
      <c r="E61" s="5">
        <v>0</v>
      </c>
      <c r="F61" s="5">
        <v>5218728</v>
      </c>
      <c r="G61" s="5">
        <v>0</v>
      </c>
      <c r="H61" s="5">
        <f t="shared" si="0"/>
        <v>23871304</v>
      </c>
      <c r="I61" s="5"/>
      <c r="J61" s="5">
        <v>640047</v>
      </c>
      <c r="K61" s="5">
        <v>0</v>
      </c>
      <c r="L61" s="5"/>
      <c r="M61" s="4"/>
      <c r="N61" s="35"/>
      <c r="O61" s="25"/>
    </row>
    <row r="62" spans="1:15" ht="12.75">
      <c r="A62" s="12" t="s">
        <v>79</v>
      </c>
      <c r="B62" s="5">
        <v>351162</v>
      </c>
      <c r="C62" s="5">
        <v>0</v>
      </c>
      <c r="D62" s="5">
        <v>1975000</v>
      </c>
      <c r="E62" s="5">
        <v>166856</v>
      </c>
      <c r="F62" s="5">
        <v>287045</v>
      </c>
      <c r="G62" s="5">
        <v>22056</v>
      </c>
      <c r="H62" s="5">
        <f t="shared" si="0"/>
        <v>2802119</v>
      </c>
      <c r="I62" s="5"/>
      <c r="J62" s="5">
        <v>12922</v>
      </c>
      <c r="K62" s="5">
        <v>0</v>
      </c>
      <c r="L62" s="5"/>
      <c r="M62" s="4"/>
      <c r="N62" s="35"/>
      <c r="O62" s="25"/>
    </row>
    <row r="63" ht="12.75">
      <c r="N63" s="35"/>
    </row>
    <row r="64" spans="1:15" ht="12.75">
      <c r="A64" s="2" t="s">
        <v>133</v>
      </c>
      <c r="B64" s="59">
        <f>SUM(B7:B63)</f>
        <v>30839172</v>
      </c>
      <c r="C64" s="59">
        <f aca="true" t="shared" si="1" ref="C64:H64">SUM(C7:C63)</f>
        <v>41467788</v>
      </c>
      <c r="D64" s="59">
        <f t="shared" si="1"/>
        <v>888600666</v>
      </c>
      <c r="E64" s="59">
        <f t="shared" si="1"/>
        <v>7292203</v>
      </c>
      <c r="F64" s="59">
        <f t="shared" si="1"/>
        <v>43062692</v>
      </c>
      <c r="G64" s="59">
        <f t="shared" si="1"/>
        <v>31679229</v>
      </c>
      <c r="H64" s="59">
        <f t="shared" si="1"/>
        <v>1042941750</v>
      </c>
      <c r="I64" s="59"/>
      <c r="J64" s="59">
        <f>SUM(J7:J63)</f>
        <v>134583031</v>
      </c>
      <c r="K64" s="59">
        <f>SUM(K7:K63)</f>
        <v>0</v>
      </c>
      <c r="L64" s="70"/>
      <c r="O64" s="71"/>
    </row>
    <row r="65" spans="2:11" ht="12.75">
      <c r="B65" s="5"/>
      <c r="H65" s="5"/>
      <c r="I65" s="5"/>
      <c r="K65" s="5"/>
    </row>
    <row r="68" spans="8:9" ht="12.75">
      <c r="H68" s="62"/>
      <c r="I68" s="62"/>
    </row>
    <row r="71" spans="8:9" ht="12.75">
      <c r="H71" s="62"/>
      <c r="I71" s="62"/>
    </row>
    <row r="74" ht="12.75">
      <c r="A74" s="7"/>
    </row>
    <row r="76" ht="12.75">
      <c r="A76" s="7"/>
    </row>
  </sheetData>
  <printOptions/>
  <pageMargins left="0.25" right="0.25" top="0.5" bottom="0.5" header="0.5" footer="0.5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130" zoomScaleNormal="13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5.28125" style="1" customWidth="1"/>
    <col min="2" max="2" width="8.7109375" style="1" bestFit="1" customWidth="1"/>
    <col min="3" max="3" width="9.57421875" style="1" bestFit="1" customWidth="1"/>
    <col min="4" max="4" width="10.8515625" style="1" bestFit="1" customWidth="1"/>
    <col min="5" max="6" width="9.140625" style="1" customWidth="1"/>
    <col min="7" max="7" width="10.00390625" style="1" customWidth="1"/>
    <col min="8" max="8" width="11.00390625" style="1" bestFit="1" customWidth="1"/>
    <col min="9" max="9" width="5.57421875" style="1" customWidth="1"/>
    <col min="10" max="10" width="10.140625" style="1" bestFit="1" customWidth="1"/>
    <col min="11" max="11" width="9.8515625" style="1" bestFit="1" customWidth="1"/>
    <col min="12" max="16384" width="11.421875" style="1" customWidth="1"/>
  </cols>
  <sheetData>
    <row r="1" spans="1:11" ht="15">
      <c r="A1" s="31" t="s">
        <v>123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3" t="s">
        <v>101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33" t="s">
        <v>129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12.75">
      <c r="A4" s="24"/>
    </row>
    <row r="5" spans="1:15" s="28" customFormat="1" ht="31.5" customHeight="1">
      <c r="A5" s="26" t="s">
        <v>24</v>
      </c>
      <c r="B5" s="26" t="s">
        <v>12</v>
      </c>
      <c r="C5" s="27" t="s">
        <v>13</v>
      </c>
      <c r="D5" s="27" t="s">
        <v>94</v>
      </c>
      <c r="E5" s="27" t="s">
        <v>18</v>
      </c>
      <c r="F5" s="61" t="s">
        <v>19</v>
      </c>
      <c r="G5" s="27" t="s">
        <v>20</v>
      </c>
      <c r="H5" s="27" t="s">
        <v>99</v>
      </c>
      <c r="I5" s="27"/>
      <c r="J5" s="27" t="s">
        <v>21</v>
      </c>
      <c r="K5" s="27" t="s">
        <v>100</v>
      </c>
      <c r="M5" s="61"/>
      <c r="N5" s="61"/>
      <c r="O5" s="61"/>
    </row>
    <row r="7" spans="1:11" ht="12.75">
      <c r="A7" s="12" t="s">
        <v>26</v>
      </c>
      <c r="B7" s="5">
        <v>1410</v>
      </c>
      <c r="C7" s="5">
        <v>570736</v>
      </c>
      <c r="D7" s="5">
        <v>20679928</v>
      </c>
      <c r="E7" s="5">
        <v>0</v>
      </c>
      <c r="F7" s="5">
        <v>1547108</v>
      </c>
      <c r="G7" s="5">
        <v>0</v>
      </c>
      <c r="H7" s="5">
        <f>SUM(B7:G7)</f>
        <v>22799182</v>
      </c>
      <c r="J7" s="5">
        <v>6265445</v>
      </c>
      <c r="K7" s="5">
        <v>0</v>
      </c>
    </row>
    <row r="8" spans="1:11" ht="12.75">
      <c r="A8" s="12" t="s">
        <v>27</v>
      </c>
      <c r="B8" s="5">
        <v>445452</v>
      </c>
      <c r="C8" s="5">
        <v>302992</v>
      </c>
      <c r="D8" s="5">
        <v>6012465</v>
      </c>
      <c r="E8" s="5">
        <v>8518</v>
      </c>
      <c r="F8" s="5">
        <v>269327</v>
      </c>
      <c r="G8" s="5">
        <v>5636</v>
      </c>
      <c r="H8" s="5">
        <f aca="true" t="shared" si="0" ref="H8:H62">SUM(B8:G8)</f>
        <v>7044390</v>
      </c>
      <c r="J8" s="5">
        <v>0</v>
      </c>
      <c r="K8" s="5">
        <v>0</v>
      </c>
    </row>
    <row r="9" spans="1:11" ht="12.75">
      <c r="A9" s="12" t="s">
        <v>28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J9" s="5">
        <v>0</v>
      </c>
      <c r="K9" s="5">
        <v>0</v>
      </c>
    </row>
    <row r="10" spans="1:11" ht="12.75">
      <c r="A10" s="12" t="s">
        <v>29</v>
      </c>
      <c r="B10" s="5">
        <v>1134261</v>
      </c>
      <c r="C10" s="5">
        <v>1160680</v>
      </c>
      <c r="D10" s="5">
        <v>40582425</v>
      </c>
      <c r="E10" s="5">
        <v>628354</v>
      </c>
      <c r="F10" s="5">
        <v>553024</v>
      </c>
      <c r="G10" s="5">
        <v>0</v>
      </c>
      <c r="H10" s="5">
        <f t="shared" si="0"/>
        <v>44058744</v>
      </c>
      <c r="J10" s="5">
        <v>1845121</v>
      </c>
      <c r="K10" s="5">
        <v>0</v>
      </c>
    </row>
    <row r="11" spans="1:11" ht="12.75">
      <c r="A11" s="12" t="s">
        <v>30</v>
      </c>
      <c r="B11" s="5">
        <v>76781</v>
      </c>
      <c r="C11" s="5">
        <v>292728</v>
      </c>
      <c r="D11" s="5">
        <v>3093252</v>
      </c>
      <c r="E11" s="5">
        <v>0</v>
      </c>
      <c r="F11" s="5">
        <v>0</v>
      </c>
      <c r="G11" s="5">
        <v>0</v>
      </c>
      <c r="H11" s="5">
        <f t="shared" si="0"/>
        <v>3462761</v>
      </c>
      <c r="J11" s="5">
        <v>11264066</v>
      </c>
      <c r="K11" s="5">
        <v>0</v>
      </c>
    </row>
    <row r="12" spans="1:11" ht="12.75">
      <c r="A12" s="12" t="s">
        <v>31</v>
      </c>
      <c r="B12" s="5">
        <v>6502263</v>
      </c>
      <c r="C12" s="5">
        <v>10148180</v>
      </c>
      <c r="D12" s="5">
        <v>502668641</v>
      </c>
      <c r="E12" s="5">
        <v>0</v>
      </c>
      <c r="F12" s="5">
        <v>0</v>
      </c>
      <c r="G12" s="5">
        <v>0</v>
      </c>
      <c r="H12" s="5">
        <f t="shared" si="0"/>
        <v>519319084</v>
      </c>
      <c r="J12" s="5">
        <v>51423690</v>
      </c>
      <c r="K12" s="5">
        <v>0</v>
      </c>
    </row>
    <row r="13" spans="1:11" ht="12.75">
      <c r="A13" s="12" t="s">
        <v>32</v>
      </c>
      <c r="B13" s="5">
        <v>835902</v>
      </c>
      <c r="C13" s="5">
        <v>1942882</v>
      </c>
      <c r="D13" s="5">
        <v>34845876</v>
      </c>
      <c r="E13" s="5">
        <v>0</v>
      </c>
      <c r="F13" s="5">
        <v>0</v>
      </c>
      <c r="G13" s="5">
        <v>0</v>
      </c>
      <c r="H13" s="5">
        <f t="shared" si="0"/>
        <v>37624660</v>
      </c>
      <c r="J13" s="5">
        <v>4925832</v>
      </c>
      <c r="K13" s="5">
        <v>0</v>
      </c>
    </row>
    <row r="14" spans="1:11" ht="12.75">
      <c r="A14" s="12" t="s">
        <v>33</v>
      </c>
      <c r="B14" s="5">
        <v>0</v>
      </c>
      <c r="C14" s="5">
        <v>2535577</v>
      </c>
      <c r="D14" s="5">
        <v>33268958</v>
      </c>
      <c r="E14" s="5">
        <v>27135</v>
      </c>
      <c r="F14" s="5">
        <v>0</v>
      </c>
      <c r="G14" s="5">
        <v>0</v>
      </c>
      <c r="H14" s="5">
        <f t="shared" si="0"/>
        <v>35831670</v>
      </c>
      <c r="J14" s="5">
        <v>0</v>
      </c>
      <c r="K14" s="5">
        <v>0</v>
      </c>
    </row>
    <row r="15" spans="1:11" ht="12.75">
      <c r="A15" s="12" t="s">
        <v>34</v>
      </c>
      <c r="B15" s="5">
        <v>0</v>
      </c>
      <c r="C15" s="5">
        <v>0</v>
      </c>
      <c r="D15" s="5">
        <v>6384843</v>
      </c>
      <c r="E15" s="5">
        <v>0</v>
      </c>
      <c r="F15" s="5">
        <v>0</v>
      </c>
      <c r="G15" s="5">
        <v>0</v>
      </c>
      <c r="H15" s="5">
        <f t="shared" si="0"/>
        <v>6384843</v>
      </c>
      <c r="J15" s="5">
        <v>706007</v>
      </c>
      <c r="K15" s="5">
        <v>0</v>
      </c>
    </row>
    <row r="16" spans="1:11" ht="12.75">
      <c r="A16" s="73" t="s">
        <v>132</v>
      </c>
      <c r="B16" s="5">
        <v>0</v>
      </c>
      <c r="C16" s="5">
        <v>1700427</v>
      </c>
      <c r="D16" s="5">
        <v>2442354</v>
      </c>
      <c r="E16" s="5">
        <v>0</v>
      </c>
      <c r="F16" s="5">
        <v>0</v>
      </c>
      <c r="G16" s="5">
        <v>0</v>
      </c>
      <c r="H16" s="5">
        <f t="shared" si="0"/>
        <v>4142781</v>
      </c>
      <c r="J16" s="5">
        <v>741927</v>
      </c>
      <c r="K16" s="5">
        <v>0</v>
      </c>
    </row>
    <row r="17" spans="1:11" ht="12.75">
      <c r="A17" s="12" t="s">
        <v>35</v>
      </c>
      <c r="B17" s="5">
        <v>2714172</v>
      </c>
      <c r="C17" s="5">
        <v>25616</v>
      </c>
      <c r="D17" s="5">
        <v>119162180</v>
      </c>
      <c r="E17" s="5">
        <v>0</v>
      </c>
      <c r="F17" s="5">
        <v>4058662</v>
      </c>
      <c r="G17" s="5">
        <v>8592151</v>
      </c>
      <c r="H17" s="5">
        <f t="shared" si="0"/>
        <v>134552781</v>
      </c>
      <c r="J17" s="5">
        <v>0</v>
      </c>
      <c r="K17" s="5">
        <v>0</v>
      </c>
    </row>
    <row r="18" spans="1:11" ht="12.75">
      <c r="A18" s="12" t="s">
        <v>36</v>
      </c>
      <c r="B18" s="5">
        <v>16725</v>
      </c>
      <c r="C18" s="5">
        <v>0</v>
      </c>
      <c r="D18" s="5">
        <v>78461154</v>
      </c>
      <c r="E18" s="5">
        <v>0</v>
      </c>
      <c r="F18" s="5">
        <v>901958</v>
      </c>
      <c r="G18" s="5">
        <v>0</v>
      </c>
      <c r="H18" s="5">
        <f t="shared" si="0"/>
        <v>79379837</v>
      </c>
      <c r="J18" s="5">
        <v>0</v>
      </c>
      <c r="K18" s="5">
        <v>0</v>
      </c>
    </row>
    <row r="19" spans="1:11" ht="12.75">
      <c r="A19" s="12" t="s">
        <v>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J19" s="5">
        <v>0</v>
      </c>
      <c r="K19" s="5">
        <v>0</v>
      </c>
    </row>
    <row r="20" spans="1:11" ht="12.75">
      <c r="A20" s="12" t="s">
        <v>38</v>
      </c>
      <c r="B20" s="5">
        <v>712940</v>
      </c>
      <c r="C20" s="5">
        <v>597837</v>
      </c>
      <c r="D20" s="5">
        <v>6623903</v>
      </c>
      <c r="E20" s="5">
        <v>309537</v>
      </c>
      <c r="F20" s="5">
        <v>0</v>
      </c>
      <c r="G20" s="5">
        <v>0</v>
      </c>
      <c r="H20" s="5">
        <f t="shared" si="0"/>
        <v>8244217</v>
      </c>
      <c r="J20" s="5">
        <v>1283332</v>
      </c>
      <c r="K20" s="5">
        <v>0</v>
      </c>
    </row>
    <row r="21" spans="1:11" ht="12.75">
      <c r="A21" s="12" t="s">
        <v>39</v>
      </c>
      <c r="B21" s="5">
        <v>0</v>
      </c>
      <c r="C21" s="5">
        <v>0</v>
      </c>
      <c r="D21" s="5">
        <v>10676104</v>
      </c>
      <c r="E21" s="5">
        <v>0</v>
      </c>
      <c r="F21" s="5">
        <v>0</v>
      </c>
      <c r="G21" s="5">
        <v>0</v>
      </c>
      <c r="H21" s="5">
        <f t="shared" si="0"/>
        <v>10676104</v>
      </c>
      <c r="J21" s="5">
        <v>14742</v>
      </c>
      <c r="K21" s="5">
        <v>0</v>
      </c>
    </row>
    <row r="22" spans="1:11" ht="12.75">
      <c r="A22" s="12" t="s">
        <v>40</v>
      </c>
      <c r="B22" s="5">
        <v>12228809</v>
      </c>
      <c r="C22" s="5">
        <v>0</v>
      </c>
      <c r="D22" s="5">
        <v>113009547</v>
      </c>
      <c r="E22" s="5">
        <v>225516</v>
      </c>
      <c r="F22" s="5">
        <v>9461203</v>
      </c>
      <c r="G22" s="5">
        <v>89637</v>
      </c>
      <c r="H22" s="5">
        <f t="shared" si="0"/>
        <v>135014712</v>
      </c>
      <c r="J22" s="5">
        <v>0</v>
      </c>
      <c r="K22" s="5">
        <v>0</v>
      </c>
    </row>
    <row r="23" spans="1:11" ht="12.75">
      <c r="A23" s="12" t="s">
        <v>41</v>
      </c>
      <c r="B23" s="5">
        <v>1550818</v>
      </c>
      <c r="C23" s="5">
        <v>1658127</v>
      </c>
      <c r="D23" s="5">
        <v>46687874</v>
      </c>
      <c r="E23" s="5">
        <v>1336772</v>
      </c>
      <c r="F23" s="5">
        <v>1444268</v>
      </c>
      <c r="G23" s="5">
        <v>0</v>
      </c>
      <c r="H23" s="5">
        <f t="shared" si="0"/>
        <v>52677859</v>
      </c>
      <c r="J23" s="5">
        <v>0</v>
      </c>
      <c r="K23" s="5">
        <v>0</v>
      </c>
    </row>
    <row r="24" spans="1:11" ht="12.75">
      <c r="A24" s="12" t="s">
        <v>42</v>
      </c>
      <c r="B24" s="5">
        <v>630707</v>
      </c>
      <c r="C24" s="5">
        <v>525524</v>
      </c>
      <c r="D24" s="5">
        <v>13895762</v>
      </c>
      <c r="E24" s="5">
        <v>0</v>
      </c>
      <c r="F24" s="5">
        <v>0</v>
      </c>
      <c r="G24" s="5">
        <v>4421864</v>
      </c>
      <c r="H24" s="5">
        <f t="shared" si="0"/>
        <v>19473857</v>
      </c>
      <c r="J24" s="5">
        <v>4406742</v>
      </c>
      <c r="K24" s="5">
        <v>0</v>
      </c>
    </row>
    <row r="25" spans="1:11" ht="12.75">
      <c r="A25" s="12" t="s">
        <v>43</v>
      </c>
      <c r="B25" s="5">
        <v>0</v>
      </c>
      <c r="C25" s="5">
        <v>0</v>
      </c>
      <c r="D25" s="5">
        <v>22869238</v>
      </c>
      <c r="E25" s="5">
        <v>126081</v>
      </c>
      <c r="F25" s="5">
        <v>0</v>
      </c>
      <c r="G25" s="5">
        <v>0</v>
      </c>
      <c r="H25" s="5">
        <f t="shared" si="0"/>
        <v>22995319</v>
      </c>
      <c r="J25" s="5">
        <v>0</v>
      </c>
      <c r="K25" s="5">
        <v>0</v>
      </c>
    </row>
    <row r="26" spans="1:11" ht="12.75">
      <c r="A26" s="12" t="s">
        <v>44</v>
      </c>
      <c r="B26" s="5">
        <v>311674</v>
      </c>
      <c r="C26" s="5">
        <v>0</v>
      </c>
      <c r="D26" s="5">
        <v>26915835</v>
      </c>
      <c r="E26" s="5">
        <v>0</v>
      </c>
      <c r="F26" s="5">
        <v>0</v>
      </c>
      <c r="G26" s="5">
        <v>0</v>
      </c>
      <c r="H26" s="5">
        <f t="shared" si="0"/>
        <v>27227509</v>
      </c>
      <c r="J26" s="5">
        <v>0</v>
      </c>
      <c r="K26" s="5">
        <v>0</v>
      </c>
    </row>
    <row r="27" spans="1:11" ht="12.75">
      <c r="A27" s="12" t="s">
        <v>45</v>
      </c>
      <c r="B27" s="5">
        <v>0</v>
      </c>
      <c r="C27" s="5">
        <v>255991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255991</v>
      </c>
      <c r="J27" s="5">
        <v>23601883</v>
      </c>
      <c r="K27" s="5">
        <v>0</v>
      </c>
    </row>
    <row r="28" spans="1:11" ht="12.75">
      <c r="A28" s="12" t="s">
        <v>46</v>
      </c>
      <c r="B28" s="5">
        <v>315063</v>
      </c>
      <c r="C28" s="5">
        <v>203282</v>
      </c>
      <c r="D28" s="5">
        <v>7222871</v>
      </c>
      <c r="E28" s="5">
        <v>0</v>
      </c>
      <c r="F28" s="5">
        <v>0</v>
      </c>
      <c r="G28" s="5">
        <v>0</v>
      </c>
      <c r="H28" s="5">
        <f t="shared" si="0"/>
        <v>7741216</v>
      </c>
      <c r="J28" s="5">
        <v>139959</v>
      </c>
      <c r="K28" s="5">
        <v>159089</v>
      </c>
    </row>
    <row r="29" spans="1:11" ht="12.75">
      <c r="A29" s="12" t="s">
        <v>47</v>
      </c>
      <c r="B29" s="5">
        <v>3795116</v>
      </c>
      <c r="C29" s="5">
        <v>0</v>
      </c>
      <c r="D29" s="5">
        <v>40388419</v>
      </c>
      <c r="E29" s="5">
        <v>0</v>
      </c>
      <c r="F29" s="5">
        <v>9221145</v>
      </c>
      <c r="G29" s="5">
        <v>0</v>
      </c>
      <c r="H29" s="5">
        <f t="shared" si="0"/>
        <v>53404680</v>
      </c>
      <c r="J29" s="5">
        <v>1603659</v>
      </c>
      <c r="K29" s="5">
        <v>0</v>
      </c>
    </row>
    <row r="30" spans="1:11" ht="12.75">
      <c r="A30" s="12" t="s">
        <v>48</v>
      </c>
      <c r="B30" s="5">
        <v>8213010</v>
      </c>
      <c r="C30" s="5">
        <v>8013327</v>
      </c>
      <c r="D30" s="5">
        <v>29547353</v>
      </c>
      <c r="E30" s="5">
        <v>0</v>
      </c>
      <c r="F30" s="5">
        <v>4746402</v>
      </c>
      <c r="G30" s="5">
        <v>0</v>
      </c>
      <c r="H30" s="5">
        <f t="shared" si="0"/>
        <v>50520092</v>
      </c>
      <c r="J30" s="5">
        <v>4735713</v>
      </c>
      <c r="K30" s="5">
        <v>0</v>
      </c>
    </row>
    <row r="31" spans="1:11" ht="12.75">
      <c r="A31" s="12" t="s">
        <v>49</v>
      </c>
      <c r="B31" s="5">
        <v>0</v>
      </c>
      <c r="C31" s="5">
        <v>8168492</v>
      </c>
      <c r="D31" s="5">
        <v>84423800</v>
      </c>
      <c r="E31" s="5">
        <v>0</v>
      </c>
      <c r="F31" s="5">
        <v>0</v>
      </c>
      <c r="G31" s="5">
        <v>0</v>
      </c>
      <c r="H31" s="5">
        <f t="shared" si="0"/>
        <v>92592292</v>
      </c>
      <c r="J31" s="5">
        <v>0</v>
      </c>
      <c r="K31" s="5">
        <v>0</v>
      </c>
    </row>
    <row r="32" spans="1:11" ht="12.75">
      <c r="A32" s="12" t="s">
        <v>50</v>
      </c>
      <c r="B32" s="5">
        <v>0</v>
      </c>
      <c r="C32" s="5">
        <v>0</v>
      </c>
      <c r="D32" s="5">
        <v>47288014</v>
      </c>
      <c r="E32" s="5">
        <v>0</v>
      </c>
      <c r="F32" s="5">
        <v>0</v>
      </c>
      <c r="G32" s="5">
        <v>2364400</v>
      </c>
      <c r="H32" s="5">
        <f t="shared" si="0"/>
        <v>49652414</v>
      </c>
      <c r="J32" s="5">
        <v>302111</v>
      </c>
      <c r="K32" s="5">
        <v>0</v>
      </c>
    </row>
    <row r="33" spans="1:12" ht="12.75">
      <c r="A33" s="12" t="s">
        <v>51</v>
      </c>
      <c r="B33" s="5">
        <v>0</v>
      </c>
      <c r="C33" s="5">
        <v>0</v>
      </c>
      <c r="D33" s="5">
        <v>16051288</v>
      </c>
      <c r="E33" s="5">
        <v>0</v>
      </c>
      <c r="F33" s="5">
        <v>1379372</v>
      </c>
      <c r="G33" s="5">
        <v>0</v>
      </c>
      <c r="H33" s="5">
        <f t="shared" si="0"/>
        <v>17430660</v>
      </c>
      <c r="J33" s="5">
        <v>2159276</v>
      </c>
      <c r="K33" s="70">
        <v>0</v>
      </c>
      <c r="L33" s="35"/>
    </row>
    <row r="34" spans="1:11" ht="12.75">
      <c r="A34" s="12" t="s">
        <v>52</v>
      </c>
      <c r="B34" s="5">
        <v>309997</v>
      </c>
      <c r="C34" s="5">
        <v>10019120</v>
      </c>
      <c r="D34" s="5">
        <v>35734929</v>
      </c>
      <c r="E34" s="5">
        <v>0</v>
      </c>
      <c r="F34" s="5">
        <v>0</v>
      </c>
      <c r="G34" s="5">
        <v>0</v>
      </c>
      <c r="H34" s="5">
        <f t="shared" si="0"/>
        <v>46064046</v>
      </c>
      <c r="J34" s="5">
        <v>0</v>
      </c>
      <c r="K34" s="5">
        <v>0</v>
      </c>
    </row>
    <row r="35" spans="1:11" ht="12.75">
      <c r="A35" s="12" t="s">
        <v>53</v>
      </c>
      <c r="B35" s="5">
        <v>0</v>
      </c>
      <c r="C35" s="5">
        <v>0</v>
      </c>
      <c r="D35" s="5">
        <v>3759336</v>
      </c>
      <c r="E35" s="5">
        <v>0</v>
      </c>
      <c r="F35" s="5">
        <v>213519</v>
      </c>
      <c r="G35" s="5">
        <v>0</v>
      </c>
      <c r="H35" s="5">
        <f t="shared" si="0"/>
        <v>3972855</v>
      </c>
      <c r="J35" s="5">
        <v>1420831</v>
      </c>
      <c r="K35" s="5">
        <v>0</v>
      </c>
    </row>
    <row r="36" spans="1:11" ht="12.75">
      <c r="A36" s="12" t="s">
        <v>54</v>
      </c>
      <c r="B36" s="5">
        <v>0</v>
      </c>
      <c r="C36" s="5">
        <v>0</v>
      </c>
      <c r="D36" s="5">
        <v>14867363</v>
      </c>
      <c r="E36" s="5">
        <v>0</v>
      </c>
      <c r="F36" s="5">
        <v>0</v>
      </c>
      <c r="G36" s="5">
        <v>0</v>
      </c>
      <c r="H36" s="5">
        <f t="shared" si="0"/>
        <v>14867363</v>
      </c>
      <c r="J36" s="5">
        <v>0</v>
      </c>
      <c r="K36" s="5">
        <v>0</v>
      </c>
    </row>
    <row r="37" spans="1:11" ht="12.75">
      <c r="A37" s="12" t="s">
        <v>55</v>
      </c>
      <c r="B37" s="5">
        <v>82932</v>
      </c>
      <c r="C37" s="5">
        <v>0</v>
      </c>
      <c r="D37" s="5">
        <v>7784283</v>
      </c>
      <c r="E37" s="5">
        <v>0</v>
      </c>
      <c r="F37" s="5">
        <v>792734</v>
      </c>
      <c r="G37" s="5">
        <v>0</v>
      </c>
      <c r="H37" s="5">
        <f t="shared" si="0"/>
        <v>8659949</v>
      </c>
      <c r="J37" s="5">
        <v>7339216</v>
      </c>
      <c r="K37" s="5">
        <v>0</v>
      </c>
    </row>
    <row r="38" spans="1:11" ht="12.75">
      <c r="A38" s="12" t="s">
        <v>56</v>
      </c>
      <c r="B38" s="5">
        <v>0</v>
      </c>
      <c r="C38" s="5">
        <v>0</v>
      </c>
      <c r="D38" s="5">
        <v>12277438</v>
      </c>
      <c r="E38" s="5">
        <v>0</v>
      </c>
      <c r="F38" s="5">
        <v>0</v>
      </c>
      <c r="G38" s="5">
        <v>0</v>
      </c>
      <c r="H38" s="5">
        <f t="shared" si="0"/>
        <v>12277438</v>
      </c>
      <c r="J38" s="5">
        <v>0</v>
      </c>
      <c r="K38" s="5">
        <v>0</v>
      </c>
    </row>
    <row r="39" spans="1:11" ht="12.75">
      <c r="A39" s="12" t="s">
        <v>57</v>
      </c>
      <c r="B39" s="5">
        <v>3407174</v>
      </c>
      <c r="C39" s="5">
        <v>6137652</v>
      </c>
      <c r="D39" s="5">
        <v>65877616</v>
      </c>
      <c r="E39" s="5">
        <v>207754</v>
      </c>
      <c r="F39" s="5">
        <v>12297712</v>
      </c>
      <c r="G39" s="5">
        <v>0</v>
      </c>
      <c r="H39" s="5">
        <f t="shared" si="0"/>
        <v>87927908</v>
      </c>
      <c r="J39" s="5">
        <v>74363</v>
      </c>
      <c r="K39" s="5">
        <v>0</v>
      </c>
    </row>
    <row r="40" spans="1:11" ht="12.75">
      <c r="A40" s="12" t="s">
        <v>58</v>
      </c>
      <c r="B40" s="5">
        <v>0</v>
      </c>
      <c r="C40" s="5">
        <v>0</v>
      </c>
      <c r="D40" s="5">
        <v>13514441</v>
      </c>
      <c r="E40" s="5">
        <v>0</v>
      </c>
      <c r="F40" s="5">
        <v>0</v>
      </c>
      <c r="G40" s="5">
        <v>0</v>
      </c>
      <c r="H40" s="5">
        <f t="shared" si="0"/>
        <v>13514441</v>
      </c>
      <c r="J40" s="5">
        <v>0</v>
      </c>
      <c r="K40" s="5">
        <v>0</v>
      </c>
    </row>
    <row r="41" spans="1:11" ht="12.75">
      <c r="A41" s="12" t="s">
        <v>59</v>
      </c>
      <c r="B41" s="5">
        <v>1864635</v>
      </c>
      <c r="C41" s="5">
        <v>0</v>
      </c>
      <c r="D41" s="5">
        <v>158088561</v>
      </c>
      <c r="E41" s="5">
        <v>0</v>
      </c>
      <c r="F41" s="5">
        <v>0</v>
      </c>
      <c r="G41" s="5">
        <v>0</v>
      </c>
      <c r="H41" s="5">
        <f t="shared" si="0"/>
        <v>159953196</v>
      </c>
      <c r="J41" s="5">
        <v>30101628</v>
      </c>
      <c r="K41" s="5">
        <v>0</v>
      </c>
    </row>
    <row r="42" spans="1:11" ht="12.75">
      <c r="A42" s="12" t="s">
        <v>60</v>
      </c>
      <c r="B42" s="5">
        <v>0</v>
      </c>
      <c r="C42" s="5">
        <v>0</v>
      </c>
      <c r="D42" s="5">
        <v>67300655</v>
      </c>
      <c r="E42" s="5">
        <v>1342916</v>
      </c>
      <c r="F42" s="5">
        <v>0</v>
      </c>
      <c r="G42" s="5">
        <v>0</v>
      </c>
      <c r="H42" s="5">
        <f t="shared" si="0"/>
        <v>68643571</v>
      </c>
      <c r="J42" s="5">
        <v>0</v>
      </c>
      <c r="K42" s="5">
        <v>0</v>
      </c>
    </row>
    <row r="43" spans="1:11" ht="12.75">
      <c r="A43" s="12" t="s">
        <v>61</v>
      </c>
      <c r="B43" s="5">
        <v>0</v>
      </c>
      <c r="C43" s="5">
        <v>604066</v>
      </c>
      <c r="D43" s="5">
        <v>3618188</v>
      </c>
      <c r="E43" s="5">
        <v>0</v>
      </c>
      <c r="F43" s="5">
        <v>0</v>
      </c>
      <c r="G43" s="5">
        <v>0</v>
      </c>
      <c r="H43" s="5">
        <f t="shared" si="0"/>
        <v>4222254</v>
      </c>
      <c r="J43" s="5">
        <v>0</v>
      </c>
      <c r="K43" s="5">
        <v>0</v>
      </c>
    </row>
    <row r="44" spans="1:11" ht="12.75">
      <c r="A44" s="73" t="s">
        <v>134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f t="shared" si="0"/>
        <v>0</v>
      </c>
      <c r="J44" s="5">
        <v>0</v>
      </c>
      <c r="K44" s="5">
        <v>0</v>
      </c>
    </row>
    <row r="45" spans="1:11" ht="12.75">
      <c r="A45" s="12" t="s">
        <v>62</v>
      </c>
      <c r="B45" s="5">
        <v>5172206</v>
      </c>
      <c r="C45" s="5">
        <v>0</v>
      </c>
      <c r="D45" s="5">
        <v>90060011</v>
      </c>
      <c r="E45" s="5">
        <v>0</v>
      </c>
      <c r="F45" s="5">
        <v>0</v>
      </c>
      <c r="G45" s="5">
        <v>4093802</v>
      </c>
      <c r="H45" s="5">
        <f t="shared" si="0"/>
        <v>99326019</v>
      </c>
      <c r="J45" s="5">
        <v>0</v>
      </c>
      <c r="K45" s="5">
        <v>0</v>
      </c>
    </row>
    <row r="46" spans="1:11" ht="12.75">
      <c r="A46" s="12" t="s">
        <v>63</v>
      </c>
      <c r="B46" s="5">
        <v>0</v>
      </c>
      <c r="C46" s="5">
        <v>0</v>
      </c>
      <c r="D46" s="5">
        <v>25072466</v>
      </c>
      <c r="E46" s="5">
        <v>0</v>
      </c>
      <c r="F46" s="5">
        <v>0</v>
      </c>
      <c r="G46" s="5">
        <v>0</v>
      </c>
      <c r="H46" s="5">
        <f t="shared" si="0"/>
        <v>25072466</v>
      </c>
      <c r="J46" s="5">
        <v>0</v>
      </c>
      <c r="K46" s="5">
        <v>0</v>
      </c>
    </row>
    <row r="47" spans="1:11" ht="12.75">
      <c r="A47" s="12" t="s">
        <v>64</v>
      </c>
      <c r="B47" s="5">
        <v>0</v>
      </c>
      <c r="C47" s="5">
        <v>148004</v>
      </c>
      <c r="D47" s="5">
        <v>13814550</v>
      </c>
      <c r="E47" s="5">
        <v>1074549</v>
      </c>
      <c r="F47" s="5">
        <v>7897477</v>
      </c>
      <c r="G47" s="5">
        <v>0</v>
      </c>
      <c r="H47" s="5">
        <f t="shared" si="0"/>
        <v>22934580</v>
      </c>
      <c r="J47" s="5">
        <v>3469442</v>
      </c>
      <c r="K47" s="5">
        <v>0</v>
      </c>
    </row>
    <row r="48" spans="1:11" ht="12.75">
      <c r="A48" s="12" t="s">
        <v>65</v>
      </c>
      <c r="B48" s="5">
        <v>488902</v>
      </c>
      <c r="C48" s="5">
        <v>1907081</v>
      </c>
      <c r="D48" s="5">
        <v>97046614</v>
      </c>
      <c r="E48" s="5">
        <v>0</v>
      </c>
      <c r="F48" s="5">
        <v>0</v>
      </c>
      <c r="G48" s="5">
        <v>0</v>
      </c>
      <c r="H48" s="5">
        <f t="shared" si="0"/>
        <v>99442597</v>
      </c>
      <c r="J48" s="5">
        <v>3652102</v>
      </c>
      <c r="K48" s="5">
        <v>0</v>
      </c>
    </row>
    <row r="49" spans="1:11" ht="12.75">
      <c r="A49" s="12" t="s">
        <v>66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  <c r="J49" s="5">
        <v>0</v>
      </c>
      <c r="K49" s="5">
        <v>0</v>
      </c>
    </row>
    <row r="50" spans="1:11" ht="12.75">
      <c r="A50" s="12" t="s">
        <v>67</v>
      </c>
      <c r="B50" s="5">
        <v>0</v>
      </c>
      <c r="C50" s="5">
        <v>0</v>
      </c>
      <c r="D50" s="5">
        <v>8691992</v>
      </c>
      <c r="E50" s="5">
        <v>0</v>
      </c>
      <c r="F50" s="5">
        <v>0</v>
      </c>
      <c r="G50" s="5">
        <v>0</v>
      </c>
      <c r="H50" s="5">
        <f t="shared" si="0"/>
        <v>8691992</v>
      </c>
      <c r="J50" s="5">
        <v>0</v>
      </c>
      <c r="K50" s="5">
        <v>0</v>
      </c>
    </row>
    <row r="51" spans="1:11" ht="12.75">
      <c r="A51" s="12" t="s">
        <v>68</v>
      </c>
      <c r="B51" s="5">
        <v>0</v>
      </c>
      <c r="C51" s="5">
        <v>0</v>
      </c>
      <c r="D51" s="5">
        <v>28796565</v>
      </c>
      <c r="E51" s="5">
        <v>0</v>
      </c>
      <c r="F51" s="5">
        <v>0</v>
      </c>
      <c r="G51" s="5">
        <v>0</v>
      </c>
      <c r="H51" s="5">
        <f t="shared" si="0"/>
        <v>28796565</v>
      </c>
      <c r="J51" s="5">
        <v>19575</v>
      </c>
      <c r="K51" s="5">
        <v>0</v>
      </c>
    </row>
    <row r="52" spans="1:11" ht="12.75">
      <c r="A52" s="12" t="s">
        <v>69</v>
      </c>
      <c r="B52" s="5">
        <v>401121</v>
      </c>
      <c r="C52" s="5">
        <v>0</v>
      </c>
      <c r="D52" s="5">
        <v>5312324</v>
      </c>
      <c r="E52" s="5">
        <v>132757</v>
      </c>
      <c r="F52" s="5">
        <v>0</v>
      </c>
      <c r="G52" s="5">
        <v>81281</v>
      </c>
      <c r="H52" s="5">
        <f t="shared" si="0"/>
        <v>5927483</v>
      </c>
      <c r="J52" s="5">
        <v>0</v>
      </c>
      <c r="K52" s="5">
        <v>0</v>
      </c>
    </row>
    <row r="53" spans="1:11" ht="12.75">
      <c r="A53" s="12" t="s">
        <v>70</v>
      </c>
      <c r="B53" s="5">
        <v>0</v>
      </c>
      <c r="C53" s="5">
        <v>0</v>
      </c>
      <c r="D53" s="5">
        <v>43079570</v>
      </c>
      <c r="E53" s="5">
        <v>0</v>
      </c>
      <c r="F53" s="5">
        <v>0</v>
      </c>
      <c r="G53" s="5">
        <v>0</v>
      </c>
      <c r="H53" s="5">
        <f t="shared" si="0"/>
        <v>43079570</v>
      </c>
      <c r="J53" s="5">
        <v>1190976</v>
      </c>
      <c r="K53" s="5">
        <v>0</v>
      </c>
    </row>
    <row r="54" spans="1:11" ht="12.75">
      <c r="A54" s="12" t="s">
        <v>71</v>
      </c>
      <c r="B54" s="5">
        <v>0</v>
      </c>
      <c r="C54" s="5">
        <v>0</v>
      </c>
      <c r="D54" s="5">
        <v>147195971</v>
      </c>
      <c r="E54" s="5">
        <v>0</v>
      </c>
      <c r="F54" s="5">
        <v>0</v>
      </c>
      <c r="G54" s="5">
        <v>2065550</v>
      </c>
      <c r="H54" s="5">
        <f t="shared" si="0"/>
        <v>149261521</v>
      </c>
      <c r="J54" s="5">
        <v>36836922</v>
      </c>
      <c r="K54" s="5">
        <v>0</v>
      </c>
    </row>
    <row r="55" spans="1:11" ht="12.75">
      <c r="A55" s="12" t="s">
        <v>72</v>
      </c>
      <c r="B55" s="5">
        <v>0</v>
      </c>
      <c r="C55" s="5">
        <v>1501986</v>
      </c>
      <c r="D55" s="5">
        <v>3809139</v>
      </c>
      <c r="E55" s="5">
        <v>0</v>
      </c>
      <c r="F55" s="5">
        <v>0</v>
      </c>
      <c r="G55" s="5">
        <v>0</v>
      </c>
      <c r="H55" s="5">
        <f t="shared" si="0"/>
        <v>5311125</v>
      </c>
      <c r="J55" s="5">
        <v>0</v>
      </c>
      <c r="K55" s="5">
        <v>8759491</v>
      </c>
    </row>
    <row r="56" spans="1:11" ht="12.75">
      <c r="A56" s="12" t="s">
        <v>73</v>
      </c>
      <c r="B56" s="5">
        <v>201521</v>
      </c>
      <c r="C56" s="5">
        <v>279823</v>
      </c>
      <c r="D56" s="5">
        <v>3575378</v>
      </c>
      <c r="E56" s="5">
        <v>66235</v>
      </c>
      <c r="F56" s="5">
        <v>291819</v>
      </c>
      <c r="G56" s="5">
        <v>0</v>
      </c>
      <c r="H56" s="5">
        <f t="shared" si="0"/>
        <v>4414776</v>
      </c>
      <c r="J56" s="5">
        <v>0</v>
      </c>
      <c r="K56" s="5">
        <v>0</v>
      </c>
    </row>
    <row r="57" spans="1:11" ht="12.75">
      <c r="A57" s="12" t="s">
        <v>74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f t="shared" si="0"/>
        <v>0</v>
      </c>
      <c r="J57" s="5">
        <v>0</v>
      </c>
      <c r="K57" s="5">
        <v>0</v>
      </c>
    </row>
    <row r="58" spans="1:11" ht="12.75">
      <c r="A58" s="12" t="s">
        <v>75</v>
      </c>
      <c r="B58" s="5">
        <v>1335567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f t="shared" si="0"/>
        <v>1335567</v>
      </c>
      <c r="J58" s="5">
        <v>35470212</v>
      </c>
      <c r="K58" s="5">
        <v>0</v>
      </c>
    </row>
    <row r="59" spans="1:11" ht="12.75">
      <c r="A59" s="12" t="s">
        <v>76</v>
      </c>
      <c r="B59" s="5">
        <v>6029292</v>
      </c>
      <c r="C59" s="5">
        <v>382704</v>
      </c>
      <c r="D59" s="5">
        <v>45868201</v>
      </c>
      <c r="E59" s="5">
        <v>814152</v>
      </c>
      <c r="F59" s="5">
        <v>6535900</v>
      </c>
      <c r="G59" s="5">
        <v>1088963</v>
      </c>
      <c r="H59" s="5">
        <f t="shared" si="0"/>
        <v>60719212</v>
      </c>
      <c r="J59" s="5">
        <v>59961</v>
      </c>
      <c r="K59" s="5">
        <v>0</v>
      </c>
    </row>
    <row r="60" spans="1:11" ht="12.75">
      <c r="A60" s="12" t="s">
        <v>77</v>
      </c>
      <c r="B60" s="5">
        <v>329505</v>
      </c>
      <c r="C60" s="5">
        <v>0</v>
      </c>
      <c r="D60" s="5">
        <v>5897981</v>
      </c>
      <c r="E60" s="5">
        <v>0</v>
      </c>
      <c r="F60" s="5">
        <v>4148050</v>
      </c>
      <c r="G60" s="5">
        <v>0</v>
      </c>
      <c r="H60" s="5">
        <f t="shared" si="0"/>
        <v>10375536</v>
      </c>
      <c r="J60" s="5">
        <v>0</v>
      </c>
      <c r="K60" s="5">
        <v>0</v>
      </c>
    </row>
    <row r="61" spans="1:11" ht="12.75">
      <c r="A61" s="12" t="s">
        <v>78</v>
      </c>
      <c r="B61" s="5">
        <v>0</v>
      </c>
      <c r="C61" s="5">
        <v>4036106</v>
      </c>
      <c r="D61" s="5">
        <v>44540815</v>
      </c>
      <c r="E61" s="5">
        <v>0</v>
      </c>
      <c r="F61" s="5">
        <v>0</v>
      </c>
      <c r="G61" s="5">
        <v>0</v>
      </c>
      <c r="H61" s="5">
        <f t="shared" si="0"/>
        <v>48576921</v>
      </c>
      <c r="J61" s="5">
        <v>1971098</v>
      </c>
      <c r="K61" s="5">
        <v>0</v>
      </c>
    </row>
    <row r="62" spans="1:11" ht="12.75">
      <c r="A62" s="12" t="s">
        <v>79</v>
      </c>
      <c r="B62" s="5">
        <v>0</v>
      </c>
      <c r="C62" s="5">
        <v>0</v>
      </c>
      <c r="D62" s="5">
        <v>2859222</v>
      </c>
      <c r="E62" s="5">
        <v>0</v>
      </c>
      <c r="F62" s="5">
        <v>0</v>
      </c>
      <c r="G62" s="5">
        <v>0</v>
      </c>
      <c r="H62" s="5">
        <f t="shared" si="0"/>
        <v>2859222</v>
      </c>
      <c r="J62" s="5">
        <v>322210</v>
      </c>
      <c r="K62" s="5">
        <v>319236</v>
      </c>
    </row>
    <row r="64" spans="1:11" ht="12.75">
      <c r="A64" s="56" t="s">
        <v>133</v>
      </c>
      <c r="B64" s="57">
        <f>SUM(B7:B63)</f>
        <v>59107955</v>
      </c>
      <c r="C64" s="57">
        <f aca="true" t="shared" si="1" ref="C64:H64">SUM(C7:C63)</f>
        <v>63118940</v>
      </c>
      <c r="D64" s="57">
        <f t="shared" si="1"/>
        <v>2261645693</v>
      </c>
      <c r="E64" s="57">
        <f t="shared" si="1"/>
        <v>6300276</v>
      </c>
      <c r="F64" s="57">
        <f t="shared" si="1"/>
        <v>65759680</v>
      </c>
      <c r="G64" s="57">
        <f t="shared" si="1"/>
        <v>22803284</v>
      </c>
      <c r="H64" s="57">
        <f t="shared" si="1"/>
        <v>2478735828</v>
      </c>
      <c r="I64" s="58"/>
      <c r="J64" s="57">
        <f>SUM(J7:J63)</f>
        <v>237348041</v>
      </c>
      <c r="K64" s="57">
        <f>SUM(K7:K63)</f>
        <v>9237816</v>
      </c>
    </row>
    <row r="65" spans="1:8" ht="12.75">
      <c r="A65" s="53" t="s">
        <v>130</v>
      </c>
      <c r="H65" s="35"/>
    </row>
    <row r="67" ht="12.75">
      <c r="I67" s="29"/>
    </row>
    <row r="68" ht="12.75">
      <c r="I68" s="30"/>
    </row>
    <row r="71" ht="12.75">
      <c r="A71" s="7"/>
    </row>
    <row r="72" ht="12.75">
      <c r="A72" s="7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1" customWidth="1"/>
    <col min="2" max="2" width="11.140625" style="1" bestFit="1" customWidth="1"/>
    <col min="3" max="3" width="6.28125" style="1" bestFit="1" customWidth="1"/>
    <col min="4" max="4" width="11.140625" style="1" bestFit="1" customWidth="1"/>
    <col min="5" max="5" width="11.28125" style="1" bestFit="1" customWidth="1"/>
    <col min="6" max="7" width="11.140625" style="1" bestFit="1" customWidth="1"/>
    <col min="8" max="8" width="8.8515625" style="1" customWidth="1"/>
    <col min="9" max="9" width="11.140625" style="1" bestFit="1" customWidth="1"/>
    <col min="10" max="11" width="10.140625" style="1" bestFit="1" customWidth="1"/>
    <col min="12" max="12" width="11.140625" style="1" bestFit="1" customWidth="1"/>
    <col min="13" max="16384" width="11.421875" style="1" customWidth="1"/>
  </cols>
  <sheetData>
    <row r="1" spans="1:12" ht="15">
      <c r="A1" s="31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3" t="s">
        <v>110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3" t="s">
        <v>129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9:12" ht="12.75">
      <c r="I4" s="46" t="s">
        <v>107</v>
      </c>
      <c r="J4" s="47"/>
      <c r="K4" s="47"/>
      <c r="L4" s="32"/>
    </row>
    <row r="5" spans="1:12" ht="35.25" customHeight="1">
      <c r="A5" s="26" t="s">
        <v>24</v>
      </c>
      <c r="B5" s="27" t="s">
        <v>99</v>
      </c>
      <c r="C5" s="27" t="s">
        <v>97</v>
      </c>
      <c r="D5" s="27" t="s">
        <v>98</v>
      </c>
      <c r="E5" s="27" t="s">
        <v>111</v>
      </c>
      <c r="F5" s="27" t="s">
        <v>82</v>
      </c>
      <c r="G5" s="27" t="s">
        <v>112</v>
      </c>
      <c r="H5" s="27"/>
      <c r="I5" s="27" t="s">
        <v>113</v>
      </c>
      <c r="J5" s="27" t="s">
        <v>114</v>
      </c>
      <c r="K5" s="27" t="s">
        <v>115</v>
      </c>
      <c r="L5" s="27" t="s">
        <v>109</v>
      </c>
    </row>
    <row r="7" spans="1:12" ht="12.75">
      <c r="A7" s="60" t="s">
        <v>26</v>
      </c>
      <c r="B7" s="35">
        <f>Matching!H7</f>
        <v>22799182</v>
      </c>
      <c r="C7" s="48">
        <v>0.7075</v>
      </c>
      <c r="D7" s="35">
        <f>B7*C7</f>
        <v>16130421.265</v>
      </c>
      <c r="E7" s="35">
        <v>16130421</v>
      </c>
      <c r="F7" s="35">
        <f>D7-E7</f>
        <v>0.26500000059604645</v>
      </c>
      <c r="G7" s="35">
        <f>B7-E7</f>
        <v>6668761</v>
      </c>
      <c r="I7" s="35">
        <v>6228596</v>
      </c>
      <c r="J7" s="35">
        <v>0</v>
      </c>
      <c r="K7" s="35">
        <v>440165</v>
      </c>
      <c r="L7" s="35">
        <f>SUM(I7:K7)</f>
        <v>6668761</v>
      </c>
    </row>
    <row r="8" spans="1:12" ht="12.75">
      <c r="A8" s="60" t="s">
        <v>27</v>
      </c>
      <c r="B8" s="35">
        <f>Matching!H8</f>
        <v>7044390</v>
      </c>
      <c r="C8" s="48">
        <v>0.5413</v>
      </c>
      <c r="D8" s="35">
        <f aca="true" t="shared" si="0" ref="D8:D62">B8*C8</f>
        <v>3813128.307</v>
      </c>
      <c r="E8" s="35">
        <v>3813128</v>
      </c>
      <c r="F8" s="35">
        <f aca="true" t="shared" si="1" ref="F8:F62">D8-E8</f>
        <v>0.3070000000298023</v>
      </c>
      <c r="G8" s="35">
        <f aca="true" t="shared" si="2" ref="G8:G59">B8-E8</f>
        <v>3231262</v>
      </c>
      <c r="I8" s="35">
        <v>3231262</v>
      </c>
      <c r="J8" s="35">
        <v>0</v>
      </c>
      <c r="K8" s="35">
        <v>0</v>
      </c>
      <c r="L8" s="35">
        <f aca="true" t="shared" si="3" ref="L8:L62">SUM(I8:K8)</f>
        <v>3231262</v>
      </c>
    </row>
    <row r="9" spans="1:12" ht="12.75">
      <c r="A9" s="60" t="s">
        <v>28</v>
      </c>
      <c r="B9" s="35">
        <f>Matching!H9</f>
        <v>0</v>
      </c>
      <c r="C9" s="48">
        <v>0.5</v>
      </c>
      <c r="D9" s="35">
        <f t="shared" si="0"/>
        <v>0</v>
      </c>
      <c r="E9" s="35">
        <v>0</v>
      </c>
      <c r="F9" s="35">
        <f t="shared" si="1"/>
        <v>0</v>
      </c>
      <c r="G9" s="35">
        <f t="shared" si="2"/>
        <v>0</v>
      </c>
      <c r="I9" s="35">
        <v>0</v>
      </c>
      <c r="J9" s="35">
        <v>0</v>
      </c>
      <c r="K9" s="35">
        <v>0</v>
      </c>
      <c r="L9" s="35">
        <f t="shared" si="3"/>
        <v>0</v>
      </c>
    </row>
    <row r="10" spans="1:12" ht="12.75">
      <c r="A10" s="60" t="s">
        <v>29</v>
      </c>
      <c r="B10" s="35">
        <f>Matching!H10</f>
        <v>44058744</v>
      </c>
      <c r="C10" s="48">
        <v>0.6726</v>
      </c>
      <c r="D10" s="35">
        <f t="shared" si="0"/>
        <v>29633911.214399997</v>
      </c>
      <c r="E10" s="35">
        <v>29077286</v>
      </c>
      <c r="F10" s="35">
        <f t="shared" si="1"/>
        <v>556625.2143999971</v>
      </c>
      <c r="G10" s="35">
        <f>B10-E10</f>
        <v>14981458</v>
      </c>
      <c r="I10" s="35">
        <v>14981458</v>
      </c>
      <c r="J10" s="35">
        <v>0</v>
      </c>
      <c r="K10" s="35">
        <v>0</v>
      </c>
      <c r="L10" s="35">
        <f t="shared" si="3"/>
        <v>14981458</v>
      </c>
    </row>
    <row r="11" spans="1:12" ht="12.75">
      <c r="A11" s="60" t="s">
        <v>30</v>
      </c>
      <c r="B11" s="35">
        <f>Matching!H11</f>
        <v>3462761</v>
      </c>
      <c r="C11" s="48">
        <v>0.7467</v>
      </c>
      <c r="D11" s="35">
        <f t="shared" si="0"/>
        <v>2585643.6387</v>
      </c>
      <c r="E11" s="35">
        <v>2585644</v>
      </c>
      <c r="F11" s="35">
        <f t="shared" si="1"/>
        <v>-0.3612999999895692</v>
      </c>
      <c r="G11" s="35">
        <f t="shared" si="2"/>
        <v>877117</v>
      </c>
      <c r="I11" s="35">
        <v>877117</v>
      </c>
      <c r="J11" s="35">
        <v>0</v>
      </c>
      <c r="K11" s="35">
        <v>0</v>
      </c>
      <c r="L11" s="35">
        <f t="shared" si="3"/>
        <v>877117</v>
      </c>
    </row>
    <row r="12" spans="1:12" ht="12.75">
      <c r="A12" s="60" t="s">
        <v>31</v>
      </c>
      <c r="B12" s="35">
        <f>Matching!H12</f>
        <v>519319084</v>
      </c>
      <c r="C12" s="48">
        <v>0.5</v>
      </c>
      <c r="D12" s="35">
        <f t="shared" si="0"/>
        <v>259659542</v>
      </c>
      <c r="E12" s="35">
        <v>145673827</v>
      </c>
      <c r="F12" s="35">
        <f t="shared" si="1"/>
        <v>113985715</v>
      </c>
      <c r="G12" s="35">
        <f t="shared" si="2"/>
        <v>373645257</v>
      </c>
      <c r="I12" s="35">
        <v>373645257</v>
      </c>
      <c r="J12" s="35">
        <v>0</v>
      </c>
      <c r="K12" s="35">
        <v>0</v>
      </c>
      <c r="L12" s="35">
        <f t="shared" si="3"/>
        <v>373645257</v>
      </c>
    </row>
    <row r="13" spans="1:12" ht="12.75">
      <c r="A13" s="60" t="s">
        <v>32</v>
      </c>
      <c r="B13" s="35">
        <f>Matching!H13</f>
        <v>37624660</v>
      </c>
      <c r="C13" s="48">
        <v>0.5</v>
      </c>
      <c r="D13" s="35">
        <f t="shared" si="0"/>
        <v>18812330</v>
      </c>
      <c r="E13" s="35">
        <v>18812330</v>
      </c>
      <c r="F13" s="35">
        <f t="shared" si="1"/>
        <v>0</v>
      </c>
      <c r="G13" s="35">
        <f t="shared" si="2"/>
        <v>18812330</v>
      </c>
      <c r="I13" s="35">
        <v>17706217</v>
      </c>
      <c r="J13" s="35">
        <v>0</v>
      </c>
      <c r="K13" s="35">
        <v>1106113</v>
      </c>
      <c r="L13" s="35">
        <f t="shared" si="3"/>
        <v>18812330</v>
      </c>
    </row>
    <row r="14" spans="1:12" ht="12.75">
      <c r="A14" s="60" t="s">
        <v>33</v>
      </c>
      <c r="B14" s="35">
        <f>Matching!H14</f>
        <v>35831670</v>
      </c>
      <c r="C14" s="48">
        <v>0.5</v>
      </c>
      <c r="D14" s="35">
        <f t="shared" si="0"/>
        <v>17915835</v>
      </c>
      <c r="E14" s="35">
        <v>17915835</v>
      </c>
      <c r="F14" s="35">
        <f t="shared" si="1"/>
        <v>0</v>
      </c>
      <c r="G14" s="35">
        <f t="shared" si="2"/>
        <v>17915835</v>
      </c>
      <c r="I14" s="35">
        <v>17915835</v>
      </c>
      <c r="J14" s="35">
        <v>0</v>
      </c>
      <c r="K14" s="35">
        <v>0</v>
      </c>
      <c r="L14" s="35">
        <f t="shared" si="3"/>
        <v>17915835</v>
      </c>
    </row>
    <row r="15" spans="1:12" ht="12.75">
      <c r="A15" s="60" t="s">
        <v>34</v>
      </c>
      <c r="B15" s="35">
        <f>Matching!H15</f>
        <v>6384843</v>
      </c>
      <c r="C15" s="48">
        <v>0.5</v>
      </c>
      <c r="D15" s="35">
        <f t="shared" si="0"/>
        <v>3192421.5</v>
      </c>
      <c r="E15" s="35">
        <v>3192421</v>
      </c>
      <c r="F15" s="35">
        <f t="shared" si="1"/>
        <v>0.5</v>
      </c>
      <c r="G15" s="35">
        <f t="shared" si="2"/>
        <v>3192422</v>
      </c>
      <c r="I15" s="35">
        <v>3192422</v>
      </c>
      <c r="J15" s="35">
        <v>0</v>
      </c>
      <c r="K15" s="35">
        <v>0</v>
      </c>
      <c r="L15" s="35">
        <f t="shared" si="3"/>
        <v>3192422</v>
      </c>
    </row>
    <row r="16" spans="1:12" ht="12.75">
      <c r="A16" s="60" t="s">
        <v>132</v>
      </c>
      <c r="B16" s="35">
        <f>Matching!H16</f>
        <v>4142781</v>
      </c>
      <c r="C16" s="48">
        <v>0.5</v>
      </c>
      <c r="D16" s="35">
        <f t="shared" si="0"/>
        <v>2071390.5</v>
      </c>
      <c r="E16" s="35">
        <v>1700427</v>
      </c>
      <c r="F16" s="35">
        <f t="shared" si="1"/>
        <v>370963.5</v>
      </c>
      <c r="G16" s="35">
        <f t="shared" si="2"/>
        <v>2442354</v>
      </c>
      <c r="I16" s="35">
        <v>2442354</v>
      </c>
      <c r="J16" s="35">
        <v>0</v>
      </c>
      <c r="K16" s="35">
        <v>0</v>
      </c>
      <c r="L16" s="35">
        <f t="shared" si="3"/>
        <v>2442354</v>
      </c>
    </row>
    <row r="17" spans="1:12" ht="12.75">
      <c r="A17" s="60" t="s">
        <v>35</v>
      </c>
      <c r="B17" s="35">
        <f>Matching!H17</f>
        <v>134552781</v>
      </c>
      <c r="C17" s="48">
        <v>0.5893</v>
      </c>
      <c r="D17" s="35">
        <f t="shared" si="0"/>
        <v>79291953.8433</v>
      </c>
      <c r="E17" s="35">
        <v>79291954</v>
      </c>
      <c r="F17" s="35">
        <f t="shared" si="1"/>
        <v>-0.156700000166893</v>
      </c>
      <c r="G17" s="35">
        <f t="shared" si="2"/>
        <v>55260827</v>
      </c>
      <c r="I17" s="35">
        <v>38886961</v>
      </c>
      <c r="J17" s="35">
        <v>16373866</v>
      </c>
      <c r="K17" s="35">
        <v>0</v>
      </c>
      <c r="L17" s="35">
        <f t="shared" si="3"/>
        <v>55260827</v>
      </c>
    </row>
    <row r="18" spans="1:12" ht="12.75">
      <c r="A18" s="60" t="s">
        <v>36</v>
      </c>
      <c r="B18" s="35">
        <f>Matching!H18</f>
        <v>79379837</v>
      </c>
      <c r="C18" s="48">
        <v>0.5958</v>
      </c>
      <c r="D18" s="35">
        <f t="shared" si="0"/>
        <v>47294506.8846</v>
      </c>
      <c r="E18" s="35">
        <v>47294507</v>
      </c>
      <c r="F18" s="35">
        <f t="shared" si="1"/>
        <v>-0.11540000140666962</v>
      </c>
      <c r="G18" s="35">
        <f t="shared" si="2"/>
        <v>32085330</v>
      </c>
      <c r="I18" s="35">
        <v>32085330</v>
      </c>
      <c r="J18" s="35">
        <v>0</v>
      </c>
      <c r="K18" s="35">
        <v>0</v>
      </c>
      <c r="L18" s="35">
        <f t="shared" si="3"/>
        <v>32085330</v>
      </c>
    </row>
    <row r="19" spans="1:12" ht="12.75">
      <c r="A19" s="60" t="s">
        <v>37</v>
      </c>
      <c r="B19" s="35">
        <f>Matching!H19</f>
        <v>0</v>
      </c>
      <c r="C19" s="48">
        <v>0.5</v>
      </c>
      <c r="D19" s="35">
        <f t="shared" si="0"/>
        <v>0</v>
      </c>
      <c r="E19" s="35">
        <v>0</v>
      </c>
      <c r="F19" s="35">
        <f t="shared" si="1"/>
        <v>0</v>
      </c>
      <c r="G19" s="35">
        <f t="shared" si="2"/>
        <v>0</v>
      </c>
      <c r="I19" s="35">
        <v>0</v>
      </c>
      <c r="J19" s="35">
        <v>0</v>
      </c>
      <c r="K19" s="35">
        <v>0</v>
      </c>
      <c r="L19" s="35">
        <f t="shared" si="3"/>
        <v>0</v>
      </c>
    </row>
    <row r="20" spans="1:12" ht="12.75">
      <c r="A20" s="60" t="s">
        <v>38</v>
      </c>
      <c r="B20" s="35">
        <f>Matching!H20</f>
        <v>8244217</v>
      </c>
      <c r="C20" s="48">
        <v>0.589</v>
      </c>
      <c r="D20" s="35">
        <f t="shared" si="0"/>
        <v>4855843.813</v>
      </c>
      <c r="E20" s="35">
        <v>4855844</v>
      </c>
      <c r="F20" s="35">
        <f t="shared" si="1"/>
        <v>-0.1869999999180436</v>
      </c>
      <c r="G20" s="35">
        <f t="shared" si="2"/>
        <v>3388373</v>
      </c>
      <c r="I20" s="35">
        <v>3388373</v>
      </c>
      <c r="J20" s="35">
        <v>0</v>
      </c>
      <c r="K20" s="35">
        <v>0</v>
      </c>
      <c r="L20" s="35">
        <f t="shared" si="3"/>
        <v>3388373</v>
      </c>
    </row>
    <row r="21" spans="1:12" ht="12.75">
      <c r="A21" s="60" t="s">
        <v>39</v>
      </c>
      <c r="B21" s="35">
        <f>Matching!H21</f>
        <v>10676104</v>
      </c>
      <c r="C21" s="48">
        <v>0.7046</v>
      </c>
      <c r="D21" s="35">
        <f t="shared" si="0"/>
        <v>7522382.8784</v>
      </c>
      <c r="E21" s="35">
        <v>7522383</v>
      </c>
      <c r="F21" s="35">
        <f t="shared" si="1"/>
        <v>-0.12160000018775463</v>
      </c>
      <c r="G21" s="35">
        <f t="shared" si="2"/>
        <v>3153721</v>
      </c>
      <c r="I21" s="35">
        <v>3153721</v>
      </c>
      <c r="J21" s="35">
        <v>0</v>
      </c>
      <c r="K21" s="35">
        <v>0</v>
      </c>
      <c r="L21" s="35">
        <f t="shared" si="3"/>
        <v>3153721</v>
      </c>
    </row>
    <row r="22" spans="1:12" ht="12.75">
      <c r="A22" s="60" t="s">
        <v>40</v>
      </c>
      <c r="B22" s="35">
        <f>Matching!H22</f>
        <v>135014712</v>
      </c>
      <c r="C22" s="48">
        <v>0.5</v>
      </c>
      <c r="D22" s="35">
        <f t="shared" si="0"/>
        <v>67507356</v>
      </c>
      <c r="E22" s="35">
        <v>67507356</v>
      </c>
      <c r="F22" s="35">
        <f t="shared" si="1"/>
        <v>0</v>
      </c>
      <c r="G22" s="35">
        <f t="shared" si="2"/>
        <v>67507356</v>
      </c>
      <c r="I22" s="35">
        <v>67507356</v>
      </c>
      <c r="J22" s="35">
        <v>0</v>
      </c>
      <c r="K22" s="35">
        <v>0</v>
      </c>
      <c r="L22" s="35">
        <f t="shared" si="3"/>
        <v>67507356</v>
      </c>
    </row>
    <row r="23" spans="1:12" ht="12.75">
      <c r="A23" s="60" t="s">
        <v>41</v>
      </c>
      <c r="B23" s="35">
        <f>Matching!H23</f>
        <v>52677859</v>
      </c>
      <c r="C23" s="48">
        <v>0.6232</v>
      </c>
      <c r="D23" s="35">
        <f t="shared" si="0"/>
        <v>32828841.7288</v>
      </c>
      <c r="E23" s="35">
        <v>32828842</v>
      </c>
      <c r="F23" s="35">
        <f t="shared" si="1"/>
        <v>-0.2712000012397766</v>
      </c>
      <c r="G23" s="35">
        <f t="shared" si="2"/>
        <v>19849017</v>
      </c>
      <c r="I23" s="35">
        <v>19849017</v>
      </c>
      <c r="J23" s="35">
        <v>0</v>
      </c>
      <c r="K23" s="35">
        <v>0</v>
      </c>
      <c r="L23" s="35">
        <f t="shared" si="3"/>
        <v>19849017</v>
      </c>
    </row>
    <row r="24" spans="1:12" ht="12.75">
      <c r="A24" s="60" t="s">
        <v>42</v>
      </c>
      <c r="B24" s="35">
        <f>Matching!H24</f>
        <v>19473857</v>
      </c>
      <c r="C24" s="48">
        <v>0.6393</v>
      </c>
      <c r="D24" s="35">
        <f t="shared" si="0"/>
        <v>12449636.7801</v>
      </c>
      <c r="E24" s="35">
        <v>9654891</v>
      </c>
      <c r="F24" s="35">
        <f t="shared" si="1"/>
        <v>2794745.780099999</v>
      </c>
      <c r="G24" s="35">
        <f t="shared" si="2"/>
        <v>9818966</v>
      </c>
      <c r="I24" s="35">
        <v>9818966</v>
      </c>
      <c r="J24" s="35">
        <v>0</v>
      </c>
      <c r="K24" s="35">
        <v>0</v>
      </c>
      <c r="L24" s="35">
        <f t="shared" si="3"/>
        <v>9818966</v>
      </c>
    </row>
    <row r="25" spans="1:12" ht="12.75">
      <c r="A25" s="60" t="s">
        <v>43</v>
      </c>
      <c r="B25" s="35">
        <f>Matching!H25</f>
        <v>22995319</v>
      </c>
      <c r="C25" s="48">
        <v>0.6082</v>
      </c>
      <c r="D25" s="35">
        <f t="shared" si="0"/>
        <v>13985753.0158</v>
      </c>
      <c r="E25" s="35">
        <v>13985753</v>
      </c>
      <c r="F25" s="35">
        <f t="shared" si="1"/>
        <v>0.015799999237060547</v>
      </c>
      <c r="G25" s="35">
        <f t="shared" si="2"/>
        <v>9009566</v>
      </c>
      <c r="I25" s="35">
        <v>9009566</v>
      </c>
      <c r="J25" s="35">
        <v>0</v>
      </c>
      <c r="K25" s="35">
        <v>0</v>
      </c>
      <c r="L25" s="35">
        <f t="shared" si="3"/>
        <v>9009566</v>
      </c>
    </row>
    <row r="26" spans="1:12" ht="12.75">
      <c r="A26" s="60" t="s">
        <v>44</v>
      </c>
      <c r="B26" s="35">
        <f>Matching!H26</f>
        <v>27227509</v>
      </c>
      <c r="C26" s="48">
        <v>0.7009</v>
      </c>
      <c r="D26" s="35">
        <f t="shared" si="0"/>
        <v>19083761.0581</v>
      </c>
      <c r="E26" s="35">
        <v>19083761</v>
      </c>
      <c r="F26" s="35">
        <f t="shared" si="1"/>
        <v>0.05810000002384186</v>
      </c>
      <c r="G26" s="35">
        <f t="shared" si="2"/>
        <v>8143748</v>
      </c>
      <c r="I26" s="35">
        <v>8143748</v>
      </c>
      <c r="J26" s="35">
        <v>0</v>
      </c>
      <c r="K26" s="35">
        <v>0</v>
      </c>
      <c r="L26" s="35">
        <f t="shared" si="3"/>
        <v>8143748</v>
      </c>
    </row>
    <row r="27" spans="1:12" ht="12.75">
      <c r="A27" s="60" t="s">
        <v>45</v>
      </c>
      <c r="B27" s="35">
        <f>Matching!H27</f>
        <v>255991</v>
      </c>
      <c r="C27" s="48">
        <v>0.7163</v>
      </c>
      <c r="D27" s="35">
        <f t="shared" si="0"/>
        <v>183366.35330000002</v>
      </c>
      <c r="E27" s="35">
        <v>183366</v>
      </c>
      <c r="F27" s="35">
        <f t="shared" si="1"/>
        <v>0.3533000000170432</v>
      </c>
      <c r="G27" s="35">
        <f t="shared" si="2"/>
        <v>72625</v>
      </c>
      <c r="I27" s="35">
        <v>72625</v>
      </c>
      <c r="J27" s="35">
        <v>0</v>
      </c>
      <c r="K27" s="35">
        <v>0</v>
      </c>
      <c r="L27" s="35">
        <f t="shared" si="3"/>
        <v>72625</v>
      </c>
    </row>
    <row r="28" spans="1:12" ht="12.75">
      <c r="A28" s="60" t="s">
        <v>46</v>
      </c>
      <c r="B28" s="35">
        <f>Matching!H28</f>
        <v>7741216</v>
      </c>
      <c r="C28" s="48">
        <v>0.6601</v>
      </c>
      <c r="D28" s="35">
        <f t="shared" si="0"/>
        <v>5109976.6816</v>
      </c>
      <c r="E28" s="35">
        <v>5109976</v>
      </c>
      <c r="F28" s="35">
        <f t="shared" si="1"/>
        <v>0.6815999997779727</v>
      </c>
      <c r="G28" s="35">
        <f t="shared" si="2"/>
        <v>2631240</v>
      </c>
      <c r="I28" s="35">
        <v>2631240</v>
      </c>
      <c r="J28" s="35">
        <v>0</v>
      </c>
      <c r="K28" s="35">
        <v>0</v>
      </c>
      <c r="L28" s="35">
        <f t="shared" si="3"/>
        <v>2631240</v>
      </c>
    </row>
    <row r="29" spans="1:12" ht="12.75">
      <c r="A29" s="60" t="s">
        <v>47</v>
      </c>
      <c r="B29" s="35">
        <f>Matching!H29</f>
        <v>53404680</v>
      </c>
      <c r="C29" s="48">
        <v>0.5</v>
      </c>
      <c r="D29" s="35">
        <f t="shared" si="0"/>
        <v>26702340</v>
      </c>
      <c r="E29" s="35">
        <v>26702340</v>
      </c>
      <c r="F29" s="35">
        <f t="shared" si="1"/>
        <v>0</v>
      </c>
      <c r="G29" s="35">
        <f t="shared" si="2"/>
        <v>26702340</v>
      </c>
      <c r="I29" s="35">
        <v>21361872</v>
      </c>
      <c r="J29" s="35">
        <v>0</v>
      </c>
      <c r="K29" s="35">
        <v>5340468</v>
      </c>
      <c r="L29" s="35">
        <f t="shared" si="3"/>
        <v>26702340</v>
      </c>
    </row>
    <row r="30" spans="1:12" ht="12.75">
      <c r="A30" s="60" t="s">
        <v>48</v>
      </c>
      <c r="B30" s="35">
        <f>Matching!H30</f>
        <v>50520092</v>
      </c>
      <c r="C30" s="48">
        <v>0.5</v>
      </c>
      <c r="D30" s="35">
        <f t="shared" si="0"/>
        <v>25260046</v>
      </c>
      <c r="E30" s="35">
        <v>25260046</v>
      </c>
      <c r="F30" s="35">
        <f t="shared" si="1"/>
        <v>0</v>
      </c>
      <c r="G30" s="35">
        <f t="shared" si="2"/>
        <v>25260046</v>
      </c>
      <c r="I30" s="35">
        <v>20208037</v>
      </c>
      <c r="J30" s="35">
        <v>0</v>
      </c>
      <c r="K30" s="35">
        <v>5052009</v>
      </c>
      <c r="L30" s="35">
        <f t="shared" si="3"/>
        <v>25260046</v>
      </c>
    </row>
    <row r="31" spans="1:12" ht="12.75">
      <c r="A31" s="60" t="s">
        <v>49</v>
      </c>
      <c r="B31" s="35">
        <f>Matching!H31</f>
        <v>92592292</v>
      </c>
      <c r="C31" s="48">
        <v>0.5589</v>
      </c>
      <c r="D31" s="35">
        <f t="shared" si="0"/>
        <v>51749831.998799995</v>
      </c>
      <c r="E31" s="35">
        <v>51749832</v>
      </c>
      <c r="F31" s="35">
        <f t="shared" si="1"/>
        <v>-0.0012000054121017456</v>
      </c>
      <c r="G31" s="35">
        <f>B31-E31</f>
        <v>40842460</v>
      </c>
      <c r="I31" s="35">
        <v>32673968</v>
      </c>
      <c r="J31" s="35">
        <v>0</v>
      </c>
      <c r="K31" s="35">
        <v>8168492</v>
      </c>
      <c r="L31" s="35">
        <f t="shared" si="3"/>
        <v>40842460</v>
      </c>
    </row>
    <row r="32" spans="1:12" ht="12.75">
      <c r="A32" s="60" t="s">
        <v>50</v>
      </c>
      <c r="B32" s="35">
        <f>Matching!H32</f>
        <v>49652414</v>
      </c>
      <c r="C32" s="48">
        <v>0.5</v>
      </c>
      <c r="D32" s="35">
        <f t="shared" si="0"/>
        <v>24826207</v>
      </c>
      <c r="E32" s="35">
        <v>24826207</v>
      </c>
      <c r="F32" s="35">
        <f t="shared" si="1"/>
        <v>0</v>
      </c>
      <c r="G32" s="35">
        <f t="shared" si="2"/>
        <v>24826207</v>
      </c>
      <c r="I32" s="35">
        <v>24826207</v>
      </c>
      <c r="J32" s="35">
        <v>0</v>
      </c>
      <c r="K32" s="35">
        <v>0</v>
      </c>
      <c r="L32" s="35">
        <f t="shared" si="3"/>
        <v>24826207</v>
      </c>
    </row>
    <row r="33" spans="1:12" ht="12.75">
      <c r="A33" s="60" t="s">
        <v>51</v>
      </c>
      <c r="B33" s="35">
        <f>Matching!H33</f>
        <v>17430660</v>
      </c>
      <c r="C33" s="48">
        <v>0.7708</v>
      </c>
      <c r="D33" s="35">
        <f t="shared" si="0"/>
        <v>13435552.728</v>
      </c>
      <c r="E33" s="35">
        <v>13435553</v>
      </c>
      <c r="F33" s="35">
        <f t="shared" si="1"/>
        <v>-0.2719999998807907</v>
      </c>
      <c r="G33" s="35">
        <f t="shared" si="2"/>
        <v>3995107</v>
      </c>
      <c r="H33" s="35"/>
      <c r="I33" s="35">
        <v>3995107</v>
      </c>
      <c r="J33" s="35">
        <v>0</v>
      </c>
      <c r="K33" s="35">
        <v>0</v>
      </c>
      <c r="L33" s="35">
        <f t="shared" si="3"/>
        <v>3995107</v>
      </c>
    </row>
    <row r="34" spans="1:12" ht="12.75">
      <c r="A34" s="60" t="s">
        <v>52</v>
      </c>
      <c r="B34" s="35">
        <f>Matching!H34</f>
        <v>46064046</v>
      </c>
      <c r="C34" s="48">
        <v>0.6147</v>
      </c>
      <c r="D34" s="35">
        <f t="shared" si="0"/>
        <v>28315569.0762</v>
      </c>
      <c r="E34" s="35">
        <v>28315569</v>
      </c>
      <c r="F34" s="35">
        <f t="shared" si="1"/>
        <v>0.07620000094175339</v>
      </c>
      <c r="G34" s="35">
        <f>B34-E34</f>
        <v>17748477</v>
      </c>
      <c r="I34" s="35">
        <v>17748477</v>
      </c>
      <c r="J34" s="35">
        <v>0</v>
      </c>
      <c r="K34" s="35">
        <v>0</v>
      </c>
      <c r="L34" s="35">
        <f t="shared" si="3"/>
        <v>17748477</v>
      </c>
    </row>
    <row r="35" spans="1:12" ht="12.75">
      <c r="A35" s="60" t="s">
        <v>53</v>
      </c>
      <c r="B35" s="35">
        <f>Matching!H35</f>
        <v>3972855</v>
      </c>
      <c r="C35" s="48">
        <v>0.7285</v>
      </c>
      <c r="D35" s="35">
        <f t="shared" si="0"/>
        <v>2894224.8675</v>
      </c>
      <c r="E35" s="35">
        <v>2801462</v>
      </c>
      <c r="F35" s="35">
        <f t="shared" si="1"/>
        <v>92762.86750000017</v>
      </c>
      <c r="G35" s="35">
        <f t="shared" si="2"/>
        <v>1171393</v>
      </c>
      <c r="I35" s="35">
        <v>1171393</v>
      </c>
      <c r="J35" s="35">
        <v>0</v>
      </c>
      <c r="K35" s="35">
        <v>0</v>
      </c>
      <c r="L35" s="35">
        <f t="shared" si="3"/>
        <v>1171393</v>
      </c>
    </row>
    <row r="36" spans="1:12" ht="12.75">
      <c r="A36" s="60" t="s">
        <v>54</v>
      </c>
      <c r="B36" s="35">
        <f>Matching!H36</f>
        <v>14867363</v>
      </c>
      <c r="C36" s="48">
        <v>0.5989</v>
      </c>
      <c r="D36" s="35">
        <f t="shared" si="0"/>
        <v>8904063.7007</v>
      </c>
      <c r="E36" s="35">
        <v>8904064</v>
      </c>
      <c r="F36" s="35">
        <f t="shared" si="1"/>
        <v>-0.2993000000715256</v>
      </c>
      <c r="G36" s="35">
        <f t="shared" si="2"/>
        <v>5963299</v>
      </c>
      <c r="I36" s="35">
        <v>5963299</v>
      </c>
      <c r="J36" s="35">
        <v>0</v>
      </c>
      <c r="K36" s="35">
        <v>0</v>
      </c>
      <c r="L36" s="35">
        <f t="shared" si="3"/>
        <v>5963299</v>
      </c>
    </row>
    <row r="37" spans="1:12" ht="12.75">
      <c r="A37" s="60" t="s">
        <v>55</v>
      </c>
      <c r="B37" s="35">
        <f>Matching!H37</f>
        <v>8659949</v>
      </c>
      <c r="C37" s="48">
        <v>0.5493</v>
      </c>
      <c r="D37" s="35">
        <f t="shared" si="0"/>
        <v>4756909.9857</v>
      </c>
      <c r="E37" s="35">
        <v>4756910</v>
      </c>
      <c r="F37" s="35">
        <f t="shared" si="1"/>
        <v>-0.014299999922513962</v>
      </c>
      <c r="G37" s="35">
        <f t="shared" si="2"/>
        <v>3903039</v>
      </c>
      <c r="I37" s="35">
        <v>1034447</v>
      </c>
      <c r="J37" s="35">
        <v>883592</v>
      </c>
      <c r="K37" s="35">
        <v>1985000</v>
      </c>
      <c r="L37" s="35">
        <f t="shared" si="3"/>
        <v>3903039</v>
      </c>
    </row>
    <row r="38" spans="1:12" ht="12.75">
      <c r="A38" s="60" t="s">
        <v>56</v>
      </c>
      <c r="B38" s="35">
        <f>Matching!H38</f>
        <v>12277438</v>
      </c>
      <c r="C38" s="48">
        <v>0.5</v>
      </c>
      <c r="D38" s="35">
        <f t="shared" si="0"/>
        <v>6138719</v>
      </c>
      <c r="E38" s="35">
        <v>6138719</v>
      </c>
      <c r="F38" s="35">
        <f t="shared" si="1"/>
        <v>0</v>
      </c>
      <c r="G38" s="35">
        <f t="shared" si="2"/>
        <v>6138719</v>
      </c>
      <c r="I38" s="35">
        <v>6138719</v>
      </c>
      <c r="J38" s="35">
        <v>0</v>
      </c>
      <c r="K38" s="35">
        <v>0</v>
      </c>
      <c r="L38" s="35">
        <f t="shared" si="3"/>
        <v>6138719</v>
      </c>
    </row>
    <row r="39" spans="1:12" ht="12.75">
      <c r="A39" s="60" t="s">
        <v>57</v>
      </c>
      <c r="B39" s="35">
        <f>Matching!H39</f>
        <v>87927908</v>
      </c>
      <c r="C39" s="48">
        <v>0.5</v>
      </c>
      <c r="D39" s="35">
        <f t="shared" si="0"/>
        <v>43963954</v>
      </c>
      <c r="E39" s="35">
        <v>43963954</v>
      </c>
      <c r="F39" s="35">
        <f t="shared" si="1"/>
        <v>0</v>
      </c>
      <c r="G39" s="35">
        <f t="shared" si="2"/>
        <v>43963954</v>
      </c>
      <c r="I39" s="35">
        <v>43963954</v>
      </c>
      <c r="J39" s="35">
        <v>0</v>
      </c>
      <c r="K39" s="35">
        <v>0</v>
      </c>
      <c r="L39" s="35">
        <f t="shared" si="3"/>
        <v>43963954</v>
      </c>
    </row>
    <row r="40" spans="1:12" ht="12.75">
      <c r="A40" s="60" t="s">
        <v>58</v>
      </c>
      <c r="B40" s="35">
        <f>Matching!H40</f>
        <v>13514441</v>
      </c>
      <c r="C40" s="48">
        <v>0.7485</v>
      </c>
      <c r="D40" s="35">
        <f t="shared" si="0"/>
        <v>10115559.0885</v>
      </c>
      <c r="E40" s="35">
        <v>10115559</v>
      </c>
      <c r="F40" s="35">
        <f t="shared" si="1"/>
        <v>0.0885000005364418</v>
      </c>
      <c r="G40" s="35">
        <f t="shared" si="2"/>
        <v>3398882</v>
      </c>
      <c r="I40" s="35">
        <v>3398882</v>
      </c>
      <c r="J40" s="35">
        <v>0</v>
      </c>
      <c r="K40" s="35">
        <v>0</v>
      </c>
      <c r="L40" s="35">
        <f t="shared" si="3"/>
        <v>3398882</v>
      </c>
    </row>
    <row r="41" spans="1:12" ht="12.75">
      <c r="A41" s="60" t="s">
        <v>59</v>
      </c>
      <c r="B41" s="35">
        <f>Matching!H41</f>
        <v>159953196</v>
      </c>
      <c r="C41" s="48">
        <v>0.5</v>
      </c>
      <c r="D41" s="35">
        <f t="shared" si="0"/>
        <v>79976598</v>
      </c>
      <c r="E41" s="35">
        <v>64925784</v>
      </c>
      <c r="F41" s="35">
        <f t="shared" si="1"/>
        <v>15050814</v>
      </c>
      <c r="G41" s="35">
        <f t="shared" si="2"/>
        <v>95027412</v>
      </c>
      <c r="I41" s="35">
        <v>95027412</v>
      </c>
      <c r="J41" s="35">
        <v>0</v>
      </c>
      <c r="K41" s="35">
        <v>0</v>
      </c>
      <c r="L41" s="35">
        <f t="shared" si="3"/>
        <v>95027412</v>
      </c>
    </row>
    <row r="42" spans="1:12" ht="12.75">
      <c r="A42" s="60" t="s">
        <v>60</v>
      </c>
      <c r="B42" s="35">
        <f>Matching!H42</f>
        <v>68643571</v>
      </c>
      <c r="C42" s="48">
        <v>0.6285</v>
      </c>
      <c r="D42" s="35">
        <f t="shared" si="0"/>
        <v>43142484.3735</v>
      </c>
      <c r="E42" s="35">
        <v>43142484</v>
      </c>
      <c r="F42" s="35">
        <f t="shared" si="1"/>
        <v>0.3734999969601631</v>
      </c>
      <c r="G42" s="35">
        <f t="shared" si="2"/>
        <v>25501087</v>
      </c>
      <c r="I42" s="35">
        <v>25501087</v>
      </c>
      <c r="J42" s="35">
        <v>0</v>
      </c>
      <c r="K42" s="35">
        <v>0</v>
      </c>
      <c r="L42" s="35">
        <f t="shared" si="3"/>
        <v>25501087</v>
      </c>
    </row>
    <row r="43" spans="1:12" ht="12.75">
      <c r="A43" s="60" t="s">
        <v>61</v>
      </c>
      <c r="B43" s="35">
        <f>Matching!H43</f>
        <v>4222254</v>
      </c>
      <c r="C43" s="48">
        <v>0.6831</v>
      </c>
      <c r="D43" s="35">
        <f t="shared" si="0"/>
        <v>2884221.7074</v>
      </c>
      <c r="E43" s="35">
        <v>2884222</v>
      </c>
      <c r="F43" s="35">
        <f t="shared" si="1"/>
        <v>-0.2925999998115003</v>
      </c>
      <c r="G43" s="35">
        <f t="shared" si="2"/>
        <v>1338032</v>
      </c>
      <c r="I43" s="35">
        <v>1338032</v>
      </c>
      <c r="J43" s="35">
        <v>0</v>
      </c>
      <c r="K43" s="35">
        <v>0</v>
      </c>
      <c r="L43" s="35">
        <f t="shared" si="3"/>
        <v>1338032</v>
      </c>
    </row>
    <row r="44" spans="1:12" ht="12.75">
      <c r="A44" s="60" t="s">
        <v>134</v>
      </c>
      <c r="B44" s="35">
        <f>Matching!H44</f>
        <v>0</v>
      </c>
      <c r="C44" s="48">
        <v>0.5</v>
      </c>
      <c r="D44" s="35">
        <f t="shared" si="0"/>
        <v>0</v>
      </c>
      <c r="E44" s="35">
        <v>0</v>
      </c>
      <c r="F44" s="35">
        <f t="shared" si="1"/>
        <v>0</v>
      </c>
      <c r="G44" s="35">
        <f t="shared" si="2"/>
        <v>0</v>
      </c>
      <c r="I44" s="35">
        <v>0</v>
      </c>
      <c r="J44" s="35">
        <v>0</v>
      </c>
      <c r="K44" s="35">
        <v>0</v>
      </c>
      <c r="L44" s="35">
        <f t="shared" si="3"/>
        <v>0</v>
      </c>
    </row>
    <row r="45" spans="1:12" ht="12.75">
      <c r="A45" s="60" t="s">
        <v>62</v>
      </c>
      <c r="B45" s="35">
        <f>Matching!H45</f>
        <v>99326019</v>
      </c>
      <c r="C45" s="48">
        <v>0.5923</v>
      </c>
      <c r="D45" s="35">
        <f t="shared" si="0"/>
        <v>58830801.05370001</v>
      </c>
      <c r="E45" s="35">
        <v>58830801</v>
      </c>
      <c r="F45" s="35">
        <f t="shared" si="1"/>
        <v>0.05370000749826431</v>
      </c>
      <c r="G45" s="35">
        <f t="shared" si="2"/>
        <v>40495218</v>
      </c>
      <c r="I45" s="35">
        <v>40495218</v>
      </c>
      <c r="J45" s="35">
        <v>0</v>
      </c>
      <c r="K45" s="35">
        <v>0</v>
      </c>
      <c r="L45" s="35">
        <f t="shared" si="3"/>
        <v>40495218</v>
      </c>
    </row>
    <row r="46" spans="1:12" ht="12.75">
      <c r="A46" s="60" t="s">
        <v>63</v>
      </c>
      <c r="B46" s="35">
        <f>Matching!H46</f>
        <v>25072466</v>
      </c>
      <c r="C46" s="48">
        <v>0.7024</v>
      </c>
      <c r="D46" s="35">
        <f t="shared" si="0"/>
        <v>17610900.1184</v>
      </c>
      <c r="E46" s="35">
        <v>17610900</v>
      </c>
      <c r="F46" s="35">
        <f t="shared" si="1"/>
        <v>0.11840000003576279</v>
      </c>
      <c r="G46" s="35">
        <f t="shared" si="2"/>
        <v>7461566</v>
      </c>
      <c r="I46" s="35">
        <v>5969253</v>
      </c>
      <c r="J46" s="35">
        <v>0</v>
      </c>
      <c r="K46" s="35">
        <v>1492313</v>
      </c>
      <c r="L46" s="35">
        <f t="shared" si="3"/>
        <v>7461566</v>
      </c>
    </row>
    <row r="47" spans="1:12" ht="12.75">
      <c r="A47" s="60" t="s">
        <v>64</v>
      </c>
      <c r="B47" s="35">
        <f>Matching!H47</f>
        <v>22934580</v>
      </c>
      <c r="C47" s="48">
        <v>0.6081</v>
      </c>
      <c r="D47" s="35">
        <f t="shared" si="0"/>
        <v>13946518.098</v>
      </c>
      <c r="E47" s="35">
        <v>13946518</v>
      </c>
      <c r="F47" s="35">
        <f t="shared" si="1"/>
        <v>0.09799999929964542</v>
      </c>
      <c r="G47" s="35">
        <f>B47-E47</f>
        <v>8988062</v>
      </c>
      <c r="I47" s="35">
        <v>8889200</v>
      </c>
      <c r="J47" s="35">
        <v>0</v>
      </c>
      <c r="K47" s="35">
        <v>98862</v>
      </c>
      <c r="L47" s="35">
        <f t="shared" si="3"/>
        <v>8988062</v>
      </c>
    </row>
    <row r="48" spans="1:12" ht="12.75">
      <c r="A48" s="60" t="s">
        <v>65</v>
      </c>
      <c r="B48" s="35">
        <f>Matching!H48</f>
        <v>99442597</v>
      </c>
      <c r="C48" s="48">
        <v>0.5476</v>
      </c>
      <c r="D48" s="35">
        <f t="shared" si="0"/>
        <v>54454766.117199995</v>
      </c>
      <c r="E48" s="35">
        <v>53798606</v>
      </c>
      <c r="F48" s="35">
        <f t="shared" si="1"/>
        <v>656160.1171999946</v>
      </c>
      <c r="G48" s="35">
        <f t="shared" si="2"/>
        <v>45643991</v>
      </c>
      <c r="I48" s="35">
        <v>45643991</v>
      </c>
      <c r="J48" s="35">
        <v>0</v>
      </c>
      <c r="K48" s="35">
        <v>0</v>
      </c>
      <c r="L48" s="35">
        <f t="shared" si="3"/>
        <v>45643991</v>
      </c>
    </row>
    <row r="49" spans="1:12" ht="12.75">
      <c r="A49" s="60" t="s">
        <v>66</v>
      </c>
      <c r="B49" s="35">
        <f>Matching!H49</f>
        <v>0</v>
      </c>
      <c r="C49" s="48">
        <v>0.5</v>
      </c>
      <c r="D49" s="35">
        <f t="shared" si="0"/>
        <v>0</v>
      </c>
      <c r="E49" s="35">
        <v>0</v>
      </c>
      <c r="F49" s="35">
        <f t="shared" si="1"/>
        <v>0</v>
      </c>
      <c r="G49" s="35">
        <f t="shared" si="2"/>
        <v>0</v>
      </c>
      <c r="I49" s="35">
        <v>0</v>
      </c>
      <c r="J49" s="35">
        <v>0</v>
      </c>
      <c r="K49" s="35">
        <v>0</v>
      </c>
      <c r="L49" s="35">
        <f t="shared" si="3"/>
        <v>0</v>
      </c>
    </row>
    <row r="50" spans="1:12" ht="12.75">
      <c r="A50" s="60" t="s">
        <v>67</v>
      </c>
      <c r="B50" s="35">
        <f>Matching!H50</f>
        <v>8691992</v>
      </c>
      <c r="C50" s="48">
        <v>0.5603</v>
      </c>
      <c r="D50" s="35">
        <f t="shared" si="0"/>
        <v>4870123.1176</v>
      </c>
      <c r="E50" s="35">
        <v>4870123</v>
      </c>
      <c r="F50" s="35">
        <f t="shared" si="1"/>
        <v>0.11760000046342611</v>
      </c>
      <c r="G50" s="35">
        <f t="shared" si="2"/>
        <v>3821869</v>
      </c>
      <c r="I50" s="35">
        <v>3821869</v>
      </c>
      <c r="J50" s="35">
        <v>0</v>
      </c>
      <c r="K50" s="35">
        <v>0</v>
      </c>
      <c r="L50" s="35">
        <f t="shared" si="3"/>
        <v>3821869</v>
      </c>
    </row>
    <row r="51" spans="1:12" ht="12.75">
      <c r="A51" s="60" t="s">
        <v>68</v>
      </c>
      <c r="B51" s="35">
        <f>Matching!H51</f>
        <v>28796565</v>
      </c>
      <c r="C51" s="48">
        <v>0.6986</v>
      </c>
      <c r="D51" s="35">
        <f t="shared" si="0"/>
        <v>20117280.309</v>
      </c>
      <c r="E51" s="35">
        <v>20002664</v>
      </c>
      <c r="F51" s="35">
        <f t="shared" si="1"/>
        <v>114616.30900000036</v>
      </c>
      <c r="G51" s="35">
        <f t="shared" si="2"/>
        <v>8793901</v>
      </c>
      <c r="I51" s="35">
        <v>7391996</v>
      </c>
      <c r="J51" s="35">
        <v>0</v>
      </c>
      <c r="K51" s="35">
        <v>1401905</v>
      </c>
      <c r="L51" s="35">
        <f t="shared" si="3"/>
        <v>8793901</v>
      </c>
    </row>
    <row r="52" spans="1:12" ht="12.75">
      <c r="A52" s="60" t="s">
        <v>69</v>
      </c>
      <c r="B52" s="35">
        <f>Matching!H52</f>
        <v>5927483</v>
      </c>
      <c r="C52" s="48">
        <v>0.6567</v>
      </c>
      <c r="D52" s="35">
        <f t="shared" si="0"/>
        <v>3892578.0860999995</v>
      </c>
      <c r="E52" s="35">
        <v>3892578</v>
      </c>
      <c r="F52" s="35">
        <f t="shared" si="1"/>
        <v>0.08609999949112535</v>
      </c>
      <c r="G52" s="35">
        <f t="shared" si="2"/>
        <v>2034905</v>
      </c>
      <c r="I52" s="35">
        <v>2034905</v>
      </c>
      <c r="J52" s="35">
        <v>0</v>
      </c>
      <c r="K52" s="35">
        <v>0</v>
      </c>
      <c r="L52" s="35">
        <f t="shared" si="3"/>
        <v>2034905</v>
      </c>
    </row>
    <row r="53" spans="1:12" ht="12.75">
      <c r="A53" s="60" t="s">
        <v>70</v>
      </c>
      <c r="B53" s="35">
        <f>Matching!H53</f>
        <v>43079570</v>
      </c>
      <c r="C53" s="48">
        <v>0.644</v>
      </c>
      <c r="D53" s="35">
        <f t="shared" si="0"/>
        <v>27743243.080000002</v>
      </c>
      <c r="E53" s="35">
        <v>27743243</v>
      </c>
      <c r="F53" s="35">
        <f t="shared" si="1"/>
        <v>0.08000000193715096</v>
      </c>
      <c r="G53" s="35">
        <f t="shared" si="2"/>
        <v>15336327</v>
      </c>
      <c r="I53" s="35">
        <v>15336327</v>
      </c>
      <c r="J53" s="35">
        <v>0</v>
      </c>
      <c r="K53" s="35">
        <v>0</v>
      </c>
      <c r="L53" s="35">
        <f t="shared" si="3"/>
        <v>15336327</v>
      </c>
    </row>
    <row r="54" spans="1:12" ht="12.75">
      <c r="A54" s="60" t="s">
        <v>71</v>
      </c>
      <c r="B54" s="35">
        <f>Matching!H54</f>
        <v>149261521</v>
      </c>
      <c r="C54" s="48">
        <v>0.6022</v>
      </c>
      <c r="D54" s="35">
        <f t="shared" si="0"/>
        <v>89885287.9462</v>
      </c>
      <c r="E54" s="35">
        <v>89885288</v>
      </c>
      <c r="F54" s="35">
        <f t="shared" si="1"/>
        <v>-0.05380000174045563</v>
      </c>
      <c r="G54" s="35">
        <f t="shared" si="2"/>
        <v>59376233</v>
      </c>
      <c r="I54" s="35">
        <v>44843278</v>
      </c>
      <c r="J54" s="35">
        <v>2694548</v>
      </c>
      <c r="K54" s="35">
        <v>11838407</v>
      </c>
      <c r="L54" s="35">
        <f t="shared" si="3"/>
        <v>59376233</v>
      </c>
    </row>
    <row r="55" spans="1:12" ht="12.75">
      <c r="A55" s="60" t="s">
        <v>72</v>
      </c>
      <c r="B55" s="35">
        <f>Matching!H55</f>
        <v>5311125</v>
      </c>
      <c r="C55" s="48">
        <v>0.7172</v>
      </c>
      <c r="D55" s="35">
        <f t="shared" si="0"/>
        <v>3809138.8499999996</v>
      </c>
      <c r="E55" s="35">
        <v>3809139</v>
      </c>
      <c r="F55" s="35">
        <f t="shared" si="1"/>
        <v>-0.15000000037252903</v>
      </c>
      <c r="G55" s="35">
        <f t="shared" si="2"/>
        <v>1501986</v>
      </c>
      <c r="I55" s="35">
        <v>999775</v>
      </c>
      <c r="J55" s="35">
        <v>502211</v>
      </c>
      <c r="K55" s="35">
        <v>0</v>
      </c>
      <c r="L55" s="35">
        <f t="shared" si="3"/>
        <v>1501986</v>
      </c>
    </row>
    <row r="56" spans="1:12" ht="12.75">
      <c r="A56" s="60" t="s">
        <v>73</v>
      </c>
      <c r="B56" s="35">
        <f>Matching!H56</f>
        <v>4414776</v>
      </c>
      <c r="C56" s="48">
        <v>0.6134</v>
      </c>
      <c r="D56" s="35">
        <f t="shared" si="0"/>
        <v>2708023.5983999996</v>
      </c>
      <c r="E56" s="35">
        <v>2708022</v>
      </c>
      <c r="F56" s="35">
        <f t="shared" si="1"/>
        <v>1.598399999551475</v>
      </c>
      <c r="G56" s="35">
        <f t="shared" si="2"/>
        <v>1706754</v>
      </c>
      <c r="I56" s="35">
        <v>1706754</v>
      </c>
      <c r="J56" s="35">
        <v>0</v>
      </c>
      <c r="K56" s="35">
        <v>0</v>
      </c>
      <c r="L56" s="35">
        <f t="shared" si="3"/>
        <v>1706754</v>
      </c>
    </row>
    <row r="57" spans="1:12" ht="12.75">
      <c r="A57" s="60" t="s">
        <v>74</v>
      </c>
      <c r="B57" s="35">
        <f>Matching!H57</f>
        <v>0</v>
      </c>
      <c r="C57" s="48">
        <v>0.5</v>
      </c>
      <c r="D57" s="35">
        <f t="shared" si="0"/>
        <v>0</v>
      </c>
      <c r="E57" s="35">
        <v>0</v>
      </c>
      <c r="F57" s="35">
        <f t="shared" si="1"/>
        <v>0</v>
      </c>
      <c r="G57" s="35">
        <f t="shared" si="2"/>
        <v>0</v>
      </c>
      <c r="I57" s="35">
        <v>0</v>
      </c>
      <c r="J57" s="35">
        <v>0</v>
      </c>
      <c r="K57" s="35">
        <v>0</v>
      </c>
      <c r="L57" s="35">
        <f t="shared" si="3"/>
        <v>0</v>
      </c>
    </row>
    <row r="58" spans="1:12" ht="12.75">
      <c r="A58" s="60" t="s">
        <v>75</v>
      </c>
      <c r="B58" s="35">
        <f>Matching!H58</f>
        <v>1335567</v>
      </c>
      <c r="C58" s="48">
        <v>0.5</v>
      </c>
      <c r="D58" s="35">
        <f t="shared" si="0"/>
        <v>667783.5</v>
      </c>
      <c r="E58" s="35">
        <v>667783</v>
      </c>
      <c r="F58" s="35">
        <f t="shared" si="1"/>
        <v>0.5</v>
      </c>
      <c r="G58" s="35">
        <f t="shared" si="2"/>
        <v>667784</v>
      </c>
      <c r="I58" s="35">
        <v>687784</v>
      </c>
      <c r="J58" s="35">
        <v>0</v>
      </c>
      <c r="K58" s="35">
        <v>0</v>
      </c>
      <c r="L58" s="35">
        <f t="shared" si="3"/>
        <v>687784</v>
      </c>
    </row>
    <row r="59" spans="1:12" ht="12.75">
      <c r="A59" s="60" t="s">
        <v>76</v>
      </c>
      <c r="B59" s="35">
        <f>Matching!H59</f>
        <v>60719212</v>
      </c>
      <c r="C59" s="48">
        <v>0.5</v>
      </c>
      <c r="D59" s="35">
        <f t="shared" si="0"/>
        <v>30359606</v>
      </c>
      <c r="E59" s="35">
        <v>30359606</v>
      </c>
      <c r="F59" s="35">
        <f t="shared" si="1"/>
        <v>0</v>
      </c>
      <c r="G59" s="35">
        <f t="shared" si="2"/>
        <v>30359606</v>
      </c>
      <c r="I59" s="35">
        <v>30359606</v>
      </c>
      <c r="J59" s="35">
        <v>0</v>
      </c>
      <c r="K59" s="35">
        <v>0</v>
      </c>
      <c r="L59" s="35">
        <f t="shared" si="3"/>
        <v>30359606</v>
      </c>
    </row>
    <row r="60" spans="1:12" ht="12.75">
      <c r="A60" s="60" t="s">
        <v>77</v>
      </c>
      <c r="B60" s="35">
        <f>Matching!H60</f>
        <v>10375536</v>
      </c>
      <c r="C60" s="48">
        <v>0.7519</v>
      </c>
      <c r="D60" s="35">
        <f t="shared" si="0"/>
        <v>7801365.5184</v>
      </c>
      <c r="E60" s="35">
        <v>7801366</v>
      </c>
      <c r="F60" s="35">
        <f t="shared" si="1"/>
        <v>-0.4815999995917082</v>
      </c>
      <c r="G60" s="35">
        <f>B60-E60</f>
        <v>2574170</v>
      </c>
      <c r="I60" s="35">
        <v>2574170</v>
      </c>
      <c r="J60" s="35">
        <v>0</v>
      </c>
      <c r="K60" s="35">
        <v>0</v>
      </c>
      <c r="L60" s="35">
        <f t="shared" si="3"/>
        <v>2574170</v>
      </c>
    </row>
    <row r="61" spans="1:12" ht="12.75">
      <c r="A61" s="60" t="s">
        <v>78</v>
      </c>
      <c r="B61" s="35">
        <f>Matching!H61</f>
        <v>48576921</v>
      </c>
      <c r="C61" s="48">
        <v>0.5841</v>
      </c>
      <c r="D61" s="35">
        <f t="shared" si="0"/>
        <v>28373779.556099996</v>
      </c>
      <c r="E61" s="35">
        <v>24757677</v>
      </c>
      <c r="F61" s="35">
        <f t="shared" si="1"/>
        <v>3616102.556099996</v>
      </c>
      <c r="G61" s="35">
        <f>B61-E61</f>
        <v>23819244</v>
      </c>
      <c r="I61" s="35">
        <v>20019301</v>
      </c>
      <c r="J61" s="35">
        <v>0</v>
      </c>
      <c r="K61" s="35">
        <v>3799943</v>
      </c>
      <c r="L61" s="35">
        <f t="shared" si="3"/>
        <v>23819244</v>
      </c>
    </row>
    <row r="62" spans="1:12" ht="12.75">
      <c r="A62" s="60" t="s">
        <v>79</v>
      </c>
      <c r="B62" s="35">
        <f>Matching!H62</f>
        <v>2859222</v>
      </c>
      <c r="C62" s="48">
        <v>0.5977</v>
      </c>
      <c r="D62" s="35">
        <f t="shared" si="0"/>
        <v>1708956.9894</v>
      </c>
      <c r="E62" s="35">
        <v>1708957</v>
      </c>
      <c r="F62" s="35">
        <f t="shared" si="1"/>
        <v>-0.010599999921396375</v>
      </c>
      <c r="G62" s="35">
        <f>B62-E62</f>
        <v>1150265</v>
      </c>
      <c r="I62" s="35">
        <v>1150265</v>
      </c>
      <c r="J62" s="35">
        <v>0</v>
      </c>
      <c r="K62" s="35">
        <v>0</v>
      </c>
      <c r="L62" s="35">
        <f t="shared" si="3"/>
        <v>1150265</v>
      </c>
    </row>
    <row r="63" ht="12.75"/>
    <row r="64" spans="1:12" ht="12.75">
      <c r="A64" s="54" t="s">
        <v>133</v>
      </c>
      <c r="B64" s="13">
        <f>SUM(B7:B62)</f>
        <v>2478735828</v>
      </c>
      <c r="D64" s="13">
        <f>SUM(D7:D62)</f>
        <v>1383774435.9268997</v>
      </c>
      <c r="E64" s="13">
        <f>SUM(E7:E62)</f>
        <v>1246535928</v>
      </c>
      <c r="F64" s="13">
        <f>SUM(F7:F62)</f>
        <v>137238507.92689997</v>
      </c>
      <c r="G64" s="13">
        <f>SUM(G7:G62)</f>
        <v>1232199900</v>
      </c>
      <c r="I64" s="13">
        <f>SUM(I7:I62)</f>
        <v>1171042006</v>
      </c>
      <c r="J64" s="13">
        <f>SUM(J7:J62)</f>
        <v>20454217</v>
      </c>
      <c r="K64" s="13">
        <f>SUM(K7:K62)</f>
        <v>40723677</v>
      </c>
      <c r="L64" s="13">
        <f>SUM(L7:L62)</f>
        <v>1232219900</v>
      </c>
    </row>
  </sheetData>
  <printOptions/>
  <pageMargins left="0.25" right="0.25" top="0.5" bottom="0.5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1" customWidth="1"/>
    <col min="2" max="2" width="8.7109375" style="1" bestFit="1" customWidth="1"/>
    <col min="3" max="3" width="9.57421875" style="1" bestFit="1" customWidth="1"/>
    <col min="4" max="5" width="8.7109375" style="1" bestFit="1" customWidth="1"/>
    <col min="6" max="6" width="9.7109375" style="1" customWidth="1"/>
    <col min="7" max="7" width="10.8515625" style="1" bestFit="1" customWidth="1"/>
    <col min="8" max="9" width="9.140625" style="1" customWidth="1"/>
    <col min="10" max="10" width="9.140625" style="1" bestFit="1" customWidth="1"/>
    <col min="11" max="11" width="10.8515625" style="1" bestFit="1" customWidth="1"/>
    <col min="12" max="12" width="5.28125" style="1" customWidth="1"/>
    <col min="13" max="13" width="10.8515625" style="1" bestFit="1" customWidth="1"/>
    <col min="14" max="14" width="9.8515625" style="1" bestFit="1" customWidth="1"/>
    <col min="15" max="16384" width="11.421875" style="1" customWidth="1"/>
  </cols>
  <sheetData>
    <row r="1" spans="1:14" s="44" customFormat="1" ht="15">
      <c r="A1" s="31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4" customFormat="1" ht="15">
      <c r="A2" s="51" t="s">
        <v>116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44" customFormat="1" ht="15">
      <c r="A3" s="51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="44" customFormat="1" ht="15">
      <c r="A4" s="52"/>
    </row>
    <row r="5" spans="1:14" s="27" customFormat="1" ht="36.75" customHeight="1">
      <c r="A5" s="27" t="s">
        <v>24</v>
      </c>
      <c r="B5" s="27" t="s">
        <v>12</v>
      </c>
      <c r="C5" s="61" t="s">
        <v>13</v>
      </c>
      <c r="D5" s="27" t="s">
        <v>117</v>
      </c>
      <c r="E5" s="27" t="s">
        <v>15</v>
      </c>
      <c r="F5" s="27" t="s">
        <v>16</v>
      </c>
      <c r="G5" s="27" t="s">
        <v>94</v>
      </c>
      <c r="H5" s="61" t="s">
        <v>18</v>
      </c>
      <c r="I5" s="27" t="s">
        <v>19</v>
      </c>
      <c r="J5" s="27" t="s">
        <v>118</v>
      </c>
      <c r="K5" s="27" t="s">
        <v>0</v>
      </c>
      <c r="M5" s="27" t="s">
        <v>21</v>
      </c>
      <c r="N5" s="27" t="s">
        <v>119</v>
      </c>
    </row>
    <row r="7" spans="1:17" ht="12.75">
      <c r="A7" s="49" t="s">
        <v>26</v>
      </c>
      <c r="B7" s="5">
        <v>817366</v>
      </c>
      <c r="C7" s="5">
        <v>2675323</v>
      </c>
      <c r="D7" s="5">
        <v>868703</v>
      </c>
      <c r="E7" s="5">
        <v>753078</v>
      </c>
      <c r="F7" s="5">
        <v>33012</v>
      </c>
      <c r="G7" s="5">
        <v>36654481</v>
      </c>
      <c r="H7" s="5">
        <v>519717</v>
      </c>
      <c r="I7" s="5">
        <v>1988477</v>
      </c>
      <c r="J7" s="5">
        <v>0</v>
      </c>
      <c r="K7" s="5">
        <f>SUM(B7:J7)</f>
        <v>44310157</v>
      </c>
      <c r="L7" s="5"/>
      <c r="M7" s="5">
        <v>2400000</v>
      </c>
      <c r="N7" s="5">
        <v>14551498</v>
      </c>
      <c r="O7" s="5"/>
      <c r="P7" s="5"/>
      <c r="Q7" s="5"/>
    </row>
    <row r="8" spans="1:17" ht="12.75">
      <c r="A8" s="49" t="s">
        <v>27</v>
      </c>
      <c r="B8" s="5">
        <v>667125</v>
      </c>
      <c r="C8" s="5">
        <v>6249366</v>
      </c>
      <c r="D8" s="5">
        <v>30783</v>
      </c>
      <c r="E8" s="5">
        <v>0</v>
      </c>
      <c r="F8" s="5">
        <v>19262</v>
      </c>
      <c r="G8" s="5">
        <v>6184690</v>
      </c>
      <c r="H8" s="5">
        <v>73903</v>
      </c>
      <c r="I8" s="5">
        <v>1690912</v>
      </c>
      <c r="J8" s="5">
        <v>12411</v>
      </c>
      <c r="K8" s="5">
        <f aca="true" t="shared" si="0" ref="K8:K62">SUM(B8:J8)</f>
        <v>14928452</v>
      </c>
      <c r="L8" s="5"/>
      <c r="M8" s="5">
        <v>4689909</v>
      </c>
      <c r="N8" s="5">
        <v>0</v>
      </c>
      <c r="O8" s="5"/>
      <c r="P8" s="5"/>
      <c r="Q8" s="5"/>
    </row>
    <row r="9" spans="1:17" ht="12.75">
      <c r="A9" s="49" t="s">
        <v>28</v>
      </c>
      <c r="B9" s="5">
        <v>90074</v>
      </c>
      <c r="C9" s="5">
        <v>112250</v>
      </c>
      <c r="D9" s="5">
        <v>136250</v>
      </c>
      <c r="E9" s="5">
        <v>251306</v>
      </c>
      <c r="F9" s="5">
        <v>29351</v>
      </c>
      <c r="G9" s="5">
        <v>1880865</v>
      </c>
      <c r="H9" s="5">
        <v>0</v>
      </c>
      <c r="I9" s="5">
        <v>1951</v>
      </c>
      <c r="J9" s="5">
        <v>0</v>
      </c>
      <c r="K9" s="5">
        <f t="shared" si="0"/>
        <v>2502047</v>
      </c>
      <c r="L9" s="5"/>
      <c r="M9" s="5">
        <v>236028</v>
      </c>
      <c r="N9" s="5">
        <v>13465</v>
      </c>
      <c r="O9" s="5"/>
      <c r="P9" s="5"/>
      <c r="Q9" s="5"/>
    </row>
    <row r="10" spans="1:17" ht="12.75">
      <c r="A10" s="49" t="s">
        <v>29</v>
      </c>
      <c r="B10" s="5">
        <v>1638209</v>
      </c>
      <c r="C10" s="5">
        <v>3142657</v>
      </c>
      <c r="D10" s="5">
        <v>84433</v>
      </c>
      <c r="E10" s="5">
        <v>389438</v>
      </c>
      <c r="F10" s="5">
        <v>415425</v>
      </c>
      <c r="G10" s="5">
        <v>27856921</v>
      </c>
      <c r="H10" s="5">
        <v>670120</v>
      </c>
      <c r="I10" s="5">
        <v>4472683</v>
      </c>
      <c r="J10" s="5">
        <v>0</v>
      </c>
      <c r="K10" s="5">
        <f t="shared" si="0"/>
        <v>38669886</v>
      </c>
      <c r="L10" s="5"/>
      <c r="M10" s="5">
        <v>9157224</v>
      </c>
      <c r="N10" s="5">
        <v>0</v>
      </c>
      <c r="O10" s="5"/>
      <c r="P10" s="5"/>
      <c r="Q10" s="5"/>
    </row>
    <row r="11" spans="1:17" ht="12.75">
      <c r="A11" s="49" t="s">
        <v>30</v>
      </c>
      <c r="B11" s="5">
        <v>102952</v>
      </c>
      <c r="C11" s="5">
        <v>439492</v>
      </c>
      <c r="D11" s="5">
        <v>0</v>
      </c>
      <c r="E11" s="5">
        <v>0</v>
      </c>
      <c r="F11" s="5">
        <v>0</v>
      </c>
      <c r="G11" s="5">
        <v>11229368</v>
      </c>
      <c r="H11" s="5">
        <v>0</v>
      </c>
      <c r="I11" s="5">
        <v>0</v>
      </c>
      <c r="J11" s="5">
        <v>0</v>
      </c>
      <c r="K11" s="5">
        <f t="shared" si="0"/>
        <v>11771812</v>
      </c>
      <c r="L11" s="5"/>
      <c r="M11" s="5">
        <v>29258623</v>
      </c>
      <c r="N11" s="5">
        <v>0</v>
      </c>
      <c r="O11" s="5"/>
      <c r="P11" s="5"/>
      <c r="Q11" s="5"/>
    </row>
    <row r="12" spans="1:17" ht="12.75">
      <c r="A12" s="49" t="s">
        <v>31</v>
      </c>
      <c r="B12" s="5">
        <v>0</v>
      </c>
      <c r="C12" s="5">
        <v>5047649</v>
      </c>
      <c r="D12" s="5">
        <v>22266</v>
      </c>
      <c r="E12" s="5">
        <v>821032</v>
      </c>
      <c r="F12" s="5">
        <v>308954</v>
      </c>
      <c r="G12" s="5">
        <v>147861082</v>
      </c>
      <c r="H12" s="5">
        <v>0</v>
      </c>
      <c r="I12" s="5">
        <v>0</v>
      </c>
      <c r="J12" s="5">
        <v>0</v>
      </c>
      <c r="K12" s="5">
        <f t="shared" si="0"/>
        <v>154060983</v>
      </c>
      <c r="L12" s="5"/>
      <c r="M12" s="5">
        <v>367529453</v>
      </c>
      <c r="N12" s="5">
        <v>19685502</v>
      </c>
      <c r="O12" s="5"/>
      <c r="P12" s="5"/>
      <c r="Q12" s="5"/>
    </row>
    <row r="13" spans="1:17" ht="12.75">
      <c r="A13" s="49" t="s">
        <v>32</v>
      </c>
      <c r="B13" s="5">
        <v>753261</v>
      </c>
      <c r="C13" s="5">
        <v>3000556</v>
      </c>
      <c r="D13" s="5">
        <v>0</v>
      </c>
      <c r="E13" s="5">
        <v>0</v>
      </c>
      <c r="F13" s="5">
        <v>18438</v>
      </c>
      <c r="G13" s="5">
        <v>10761462</v>
      </c>
      <c r="H13" s="5">
        <v>293097</v>
      </c>
      <c r="I13" s="5">
        <v>0</v>
      </c>
      <c r="J13" s="5">
        <v>0</v>
      </c>
      <c r="K13" s="5">
        <f t="shared" si="0"/>
        <v>14826814</v>
      </c>
      <c r="L13" s="5"/>
      <c r="M13" s="5">
        <v>37164208</v>
      </c>
      <c r="N13" s="5">
        <v>0</v>
      </c>
      <c r="O13" s="5"/>
      <c r="P13" s="5"/>
      <c r="Q13" s="5"/>
    </row>
    <row r="14" spans="1:17" ht="12.75">
      <c r="A14" s="49" t="s">
        <v>33</v>
      </c>
      <c r="B14" s="5">
        <v>0</v>
      </c>
      <c r="C14" s="5">
        <v>2013005</v>
      </c>
      <c r="D14" s="5">
        <v>726666</v>
      </c>
      <c r="E14" s="5">
        <v>1254748</v>
      </c>
      <c r="F14" s="5">
        <v>128843</v>
      </c>
      <c r="G14" s="5">
        <v>10639953</v>
      </c>
      <c r="H14" s="5">
        <v>70200</v>
      </c>
      <c r="I14" s="5">
        <v>0</v>
      </c>
      <c r="J14" s="5">
        <v>0</v>
      </c>
      <c r="K14" s="5">
        <f t="shared" si="0"/>
        <v>14833415</v>
      </c>
      <c r="L14" s="5"/>
      <c r="M14" s="5">
        <v>0</v>
      </c>
      <c r="N14" s="5">
        <v>0</v>
      </c>
      <c r="O14" s="5"/>
      <c r="P14" s="5"/>
      <c r="Q14" s="5"/>
    </row>
    <row r="15" spans="1:17" ht="12.75">
      <c r="A15" s="49" t="s">
        <v>34</v>
      </c>
      <c r="B15" s="5">
        <v>247809</v>
      </c>
      <c r="C15" s="5">
        <v>493102</v>
      </c>
      <c r="D15" s="5">
        <v>10378</v>
      </c>
      <c r="E15" s="5">
        <v>291152</v>
      </c>
      <c r="F15" s="5">
        <v>76606</v>
      </c>
      <c r="G15" s="5">
        <v>2927637</v>
      </c>
      <c r="H15" s="5">
        <v>0</v>
      </c>
      <c r="I15" s="5">
        <v>0</v>
      </c>
      <c r="J15" s="5">
        <v>0</v>
      </c>
      <c r="K15" s="5">
        <f t="shared" si="0"/>
        <v>4046684</v>
      </c>
      <c r="L15" s="5"/>
      <c r="M15" s="5">
        <v>3573971</v>
      </c>
      <c r="N15" s="5">
        <v>0</v>
      </c>
      <c r="O15" s="5"/>
      <c r="P15" s="5"/>
      <c r="Q15" s="5"/>
    </row>
    <row r="16" spans="1:17" ht="12.75">
      <c r="A16" s="74" t="s">
        <v>132</v>
      </c>
      <c r="B16" s="5">
        <v>1140278</v>
      </c>
      <c r="C16" s="5">
        <v>1641295</v>
      </c>
      <c r="D16" s="5">
        <v>167530</v>
      </c>
      <c r="E16" s="5">
        <v>289278</v>
      </c>
      <c r="F16" s="5">
        <v>29704</v>
      </c>
      <c r="G16" s="5">
        <v>15484155</v>
      </c>
      <c r="H16" s="5">
        <v>0</v>
      </c>
      <c r="I16" s="5">
        <v>1044343</v>
      </c>
      <c r="J16" s="5">
        <v>956653</v>
      </c>
      <c r="K16" s="5">
        <f t="shared" si="0"/>
        <v>20753236</v>
      </c>
      <c r="L16" s="5"/>
      <c r="M16" s="5">
        <v>612826</v>
      </c>
      <c r="N16" s="5">
        <v>575692</v>
      </c>
      <c r="O16" s="5"/>
      <c r="P16" s="5"/>
      <c r="Q16" s="5"/>
    </row>
    <row r="17" spans="1:17" ht="12.75">
      <c r="A17" s="49" t="s">
        <v>35</v>
      </c>
      <c r="B17" s="5">
        <v>7487950</v>
      </c>
      <c r="C17" s="5">
        <v>44605722</v>
      </c>
      <c r="D17" s="5">
        <v>1952144</v>
      </c>
      <c r="E17" s="5">
        <v>9595128</v>
      </c>
      <c r="F17" s="5">
        <v>985266</v>
      </c>
      <c r="G17" s="5">
        <v>93524733</v>
      </c>
      <c r="H17" s="5">
        <v>182132</v>
      </c>
      <c r="I17" s="5">
        <v>4970950</v>
      </c>
      <c r="J17" s="5">
        <v>14702068</v>
      </c>
      <c r="K17" s="5">
        <f t="shared" si="0"/>
        <v>178006093</v>
      </c>
      <c r="L17" s="5"/>
      <c r="M17" s="5">
        <v>0</v>
      </c>
      <c r="N17" s="5">
        <v>57975025</v>
      </c>
      <c r="O17" s="5"/>
      <c r="P17" s="5"/>
      <c r="Q17" s="5"/>
    </row>
    <row r="18" spans="1:17" ht="12.75">
      <c r="A18" s="49" t="s">
        <v>36</v>
      </c>
      <c r="B18" s="5">
        <v>22730</v>
      </c>
      <c r="C18" s="5">
        <v>189310</v>
      </c>
      <c r="D18" s="5">
        <v>97757</v>
      </c>
      <c r="E18" s="5">
        <v>4527683</v>
      </c>
      <c r="F18" s="5">
        <v>0</v>
      </c>
      <c r="G18" s="5">
        <v>209724</v>
      </c>
      <c r="H18" s="5">
        <v>2037905</v>
      </c>
      <c r="I18" s="5">
        <v>0</v>
      </c>
      <c r="J18" s="5">
        <v>0</v>
      </c>
      <c r="K18" s="5">
        <f t="shared" si="0"/>
        <v>7085109</v>
      </c>
      <c r="L18" s="5"/>
      <c r="M18" s="5">
        <v>6762534</v>
      </c>
      <c r="N18" s="5">
        <v>89878660</v>
      </c>
      <c r="O18" s="5"/>
      <c r="P18" s="5"/>
      <c r="Q18" s="5"/>
    </row>
    <row r="19" spans="1:17" ht="12.75">
      <c r="A19" s="49" t="s">
        <v>37</v>
      </c>
      <c r="B19" s="5">
        <v>149153</v>
      </c>
      <c r="C19" s="5">
        <v>82973</v>
      </c>
      <c r="D19" s="5">
        <v>0</v>
      </c>
      <c r="E19" s="5">
        <v>0</v>
      </c>
      <c r="F19" s="5">
        <v>0</v>
      </c>
      <c r="G19" s="5">
        <v>0</v>
      </c>
      <c r="H19" s="5">
        <v>5097</v>
      </c>
      <c r="I19" s="5">
        <v>54416</v>
      </c>
      <c r="J19" s="5">
        <v>0</v>
      </c>
      <c r="K19" s="5">
        <f t="shared" si="0"/>
        <v>291639</v>
      </c>
      <c r="L19" s="5"/>
      <c r="M19" s="5">
        <v>418718</v>
      </c>
      <c r="N19" s="5">
        <v>3226948</v>
      </c>
      <c r="O19" s="5"/>
      <c r="P19" s="5"/>
      <c r="Q19" s="5"/>
    </row>
    <row r="20" spans="1:17" ht="12.75">
      <c r="A20" s="49" t="s">
        <v>38</v>
      </c>
      <c r="B20" s="5">
        <v>0</v>
      </c>
      <c r="C20" s="5">
        <v>0</v>
      </c>
      <c r="D20" s="5">
        <v>739927</v>
      </c>
      <c r="E20" s="5">
        <v>1665367</v>
      </c>
      <c r="F20" s="5">
        <v>1523936</v>
      </c>
      <c r="G20" s="5">
        <v>9511118</v>
      </c>
      <c r="H20" s="5">
        <v>0</v>
      </c>
      <c r="I20" s="5">
        <v>0</v>
      </c>
      <c r="J20" s="5">
        <v>0</v>
      </c>
      <c r="K20" s="5">
        <f>SUM(B20:J20)</f>
        <v>13440348</v>
      </c>
      <c r="L20" s="5"/>
      <c r="M20" s="5">
        <v>1887957</v>
      </c>
      <c r="N20" s="5">
        <v>991665</v>
      </c>
      <c r="O20" s="5"/>
      <c r="P20" s="5"/>
      <c r="Q20" s="5"/>
    </row>
    <row r="21" spans="1:17" ht="12.75">
      <c r="A21" s="49" t="s">
        <v>39</v>
      </c>
      <c r="B21" s="5">
        <v>1016623</v>
      </c>
      <c r="C21" s="5">
        <v>259136</v>
      </c>
      <c r="D21" s="5">
        <v>0</v>
      </c>
      <c r="E21" s="5">
        <v>0</v>
      </c>
      <c r="F21" s="5">
        <v>0</v>
      </c>
      <c r="G21" s="5">
        <v>11299792</v>
      </c>
      <c r="H21" s="5">
        <v>111990</v>
      </c>
      <c r="I21" s="5">
        <v>0</v>
      </c>
      <c r="J21" s="5">
        <v>1105008</v>
      </c>
      <c r="K21" s="5">
        <f t="shared" si="0"/>
        <v>13792549</v>
      </c>
      <c r="L21" s="5"/>
      <c r="M21" s="5">
        <v>1055800</v>
      </c>
      <c r="N21" s="5">
        <v>3215895</v>
      </c>
      <c r="O21" s="5"/>
      <c r="P21" s="5"/>
      <c r="Q21" s="5"/>
    </row>
    <row r="22" spans="1:17" ht="12.75">
      <c r="A22" s="49" t="s">
        <v>40</v>
      </c>
      <c r="B22" s="5">
        <v>0</v>
      </c>
      <c r="C22" s="5">
        <v>11651983</v>
      </c>
      <c r="D22" s="5">
        <v>4425568</v>
      </c>
      <c r="E22" s="5">
        <v>15009968</v>
      </c>
      <c r="F22" s="5">
        <v>788112</v>
      </c>
      <c r="G22" s="5">
        <v>46920793</v>
      </c>
      <c r="H22" s="5">
        <v>0</v>
      </c>
      <c r="I22" s="5">
        <v>0</v>
      </c>
      <c r="J22" s="5">
        <v>0</v>
      </c>
      <c r="K22" s="5">
        <f t="shared" si="0"/>
        <v>78796424</v>
      </c>
      <c r="L22" s="5"/>
      <c r="M22" s="5">
        <v>0</v>
      </c>
      <c r="N22" s="5">
        <v>0</v>
      </c>
      <c r="O22" s="5"/>
      <c r="P22" s="5"/>
      <c r="Q22" s="5"/>
    </row>
    <row r="23" spans="1:17" ht="12.75">
      <c r="A23" s="49" t="s">
        <v>41</v>
      </c>
      <c r="B23" s="5">
        <v>360069</v>
      </c>
      <c r="C23" s="5">
        <v>457323</v>
      </c>
      <c r="D23" s="5">
        <v>0</v>
      </c>
      <c r="E23" s="5">
        <v>2352674</v>
      </c>
      <c r="F23" s="5">
        <v>353304</v>
      </c>
      <c r="G23" s="5">
        <v>2257322</v>
      </c>
      <c r="H23" s="5">
        <v>1279914</v>
      </c>
      <c r="I23" s="5">
        <v>269498</v>
      </c>
      <c r="J23" s="5">
        <v>0</v>
      </c>
      <c r="K23" s="5">
        <f t="shared" si="0"/>
        <v>7330104</v>
      </c>
      <c r="L23" s="5"/>
      <c r="M23" s="5">
        <v>37397918</v>
      </c>
      <c r="N23" s="5">
        <v>0</v>
      </c>
      <c r="O23" s="5"/>
      <c r="P23" s="5"/>
      <c r="Q23" s="5"/>
    </row>
    <row r="24" spans="1:17" ht="12.75">
      <c r="A24" s="49" t="s">
        <v>42</v>
      </c>
      <c r="B24" s="5">
        <v>496961</v>
      </c>
      <c r="C24" s="5">
        <v>8694978</v>
      </c>
      <c r="D24" s="5">
        <v>0</v>
      </c>
      <c r="E24" s="5">
        <v>0</v>
      </c>
      <c r="F24" s="5">
        <v>0</v>
      </c>
      <c r="G24" s="5">
        <v>7620039</v>
      </c>
      <c r="H24" s="5">
        <v>0</v>
      </c>
      <c r="I24" s="5">
        <v>0</v>
      </c>
      <c r="J24" s="5">
        <v>24428</v>
      </c>
      <c r="K24" s="5">
        <f t="shared" si="0"/>
        <v>16836406</v>
      </c>
      <c r="L24" s="5"/>
      <c r="M24" s="5">
        <v>26542957</v>
      </c>
      <c r="N24" s="5">
        <v>2624993</v>
      </c>
      <c r="O24" s="5"/>
      <c r="P24" s="5"/>
      <c r="Q24" s="5"/>
    </row>
    <row r="25" spans="1:17" ht="12.75">
      <c r="A25" s="49" t="s">
        <v>43</v>
      </c>
      <c r="B25" s="5">
        <v>0</v>
      </c>
      <c r="C25" s="5">
        <v>7731311</v>
      </c>
      <c r="D25" s="5">
        <v>1441518</v>
      </c>
      <c r="E25" s="5">
        <v>5665749</v>
      </c>
      <c r="F25" s="5">
        <v>1068754</v>
      </c>
      <c r="G25" s="5">
        <v>24369081</v>
      </c>
      <c r="H25" s="5">
        <v>0</v>
      </c>
      <c r="I25" s="5">
        <v>0</v>
      </c>
      <c r="J25" s="5">
        <v>0</v>
      </c>
      <c r="K25" s="5">
        <f t="shared" si="0"/>
        <v>40276413</v>
      </c>
      <c r="L25" s="5"/>
      <c r="M25" s="5">
        <v>0</v>
      </c>
      <c r="N25" s="5">
        <v>0</v>
      </c>
      <c r="O25" s="5"/>
      <c r="P25" s="5"/>
      <c r="Q25" s="5"/>
    </row>
    <row r="26" spans="1:17" ht="12.75">
      <c r="A26" s="49" t="s">
        <v>44</v>
      </c>
      <c r="B26" s="5">
        <v>18997</v>
      </c>
      <c r="C26" s="5">
        <v>2985378</v>
      </c>
      <c r="D26" s="5">
        <v>792744</v>
      </c>
      <c r="E26" s="5">
        <v>961170</v>
      </c>
      <c r="F26" s="5">
        <v>302844</v>
      </c>
      <c r="G26" s="5">
        <v>46370210</v>
      </c>
      <c r="H26" s="5">
        <v>0</v>
      </c>
      <c r="I26" s="5">
        <v>0</v>
      </c>
      <c r="J26" s="5">
        <v>0</v>
      </c>
      <c r="K26" s="5">
        <f t="shared" si="0"/>
        <v>51431343</v>
      </c>
      <c r="L26" s="5"/>
      <c r="M26" s="5">
        <v>29758801</v>
      </c>
      <c r="N26" s="5">
        <v>0</v>
      </c>
      <c r="O26" s="5"/>
      <c r="P26" s="5"/>
      <c r="Q26" s="5"/>
    </row>
    <row r="27" spans="1:17" ht="12.75">
      <c r="A27" s="49" t="s">
        <v>45</v>
      </c>
      <c r="B27" s="5">
        <v>2010340</v>
      </c>
      <c r="C27" s="5">
        <v>0</v>
      </c>
      <c r="D27" s="5">
        <v>33922</v>
      </c>
      <c r="E27" s="5">
        <v>2861186</v>
      </c>
      <c r="F27" s="5">
        <v>0</v>
      </c>
      <c r="G27" s="5">
        <v>22539961</v>
      </c>
      <c r="H27" s="5">
        <v>0</v>
      </c>
      <c r="I27" s="5">
        <v>9666318</v>
      </c>
      <c r="J27" s="5">
        <v>0</v>
      </c>
      <c r="K27" s="5">
        <f t="shared" si="0"/>
        <v>37111727</v>
      </c>
      <c r="L27" s="5"/>
      <c r="M27" s="5">
        <v>33327003</v>
      </c>
      <c r="N27" s="5">
        <v>0</v>
      </c>
      <c r="O27" s="5"/>
      <c r="P27" s="5"/>
      <c r="Q27" s="5"/>
    </row>
    <row r="28" spans="1:17" ht="12.75">
      <c r="A28" s="49" t="s">
        <v>46</v>
      </c>
      <c r="B28" s="5">
        <v>0</v>
      </c>
      <c r="C28" s="5">
        <v>0</v>
      </c>
      <c r="D28" s="5">
        <v>1142254</v>
      </c>
      <c r="E28" s="5">
        <v>1593005</v>
      </c>
      <c r="F28" s="5">
        <v>385337</v>
      </c>
      <c r="G28" s="5">
        <v>9570759</v>
      </c>
      <c r="H28" s="5">
        <v>0</v>
      </c>
      <c r="I28" s="5">
        <v>0</v>
      </c>
      <c r="J28" s="5">
        <v>0</v>
      </c>
      <c r="K28" s="5">
        <f t="shared" si="0"/>
        <v>12691355</v>
      </c>
      <c r="L28" s="5"/>
      <c r="M28" s="5">
        <v>860650</v>
      </c>
      <c r="N28" s="5">
        <v>1433387</v>
      </c>
      <c r="O28" s="5"/>
      <c r="P28" s="5"/>
      <c r="Q28" s="5"/>
    </row>
    <row r="29" spans="1:17" ht="12.75">
      <c r="A29" s="49" t="s">
        <v>47</v>
      </c>
      <c r="B29" s="5">
        <v>3141054</v>
      </c>
      <c r="C29" s="5">
        <v>1417370</v>
      </c>
      <c r="D29" s="5">
        <v>88089</v>
      </c>
      <c r="E29" s="5">
        <v>742026</v>
      </c>
      <c r="F29" s="5">
        <v>0</v>
      </c>
      <c r="G29" s="5">
        <v>33911589</v>
      </c>
      <c r="H29" s="5">
        <v>1045523</v>
      </c>
      <c r="I29" s="5">
        <v>1882243</v>
      </c>
      <c r="J29" s="5">
        <v>-3541223</v>
      </c>
      <c r="K29" s="5">
        <f t="shared" si="0"/>
        <v>38686671</v>
      </c>
      <c r="L29" s="5"/>
      <c r="M29" s="5">
        <v>9839804</v>
      </c>
      <c r="N29" s="5">
        <v>0</v>
      </c>
      <c r="O29" s="5"/>
      <c r="P29" s="5"/>
      <c r="Q29" s="5"/>
    </row>
    <row r="30" spans="1:17" ht="12.75">
      <c r="A30" s="49" t="s">
        <v>48</v>
      </c>
      <c r="B30" s="5">
        <v>0</v>
      </c>
      <c r="C30" s="5">
        <v>0</v>
      </c>
      <c r="D30" s="5">
        <v>956849</v>
      </c>
      <c r="E30" s="5">
        <v>1655015</v>
      </c>
      <c r="F30" s="5">
        <v>169674</v>
      </c>
      <c r="G30" s="5">
        <v>111802920</v>
      </c>
      <c r="H30" s="5">
        <v>0</v>
      </c>
      <c r="I30" s="5">
        <v>0</v>
      </c>
      <c r="J30" s="5">
        <v>0</v>
      </c>
      <c r="K30" s="5">
        <f t="shared" si="0"/>
        <v>114584458</v>
      </c>
      <c r="L30" s="5"/>
      <c r="M30" s="5">
        <v>4258293</v>
      </c>
      <c r="N30" s="5">
        <v>0</v>
      </c>
      <c r="O30" s="5"/>
      <c r="P30" s="5"/>
      <c r="Q30" s="5"/>
    </row>
    <row r="31" spans="1:17" ht="12.75">
      <c r="A31" s="49" t="s">
        <v>49</v>
      </c>
      <c r="B31" s="5">
        <v>2312542</v>
      </c>
      <c r="C31" s="5">
        <v>11491572</v>
      </c>
      <c r="D31" s="5">
        <v>2145558</v>
      </c>
      <c r="E31" s="5">
        <v>524732</v>
      </c>
      <c r="F31" s="5">
        <v>0</v>
      </c>
      <c r="G31" s="5">
        <v>20788788</v>
      </c>
      <c r="H31" s="5">
        <v>0</v>
      </c>
      <c r="I31" s="5">
        <v>16267270</v>
      </c>
      <c r="J31" s="5">
        <v>0</v>
      </c>
      <c r="K31" s="5">
        <f t="shared" si="0"/>
        <v>53530462</v>
      </c>
      <c r="L31" s="5"/>
      <c r="M31" s="5">
        <v>0</v>
      </c>
      <c r="N31" s="5">
        <v>5773640</v>
      </c>
      <c r="O31" s="5"/>
      <c r="P31" s="5"/>
      <c r="Q31" s="5"/>
    </row>
    <row r="32" spans="1:17" ht="12.75">
      <c r="A32" s="49" t="s">
        <v>50</v>
      </c>
      <c r="B32" s="5">
        <v>0</v>
      </c>
      <c r="C32" s="5">
        <v>3554548</v>
      </c>
      <c r="D32" s="5">
        <v>693586</v>
      </c>
      <c r="E32" s="5">
        <v>2181650</v>
      </c>
      <c r="F32" s="5">
        <v>224121</v>
      </c>
      <c r="G32" s="5">
        <v>23820952</v>
      </c>
      <c r="H32" s="5">
        <v>917533</v>
      </c>
      <c r="I32" s="5">
        <v>0</v>
      </c>
      <c r="J32" s="5">
        <v>1191048</v>
      </c>
      <c r="K32" s="5">
        <f t="shared" si="0"/>
        <v>32583438</v>
      </c>
      <c r="L32" s="5"/>
      <c r="M32" s="5">
        <v>18219651</v>
      </c>
      <c r="N32" s="5">
        <v>0</v>
      </c>
      <c r="O32" s="5"/>
      <c r="P32" s="5"/>
      <c r="Q32" s="5"/>
    </row>
    <row r="33" spans="1:17" ht="12.75">
      <c r="A33" s="49" t="s">
        <v>51</v>
      </c>
      <c r="B33" s="5">
        <v>1597469</v>
      </c>
      <c r="C33" s="5">
        <v>1378702</v>
      </c>
      <c r="D33" s="5">
        <v>1740139</v>
      </c>
      <c r="E33" s="5">
        <v>3004733</v>
      </c>
      <c r="F33" s="5">
        <v>308538</v>
      </c>
      <c r="G33" s="5">
        <v>22022366</v>
      </c>
      <c r="H33" s="5">
        <v>14167</v>
      </c>
      <c r="I33" s="5">
        <v>2506157</v>
      </c>
      <c r="J33" s="5">
        <v>0</v>
      </c>
      <c r="K33" s="5">
        <f t="shared" si="0"/>
        <v>32572271</v>
      </c>
      <c r="L33" s="5"/>
      <c r="M33" s="5">
        <v>3606129</v>
      </c>
      <c r="N33" s="5">
        <v>0</v>
      </c>
      <c r="O33" s="5"/>
      <c r="P33" s="5"/>
      <c r="Q33" s="5"/>
    </row>
    <row r="34" spans="1:17" ht="12.75">
      <c r="A34" s="49" t="s">
        <v>52</v>
      </c>
      <c r="B34" s="5">
        <v>385488</v>
      </c>
      <c r="C34" s="5">
        <v>12620289</v>
      </c>
      <c r="D34" s="5">
        <v>1945700</v>
      </c>
      <c r="E34" s="5">
        <v>3359679</v>
      </c>
      <c r="F34" s="5">
        <v>344985</v>
      </c>
      <c r="G34" s="5">
        <v>41812579</v>
      </c>
      <c r="H34" s="5">
        <v>0</v>
      </c>
      <c r="I34" s="5">
        <v>0</v>
      </c>
      <c r="J34" s="5">
        <v>0</v>
      </c>
      <c r="K34" s="5">
        <f t="shared" si="0"/>
        <v>60468720</v>
      </c>
      <c r="L34" s="5"/>
      <c r="M34" s="5">
        <v>0</v>
      </c>
      <c r="N34" s="5">
        <v>4291263</v>
      </c>
      <c r="O34" s="5"/>
      <c r="P34" s="5"/>
      <c r="Q34" s="5"/>
    </row>
    <row r="35" spans="1:17" ht="12.75">
      <c r="A35" s="49" t="s">
        <v>53</v>
      </c>
      <c r="B35" s="5">
        <v>0</v>
      </c>
      <c r="C35" s="5">
        <v>950117</v>
      </c>
      <c r="D35" s="5">
        <v>112457</v>
      </c>
      <c r="E35" s="5">
        <v>220472</v>
      </c>
      <c r="F35" s="5">
        <v>20884</v>
      </c>
      <c r="G35" s="5">
        <v>7</v>
      </c>
      <c r="H35" s="5">
        <v>139564</v>
      </c>
      <c r="I35" s="5">
        <v>310573</v>
      </c>
      <c r="J35" s="5">
        <v>3120616</v>
      </c>
      <c r="K35" s="5">
        <f t="shared" si="0"/>
        <v>4874690</v>
      </c>
      <c r="L35" s="5"/>
      <c r="M35" s="5">
        <v>2975725</v>
      </c>
      <c r="N35" s="5">
        <v>0</v>
      </c>
      <c r="O35" s="5"/>
      <c r="P35" s="5"/>
      <c r="Q35" s="5"/>
    </row>
    <row r="36" spans="1:17" ht="12.75">
      <c r="A36" s="49" t="s">
        <v>54</v>
      </c>
      <c r="B36" s="5">
        <v>0</v>
      </c>
      <c r="C36" s="5">
        <v>2860192</v>
      </c>
      <c r="D36" s="5">
        <v>1</v>
      </c>
      <c r="E36" s="5">
        <v>1</v>
      </c>
      <c r="F36" s="5">
        <v>1</v>
      </c>
      <c r="G36" s="5">
        <v>9585068</v>
      </c>
      <c r="H36" s="5">
        <v>0</v>
      </c>
      <c r="I36" s="5">
        <v>0</v>
      </c>
      <c r="J36" s="5">
        <v>0</v>
      </c>
      <c r="K36" s="5">
        <f t="shared" si="0"/>
        <v>12445263</v>
      </c>
      <c r="L36" s="5"/>
      <c r="M36" s="5">
        <v>4691617</v>
      </c>
      <c r="N36" s="5">
        <v>3649593</v>
      </c>
      <c r="O36" s="5"/>
      <c r="P36" s="5"/>
      <c r="Q36" s="5"/>
    </row>
    <row r="37" spans="1:17" ht="12.75">
      <c r="A37" s="49" t="s">
        <v>55</v>
      </c>
      <c r="B37" s="5">
        <v>0</v>
      </c>
      <c r="C37" s="5">
        <v>448697</v>
      </c>
      <c r="D37" s="5">
        <v>0</v>
      </c>
      <c r="E37" s="5">
        <v>1051526</v>
      </c>
      <c r="F37" s="5">
        <v>114741</v>
      </c>
      <c r="G37" s="5">
        <v>493330</v>
      </c>
      <c r="H37" s="5">
        <v>0</v>
      </c>
      <c r="I37" s="5">
        <v>0</v>
      </c>
      <c r="J37" s="5">
        <v>0</v>
      </c>
      <c r="K37" s="5">
        <f t="shared" si="0"/>
        <v>2108294</v>
      </c>
      <c r="L37" s="5"/>
      <c r="M37" s="5">
        <v>10558154</v>
      </c>
      <c r="N37" s="5">
        <v>0</v>
      </c>
      <c r="O37" s="5"/>
      <c r="P37" s="5"/>
      <c r="Q37" s="5"/>
    </row>
    <row r="38" spans="1:17" ht="12.75">
      <c r="A38" s="49" t="s">
        <v>56</v>
      </c>
      <c r="B38" s="5">
        <v>0</v>
      </c>
      <c r="C38" s="5">
        <v>0</v>
      </c>
      <c r="D38" s="5">
        <v>144275</v>
      </c>
      <c r="E38" s="5">
        <v>320609</v>
      </c>
      <c r="F38" s="5">
        <v>43023</v>
      </c>
      <c r="G38" s="5">
        <v>3235052</v>
      </c>
      <c r="H38" s="5">
        <v>0</v>
      </c>
      <c r="I38" s="5">
        <v>0</v>
      </c>
      <c r="J38" s="5">
        <v>0</v>
      </c>
      <c r="K38" s="5">
        <f t="shared" si="0"/>
        <v>3742959</v>
      </c>
      <c r="L38" s="5"/>
      <c r="M38" s="5">
        <v>0</v>
      </c>
      <c r="N38" s="5">
        <v>1356888</v>
      </c>
      <c r="O38" s="5"/>
      <c r="P38" s="5"/>
      <c r="Q38" s="5"/>
    </row>
    <row r="39" spans="1:17" ht="12.75">
      <c r="A39" s="49" t="s">
        <v>57</v>
      </c>
      <c r="B39" s="5">
        <v>331394</v>
      </c>
      <c r="C39" s="5">
        <v>3938838</v>
      </c>
      <c r="D39" s="5">
        <v>1892682</v>
      </c>
      <c r="E39" s="5">
        <v>2715950</v>
      </c>
      <c r="F39" s="5">
        <v>335585</v>
      </c>
      <c r="G39" s="5">
        <v>60146431</v>
      </c>
      <c r="H39" s="5">
        <v>164582</v>
      </c>
      <c r="I39" s="5">
        <v>0</v>
      </c>
      <c r="J39" s="5">
        <v>0</v>
      </c>
      <c r="K39" s="5">
        <f t="shared" si="0"/>
        <v>69525462</v>
      </c>
      <c r="L39" s="5"/>
      <c r="M39" s="5">
        <f>47916791-27653910</f>
        <v>20262881</v>
      </c>
      <c r="N39" s="5">
        <v>0</v>
      </c>
      <c r="O39" s="5"/>
      <c r="P39" s="72"/>
      <c r="Q39" s="5"/>
    </row>
    <row r="40" spans="1:17" ht="12.75">
      <c r="A40" s="49" t="s">
        <v>58</v>
      </c>
      <c r="B40" s="5">
        <v>207300</v>
      </c>
      <c r="C40" s="5">
        <v>419468</v>
      </c>
      <c r="D40" s="5">
        <v>920340</v>
      </c>
      <c r="E40" s="5">
        <v>1589169</v>
      </c>
      <c r="F40" s="5">
        <v>163182</v>
      </c>
      <c r="G40" s="5">
        <v>33950679</v>
      </c>
      <c r="H40" s="5">
        <v>0</v>
      </c>
      <c r="I40" s="5">
        <v>0</v>
      </c>
      <c r="J40" s="5">
        <v>0</v>
      </c>
      <c r="K40" s="5">
        <f t="shared" si="0"/>
        <v>37250138</v>
      </c>
      <c r="L40" s="5"/>
      <c r="M40" s="5">
        <v>0</v>
      </c>
      <c r="N40" s="5">
        <v>14461224</v>
      </c>
      <c r="O40" s="5"/>
      <c r="P40" s="5"/>
      <c r="Q40" s="5"/>
    </row>
    <row r="41" spans="1:17" ht="12.75">
      <c r="A41" s="49" t="s">
        <v>59</v>
      </c>
      <c r="B41" s="5">
        <v>560272</v>
      </c>
      <c r="C41" s="5">
        <v>7930910</v>
      </c>
      <c r="D41" s="5">
        <v>0</v>
      </c>
      <c r="E41" s="5">
        <v>0</v>
      </c>
      <c r="F41" s="5">
        <v>15587</v>
      </c>
      <c r="G41" s="5">
        <v>325953125</v>
      </c>
      <c r="H41" s="5">
        <v>157938</v>
      </c>
      <c r="I41" s="5">
        <v>0</v>
      </c>
      <c r="J41" s="5">
        <v>0</v>
      </c>
      <c r="K41" s="5">
        <f t="shared" si="0"/>
        <v>334617832</v>
      </c>
      <c r="L41" s="5"/>
      <c r="M41" s="5">
        <v>153305031</v>
      </c>
      <c r="N41" s="5">
        <v>33004594</v>
      </c>
      <c r="O41" s="5"/>
      <c r="P41" s="5"/>
      <c r="Q41" s="5"/>
    </row>
    <row r="42" spans="1:17" ht="12.75">
      <c r="A42" s="49" t="s">
        <v>60</v>
      </c>
      <c r="B42" s="5">
        <v>1289429</v>
      </c>
      <c r="C42" s="5">
        <v>2984272</v>
      </c>
      <c r="D42" s="5">
        <v>60076</v>
      </c>
      <c r="E42" s="5">
        <v>80767</v>
      </c>
      <c r="F42" s="5">
        <v>23918</v>
      </c>
      <c r="G42" s="5">
        <v>118698635</v>
      </c>
      <c r="H42" s="5">
        <v>0</v>
      </c>
      <c r="I42" s="5">
        <v>0</v>
      </c>
      <c r="J42" s="5">
        <v>0</v>
      </c>
      <c r="K42" s="5">
        <f t="shared" si="0"/>
        <v>123137097</v>
      </c>
      <c r="L42" s="5"/>
      <c r="M42" s="5">
        <v>19616938</v>
      </c>
      <c r="N42" s="5">
        <v>5059925</v>
      </c>
      <c r="O42" s="5"/>
      <c r="P42" s="5"/>
      <c r="Q42" s="5"/>
    </row>
    <row r="43" spans="1:17" ht="12.75">
      <c r="A43" s="49" t="s">
        <v>61</v>
      </c>
      <c r="B43" s="5">
        <v>144979</v>
      </c>
      <c r="C43" s="5">
        <v>186776</v>
      </c>
      <c r="D43" s="5">
        <v>0</v>
      </c>
      <c r="E43" s="5">
        <v>0</v>
      </c>
      <c r="F43" s="5">
        <v>0</v>
      </c>
      <c r="G43" s="5">
        <v>284133</v>
      </c>
      <c r="H43" s="5">
        <v>0</v>
      </c>
      <c r="I43" s="5">
        <v>0</v>
      </c>
      <c r="J43" s="5">
        <v>0</v>
      </c>
      <c r="K43" s="5">
        <f t="shared" si="0"/>
        <v>615888</v>
      </c>
      <c r="L43" s="5"/>
      <c r="M43" s="5">
        <v>3512590</v>
      </c>
      <c r="N43" s="5">
        <v>0</v>
      </c>
      <c r="O43" s="5"/>
      <c r="P43" s="5"/>
      <c r="Q43" s="5"/>
    </row>
    <row r="44" spans="1:17" ht="12.75">
      <c r="A44" s="49" t="s">
        <v>134</v>
      </c>
      <c r="B44" s="5">
        <v>27664</v>
      </c>
      <c r="C44" s="5">
        <v>6418</v>
      </c>
      <c r="D44" s="5">
        <v>59444</v>
      </c>
      <c r="E44" s="5">
        <v>11285</v>
      </c>
      <c r="F44" s="5">
        <v>1025</v>
      </c>
      <c r="G44" s="5">
        <v>1147852</v>
      </c>
      <c r="H44" s="5">
        <v>0</v>
      </c>
      <c r="I44" s="5">
        <v>11856</v>
      </c>
      <c r="J44" s="5">
        <v>0</v>
      </c>
      <c r="K44" s="5">
        <f t="shared" si="0"/>
        <v>1265544</v>
      </c>
      <c r="L44" s="5"/>
      <c r="M44" s="5">
        <v>324892</v>
      </c>
      <c r="N44" s="5">
        <v>132313</v>
      </c>
      <c r="O44" s="5"/>
      <c r="P44" s="5"/>
      <c r="Q44" s="5"/>
    </row>
    <row r="45" spans="1:17" ht="12.75">
      <c r="A45" s="49" t="s">
        <v>62</v>
      </c>
      <c r="B45" s="5">
        <v>3249570</v>
      </c>
      <c r="C45" s="5">
        <v>270987</v>
      </c>
      <c r="D45" s="5">
        <v>0</v>
      </c>
      <c r="E45" s="5">
        <v>0</v>
      </c>
      <c r="F45" s="5">
        <v>0</v>
      </c>
      <c r="G45" s="5">
        <v>47411316</v>
      </c>
      <c r="H45" s="5">
        <v>0</v>
      </c>
      <c r="I45" s="5">
        <v>0</v>
      </c>
      <c r="J45" s="5">
        <v>0</v>
      </c>
      <c r="K45" s="5">
        <f t="shared" si="0"/>
        <v>50931873</v>
      </c>
      <c r="L45" s="5"/>
      <c r="M45" s="5">
        <v>18540851</v>
      </c>
      <c r="N45" s="5">
        <v>0</v>
      </c>
      <c r="O45" s="5"/>
      <c r="P45" s="5"/>
      <c r="Q45" s="5"/>
    </row>
    <row r="46" spans="1:17" ht="12.75">
      <c r="A46" s="49" t="s">
        <v>63</v>
      </c>
      <c r="B46" s="5">
        <v>5519632</v>
      </c>
      <c r="C46" s="5">
        <v>4415706</v>
      </c>
      <c r="D46" s="5">
        <v>1513318</v>
      </c>
      <c r="E46" s="5">
        <v>2613077</v>
      </c>
      <c r="F46" s="5">
        <v>268321</v>
      </c>
      <c r="G46" s="5">
        <v>29025289</v>
      </c>
      <c r="H46" s="5">
        <v>1580468</v>
      </c>
      <c r="I46" s="5">
        <v>0</v>
      </c>
      <c r="J46" s="5">
        <v>15474383</v>
      </c>
      <c r="K46" s="5">
        <f t="shared" si="0"/>
        <v>60410194</v>
      </c>
      <c r="L46" s="5"/>
      <c r="M46" s="5">
        <v>0</v>
      </c>
      <c r="N46" s="5">
        <v>0</v>
      </c>
      <c r="O46" s="5"/>
      <c r="P46" s="5"/>
      <c r="Q46" s="5"/>
    </row>
    <row r="47" spans="1:17" ht="12.75">
      <c r="A47" s="49" t="s">
        <v>64</v>
      </c>
      <c r="B47" s="5">
        <v>339601</v>
      </c>
      <c r="C47" s="5">
        <v>3705145</v>
      </c>
      <c r="D47" s="5">
        <v>1095813</v>
      </c>
      <c r="E47" s="5">
        <v>4405512</v>
      </c>
      <c r="F47" s="5">
        <v>191241</v>
      </c>
      <c r="G47" s="5">
        <v>3070023</v>
      </c>
      <c r="H47" s="5">
        <v>0</v>
      </c>
      <c r="I47" s="5">
        <v>0</v>
      </c>
      <c r="J47" s="5">
        <v>0</v>
      </c>
      <c r="K47" s="5">
        <f t="shared" si="0"/>
        <v>12807335</v>
      </c>
      <c r="L47" s="5"/>
      <c r="M47" s="5">
        <v>9704054</v>
      </c>
      <c r="N47" s="5">
        <v>0</v>
      </c>
      <c r="O47" s="5"/>
      <c r="P47" s="5"/>
      <c r="Q47" s="5"/>
    </row>
    <row r="48" spans="1:17" ht="12.75">
      <c r="A48" s="49" t="s">
        <v>65</v>
      </c>
      <c r="B48" s="5">
        <v>3495771</v>
      </c>
      <c r="C48" s="5">
        <v>6449011</v>
      </c>
      <c r="D48" s="5">
        <v>0</v>
      </c>
      <c r="E48" s="5">
        <v>904422</v>
      </c>
      <c r="F48" s="5">
        <v>131231</v>
      </c>
      <c r="G48" s="5">
        <v>91173066</v>
      </c>
      <c r="H48" s="5">
        <v>651042</v>
      </c>
      <c r="I48" s="5">
        <v>0</v>
      </c>
      <c r="J48" s="5">
        <v>0</v>
      </c>
      <c r="K48" s="5">
        <f t="shared" si="0"/>
        <v>102804543</v>
      </c>
      <c r="L48" s="5"/>
      <c r="M48" s="5">
        <v>93280370</v>
      </c>
      <c r="N48" s="5">
        <v>33812201</v>
      </c>
      <c r="O48" s="5"/>
      <c r="P48" s="5"/>
      <c r="Q48" s="5"/>
    </row>
    <row r="49" spans="1:17" ht="12.75">
      <c r="A49" s="49" t="s">
        <v>66</v>
      </c>
      <c r="B49" s="5">
        <v>1535858</v>
      </c>
      <c r="C49" s="5">
        <v>4363575</v>
      </c>
      <c r="D49" s="5">
        <v>2083860</v>
      </c>
      <c r="E49" s="5">
        <v>3598243</v>
      </c>
      <c r="F49" s="5">
        <v>369482</v>
      </c>
      <c r="G49" s="5">
        <v>30103776</v>
      </c>
      <c r="H49" s="5">
        <v>0</v>
      </c>
      <c r="I49" s="5">
        <v>983020</v>
      </c>
      <c r="J49" s="5">
        <v>0</v>
      </c>
      <c r="K49" s="5">
        <f t="shared" si="0"/>
        <v>43037814</v>
      </c>
      <c r="L49" s="5"/>
      <c r="M49" s="5">
        <v>0</v>
      </c>
      <c r="N49" s="5">
        <v>0</v>
      </c>
      <c r="O49" s="5"/>
      <c r="P49" s="5"/>
      <c r="Q49" s="5"/>
    </row>
    <row r="50" spans="1:17" ht="12.75">
      <c r="A50" s="49" t="s">
        <v>67</v>
      </c>
      <c r="B50" s="5">
        <v>779334</v>
      </c>
      <c r="C50" s="5">
        <v>1431857</v>
      </c>
      <c r="D50" s="5">
        <v>272257</v>
      </c>
      <c r="E50" s="5">
        <v>470111</v>
      </c>
      <c r="F50" s="5">
        <v>48273</v>
      </c>
      <c r="G50" s="5">
        <v>14193660</v>
      </c>
      <c r="H50" s="5">
        <v>314925</v>
      </c>
      <c r="I50" s="5">
        <v>0</v>
      </c>
      <c r="J50" s="5">
        <v>0</v>
      </c>
      <c r="K50" s="5">
        <f t="shared" si="0"/>
        <v>17510417</v>
      </c>
      <c r="L50" s="5"/>
      <c r="M50" s="5">
        <v>0</v>
      </c>
      <c r="N50" s="5">
        <v>1134475</v>
      </c>
      <c r="O50" s="5"/>
      <c r="P50" s="5"/>
      <c r="Q50" s="5"/>
    </row>
    <row r="51" spans="1:17" ht="12.75">
      <c r="A51" s="49" t="s">
        <v>68</v>
      </c>
      <c r="B51" s="5">
        <v>2297401</v>
      </c>
      <c r="C51" s="5">
        <v>3023172</v>
      </c>
      <c r="D51" s="5">
        <v>400843</v>
      </c>
      <c r="E51" s="5">
        <v>3241842</v>
      </c>
      <c r="F51" s="5">
        <v>344870</v>
      </c>
      <c r="G51" s="5">
        <v>21017304</v>
      </c>
      <c r="H51" s="5">
        <v>243299</v>
      </c>
      <c r="I51" s="5">
        <v>1516847</v>
      </c>
      <c r="J51" s="5">
        <v>245</v>
      </c>
      <c r="K51" s="5">
        <f t="shared" si="0"/>
        <v>32085823</v>
      </c>
      <c r="L51" s="5"/>
      <c r="M51" s="5">
        <v>0</v>
      </c>
      <c r="N51" s="5">
        <v>5976414</v>
      </c>
      <c r="O51" s="5"/>
      <c r="P51" s="5"/>
      <c r="Q51" s="5"/>
    </row>
    <row r="52" spans="1:17" ht="12.75">
      <c r="A52" s="49" t="s">
        <v>69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f t="shared" si="0"/>
        <v>0</v>
      </c>
      <c r="L52" s="5"/>
      <c r="M52" s="5">
        <v>0</v>
      </c>
      <c r="N52" s="5">
        <v>5934932</v>
      </c>
      <c r="O52" s="5"/>
      <c r="P52" s="5"/>
      <c r="Q52" s="5"/>
    </row>
    <row r="53" spans="1:17" ht="12.75">
      <c r="A53" s="49" t="s">
        <v>70</v>
      </c>
      <c r="B53" s="5">
        <v>1526250</v>
      </c>
      <c r="C53" s="5">
        <v>1593419</v>
      </c>
      <c r="D53" s="5">
        <v>2190089</v>
      </c>
      <c r="E53" s="5">
        <v>779666</v>
      </c>
      <c r="F53" s="5">
        <v>209583</v>
      </c>
      <c r="G53" s="5">
        <v>84584915</v>
      </c>
      <c r="H53" s="5">
        <v>0</v>
      </c>
      <c r="I53" s="5">
        <v>0</v>
      </c>
      <c r="J53" s="5">
        <v>0</v>
      </c>
      <c r="K53" s="5">
        <f t="shared" si="0"/>
        <v>90883922</v>
      </c>
      <c r="L53" s="5"/>
      <c r="M53" s="5">
        <v>2471003</v>
      </c>
      <c r="N53" s="5">
        <v>6516618</v>
      </c>
      <c r="O53" s="5"/>
      <c r="P53" s="5"/>
      <c r="Q53" s="5"/>
    </row>
    <row r="54" spans="1:17" ht="12.75">
      <c r="A54" s="49" t="s">
        <v>71</v>
      </c>
      <c r="B54" s="5">
        <v>3278538</v>
      </c>
      <c r="C54" s="5">
        <v>16538135</v>
      </c>
      <c r="D54" s="5">
        <v>0</v>
      </c>
      <c r="E54" s="5">
        <v>3185318</v>
      </c>
      <c r="F54" s="5">
        <v>1256272</v>
      </c>
      <c r="G54" s="5">
        <v>56368704</v>
      </c>
      <c r="H54" s="5">
        <v>378656</v>
      </c>
      <c r="I54" s="5">
        <v>47801</v>
      </c>
      <c r="J54" s="5">
        <v>57405234</v>
      </c>
      <c r="K54" s="5">
        <f t="shared" si="0"/>
        <v>138458658</v>
      </c>
      <c r="L54" s="5"/>
      <c r="M54" s="5">
        <v>68247357</v>
      </c>
      <c r="N54" s="5">
        <v>0</v>
      </c>
      <c r="O54" s="5"/>
      <c r="P54" s="5"/>
      <c r="Q54" s="5"/>
    </row>
    <row r="55" spans="1:17" ht="12.75">
      <c r="A55" s="49" t="s">
        <v>72</v>
      </c>
      <c r="B55" s="5">
        <v>1536294</v>
      </c>
      <c r="C55" s="5">
        <v>1227026</v>
      </c>
      <c r="D55" s="5">
        <v>0</v>
      </c>
      <c r="E55" s="5">
        <v>2527</v>
      </c>
      <c r="F55" s="5">
        <v>185021</v>
      </c>
      <c r="G55" s="5">
        <v>8296588</v>
      </c>
      <c r="H55" s="5">
        <v>137880</v>
      </c>
      <c r="I55" s="5">
        <v>4913840</v>
      </c>
      <c r="J55" s="5">
        <v>0</v>
      </c>
      <c r="K55" s="5">
        <f t="shared" si="0"/>
        <v>16299176</v>
      </c>
      <c r="L55" s="5"/>
      <c r="M55" s="5">
        <v>3427146</v>
      </c>
      <c r="N55" s="5">
        <v>1574767</v>
      </c>
      <c r="O55" s="5"/>
      <c r="P55" s="5"/>
      <c r="Q55" s="5"/>
    </row>
    <row r="56" spans="1:17" ht="12.75">
      <c r="A56" s="49" t="s">
        <v>73</v>
      </c>
      <c r="B56" s="5">
        <v>480637</v>
      </c>
      <c r="C56" s="5">
        <v>711443</v>
      </c>
      <c r="D56" s="5">
        <v>411583</v>
      </c>
      <c r="E56" s="5">
        <v>407227</v>
      </c>
      <c r="F56" s="5">
        <v>393930</v>
      </c>
      <c r="G56" s="5">
        <v>9006610</v>
      </c>
      <c r="H56" s="5">
        <v>222201</v>
      </c>
      <c r="I56" s="5">
        <v>750115</v>
      </c>
      <c r="J56" s="5">
        <v>0</v>
      </c>
      <c r="K56" s="5">
        <f t="shared" si="0"/>
        <v>12383746</v>
      </c>
      <c r="L56" s="5"/>
      <c r="M56" s="5">
        <v>0</v>
      </c>
      <c r="N56" s="5">
        <v>0</v>
      </c>
      <c r="O56" s="5"/>
      <c r="P56" s="5"/>
      <c r="Q56" s="5"/>
    </row>
    <row r="57" spans="1:17" ht="12.75">
      <c r="A57" s="49" t="s">
        <v>74</v>
      </c>
      <c r="B57" s="5">
        <v>3480</v>
      </c>
      <c r="C57" s="5">
        <v>42425</v>
      </c>
      <c r="D57" s="5">
        <v>0</v>
      </c>
      <c r="E57" s="5">
        <v>0</v>
      </c>
      <c r="F57" s="5">
        <v>0</v>
      </c>
      <c r="G57" s="5">
        <v>1200000</v>
      </c>
      <c r="H57" s="5">
        <v>0</v>
      </c>
      <c r="I57" s="5">
        <v>229538</v>
      </c>
      <c r="J57" s="5">
        <v>20058</v>
      </c>
      <c r="K57" s="5">
        <f t="shared" si="0"/>
        <v>1495501</v>
      </c>
      <c r="L57" s="5"/>
      <c r="M57" s="5">
        <v>52250</v>
      </c>
      <c r="N57" s="5">
        <v>577204</v>
      </c>
      <c r="O57" s="5"/>
      <c r="P57" s="5"/>
      <c r="Q57" s="5"/>
    </row>
    <row r="58" spans="1:17" ht="12.75">
      <c r="A58" s="49" t="s">
        <v>75</v>
      </c>
      <c r="B58" s="5">
        <v>180128</v>
      </c>
      <c r="C58" s="5">
        <v>38944</v>
      </c>
      <c r="D58" s="5">
        <v>0</v>
      </c>
      <c r="E58" s="5">
        <v>1437792</v>
      </c>
      <c r="F58" s="5">
        <v>169718</v>
      </c>
      <c r="G58" s="5">
        <v>20004311</v>
      </c>
      <c r="H58" s="5">
        <v>48273</v>
      </c>
      <c r="I58" s="5">
        <v>3891074</v>
      </c>
      <c r="J58" s="5">
        <v>0</v>
      </c>
      <c r="K58" s="5">
        <f t="shared" si="0"/>
        <v>25770240</v>
      </c>
      <c r="L58" s="5"/>
      <c r="M58" s="5">
        <v>31767698</v>
      </c>
      <c r="N58" s="5">
        <v>0</v>
      </c>
      <c r="O58" s="5"/>
      <c r="P58" s="5"/>
      <c r="Q58" s="5"/>
    </row>
    <row r="59" spans="1:17" ht="12.75">
      <c r="A59" s="49" t="s">
        <v>76</v>
      </c>
      <c r="B59" s="5">
        <v>2752539</v>
      </c>
      <c r="C59" s="5">
        <v>10255903</v>
      </c>
      <c r="D59" s="5">
        <v>833420</v>
      </c>
      <c r="E59" s="5">
        <v>2885587</v>
      </c>
      <c r="F59" s="5">
        <v>115021</v>
      </c>
      <c r="G59" s="5">
        <v>108895500</v>
      </c>
      <c r="H59" s="5">
        <v>0</v>
      </c>
      <c r="I59" s="5">
        <v>2305424</v>
      </c>
      <c r="J59" s="5">
        <v>0</v>
      </c>
      <c r="K59" s="5">
        <f t="shared" si="0"/>
        <v>128043394</v>
      </c>
      <c r="L59" s="5"/>
      <c r="M59" s="5">
        <v>0</v>
      </c>
      <c r="N59" s="5">
        <v>1607452</v>
      </c>
      <c r="O59" s="5"/>
      <c r="P59" s="5"/>
      <c r="Q59" s="5"/>
    </row>
    <row r="60" spans="1:17" ht="12.75">
      <c r="A60" s="49" t="s">
        <v>77</v>
      </c>
      <c r="B60" s="5">
        <v>0</v>
      </c>
      <c r="C60" s="5">
        <v>3504912</v>
      </c>
      <c r="D60" s="5">
        <v>3950</v>
      </c>
      <c r="E60" s="5">
        <v>1881750</v>
      </c>
      <c r="F60" s="5">
        <v>596772</v>
      </c>
      <c r="G60" s="5">
        <v>7003194</v>
      </c>
      <c r="H60" s="5">
        <v>0</v>
      </c>
      <c r="I60" s="5">
        <v>0</v>
      </c>
      <c r="J60" s="5">
        <v>0</v>
      </c>
      <c r="K60" s="5">
        <f t="shared" si="0"/>
        <v>12990578</v>
      </c>
      <c r="L60" s="5"/>
      <c r="M60" s="5">
        <v>0</v>
      </c>
      <c r="N60" s="5">
        <v>665017</v>
      </c>
      <c r="O60" s="5"/>
      <c r="P60" s="5"/>
      <c r="Q60" s="5"/>
    </row>
    <row r="61" spans="1:17" ht="12.75">
      <c r="A61" s="49" t="s">
        <v>78</v>
      </c>
      <c r="B61" s="5">
        <v>1048112</v>
      </c>
      <c r="C61" s="5">
        <v>6878372</v>
      </c>
      <c r="D61" s="5">
        <v>749990</v>
      </c>
      <c r="E61" s="5">
        <v>621069</v>
      </c>
      <c r="F61" s="5">
        <v>264956</v>
      </c>
      <c r="G61" s="5">
        <v>69411652</v>
      </c>
      <c r="H61" s="5">
        <v>0</v>
      </c>
      <c r="I61" s="5">
        <v>0</v>
      </c>
      <c r="J61" s="5">
        <v>0</v>
      </c>
      <c r="K61" s="5">
        <f t="shared" si="0"/>
        <v>78974151</v>
      </c>
      <c r="L61" s="5"/>
      <c r="M61" s="5">
        <v>0</v>
      </c>
      <c r="N61" s="5">
        <v>16728512</v>
      </c>
      <c r="O61" s="5"/>
      <c r="P61" s="5"/>
      <c r="Q61" s="5"/>
    </row>
    <row r="62" spans="1:17" ht="12.75">
      <c r="A62" s="49" t="s">
        <v>79</v>
      </c>
      <c r="B62" s="5">
        <v>218401</v>
      </c>
      <c r="C62" s="5">
        <v>1729701</v>
      </c>
      <c r="D62" s="5">
        <v>32074</v>
      </c>
      <c r="E62" s="5">
        <v>0</v>
      </c>
      <c r="F62" s="5">
        <v>0</v>
      </c>
      <c r="G62" s="5">
        <v>312837</v>
      </c>
      <c r="H62" s="5">
        <v>0</v>
      </c>
      <c r="I62" s="5">
        <v>0</v>
      </c>
      <c r="J62" s="5">
        <v>0</v>
      </c>
      <c r="K62" s="5">
        <f t="shared" si="0"/>
        <v>2293013</v>
      </c>
      <c r="L62" s="5"/>
      <c r="M62" s="5">
        <v>780593</v>
      </c>
      <c r="N62" s="5">
        <v>0</v>
      </c>
      <c r="O62" s="5"/>
      <c r="P62" s="5"/>
      <c r="Q62" s="5"/>
    </row>
    <row r="63" ht="12.75">
      <c r="Q63" s="35"/>
    </row>
    <row r="64" spans="1:17" ht="12.75">
      <c r="A64" s="90" t="s">
        <v>133</v>
      </c>
      <c r="B64" s="13">
        <f>SUM(B7:B63)</f>
        <v>55259034</v>
      </c>
      <c r="C64" s="13">
        <f aca="true" t="shared" si="1" ref="C64:K64">SUM(C7:C63)</f>
        <v>217840711</v>
      </c>
      <c r="D64" s="13">
        <f t="shared" si="1"/>
        <v>33019236</v>
      </c>
      <c r="E64" s="13">
        <f t="shared" si="1"/>
        <v>92173719</v>
      </c>
      <c r="F64" s="13">
        <f t="shared" si="1"/>
        <v>12777103</v>
      </c>
      <c r="G64" s="13">
        <f t="shared" si="1"/>
        <v>1954406397</v>
      </c>
      <c r="H64" s="13">
        <f t="shared" si="1"/>
        <v>11260126</v>
      </c>
      <c r="I64" s="13">
        <f t="shared" si="1"/>
        <v>59775306</v>
      </c>
      <c r="J64" s="13">
        <f t="shared" si="1"/>
        <v>90470929</v>
      </c>
      <c r="K64" s="13">
        <f t="shared" si="1"/>
        <v>2526982561</v>
      </c>
      <c r="L64" s="13"/>
      <c r="M64" s="13">
        <f>SUM(M7:M63)</f>
        <v>1072077607</v>
      </c>
      <c r="N64" s="13">
        <f>SUM(N7:N63)</f>
        <v>336429762</v>
      </c>
      <c r="O64" s="13"/>
      <c r="P64" s="13"/>
      <c r="Q64" s="13"/>
    </row>
    <row r="65" ht="12.75">
      <c r="K65" s="35"/>
    </row>
    <row r="66" ht="12.75">
      <c r="K66" s="35"/>
    </row>
    <row r="69" ht="12.75">
      <c r="F69" s="6"/>
    </row>
    <row r="72" ht="12.75">
      <c r="F72" s="6"/>
    </row>
    <row r="75" ht="12.75">
      <c r="A75" s="7"/>
    </row>
    <row r="76" ht="12.75">
      <c r="A76" s="7"/>
    </row>
  </sheetData>
  <printOptions/>
  <pageMargins left="0.25" right="0.25" top="0.5" bottom="0.5" header="0.5" footer="0.5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2" width="8.7109375" style="1" bestFit="1" customWidth="1"/>
    <col min="3" max="3" width="8.28125" style="1" bestFit="1" customWidth="1"/>
    <col min="4" max="4" width="9.57421875" style="1" bestFit="1" customWidth="1"/>
    <col min="5" max="6" width="9.140625" style="1" bestFit="1" customWidth="1"/>
    <col min="7" max="7" width="11.57421875" style="1" bestFit="1" customWidth="1"/>
    <col min="8" max="8" width="10.57421875" style="1" bestFit="1" customWidth="1"/>
    <col min="9" max="16384" width="11.421875" style="1" customWidth="1"/>
  </cols>
  <sheetData>
    <row r="1" spans="1:8" ht="15">
      <c r="A1" s="8" t="s">
        <v>123</v>
      </c>
      <c r="B1" s="9"/>
      <c r="C1" s="8"/>
      <c r="D1" s="9"/>
      <c r="E1" s="9"/>
      <c r="F1" s="9"/>
      <c r="G1" s="32"/>
      <c r="H1" s="32"/>
    </row>
    <row r="2" spans="1:8" ht="15">
      <c r="A2" s="8" t="s">
        <v>120</v>
      </c>
      <c r="B2" s="9"/>
      <c r="C2" s="8"/>
      <c r="D2" s="9"/>
      <c r="E2" s="9"/>
      <c r="F2" s="9"/>
      <c r="G2" s="32"/>
      <c r="H2" s="32"/>
    </row>
    <row r="3" spans="1:8" ht="13.5" customHeight="1">
      <c r="A3" s="10" t="s">
        <v>124</v>
      </c>
      <c r="B3" s="9"/>
      <c r="C3" s="10"/>
      <c r="D3" s="9"/>
      <c r="E3" s="9"/>
      <c r="F3" s="9"/>
      <c r="G3" s="32"/>
      <c r="H3" s="32"/>
    </row>
    <row r="5" spans="1:8" s="27" customFormat="1" ht="27">
      <c r="A5" s="27" t="s">
        <v>24</v>
      </c>
      <c r="B5" s="27" t="s">
        <v>12</v>
      </c>
      <c r="C5" s="27" t="s">
        <v>13</v>
      </c>
      <c r="D5" s="27" t="s">
        <v>94</v>
      </c>
      <c r="E5" s="27" t="s">
        <v>102</v>
      </c>
      <c r="F5" s="27" t="s">
        <v>19</v>
      </c>
      <c r="G5" s="27" t="s">
        <v>20</v>
      </c>
      <c r="H5" s="27" t="s">
        <v>0</v>
      </c>
    </row>
    <row r="7" spans="1:9" ht="12.75">
      <c r="A7" s="12" t="s">
        <v>26</v>
      </c>
      <c r="B7" s="5">
        <v>78595</v>
      </c>
      <c r="C7" s="5">
        <v>0</v>
      </c>
      <c r="D7" s="5">
        <v>4881194</v>
      </c>
      <c r="E7" s="5">
        <v>0</v>
      </c>
      <c r="F7" s="5">
        <v>1936628</v>
      </c>
      <c r="G7" s="5">
        <v>0</v>
      </c>
      <c r="H7" s="5">
        <f>SUM(B7:G7)</f>
        <v>6896417</v>
      </c>
      <c r="I7" s="5"/>
    </row>
    <row r="8" spans="1:9" ht="12.75">
      <c r="A8" s="12" t="s">
        <v>27</v>
      </c>
      <c r="B8" s="5">
        <v>2402</v>
      </c>
      <c r="C8" s="5">
        <v>0</v>
      </c>
      <c r="D8" s="5">
        <v>3678718</v>
      </c>
      <c r="E8" s="5">
        <v>0</v>
      </c>
      <c r="F8" s="5">
        <v>87938</v>
      </c>
      <c r="G8" s="5">
        <v>0</v>
      </c>
      <c r="H8" s="5">
        <f aca="true" t="shared" si="0" ref="H8:H62">SUM(B8:G8)</f>
        <v>3769058</v>
      </c>
      <c r="I8" s="5"/>
    </row>
    <row r="9" spans="1:9" ht="12.75">
      <c r="A9" s="12" t="s">
        <v>28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5"/>
    </row>
    <row r="10" spans="1:9" ht="12.75">
      <c r="A10" s="12" t="s">
        <v>29</v>
      </c>
      <c r="B10" s="5">
        <v>0</v>
      </c>
      <c r="C10" s="5">
        <v>0</v>
      </c>
      <c r="D10" s="5">
        <v>10032936</v>
      </c>
      <c r="E10" s="5">
        <v>0</v>
      </c>
      <c r="F10" s="5">
        <v>0</v>
      </c>
      <c r="G10" s="5">
        <v>0</v>
      </c>
      <c r="H10" s="5">
        <f t="shared" si="0"/>
        <v>10032936</v>
      </c>
      <c r="I10" s="5"/>
    </row>
    <row r="11" spans="1:9" ht="12.75">
      <c r="A11" s="12" t="s">
        <v>30</v>
      </c>
      <c r="B11" s="5">
        <v>0</v>
      </c>
      <c r="C11" s="5">
        <v>0</v>
      </c>
      <c r="D11" s="5">
        <v>1886543</v>
      </c>
      <c r="E11" s="5">
        <v>0</v>
      </c>
      <c r="F11" s="5">
        <v>0</v>
      </c>
      <c r="G11" s="5">
        <v>0</v>
      </c>
      <c r="H11" s="5">
        <f t="shared" si="0"/>
        <v>1886543</v>
      </c>
      <c r="I11" s="5"/>
    </row>
    <row r="12" spans="1:9" ht="12.75">
      <c r="A12" s="12" t="s">
        <v>31</v>
      </c>
      <c r="B12" s="5">
        <v>0</v>
      </c>
      <c r="C12" s="5">
        <v>0</v>
      </c>
      <c r="D12" s="5">
        <v>85593217</v>
      </c>
      <c r="E12" s="5">
        <v>0</v>
      </c>
      <c r="F12" s="5">
        <v>0</v>
      </c>
      <c r="G12" s="5">
        <v>0</v>
      </c>
      <c r="H12" s="5">
        <f t="shared" si="0"/>
        <v>85593217</v>
      </c>
      <c r="I12" s="5"/>
    </row>
    <row r="13" spans="1:9" ht="12.75">
      <c r="A13" s="12" t="s">
        <v>32</v>
      </c>
      <c r="B13" s="5">
        <v>869517</v>
      </c>
      <c r="C13" s="5">
        <v>0</v>
      </c>
      <c r="D13" s="5">
        <v>7936215</v>
      </c>
      <c r="E13" s="5">
        <v>179898</v>
      </c>
      <c r="F13" s="5">
        <v>271</v>
      </c>
      <c r="G13" s="5">
        <v>0</v>
      </c>
      <c r="H13" s="5">
        <f t="shared" si="0"/>
        <v>8985901</v>
      </c>
      <c r="I13" s="5"/>
    </row>
    <row r="14" spans="1:9" ht="12.75">
      <c r="A14" s="12" t="s">
        <v>33</v>
      </c>
      <c r="B14" s="5">
        <v>1163064</v>
      </c>
      <c r="C14" s="5">
        <v>0</v>
      </c>
      <c r="D14" s="5">
        <v>40443737</v>
      </c>
      <c r="E14" s="5">
        <v>67725</v>
      </c>
      <c r="F14" s="5">
        <v>4738765</v>
      </c>
      <c r="G14" s="5">
        <v>0</v>
      </c>
      <c r="H14" s="5">
        <f t="shared" si="0"/>
        <v>46413291</v>
      </c>
      <c r="I14" s="5"/>
    </row>
    <row r="15" spans="1:9" ht="12.75">
      <c r="A15" s="12" t="s">
        <v>34</v>
      </c>
      <c r="B15" s="5">
        <v>0</v>
      </c>
      <c r="C15" s="5">
        <v>0</v>
      </c>
      <c r="D15" s="5">
        <v>21352800</v>
      </c>
      <c r="E15" s="5">
        <v>0</v>
      </c>
      <c r="F15" s="5">
        <v>0</v>
      </c>
      <c r="G15" s="5">
        <v>0</v>
      </c>
      <c r="H15" s="5">
        <f t="shared" si="0"/>
        <v>21352800</v>
      </c>
      <c r="I15" s="5"/>
    </row>
    <row r="16" spans="1:9" ht="12.75">
      <c r="A16" s="73" t="s">
        <v>132</v>
      </c>
      <c r="B16" s="5">
        <v>0</v>
      </c>
      <c r="C16" s="5">
        <v>0</v>
      </c>
      <c r="D16" s="5">
        <v>4566972</v>
      </c>
      <c r="E16" s="5">
        <v>0</v>
      </c>
      <c r="F16" s="5">
        <v>0</v>
      </c>
      <c r="G16" s="5">
        <v>0</v>
      </c>
      <c r="H16" s="5">
        <f t="shared" si="0"/>
        <v>4566972</v>
      </c>
      <c r="I16" s="5"/>
    </row>
    <row r="17" spans="1:9" ht="12.75">
      <c r="A17" s="12" t="s">
        <v>35</v>
      </c>
      <c r="B17" s="5">
        <v>766180</v>
      </c>
      <c r="C17" s="5">
        <v>0</v>
      </c>
      <c r="D17" s="5">
        <v>27103193</v>
      </c>
      <c r="E17" s="5">
        <v>0</v>
      </c>
      <c r="F17" s="5">
        <v>2163417</v>
      </c>
      <c r="G17" s="5">
        <v>3383082</v>
      </c>
      <c r="H17" s="5">
        <f t="shared" si="0"/>
        <v>33415872</v>
      </c>
      <c r="I17" s="5"/>
    </row>
    <row r="18" spans="1:9" ht="12.75">
      <c r="A18" s="12" t="s">
        <v>36</v>
      </c>
      <c r="B18" s="5">
        <v>776741</v>
      </c>
      <c r="C18" s="5">
        <v>0</v>
      </c>
      <c r="D18" s="5">
        <v>22866250</v>
      </c>
      <c r="E18" s="5">
        <v>0</v>
      </c>
      <c r="F18" s="5">
        <v>172815</v>
      </c>
      <c r="G18" s="5">
        <v>0</v>
      </c>
      <c r="H18" s="5">
        <f t="shared" si="0"/>
        <v>23815806</v>
      </c>
      <c r="I18" s="5"/>
    </row>
    <row r="19" spans="1:9" ht="12.75">
      <c r="A19" s="12" t="s">
        <v>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5"/>
    </row>
    <row r="20" spans="1:9" ht="12.75">
      <c r="A20" s="12" t="s">
        <v>38</v>
      </c>
      <c r="B20" s="5">
        <v>0</v>
      </c>
      <c r="C20" s="5">
        <v>0</v>
      </c>
      <c r="D20" s="5">
        <v>4971630</v>
      </c>
      <c r="E20" s="5">
        <v>0</v>
      </c>
      <c r="F20" s="5">
        <v>0</v>
      </c>
      <c r="G20" s="5">
        <v>0</v>
      </c>
      <c r="H20" s="5">
        <f t="shared" si="0"/>
        <v>4971630</v>
      </c>
      <c r="I20" s="5"/>
    </row>
    <row r="21" spans="1:9" ht="12.75">
      <c r="A21" s="12" t="s">
        <v>39</v>
      </c>
      <c r="B21" s="5">
        <v>0</v>
      </c>
      <c r="C21" s="5">
        <v>0</v>
      </c>
      <c r="D21" s="5">
        <v>1175819</v>
      </c>
      <c r="E21" s="5">
        <v>0</v>
      </c>
      <c r="F21" s="5">
        <v>0</v>
      </c>
      <c r="G21" s="5">
        <v>0</v>
      </c>
      <c r="H21" s="5">
        <f t="shared" si="0"/>
        <v>1175819</v>
      </c>
      <c r="I21" s="5"/>
    </row>
    <row r="22" spans="1:9" ht="12.75">
      <c r="A22" s="12" t="s">
        <v>40</v>
      </c>
      <c r="B22" s="5">
        <v>0</v>
      </c>
      <c r="C22" s="5">
        <v>0</v>
      </c>
      <c r="D22" s="5">
        <v>26047858</v>
      </c>
      <c r="E22" s="5">
        <v>0</v>
      </c>
      <c r="F22" s="5">
        <v>12979668</v>
      </c>
      <c r="G22" s="5">
        <v>17846299</v>
      </c>
      <c r="H22" s="5">
        <f t="shared" si="0"/>
        <v>56873825</v>
      </c>
      <c r="I22" s="5"/>
    </row>
    <row r="23" spans="1:9" ht="12.75">
      <c r="A23" s="12" t="s">
        <v>41</v>
      </c>
      <c r="B23" s="5">
        <v>27338</v>
      </c>
      <c r="C23" s="5">
        <v>0</v>
      </c>
      <c r="D23" s="5">
        <v>15329609</v>
      </c>
      <c r="E23" s="5">
        <v>0</v>
      </c>
      <c r="F23" s="5">
        <v>0</v>
      </c>
      <c r="G23" s="5">
        <v>0</v>
      </c>
      <c r="H23" s="5">
        <f t="shared" si="0"/>
        <v>15356947</v>
      </c>
      <c r="I23" s="5"/>
    </row>
    <row r="24" spans="1:9" ht="12.75">
      <c r="A24" s="12" t="s">
        <v>42</v>
      </c>
      <c r="B24" s="5">
        <v>0</v>
      </c>
      <c r="C24" s="5">
        <v>0</v>
      </c>
      <c r="D24" s="5">
        <v>6306877</v>
      </c>
      <c r="E24" s="5">
        <v>0</v>
      </c>
      <c r="F24" s="5">
        <v>0</v>
      </c>
      <c r="G24" s="5">
        <v>0</v>
      </c>
      <c r="H24" s="5">
        <f t="shared" si="0"/>
        <v>6306877</v>
      </c>
      <c r="I24" s="5"/>
    </row>
    <row r="25" spans="1:9" ht="12.75">
      <c r="A25" s="12" t="s">
        <v>43</v>
      </c>
      <c r="B25" s="5">
        <v>0</v>
      </c>
      <c r="C25" s="5">
        <v>0</v>
      </c>
      <c r="D25" s="5">
        <v>7504256</v>
      </c>
      <c r="E25" s="5">
        <v>0</v>
      </c>
      <c r="F25" s="5">
        <v>0</v>
      </c>
      <c r="G25" s="5">
        <v>0</v>
      </c>
      <c r="H25" s="5">
        <f t="shared" si="0"/>
        <v>7504256</v>
      </c>
      <c r="I25" s="5"/>
    </row>
    <row r="26" spans="1:9" ht="12.75">
      <c r="A26" s="12" t="s">
        <v>44</v>
      </c>
      <c r="B26" s="5">
        <v>0</v>
      </c>
      <c r="C26" s="5">
        <v>0</v>
      </c>
      <c r="D26" s="5">
        <v>7274537</v>
      </c>
      <c r="E26" s="5">
        <v>0</v>
      </c>
      <c r="F26" s="5">
        <v>0</v>
      </c>
      <c r="G26" s="5">
        <v>0</v>
      </c>
      <c r="H26" s="5">
        <f t="shared" si="0"/>
        <v>7274537</v>
      </c>
      <c r="I26" s="5"/>
    </row>
    <row r="27" spans="1:9" ht="12.75">
      <c r="A27" s="12" t="s">
        <v>45</v>
      </c>
      <c r="B27" s="5">
        <v>0</v>
      </c>
      <c r="C27" s="5">
        <v>0</v>
      </c>
      <c r="D27" s="5">
        <v>5219488</v>
      </c>
      <c r="E27" s="5">
        <v>0</v>
      </c>
      <c r="F27" s="5">
        <v>0</v>
      </c>
      <c r="G27" s="5">
        <v>0</v>
      </c>
      <c r="H27" s="5">
        <f t="shared" si="0"/>
        <v>5219488</v>
      </c>
      <c r="I27" s="5"/>
    </row>
    <row r="28" spans="1:9" ht="12.75">
      <c r="A28" s="12" t="s">
        <v>46</v>
      </c>
      <c r="B28" s="5">
        <v>2360413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2360413</v>
      </c>
      <c r="I28" s="5"/>
    </row>
    <row r="29" spans="1:9" ht="12.75">
      <c r="A29" s="12" t="s">
        <v>47</v>
      </c>
      <c r="B29" s="5">
        <v>0</v>
      </c>
      <c r="C29" s="5">
        <v>0</v>
      </c>
      <c r="D29" s="5">
        <v>23150872</v>
      </c>
      <c r="E29" s="5">
        <v>0</v>
      </c>
      <c r="F29" s="5">
        <v>150535</v>
      </c>
      <c r="G29" s="5">
        <v>0</v>
      </c>
      <c r="H29" s="5">
        <f t="shared" si="0"/>
        <v>23301407</v>
      </c>
      <c r="I29" s="5"/>
    </row>
    <row r="30" spans="1:9" ht="12.75">
      <c r="A30" s="12" t="s">
        <v>48</v>
      </c>
      <c r="B30" s="5">
        <v>0</v>
      </c>
      <c r="C30" s="5">
        <v>0</v>
      </c>
      <c r="D30" s="5">
        <v>44973368</v>
      </c>
      <c r="E30" s="5">
        <v>0</v>
      </c>
      <c r="F30" s="5">
        <v>0</v>
      </c>
      <c r="G30" s="5">
        <v>0</v>
      </c>
      <c r="H30" s="5">
        <f t="shared" si="0"/>
        <v>44973368</v>
      </c>
      <c r="I30" s="5"/>
    </row>
    <row r="31" spans="1:9" ht="12.75">
      <c r="A31" s="12" t="s">
        <v>49</v>
      </c>
      <c r="B31" s="5">
        <v>0</v>
      </c>
      <c r="C31" s="5">
        <v>4882272</v>
      </c>
      <c r="D31" s="5">
        <v>19529092</v>
      </c>
      <c r="E31" s="5">
        <v>0</v>
      </c>
      <c r="F31" s="5">
        <v>0</v>
      </c>
      <c r="G31" s="5">
        <v>0</v>
      </c>
      <c r="H31" s="5">
        <f t="shared" si="0"/>
        <v>24411364</v>
      </c>
      <c r="I31" s="5"/>
    </row>
    <row r="32" spans="1:9" ht="12.75">
      <c r="A32" s="12" t="s">
        <v>50</v>
      </c>
      <c r="B32" s="5">
        <v>0</v>
      </c>
      <c r="C32" s="5">
        <v>0</v>
      </c>
      <c r="D32" s="5">
        <v>18752666</v>
      </c>
      <c r="E32" s="5">
        <v>0</v>
      </c>
      <c r="F32" s="5">
        <v>0</v>
      </c>
      <c r="G32" s="5">
        <v>937633</v>
      </c>
      <c r="H32" s="5">
        <f t="shared" si="0"/>
        <v>19690299</v>
      </c>
      <c r="I32" s="5"/>
    </row>
    <row r="33" spans="1:9" ht="12.75">
      <c r="A33" s="12" t="s">
        <v>51</v>
      </c>
      <c r="B33" s="5">
        <v>0</v>
      </c>
      <c r="C33" s="5">
        <v>0</v>
      </c>
      <c r="D33" s="5">
        <v>1715430</v>
      </c>
      <c r="E33" s="5">
        <v>0</v>
      </c>
      <c r="F33" s="5">
        <v>0</v>
      </c>
      <c r="G33" s="5">
        <v>0</v>
      </c>
      <c r="H33" s="5">
        <f t="shared" si="0"/>
        <v>1715430</v>
      </c>
      <c r="I33" s="5"/>
    </row>
    <row r="34" spans="1:9" ht="12.75">
      <c r="A34" s="12" t="s">
        <v>52</v>
      </c>
      <c r="B34" s="5">
        <v>0</v>
      </c>
      <c r="C34" s="5">
        <v>0</v>
      </c>
      <c r="D34" s="5">
        <v>6941407</v>
      </c>
      <c r="E34" s="5">
        <v>3881476</v>
      </c>
      <c r="F34" s="5">
        <v>5725872</v>
      </c>
      <c r="G34" s="5">
        <v>0</v>
      </c>
      <c r="H34" s="5">
        <f t="shared" si="0"/>
        <v>16548755</v>
      </c>
      <c r="I34" s="5"/>
    </row>
    <row r="35" spans="1:9" ht="12.75">
      <c r="A35" s="12" t="s">
        <v>53</v>
      </c>
      <c r="B35" s="5">
        <v>0</v>
      </c>
      <c r="C35" s="5">
        <v>0</v>
      </c>
      <c r="D35" s="5">
        <v>1313990</v>
      </c>
      <c r="E35" s="5">
        <v>0</v>
      </c>
      <c r="F35" s="5">
        <v>0</v>
      </c>
      <c r="G35" s="5">
        <v>0</v>
      </c>
      <c r="H35" s="5">
        <f t="shared" si="0"/>
        <v>1313990</v>
      </c>
      <c r="I35" s="5"/>
    </row>
    <row r="36" spans="1:9" ht="12.75">
      <c r="A36" s="12" t="s">
        <v>54</v>
      </c>
      <c r="B36" s="5">
        <v>1120904</v>
      </c>
      <c r="C36" s="5">
        <v>0</v>
      </c>
      <c r="D36" s="5">
        <v>10365809</v>
      </c>
      <c r="E36" s="5">
        <v>0</v>
      </c>
      <c r="F36" s="5">
        <v>0</v>
      </c>
      <c r="G36" s="5">
        <v>0</v>
      </c>
      <c r="H36" s="5">
        <f t="shared" si="0"/>
        <v>11486713</v>
      </c>
      <c r="I36" s="5"/>
    </row>
    <row r="37" spans="1:9" ht="12.75">
      <c r="A37" s="12" t="s">
        <v>55</v>
      </c>
      <c r="B37" s="5">
        <v>0</v>
      </c>
      <c r="C37" s="5">
        <v>0</v>
      </c>
      <c r="D37" s="5">
        <v>2580521</v>
      </c>
      <c r="E37" s="5">
        <v>0</v>
      </c>
      <c r="F37" s="5">
        <v>0</v>
      </c>
      <c r="G37" s="5">
        <v>0</v>
      </c>
      <c r="H37" s="5">
        <f t="shared" si="0"/>
        <v>2580521</v>
      </c>
      <c r="I37" s="5"/>
    </row>
    <row r="38" spans="1:9" ht="12.75">
      <c r="A38" s="12" t="s">
        <v>56</v>
      </c>
      <c r="B38" s="5">
        <v>0</v>
      </c>
      <c r="C38" s="5">
        <v>0</v>
      </c>
      <c r="D38" s="5">
        <v>4581866</v>
      </c>
      <c r="E38" s="5">
        <v>0</v>
      </c>
      <c r="F38" s="5">
        <v>0</v>
      </c>
      <c r="G38" s="5">
        <v>0</v>
      </c>
      <c r="H38" s="5">
        <f t="shared" si="0"/>
        <v>4581866</v>
      </c>
      <c r="I38" s="5"/>
    </row>
    <row r="39" spans="1:9" ht="12.75">
      <c r="A39" s="12" t="s">
        <v>57</v>
      </c>
      <c r="B39" s="5">
        <v>0</v>
      </c>
      <c r="C39" s="5">
        <v>0</v>
      </c>
      <c r="D39" s="5">
        <v>26374178</v>
      </c>
      <c r="E39" s="5">
        <v>0</v>
      </c>
      <c r="F39" s="5">
        <v>0</v>
      </c>
      <c r="G39" s="5">
        <v>0</v>
      </c>
      <c r="H39" s="5">
        <f t="shared" si="0"/>
        <v>26374178</v>
      </c>
      <c r="I39" s="5"/>
    </row>
    <row r="40" spans="1:9" ht="12.75">
      <c r="A40" s="12" t="s">
        <v>58</v>
      </c>
      <c r="B40" s="5">
        <v>0</v>
      </c>
      <c r="C40" s="5">
        <v>0</v>
      </c>
      <c r="D40" s="5">
        <v>3569590</v>
      </c>
      <c r="E40" s="5">
        <v>0</v>
      </c>
      <c r="F40" s="5">
        <v>0</v>
      </c>
      <c r="G40" s="5">
        <v>0</v>
      </c>
      <c r="H40" s="5">
        <f t="shared" si="0"/>
        <v>3569590</v>
      </c>
      <c r="I40" s="5"/>
    </row>
    <row r="41" spans="1:9" ht="12.75">
      <c r="A41" s="12" t="s">
        <v>59</v>
      </c>
      <c r="B41" s="5">
        <v>0</v>
      </c>
      <c r="C41" s="5">
        <v>0</v>
      </c>
      <c r="D41" s="5">
        <v>101983998</v>
      </c>
      <c r="E41" s="5">
        <v>0</v>
      </c>
      <c r="F41" s="5">
        <v>0</v>
      </c>
      <c r="G41" s="5">
        <v>0</v>
      </c>
      <c r="H41" s="5">
        <f t="shared" si="0"/>
        <v>101983998</v>
      </c>
      <c r="I41" s="5"/>
    </row>
    <row r="42" spans="1:9" ht="12.75">
      <c r="A42" s="12" t="s">
        <v>60</v>
      </c>
      <c r="B42" s="5">
        <v>0</v>
      </c>
      <c r="C42" s="5">
        <v>0</v>
      </c>
      <c r="D42" s="5">
        <v>37927282</v>
      </c>
      <c r="E42" s="5">
        <v>0</v>
      </c>
      <c r="F42" s="5">
        <v>0</v>
      </c>
      <c r="G42" s="5">
        <v>0</v>
      </c>
      <c r="H42" s="5">
        <f t="shared" si="0"/>
        <v>37927282</v>
      </c>
      <c r="I42" s="5"/>
    </row>
    <row r="43" spans="1:9" ht="12.75">
      <c r="A43" s="12" t="s">
        <v>61</v>
      </c>
      <c r="B43" s="5">
        <v>0</v>
      </c>
      <c r="C43" s="5">
        <v>0</v>
      </c>
      <c r="D43" s="5">
        <v>1017036</v>
      </c>
      <c r="E43" s="5">
        <v>0</v>
      </c>
      <c r="F43" s="5">
        <v>0</v>
      </c>
      <c r="G43" s="5">
        <v>0</v>
      </c>
      <c r="H43" s="5">
        <f t="shared" si="0"/>
        <v>1017036</v>
      </c>
      <c r="I43" s="5"/>
    </row>
    <row r="44" spans="1:9" ht="12.75">
      <c r="A44" s="12" t="s">
        <v>134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f t="shared" si="0"/>
        <v>0</v>
      </c>
      <c r="I44" s="5"/>
    </row>
    <row r="45" spans="1:9" ht="12.75">
      <c r="A45" s="12" t="s">
        <v>62</v>
      </c>
      <c r="B45" s="5">
        <v>4186106</v>
      </c>
      <c r="C45" s="5">
        <v>0</v>
      </c>
      <c r="D45" s="5">
        <v>45403943</v>
      </c>
      <c r="E45" s="5">
        <v>0</v>
      </c>
      <c r="F45" s="5">
        <v>0</v>
      </c>
      <c r="G45" s="5">
        <v>0</v>
      </c>
      <c r="H45" s="5">
        <f t="shared" si="0"/>
        <v>49590049</v>
      </c>
      <c r="I45" s="5"/>
    </row>
    <row r="46" spans="1:9" ht="12.75">
      <c r="A46" s="12" t="s">
        <v>63</v>
      </c>
      <c r="B46" s="5">
        <v>0</v>
      </c>
      <c r="C46" s="5">
        <v>0</v>
      </c>
      <c r="D46" s="5">
        <v>10630233</v>
      </c>
      <c r="E46" s="5">
        <v>0</v>
      </c>
      <c r="F46" s="5">
        <v>0</v>
      </c>
      <c r="G46" s="5">
        <v>0</v>
      </c>
      <c r="H46" s="5">
        <f t="shared" si="0"/>
        <v>10630233</v>
      </c>
      <c r="I46" s="5"/>
    </row>
    <row r="47" spans="1:9" ht="12.75">
      <c r="A47" s="12" t="s">
        <v>64</v>
      </c>
      <c r="B47" s="5">
        <v>892433</v>
      </c>
      <c r="C47" s="5">
        <v>3774993</v>
      </c>
      <c r="D47" s="5">
        <v>7047540</v>
      </c>
      <c r="E47" s="5">
        <v>0</v>
      </c>
      <c r="F47" s="5">
        <v>0</v>
      </c>
      <c r="G47" s="5">
        <v>0</v>
      </c>
      <c r="H47" s="5">
        <f t="shared" si="0"/>
        <v>11714966</v>
      </c>
      <c r="I47" s="5"/>
    </row>
    <row r="48" spans="1:9" ht="12.75">
      <c r="A48" s="12" t="s">
        <v>65</v>
      </c>
      <c r="B48" s="5">
        <v>0</v>
      </c>
      <c r="C48" s="5">
        <v>0</v>
      </c>
      <c r="D48" s="5">
        <v>46629051</v>
      </c>
      <c r="E48" s="5">
        <v>0</v>
      </c>
      <c r="F48" s="5">
        <v>0</v>
      </c>
      <c r="G48" s="5">
        <v>0</v>
      </c>
      <c r="H48" s="5">
        <f t="shared" si="0"/>
        <v>46629051</v>
      </c>
      <c r="I48" s="5"/>
    </row>
    <row r="49" spans="1:9" ht="12.75">
      <c r="A49" s="12" t="s">
        <v>66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  <c r="I49" s="5"/>
    </row>
    <row r="50" spans="1:9" ht="12.75">
      <c r="A50" s="12" t="s">
        <v>67</v>
      </c>
      <c r="B50" s="5">
        <v>0</v>
      </c>
      <c r="C50" s="5">
        <v>0</v>
      </c>
      <c r="D50" s="5">
        <v>5321126</v>
      </c>
      <c r="E50" s="5">
        <v>0</v>
      </c>
      <c r="F50" s="5">
        <v>0</v>
      </c>
      <c r="G50" s="5">
        <v>0</v>
      </c>
      <c r="H50" s="5">
        <f t="shared" si="0"/>
        <v>5321126</v>
      </c>
      <c r="I50" s="5"/>
    </row>
    <row r="51" spans="1:9" ht="12.75">
      <c r="A51" s="12" t="s">
        <v>68</v>
      </c>
      <c r="B51" s="5">
        <v>0</v>
      </c>
      <c r="C51" s="5">
        <v>0</v>
      </c>
      <c r="D51" s="5">
        <v>4085269</v>
      </c>
      <c r="E51" s="5">
        <v>0</v>
      </c>
      <c r="F51" s="5">
        <v>0</v>
      </c>
      <c r="G51" s="5">
        <v>0</v>
      </c>
      <c r="H51" s="5">
        <f t="shared" si="0"/>
        <v>4085269</v>
      </c>
      <c r="I51" s="5"/>
    </row>
    <row r="52" spans="1:9" ht="12.75">
      <c r="A52" s="12" t="s">
        <v>69</v>
      </c>
      <c r="B52" s="5">
        <v>0</v>
      </c>
      <c r="C52" s="5">
        <v>0</v>
      </c>
      <c r="D52" s="5">
        <v>802914</v>
      </c>
      <c r="E52" s="5">
        <v>0</v>
      </c>
      <c r="F52" s="5">
        <v>0</v>
      </c>
      <c r="G52" s="5">
        <v>0</v>
      </c>
      <c r="H52" s="5">
        <f t="shared" si="0"/>
        <v>802914</v>
      </c>
      <c r="I52" s="5"/>
    </row>
    <row r="53" spans="1:9" ht="12.75">
      <c r="A53" s="12" t="s">
        <v>70</v>
      </c>
      <c r="B53" s="5">
        <v>8059109</v>
      </c>
      <c r="C53" s="5">
        <v>93997</v>
      </c>
      <c r="D53" s="5">
        <v>5741448</v>
      </c>
      <c r="E53" s="5">
        <v>1519652</v>
      </c>
      <c r="F53" s="5">
        <v>0</v>
      </c>
      <c r="G53" s="5">
        <v>3561576</v>
      </c>
      <c r="H53" s="5">
        <f t="shared" si="0"/>
        <v>18975782</v>
      </c>
      <c r="I53" s="5"/>
    </row>
    <row r="54" spans="1:9" ht="12.75">
      <c r="A54" s="12" t="s">
        <v>71</v>
      </c>
      <c r="B54" s="5">
        <v>4908396</v>
      </c>
      <c r="C54" s="5">
        <v>0</v>
      </c>
      <c r="D54" s="5">
        <v>29773030</v>
      </c>
      <c r="E54" s="5">
        <v>0</v>
      </c>
      <c r="F54" s="5">
        <v>0</v>
      </c>
      <c r="G54" s="5">
        <v>0</v>
      </c>
      <c r="H54" s="5">
        <f t="shared" si="0"/>
        <v>34681426</v>
      </c>
      <c r="I54" s="5"/>
    </row>
    <row r="55" spans="1:9" ht="12.75">
      <c r="A55" s="12" t="s">
        <v>72</v>
      </c>
      <c r="B55" s="5">
        <v>577991</v>
      </c>
      <c r="C55" s="5">
        <v>505702</v>
      </c>
      <c r="D55" s="5">
        <v>2791374</v>
      </c>
      <c r="E55" s="5">
        <v>16550</v>
      </c>
      <c r="F55" s="5">
        <v>583306</v>
      </c>
      <c r="G55" s="5">
        <v>0</v>
      </c>
      <c r="H55" s="5">
        <f t="shared" si="0"/>
        <v>4474923</v>
      </c>
      <c r="I55" s="5"/>
    </row>
    <row r="56" spans="1:9" ht="12.75">
      <c r="A56" s="12" t="s">
        <v>73</v>
      </c>
      <c r="B56" s="5">
        <v>479236</v>
      </c>
      <c r="C56" s="5">
        <v>655533</v>
      </c>
      <c r="D56" s="5">
        <v>7681515</v>
      </c>
      <c r="E56" s="5">
        <v>55783</v>
      </c>
      <c r="F56" s="5">
        <v>593177</v>
      </c>
      <c r="G56" s="5">
        <v>0</v>
      </c>
      <c r="H56" s="5">
        <f t="shared" si="0"/>
        <v>9465244</v>
      </c>
      <c r="I56" s="5"/>
    </row>
    <row r="57" spans="1:9" ht="12.75">
      <c r="A57" s="12" t="s">
        <v>74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f t="shared" si="0"/>
        <v>0</v>
      </c>
      <c r="I57" s="5"/>
    </row>
    <row r="58" spans="1:9" ht="12.75">
      <c r="A58" s="12" t="s">
        <v>75</v>
      </c>
      <c r="B58" s="5">
        <v>0</v>
      </c>
      <c r="C58" s="5">
        <v>0</v>
      </c>
      <c r="D58" s="5">
        <v>19302793</v>
      </c>
      <c r="E58" s="5">
        <v>0</v>
      </c>
      <c r="F58" s="5">
        <v>2025969</v>
      </c>
      <c r="G58" s="5">
        <v>0</v>
      </c>
      <c r="H58" s="5">
        <f t="shared" si="0"/>
        <v>21328762</v>
      </c>
      <c r="I58" s="5"/>
    </row>
    <row r="59" spans="1:9" ht="12.75">
      <c r="A59" s="12" t="s">
        <v>76</v>
      </c>
      <c r="B59" s="5">
        <v>0</v>
      </c>
      <c r="C59" s="5">
        <v>0</v>
      </c>
      <c r="D59" s="5">
        <v>38707605</v>
      </c>
      <c r="E59" s="5">
        <v>0</v>
      </c>
      <c r="F59" s="5">
        <v>0</v>
      </c>
      <c r="G59" s="5">
        <v>0</v>
      </c>
      <c r="H59" s="5">
        <f t="shared" si="0"/>
        <v>38707605</v>
      </c>
      <c r="I59" s="5"/>
    </row>
    <row r="60" spans="1:9" ht="12.75">
      <c r="A60" s="12" t="s">
        <v>77</v>
      </c>
      <c r="B60" s="5">
        <v>148570</v>
      </c>
      <c r="C60" s="5">
        <v>0</v>
      </c>
      <c r="D60" s="5">
        <v>2822822</v>
      </c>
      <c r="E60" s="5">
        <v>0</v>
      </c>
      <c r="F60" s="5">
        <v>0</v>
      </c>
      <c r="G60" s="5">
        <v>0</v>
      </c>
      <c r="H60" s="5">
        <f t="shared" si="0"/>
        <v>2971392</v>
      </c>
      <c r="I60" s="5"/>
    </row>
    <row r="61" spans="1:9" ht="12.75">
      <c r="A61" s="12" t="s">
        <v>78</v>
      </c>
      <c r="B61" s="5">
        <v>0</v>
      </c>
      <c r="C61" s="5">
        <v>0</v>
      </c>
      <c r="D61" s="5">
        <v>16449406</v>
      </c>
      <c r="E61" s="5">
        <v>0</v>
      </c>
      <c r="F61" s="5">
        <v>0</v>
      </c>
      <c r="G61" s="5">
        <v>0</v>
      </c>
      <c r="H61" s="5">
        <f t="shared" si="0"/>
        <v>16449406</v>
      </c>
      <c r="I61" s="5"/>
    </row>
    <row r="62" spans="1:9" ht="12.75">
      <c r="A62" s="12" t="s">
        <v>79</v>
      </c>
      <c r="B62" s="5">
        <v>125000</v>
      </c>
      <c r="C62" s="5">
        <v>0</v>
      </c>
      <c r="D62" s="5">
        <v>1257476</v>
      </c>
      <c r="E62" s="5">
        <v>0</v>
      </c>
      <c r="F62" s="5">
        <v>171231</v>
      </c>
      <c r="G62" s="5">
        <v>0</v>
      </c>
      <c r="H62" s="5">
        <f t="shared" si="0"/>
        <v>1553707</v>
      </c>
      <c r="I62" s="5"/>
    </row>
    <row r="64" spans="1:8" ht="12.75">
      <c r="A64" s="90" t="s">
        <v>133</v>
      </c>
      <c r="B64" s="68">
        <f>SUM(B7:B63)</f>
        <v>26541995</v>
      </c>
      <c r="C64" s="68">
        <f aca="true" t="shared" si="1" ref="C64:H64">SUM(C7:C63)</f>
        <v>9912497</v>
      </c>
      <c r="D64" s="68">
        <f t="shared" si="1"/>
        <v>853396499</v>
      </c>
      <c r="E64" s="68">
        <f t="shared" si="1"/>
        <v>5721084</v>
      </c>
      <c r="F64" s="68">
        <f t="shared" si="1"/>
        <v>31329592</v>
      </c>
      <c r="G64" s="68">
        <f t="shared" si="1"/>
        <v>25728590</v>
      </c>
      <c r="H64" s="68">
        <f t="shared" si="1"/>
        <v>952630257</v>
      </c>
    </row>
    <row r="65" spans="2:8" ht="12.75">
      <c r="B65" s="5"/>
      <c r="C65" s="5"/>
      <c r="D65" s="5"/>
      <c r="E65" s="5"/>
      <c r="F65" s="5"/>
      <c r="G65" s="5"/>
      <c r="H65" s="5"/>
    </row>
    <row r="68" ht="12.75">
      <c r="F68" s="6"/>
    </row>
    <row r="70" ht="12.75">
      <c r="F70" s="6"/>
    </row>
    <row r="72" ht="12.75">
      <c r="A72" s="7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24.421875" style="1" customWidth="1"/>
    <col min="2" max="2" width="9.57421875" style="1" bestFit="1" customWidth="1"/>
    <col min="3" max="3" width="7.421875" style="1" bestFit="1" customWidth="1"/>
    <col min="4" max="4" width="8.7109375" style="1" bestFit="1" customWidth="1"/>
    <col min="5" max="5" width="9.57421875" style="1" bestFit="1" customWidth="1"/>
    <col min="6" max="6" width="7.28125" style="1" customWidth="1"/>
    <col min="7" max="7" width="10.421875" style="1" bestFit="1" customWidth="1"/>
    <col min="8" max="8" width="8.8515625" style="1" bestFit="1" customWidth="1"/>
    <col min="9" max="16384" width="11.421875" style="1" customWidth="1"/>
  </cols>
  <sheetData>
    <row r="1" spans="1:8" s="39" customFormat="1" ht="15">
      <c r="A1" s="37" t="s">
        <v>125</v>
      </c>
      <c r="B1" s="38"/>
      <c r="C1" s="38"/>
      <c r="D1" s="38"/>
      <c r="E1" s="38"/>
      <c r="F1" s="38"/>
      <c r="G1" s="38"/>
      <c r="H1" s="38"/>
    </row>
    <row r="2" spans="1:8" s="39" customFormat="1" ht="12.75">
      <c r="A2" s="33" t="s">
        <v>106</v>
      </c>
      <c r="B2" s="38"/>
      <c r="C2" s="38"/>
      <c r="D2" s="38"/>
      <c r="E2" s="38"/>
      <c r="F2" s="38"/>
      <c r="G2" s="38"/>
      <c r="H2" s="38"/>
    </row>
    <row r="3" spans="1:8" s="39" customFormat="1" ht="12.75">
      <c r="A3" s="33" t="s">
        <v>124</v>
      </c>
      <c r="B3" s="38"/>
      <c r="C3" s="38"/>
      <c r="D3" s="38"/>
      <c r="E3" s="38"/>
      <c r="F3" s="38"/>
      <c r="G3" s="38"/>
      <c r="H3" s="38"/>
    </row>
    <row r="5" spans="1:11" s="44" customFormat="1" ht="15">
      <c r="A5" s="40"/>
      <c r="B5" s="41" t="s">
        <v>107</v>
      </c>
      <c r="C5" s="42"/>
      <c r="D5" s="42"/>
      <c r="E5" s="43"/>
      <c r="F5" s="43"/>
      <c r="G5" s="43"/>
      <c r="H5" s="43"/>
      <c r="I5" s="43"/>
      <c r="J5" s="43"/>
      <c r="K5" s="43"/>
    </row>
    <row r="6" spans="1:8" ht="18">
      <c r="A6" s="27" t="s">
        <v>24</v>
      </c>
      <c r="B6" s="27" t="s">
        <v>103</v>
      </c>
      <c r="C6" s="27" t="s">
        <v>104</v>
      </c>
      <c r="D6" s="27" t="s">
        <v>105</v>
      </c>
      <c r="E6" s="27" t="s">
        <v>9</v>
      </c>
      <c r="G6" s="27" t="s">
        <v>108</v>
      </c>
      <c r="H6" s="27" t="s">
        <v>82</v>
      </c>
    </row>
    <row r="8" spans="1:14" ht="12.75">
      <c r="A8" s="12" t="s">
        <v>26</v>
      </c>
      <c r="B8" s="36">
        <v>6206775</v>
      </c>
      <c r="C8" s="36">
        <v>0</v>
      </c>
      <c r="D8" s="36">
        <v>689642</v>
      </c>
      <c r="E8" s="36">
        <f>SUM(B8:D8)</f>
        <v>6896417</v>
      </c>
      <c r="G8" s="45">
        <v>6896417</v>
      </c>
      <c r="H8" s="36">
        <f aca="true" t="shared" si="0" ref="H8:H39">E8-G8</f>
        <v>0</v>
      </c>
      <c r="J8" s="36"/>
      <c r="K8" s="36"/>
      <c r="M8" s="36"/>
      <c r="N8" s="36"/>
    </row>
    <row r="9" spans="1:14" ht="12.75">
      <c r="A9" s="12" t="s">
        <v>27</v>
      </c>
      <c r="B9" s="36">
        <v>3769058</v>
      </c>
      <c r="C9" s="36">
        <v>0</v>
      </c>
      <c r="D9" s="36">
        <v>0</v>
      </c>
      <c r="E9" s="36">
        <f aca="true" t="shared" si="1" ref="E9:E63">SUM(B9:D9)</f>
        <v>3769058</v>
      </c>
      <c r="G9" s="45">
        <v>3544811</v>
      </c>
      <c r="H9" s="36">
        <f t="shared" si="0"/>
        <v>224247</v>
      </c>
      <c r="J9" s="36"/>
      <c r="K9" s="36"/>
      <c r="M9" s="36"/>
      <c r="N9" s="36"/>
    </row>
    <row r="10" spans="1:11" ht="12.75">
      <c r="A10" s="12" t="s">
        <v>28</v>
      </c>
      <c r="B10" s="36">
        <v>0</v>
      </c>
      <c r="C10" s="36">
        <v>0</v>
      </c>
      <c r="D10" s="36">
        <v>0</v>
      </c>
      <c r="E10" s="36">
        <f t="shared" si="1"/>
        <v>0</v>
      </c>
      <c r="G10" s="35">
        <v>0</v>
      </c>
      <c r="H10" s="36">
        <f t="shared" si="0"/>
        <v>0</v>
      </c>
      <c r="J10" s="36"/>
      <c r="K10" s="36"/>
    </row>
    <row r="11" spans="1:14" ht="12.75">
      <c r="A11" s="12" t="s">
        <v>29</v>
      </c>
      <c r="B11" s="36">
        <v>10032936</v>
      </c>
      <c r="C11" s="36">
        <v>0</v>
      </c>
      <c r="D11" s="36">
        <v>0</v>
      </c>
      <c r="E11" s="36">
        <f t="shared" si="1"/>
        <v>10032936</v>
      </c>
      <c r="G11" s="45">
        <v>10032936</v>
      </c>
      <c r="H11" s="36">
        <f t="shared" si="0"/>
        <v>0</v>
      </c>
      <c r="J11" s="36"/>
      <c r="K11" s="36"/>
      <c r="M11" s="36"/>
      <c r="N11" s="36"/>
    </row>
    <row r="12" spans="1:14" ht="12.75">
      <c r="A12" s="12" t="s">
        <v>30</v>
      </c>
      <c r="B12" s="36">
        <v>1886543</v>
      </c>
      <c r="C12" s="36">
        <v>0</v>
      </c>
      <c r="D12" s="36">
        <v>0</v>
      </c>
      <c r="E12" s="36">
        <f t="shared" si="1"/>
        <v>1886543</v>
      </c>
      <c r="G12" s="45">
        <v>1886543</v>
      </c>
      <c r="H12" s="36">
        <f t="shared" si="0"/>
        <v>0</v>
      </c>
      <c r="J12" s="36"/>
      <c r="K12" s="36"/>
      <c r="M12" s="36"/>
      <c r="N12" s="36"/>
    </row>
    <row r="13" spans="1:14" ht="12.75">
      <c r="A13" s="12" t="s">
        <v>31</v>
      </c>
      <c r="B13" s="36">
        <v>85593217</v>
      </c>
      <c r="C13" s="36">
        <v>0</v>
      </c>
      <c r="D13" s="36">
        <v>0</v>
      </c>
      <c r="E13" s="36">
        <f t="shared" si="1"/>
        <v>85593217</v>
      </c>
      <c r="G13" s="45">
        <v>85593217</v>
      </c>
      <c r="H13" s="36">
        <f t="shared" si="0"/>
        <v>0</v>
      </c>
      <c r="J13" s="36"/>
      <c r="K13" s="36"/>
      <c r="M13" s="36"/>
      <c r="N13" s="36"/>
    </row>
    <row r="14" spans="1:14" ht="12.75">
      <c r="A14" s="12" t="s">
        <v>32</v>
      </c>
      <c r="B14" s="36">
        <v>8985901</v>
      </c>
      <c r="C14" s="36">
        <v>0</v>
      </c>
      <c r="D14" s="36">
        <v>0</v>
      </c>
      <c r="E14" s="36">
        <f t="shared" si="1"/>
        <v>8985901</v>
      </c>
      <c r="G14" s="45">
        <v>8985901</v>
      </c>
      <c r="H14" s="36">
        <f t="shared" si="0"/>
        <v>0</v>
      </c>
      <c r="J14" s="36"/>
      <c r="K14" s="36"/>
      <c r="M14" s="36"/>
      <c r="N14" s="36"/>
    </row>
    <row r="15" spans="1:14" ht="12.75">
      <c r="A15" s="12" t="s">
        <v>33</v>
      </c>
      <c r="B15" s="36">
        <v>46413291</v>
      </c>
      <c r="C15" s="36">
        <v>0</v>
      </c>
      <c r="D15" s="36">
        <v>0</v>
      </c>
      <c r="E15" s="36">
        <f t="shared" si="1"/>
        <v>46413291</v>
      </c>
      <c r="G15" s="45">
        <v>18738358</v>
      </c>
      <c r="H15" s="36">
        <f t="shared" si="0"/>
        <v>27674933</v>
      </c>
      <c r="J15" s="36"/>
      <c r="K15" s="36"/>
      <c r="M15" s="36"/>
      <c r="N15" s="36"/>
    </row>
    <row r="16" spans="1:14" ht="12.75">
      <c r="A16" s="12" t="s">
        <v>34</v>
      </c>
      <c r="B16" s="36">
        <v>21352800</v>
      </c>
      <c r="C16" s="36">
        <v>0</v>
      </c>
      <c r="D16" s="36">
        <v>0</v>
      </c>
      <c r="E16" s="36">
        <f t="shared" si="1"/>
        <v>21352800</v>
      </c>
      <c r="G16" s="45">
        <v>5179325</v>
      </c>
      <c r="H16" s="36">
        <f t="shared" si="0"/>
        <v>16173475</v>
      </c>
      <c r="J16" s="36"/>
      <c r="K16" s="36"/>
      <c r="M16" s="36"/>
      <c r="N16" s="36"/>
    </row>
    <row r="17" spans="1:14" ht="12.75">
      <c r="A17" s="73" t="s">
        <v>132</v>
      </c>
      <c r="B17" s="36">
        <v>4566972</v>
      </c>
      <c r="C17" s="36">
        <v>0</v>
      </c>
      <c r="D17" s="36">
        <v>0</v>
      </c>
      <c r="E17" s="36">
        <f t="shared" si="1"/>
        <v>4566972</v>
      </c>
      <c r="G17" s="45">
        <v>4566972</v>
      </c>
      <c r="H17" s="36">
        <f t="shared" si="0"/>
        <v>0</v>
      </c>
      <c r="J17" s="36"/>
      <c r="K17" s="36"/>
      <c r="M17" s="36"/>
      <c r="N17" s="36"/>
    </row>
    <row r="18" spans="1:14" ht="12.75">
      <c r="A18" s="12" t="s">
        <v>35</v>
      </c>
      <c r="B18" s="36">
        <v>33415872</v>
      </c>
      <c r="C18" s="36">
        <v>0</v>
      </c>
      <c r="D18" s="36">
        <v>0</v>
      </c>
      <c r="E18" s="36">
        <f t="shared" si="1"/>
        <v>33415872</v>
      </c>
      <c r="G18" s="45">
        <v>33415872</v>
      </c>
      <c r="H18" s="36">
        <f t="shared" si="0"/>
        <v>0</v>
      </c>
      <c r="J18" s="36"/>
      <c r="K18" s="36"/>
      <c r="M18" s="36"/>
      <c r="N18" s="36"/>
    </row>
    <row r="19" spans="1:14" ht="12.75">
      <c r="A19" s="12" t="s">
        <v>36</v>
      </c>
      <c r="B19" s="36">
        <v>23815806</v>
      </c>
      <c r="C19" s="36">
        <v>0</v>
      </c>
      <c r="D19" s="36">
        <v>0</v>
      </c>
      <c r="E19" s="36">
        <f t="shared" si="1"/>
        <v>23815806</v>
      </c>
      <c r="G19" s="45">
        <v>22182651</v>
      </c>
      <c r="H19" s="36">
        <f t="shared" si="0"/>
        <v>1633155</v>
      </c>
      <c r="J19" s="36"/>
      <c r="K19" s="36"/>
      <c r="M19" s="36"/>
      <c r="N19" s="36"/>
    </row>
    <row r="20" spans="1:11" ht="12.75">
      <c r="A20" s="12" t="s">
        <v>37</v>
      </c>
      <c r="B20" s="36">
        <v>0</v>
      </c>
      <c r="C20" s="36">
        <v>0</v>
      </c>
      <c r="D20" s="36">
        <v>0</v>
      </c>
      <c r="E20" s="36">
        <f t="shared" si="1"/>
        <v>0</v>
      </c>
      <c r="G20" s="35">
        <v>0</v>
      </c>
      <c r="H20" s="36">
        <f t="shared" si="0"/>
        <v>0</v>
      </c>
      <c r="J20" s="36"/>
      <c r="K20" s="36"/>
    </row>
    <row r="21" spans="1:14" ht="12.75">
      <c r="A21" s="12" t="s">
        <v>38</v>
      </c>
      <c r="B21" s="36">
        <v>4971630</v>
      </c>
      <c r="C21" s="36">
        <v>0</v>
      </c>
      <c r="D21" s="36">
        <v>0</v>
      </c>
      <c r="E21" s="36">
        <f t="shared" si="1"/>
        <v>4971630</v>
      </c>
      <c r="G21" s="45">
        <v>4971630</v>
      </c>
      <c r="H21" s="36">
        <f t="shared" si="0"/>
        <v>0</v>
      </c>
      <c r="J21" s="36"/>
      <c r="K21" s="36"/>
      <c r="M21" s="36"/>
      <c r="N21" s="36"/>
    </row>
    <row r="22" spans="1:14" ht="12.75">
      <c r="A22" s="12" t="s">
        <v>39</v>
      </c>
      <c r="B22" s="36">
        <v>1175819</v>
      </c>
      <c r="C22" s="36">
        <v>0</v>
      </c>
      <c r="D22" s="36">
        <v>0</v>
      </c>
      <c r="E22" s="36">
        <f t="shared" si="1"/>
        <v>1175819</v>
      </c>
      <c r="G22" s="45">
        <v>1175819</v>
      </c>
      <c r="H22" s="36">
        <f t="shared" si="0"/>
        <v>0</v>
      </c>
      <c r="J22" s="36"/>
      <c r="K22" s="36"/>
      <c r="M22" s="36"/>
      <c r="N22" s="36"/>
    </row>
    <row r="23" spans="1:14" ht="12.75">
      <c r="A23" s="12" t="s">
        <v>40</v>
      </c>
      <c r="B23" s="36">
        <v>56873825</v>
      </c>
      <c r="C23" s="36">
        <v>0</v>
      </c>
      <c r="D23" s="36">
        <v>0</v>
      </c>
      <c r="E23" s="36">
        <f t="shared" si="1"/>
        <v>56873825</v>
      </c>
      <c r="G23" s="45">
        <v>56873825</v>
      </c>
      <c r="H23" s="36">
        <f t="shared" si="0"/>
        <v>0</v>
      </c>
      <c r="J23" s="36"/>
      <c r="K23" s="36"/>
      <c r="M23" s="36"/>
      <c r="N23" s="36"/>
    </row>
    <row r="24" spans="1:14" ht="12.75">
      <c r="A24" s="12" t="s">
        <v>41</v>
      </c>
      <c r="B24" s="36">
        <v>15356947</v>
      </c>
      <c r="C24" s="36">
        <v>0</v>
      </c>
      <c r="D24" s="36">
        <v>0</v>
      </c>
      <c r="E24" s="36">
        <f t="shared" si="1"/>
        <v>15356947</v>
      </c>
      <c r="G24" s="45">
        <v>15356947</v>
      </c>
      <c r="H24" s="36">
        <f t="shared" si="0"/>
        <v>0</v>
      </c>
      <c r="J24" s="36"/>
      <c r="K24" s="36"/>
      <c r="M24" s="36"/>
      <c r="N24" s="36"/>
    </row>
    <row r="25" spans="1:14" ht="12.75">
      <c r="A25" s="12" t="s">
        <v>42</v>
      </c>
      <c r="B25" s="36">
        <v>6306877</v>
      </c>
      <c r="C25" s="36">
        <v>0</v>
      </c>
      <c r="D25" s="36">
        <v>0</v>
      </c>
      <c r="E25" s="36">
        <f t="shared" si="1"/>
        <v>6306877</v>
      </c>
      <c r="G25" s="45">
        <v>5078586</v>
      </c>
      <c r="H25" s="36">
        <f t="shared" si="0"/>
        <v>1228291</v>
      </c>
      <c r="J25" s="36"/>
      <c r="K25" s="36"/>
      <c r="M25" s="36"/>
      <c r="N25" s="36"/>
    </row>
    <row r="26" spans="1:14" ht="12.75">
      <c r="A26" s="12" t="s">
        <v>43</v>
      </c>
      <c r="B26" s="36">
        <v>7504256</v>
      </c>
      <c r="C26" s="36">
        <v>0</v>
      </c>
      <c r="D26" s="36">
        <v>0</v>
      </c>
      <c r="E26" s="36">
        <f t="shared" si="1"/>
        <v>7504256</v>
      </c>
      <c r="G26" s="45">
        <v>6673024</v>
      </c>
      <c r="H26" s="36">
        <f t="shared" si="0"/>
        <v>831232</v>
      </c>
      <c r="J26" s="36"/>
      <c r="K26" s="36"/>
      <c r="M26" s="36"/>
      <c r="N26" s="36"/>
    </row>
    <row r="27" spans="1:14" ht="12.75">
      <c r="A27" s="12" t="s">
        <v>44</v>
      </c>
      <c r="B27" s="36">
        <v>7274537</v>
      </c>
      <c r="C27" s="36">
        <v>0</v>
      </c>
      <c r="D27" s="36">
        <v>0</v>
      </c>
      <c r="E27" s="36">
        <f t="shared" si="1"/>
        <v>7274537</v>
      </c>
      <c r="G27" s="45">
        <v>7274537</v>
      </c>
      <c r="H27" s="36">
        <f t="shared" si="0"/>
        <v>0</v>
      </c>
      <c r="J27" s="36"/>
      <c r="K27" s="36"/>
      <c r="M27" s="36"/>
      <c r="N27" s="36"/>
    </row>
    <row r="28" spans="1:14" ht="12.75">
      <c r="A28" s="12" t="s">
        <v>45</v>
      </c>
      <c r="B28" s="36">
        <v>5219488</v>
      </c>
      <c r="C28" s="36">
        <v>0</v>
      </c>
      <c r="D28" s="36">
        <v>0</v>
      </c>
      <c r="E28" s="36">
        <f t="shared" si="1"/>
        <v>5219488</v>
      </c>
      <c r="G28" s="45">
        <v>5219488</v>
      </c>
      <c r="H28" s="36">
        <f t="shared" si="0"/>
        <v>0</v>
      </c>
      <c r="J28" s="36"/>
      <c r="K28" s="36"/>
      <c r="M28" s="36"/>
      <c r="N28" s="36"/>
    </row>
    <row r="29" spans="1:14" ht="12.75">
      <c r="A29" s="12" t="s">
        <v>46</v>
      </c>
      <c r="B29" s="36">
        <v>2360413</v>
      </c>
      <c r="C29" s="36">
        <v>0</v>
      </c>
      <c r="D29" s="36">
        <v>0</v>
      </c>
      <c r="E29" s="36">
        <f t="shared" si="1"/>
        <v>2360413</v>
      </c>
      <c r="G29" s="45">
        <v>1749818</v>
      </c>
      <c r="H29" s="36">
        <f t="shared" si="0"/>
        <v>610595</v>
      </c>
      <c r="J29" s="36"/>
      <c r="K29" s="36"/>
      <c r="M29" s="36"/>
      <c r="N29" s="36"/>
    </row>
    <row r="30" spans="1:14" ht="12.75">
      <c r="A30" s="12" t="s">
        <v>47</v>
      </c>
      <c r="B30" s="36">
        <v>23301407</v>
      </c>
      <c r="C30" s="36">
        <v>0</v>
      </c>
      <c r="D30" s="36">
        <v>0</v>
      </c>
      <c r="E30" s="36">
        <f t="shared" si="1"/>
        <v>23301407</v>
      </c>
      <c r="G30" s="45">
        <v>23301407</v>
      </c>
      <c r="H30" s="36">
        <f t="shared" si="0"/>
        <v>0</v>
      </c>
      <c r="J30" s="36"/>
      <c r="K30" s="36"/>
      <c r="M30" s="36"/>
      <c r="N30" s="36"/>
    </row>
    <row r="31" spans="1:14" ht="12.75">
      <c r="A31" s="12" t="s">
        <v>48</v>
      </c>
      <c r="B31" s="36">
        <v>44973368</v>
      </c>
      <c r="C31" s="36">
        <v>0</v>
      </c>
      <c r="D31" s="36">
        <v>0</v>
      </c>
      <c r="E31" s="36">
        <f t="shared" si="1"/>
        <v>44973368</v>
      </c>
      <c r="G31" s="45">
        <v>44973368</v>
      </c>
      <c r="H31" s="36">
        <f t="shared" si="0"/>
        <v>0</v>
      </c>
      <c r="J31" s="36"/>
      <c r="K31" s="36"/>
      <c r="M31" s="36"/>
      <c r="N31" s="36"/>
    </row>
    <row r="32" spans="1:14" ht="12.75">
      <c r="A32" s="12" t="s">
        <v>49</v>
      </c>
      <c r="B32" s="36">
        <v>19529092</v>
      </c>
      <c r="C32" s="36">
        <v>0</v>
      </c>
      <c r="D32" s="36">
        <v>4882272</v>
      </c>
      <c r="E32" s="36">
        <f t="shared" si="1"/>
        <v>24411364</v>
      </c>
      <c r="G32" s="45">
        <v>24411364</v>
      </c>
      <c r="H32" s="36">
        <f t="shared" si="0"/>
        <v>0</v>
      </c>
      <c r="J32" s="36"/>
      <c r="K32" s="36"/>
      <c r="M32" s="36"/>
      <c r="N32" s="36"/>
    </row>
    <row r="33" spans="1:14" ht="12.75">
      <c r="A33" s="12" t="s">
        <v>50</v>
      </c>
      <c r="B33" s="36">
        <v>19690299</v>
      </c>
      <c r="C33" s="36">
        <v>0</v>
      </c>
      <c r="D33" s="36">
        <v>0</v>
      </c>
      <c r="E33" s="36">
        <f t="shared" si="1"/>
        <v>19690299</v>
      </c>
      <c r="G33" s="45">
        <v>19690299</v>
      </c>
      <c r="H33" s="36">
        <f t="shared" si="0"/>
        <v>0</v>
      </c>
      <c r="J33" s="36"/>
      <c r="K33" s="36"/>
      <c r="M33" s="36"/>
      <c r="N33" s="36"/>
    </row>
    <row r="34" spans="1:14" ht="12.75">
      <c r="A34" s="12" t="s">
        <v>51</v>
      </c>
      <c r="B34" s="36">
        <v>1715430</v>
      </c>
      <c r="C34" s="36">
        <v>0</v>
      </c>
      <c r="D34" s="36">
        <v>0</v>
      </c>
      <c r="E34" s="36">
        <f t="shared" si="1"/>
        <v>1715430</v>
      </c>
      <c r="G34" s="45">
        <v>1715430</v>
      </c>
      <c r="H34" s="36">
        <f t="shared" si="0"/>
        <v>0</v>
      </c>
      <c r="J34" s="36"/>
      <c r="K34" s="36"/>
      <c r="M34" s="36"/>
      <c r="N34" s="36"/>
    </row>
    <row r="35" spans="1:14" ht="12.75">
      <c r="A35" s="12" t="s">
        <v>52</v>
      </c>
      <c r="B35" s="36">
        <v>16548755</v>
      </c>
      <c r="C35" s="36">
        <v>0</v>
      </c>
      <c r="D35" s="36">
        <v>0</v>
      </c>
      <c r="E35" s="36">
        <f t="shared" si="1"/>
        <v>16548755</v>
      </c>
      <c r="G35" s="45">
        <v>16548755</v>
      </c>
      <c r="H35" s="36">
        <f t="shared" si="0"/>
        <v>0</v>
      </c>
      <c r="J35" s="36"/>
      <c r="K35" s="36"/>
      <c r="M35" s="36"/>
      <c r="N35" s="36"/>
    </row>
    <row r="36" spans="1:14" ht="12.75">
      <c r="A36" s="12" t="s">
        <v>53</v>
      </c>
      <c r="B36" s="36">
        <v>1313990</v>
      </c>
      <c r="C36" s="36">
        <v>0</v>
      </c>
      <c r="D36" s="36">
        <v>0</v>
      </c>
      <c r="E36" s="36">
        <f t="shared" si="1"/>
        <v>1313990</v>
      </c>
      <c r="G36" s="45">
        <v>1313990</v>
      </c>
      <c r="H36" s="36">
        <f t="shared" si="0"/>
        <v>0</v>
      </c>
      <c r="J36" s="36"/>
      <c r="K36" s="36"/>
      <c r="M36" s="36"/>
      <c r="N36" s="36"/>
    </row>
    <row r="37" spans="1:14" ht="12.75">
      <c r="A37" s="12" t="s">
        <v>54</v>
      </c>
      <c r="B37" s="36">
        <v>11486713</v>
      </c>
      <c r="C37" s="36">
        <v>0</v>
      </c>
      <c r="D37" s="36">
        <v>0</v>
      </c>
      <c r="E37" s="36">
        <f t="shared" si="1"/>
        <v>11486713</v>
      </c>
      <c r="G37" s="45">
        <v>6498998</v>
      </c>
      <c r="H37" s="36">
        <f t="shared" si="0"/>
        <v>4987715</v>
      </c>
      <c r="J37" s="36"/>
      <c r="K37" s="36"/>
      <c r="M37" s="36"/>
      <c r="N37" s="36"/>
    </row>
    <row r="38" spans="1:14" ht="12.75">
      <c r="A38" s="12" t="s">
        <v>55</v>
      </c>
      <c r="B38" s="36">
        <v>2580521</v>
      </c>
      <c r="C38" s="36">
        <v>0</v>
      </c>
      <c r="D38" s="36">
        <v>0</v>
      </c>
      <c r="E38" s="36">
        <f t="shared" si="1"/>
        <v>2580521</v>
      </c>
      <c r="G38" s="45">
        <v>2580421</v>
      </c>
      <c r="H38" s="36">
        <f t="shared" si="0"/>
        <v>100</v>
      </c>
      <c r="J38" s="36"/>
      <c r="K38" s="36"/>
      <c r="M38" s="36"/>
      <c r="N38" s="36"/>
    </row>
    <row r="39" spans="1:14" ht="12.75">
      <c r="A39" s="12" t="s">
        <v>56</v>
      </c>
      <c r="B39" s="36">
        <v>4581866</v>
      </c>
      <c r="C39" s="36">
        <v>0</v>
      </c>
      <c r="D39" s="36">
        <v>0</v>
      </c>
      <c r="E39" s="36">
        <f t="shared" si="1"/>
        <v>4581866</v>
      </c>
      <c r="G39" s="45">
        <v>4581866</v>
      </c>
      <c r="H39" s="36">
        <f t="shared" si="0"/>
        <v>0</v>
      </c>
      <c r="J39" s="36"/>
      <c r="K39" s="36"/>
      <c r="M39" s="36"/>
      <c r="N39" s="36"/>
    </row>
    <row r="40" spans="1:14" ht="12.75">
      <c r="A40" s="12" t="s">
        <v>57</v>
      </c>
      <c r="B40" s="36">
        <v>26374178</v>
      </c>
      <c r="C40" s="36">
        <v>0</v>
      </c>
      <c r="D40" s="36">
        <v>0</v>
      </c>
      <c r="E40" s="36">
        <f t="shared" si="1"/>
        <v>26374178</v>
      </c>
      <c r="G40" s="45">
        <v>26374178</v>
      </c>
      <c r="H40" s="36">
        <f aca="true" t="shared" si="2" ref="H40:H63">E40-G40</f>
        <v>0</v>
      </c>
      <c r="J40" s="36"/>
      <c r="K40" s="36"/>
      <c r="M40" s="36"/>
      <c r="N40" s="36"/>
    </row>
    <row r="41" spans="1:14" ht="12.75">
      <c r="A41" s="12" t="s">
        <v>58</v>
      </c>
      <c r="B41" s="36">
        <v>3569590</v>
      </c>
      <c r="C41" s="36">
        <v>0</v>
      </c>
      <c r="D41" s="36">
        <v>0</v>
      </c>
      <c r="E41" s="36">
        <f t="shared" si="1"/>
        <v>3569590</v>
      </c>
      <c r="G41" s="45">
        <v>2895259</v>
      </c>
      <c r="H41" s="36">
        <f t="shared" si="2"/>
        <v>674331</v>
      </c>
      <c r="J41" s="36"/>
      <c r="K41" s="36"/>
      <c r="M41" s="36"/>
      <c r="N41" s="36"/>
    </row>
    <row r="42" spans="1:14" ht="12.75">
      <c r="A42" s="12" t="s">
        <v>59</v>
      </c>
      <c r="B42" s="36">
        <v>101983998</v>
      </c>
      <c r="C42" s="36">
        <v>0</v>
      </c>
      <c r="D42" s="36">
        <v>0</v>
      </c>
      <c r="E42" s="36">
        <f t="shared" si="1"/>
        <v>101983998</v>
      </c>
      <c r="G42" s="45">
        <v>101983998</v>
      </c>
      <c r="H42" s="36">
        <f t="shared" si="2"/>
        <v>0</v>
      </c>
      <c r="J42" s="36"/>
      <c r="K42" s="36"/>
      <c r="M42" s="36"/>
      <c r="N42" s="36"/>
    </row>
    <row r="43" spans="1:14" ht="12.75">
      <c r="A43" s="12" t="s">
        <v>60</v>
      </c>
      <c r="B43" s="36">
        <v>37927282</v>
      </c>
      <c r="C43" s="36">
        <v>0</v>
      </c>
      <c r="D43" s="36">
        <v>0</v>
      </c>
      <c r="E43" s="36">
        <f t="shared" si="1"/>
        <v>37927282</v>
      </c>
      <c r="G43" s="45">
        <v>37927282</v>
      </c>
      <c r="H43" s="36">
        <f t="shared" si="2"/>
        <v>0</v>
      </c>
      <c r="J43" s="36"/>
      <c r="K43" s="36"/>
      <c r="M43" s="36"/>
      <c r="N43" s="36"/>
    </row>
    <row r="44" spans="1:14" ht="12.75">
      <c r="A44" s="12" t="s">
        <v>61</v>
      </c>
      <c r="B44" s="36">
        <v>1017036</v>
      </c>
      <c r="C44" s="36">
        <v>0</v>
      </c>
      <c r="D44" s="36">
        <v>0</v>
      </c>
      <c r="E44" s="36">
        <f t="shared" si="1"/>
        <v>1017036</v>
      </c>
      <c r="G44" s="45">
        <v>1017036</v>
      </c>
      <c r="H44" s="36">
        <f t="shared" si="2"/>
        <v>0</v>
      </c>
      <c r="J44" s="36"/>
      <c r="K44" s="36"/>
      <c r="M44" s="36"/>
      <c r="N44" s="36"/>
    </row>
    <row r="45" spans="1:11" ht="12.75">
      <c r="A45" s="12" t="s">
        <v>134</v>
      </c>
      <c r="B45" s="36">
        <v>0</v>
      </c>
      <c r="C45" s="36">
        <v>0</v>
      </c>
      <c r="D45" s="36">
        <v>0</v>
      </c>
      <c r="E45" s="36">
        <f t="shared" si="1"/>
        <v>0</v>
      </c>
      <c r="G45" s="35">
        <v>0</v>
      </c>
      <c r="H45" s="36">
        <f t="shared" si="2"/>
        <v>0</v>
      </c>
      <c r="J45" s="36"/>
      <c r="K45" s="36"/>
    </row>
    <row r="46" spans="1:14" ht="12.75">
      <c r="A46" s="12" t="s">
        <v>62</v>
      </c>
      <c r="B46" s="36">
        <v>49590049</v>
      </c>
      <c r="C46" s="36">
        <v>0</v>
      </c>
      <c r="D46" s="36">
        <v>0</v>
      </c>
      <c r="E46" s="36">
        <f t="shared" si="1"/>
        <v>49590049</v>
      </c>
      <c r="G46" s="45">
        <v>45403943</v>
      </c>
      <c r="H46" s="36">
        <f t="shared" si="2"/>
        <v>4186106</v>
      </c>
      <c r="J46" s="36"/>
      <c r="K46" s="36"/>
      <c r="M46" s="36"/>
      <c r="N46" s="36"/>
    </row>
    <row r="47" spans="1:14" ht="12.75">
      <c r="A47" s="12" t="s">
        <v>63</v>
      </c>
      <c r="B47" s="36">
        <v>8504187</v>
      </c>
      <c r="C47" s="36">
        <v>0</v>
      </c>
      <c r="D47" s="36">
        <v>2126046</v>
      </c>
      <c r="E47" s="36">
        <f t="shared" si="1"/>
        <v>10630233</v>
      </c>
      <c r="G47" s="45">
        <v>10630233</v>
      </c>
      <c r="H47" s="36">
        <f t="shared" si="2"/>
        <v>0</v>
      </c>
      <c r="J47" s="36"/>
      <c r="K47" s="36"/>
      <c r="M47" s="36"/>
      <c r="N47" s="36"/>
    </row>
    <row r="48" spans="1:14" ht="12.75">
      <c r="A48" s="12" t="s">
        <v>64</v>
      </c>
      <c r="B48" s="36">
        <v>9371973</v>
      </c>
      <c r="C48" s="36">
        <v>0</v>
      </c>
      <c r="D48" s="36">
        <v>2342993</v>
      </c>
      <c r="E48" s="36">
        <f t="shared" si="1"/>
        <v>11714966</v>
      </c>
      <c r="G48" s="45">
        <v>11714966</v>
      </c>
      <c r="H48" s="36">
        <f t="shared" si="2"/>
        <v>0</v>
      </c>
      <c r="J48" s="36"/>
      <c r="K48" s="36"/>
      <c r="M48" s="36"/>
      <c r="N48" s="36"/>
    </row>
    <row r="49" spans="1:14" ht="12.75">
      <c r="A49" s="12" t="s">
        <v>65</v>
      </c>
      <c r="B49" s="36">
        <v>46629051</v>
      </c>
      <c r="C49" s="36">
        <v>0</v>
      </c>
      <c r="D49" s="36">
        <v>0</v>
      </c>
      <c r="E49" s="36">
        <f t="shared" si="1"/>
        <v>46629051</v>
      </c>
      <c r="G49" s="45">
        <v>46629051</v>
      </c>
      <c r="H49" s="36">
        <f t="shared" si="2"/>
        <v>0</v>
      </c>
      <c r="J49" s="36"/>
      <c r="K49" s="36"/>
      <c r="M49" s="36"/>
      <c r="N49" s="36"/>
    </row>
    <row r="50" spans="1:11" ht="12.75">
      <c r="A50" s="12" t="s">
        <v>66</v>
      </c>
      <c r="B50" s="36">
        <v>0</v>
      </c>
      <c r="C50" s="36">
        <v>0</v>
      </c>
      <c r="D50" s="36">
        <v>0</v>
      </c>
      <c r="E50" s="36">
        <f t="shared" si="1"/>
        <v>0</v>
      </c>
      <c r="G50" s="35">
        <v>0</v>
      </c>
      <c r="H50" s="36">
        <f t="shared" si="2"/>
        <v>0</v>
      </c>
      <c r="J50" s="36"/>
      <c r="K50" s="36"/>
    </row>
    <row r="51" spans="1:14" ht="12.75">
      <c r="A51" s="12" t="s">
        <v>67</v>
      </c>
      <c r="B51" s="36">
        <v>5321126</v>
      </c>
      <c r="C51" s="36">
        <v>0</v>
      </c>
      <c r="D51" s="36">
        <v>0</v>
      </c>
      <c r="E51" s="36">
        <f t="shared" si="1"/>
        <v>5321126</v>
      </c>
      <c r="G51" s="45">
        <v>5321126</v>
      </c>
      <c r="H51" s="36">
        <f t="shared" si="2"/>
        <v>0</v>
      </c>
      <c r="J51" s="36"/>
      <c r="K51" s="36"/>
      <c r="M51" s="36"/>
      <c r="N51" s="36"/>
    </row>
    <row r="52" spans="1:14" ht="12.75">
      <c r="A52" s="12" t="s">
        <v>68</v>
      </c>
      <c r="B52" s="36">
        <v>3268215</v>
      </c>
      <c r="C52" s="36">
        <v>0</v>
      </c>
      <c r="D52" s="36">
        <v>817054</v>
      </c>
      <c r="E52" s="36">
        <f t="shared" si="1"/>
        <v>4085269</v>
      </c>
      <c r="G52" s="45">
        <v>4085269</v>
      </c>
      <c r="H52" s="36">
        <f t="shared" si="2"/>
        <v>0</v>
      </c>
      <c r="J52" s="36"/>
      <c r="K52" s="36"/>
      <c r="M52" s="36"/>
      <c r="N52" s="36"/>
    </row>
    <row r="53" spans="1:14" ht="12.75">
      <c r="A53" s="12" t="s">
        <v>69</v>
      </c>
      <c r="B53" s="36">
        <v>802914</v>
      </c>
      <c r="C53" s="36">
        <v>0</v>
      </c>
      <c r="D53" s="36">
        <v>0</v>
      </c>
      <c r="E53" s="36">
        <f t="shared" si="1"/>
        <v>802914</v>
      </c>
      <c r="G53" s="45">
        <v>802914</v>
      </c>
      <c r="H53" s="36">
        <f t="shared" si="2"/>
        <v>0</v>
      </c>
      <c r="J53" s="36"/>
      <c r="K53" s="36"/>
      <c r="M53" s="36"/>
      <c r="N53" s="36"/>
    </row>
    <row r="54" spans="1:14" ht="12.75">
      <c r="A54" s="12" t="s">
        <v>70</v>
      </c>
      <c r="B54" s="36">
        <v>15414206</v>
      </c>
      <c r="C54" s="36">
        <v>0</v>
      </c>
      <c r="D54" s="36">
        <v>3561576</v>
      </c>
      <c r="E54" s="36">
        <f t="shared" si="1"/>
        <v>18975782</v>
      </c>
      <c r="G54" s="45">
        <v>18975782</v>
      </c>
      <c r="H54" s="36">
        <f t="shared" si="2"/>
        <v>0</v>
      </c>
      <c r="J54" s="36"/>
      <c r="K54" s="36"/>
      <c r="M54" s="36"/>
      <c r="N54" s="36"/>
    </row>
    <row r="55" spans="1:14" ht="12.75">
      <c r="A55" s="12" t="s">
        <v>71</v>
      </c>
      <c r="B55" s="36">
        <v>27745141</v>
      </c>
      <c r="C55" s="36">
        <v>0</v>
      </c>
      <c r="D55" s="36">
        <v>6936285</v>
      </c>
      <c r="E55" s="36">
        <f t="shared" si="1"/>
        <v>34681426</v>
      </c>
      <c r="G55" s="45">
        <v>34681421</v>
      </c>
      <c r="H55" s="36">
        <f t="shared" si="2"/>
        <v>5</v>
      </c>
      <c r="J55" s="36"/>
      <c r="K55" s="36"/>
      <c r="M55" s="36"/>
      <c r="N55" s="36"/>
    </row>
    <row r="56" spans="1:14" ht="12.75">
      <c r="A56" s="12" t="s">
        <v>72</v>
      </c>
      <c r="B56" s="36">
        <v>4474923</v>
      </c>
      <c r="C56" s="36">
        <v>0</v>
      </c>
      <c r="D56" s="36">
        <v>0</v>
      </c>
      <c r="E56" s="36">
        <f t="shared" si="1"/>
        <v>4474923</v>
      </c>
      <c r="G56" s="45">
        <v>4474923</v>
      </c>
      <c r="H56" s="36">
        <f t="shared" si="2"/>
        <v>0</v>
      </c>
      <c r="J56" s="36"/>
      <c r="K56" s="36"/>
      <c r="M56" s="36"/>
      <c r="N56" s="36"/>
    </row>
    <row r="57" spans="1:14" ht="12.75">
      <c r="A57" s="12" t="s">
        <v>73</v>
      </c>
      <c r="B57" s="36">
        <v>9465244</v>
      </c>
      <c r="C57" s="36">
        <v>0</v>
      </c>
      <c r="D57" s="36">
        <v>0</v>
      </c>
      <c r="E57" s="36">
        <f t="shared" si="1"/>
        <v>9465244</v>
      </c>
      <c r="G57" s="45">
        <v>2666323</v>
      </c>
      <c r="H57" s="36">
        <f t="shared" si="2"/>
        <v>6798921</v>
      </c>
      <c r="J57" s="36"/>
      <c r="K57" s="36"/>
      <c r="M57" s="36"/>
      <c r="N57" s="36"/>
    </row>
    <row r="58" spans="1:11" ht="12.75">
      <c r="A58" s="12" t="s">
        <v>74</v>
      </c>
      <c r="B58" s="36">
        <v>0</v>
      </c>
      <c r="C58" s="36">
        <v>0</v>
      </c>
      <c r="D58" s="36">
        <v>0</v>
      </c>
      <c r="E58" s="36">
        <f t="shared" si="1"/>
        <v>0</v>
      </c>
      <c r="G58" s="35">
        <v>0</v>
      </c>
      <c r="H58" s="36">
        <f t="shared" si="2"/>
        <v>0</v>
      </c>
      <c r="J58" s="36"/>
      <c r="K58" s="36"/>
    </row>
    <row r="59" spans="1:14" ht="12.75">
      <c r="A59" s="12" t="s">
        <v>75</v>
      </c>
      <c r="B59" s="36">
        <v>17063010</v>
      </c>
      <c r="C59" s="36">
        <v>0</v>
      </c>
      <c r="D59" s="36">
        <v>4265752</v>
      </c>
      <c r="E59" s="36">
        <f t="shared" si="1"/>
        <v>21328762</v>
      </c>
      <c r="G59" s="45">
        <v>21328762</v>
      </c>
      <c r="H59" s="36">
        <f t="shared" si="2"/>
        <v>0</v>
      </c>
      <c r="J59" s="36"/>
      <c r="K59" s="36"/>
      <c r="M59" s="36"/>
      <c r="N59" s="36"/>
    </row>
    <row r="60" spans="1:14" ht="12.75">
      <c r="A60" s="12" t="s">
        <v>76</v>
      </c>
      <c r="B60" s="36">
        <v>33565615</v>
      </c>
      <c r="C60" s="36">
        <v>0</v>
      </c>
      <c r="D60" s="36">
        <v>5141990</v>
      </c>
      <c r="E60" s="36">
        <f t="shared" si="1"/>
        <v>38707605</v>
      </c>
      <c r="G60" s="45">
        <v>38707605</v>
      </c>
      <c r="H60" s="36">
        <f t="shared" si="2"/>
        <v>0</v>
      </c>
      <c r="J60" s="36"/>
      <c r="K60" s="36"/>
      <c r="M60" s="36"/>
      <c r="N60" s="36"/>
    </row>
    <row r="61" spans="1:14" ht="12.75">
      <c r="A61" s="12" t="s">
        <v>77</v>
      </c>
      <c r="B61" s="36">
        <v>2971392</v>
      </c>
      <c r="C61" s="36">
        <v>0</v>
      </c>
      <c r="D61" s="36">
        <v>0</v>
      </c>
      <c r="E61" s="36">
        <f t="shared" si="1"/>
        <v>2971392</v>
      </c>
      <c r="G61" s="45">
        <v>2971392</v>
      </c>
      <c r="H61" s="36">
        <f t="shared" si="2"/>
        <v>0</v>
      </c>
      <c r="J61" s="36"/>
      <c r="K61" s="36"/>
      <c r="M61" s="36"/>
      <c r="N61" s="36"/>
    </row>
    <row r="62" spans="1:14" ht="12.75">
      <c r="A62" s="12" t="s">
        <v>78</v>
      </c>
      <c r="B62" s="36">
        <v>13159525</v>
      </c>
      <c r="C62" s="36">
        <v>0</v>
      </c>
      <c r="D62" s="36">
        <v>3289881</v>
      </c>
      <c r="E62" s="36">
        <f t="shared" si="1"/>
        <v>16449406</v>
      </c>
      <c r="G62" s="45">
        <v>16449406</v>
      </c>
      <c r="H62" s="36">
        <f t="shared" si="2"/>
        <v>0</v>
      </c>
      <c r="J62" s="36"/>
      <c r="K62" s="36"/>
      <c r="M62" s="36"/>
      <c r="N62" s="36"/>
    </row>
    <row r="63" spans="1:14" ht="12.75">
      <c r="A63" s="12" t="s">
        <v>79</v>
      </c>
      <c r="B63" s="36">
        <v>1553707</v>
      </c>
      <c r="C63" s="36">
        <v>0</v>
      </c>
      <c r="D63" s="36">
        <v>0</v>
      </c>
      <c r="E63" s="36">
        <f t="shared" si="1"/>
        <v>1553707</v>
      </c>
      <c r="G63" s="45">
        <v>1553707</v>
      </c>
      <c r="H63" s="36">
        <f t="shared" si="2"/>
        <v>0</v>
      </c>
      <c r="J63" s="36"/>
      <c r="K63" s="36"/>
      <c r="M63" s="36"/>
      <c r="N63" s="36"/>
    </row>
    <row r="64" spans="2:5" ht="12.75">
      <c r="B64" s="36"/>
      <c r="C64" s="36"/>
      <c r="D64" s="36"/>
      <c r="E64" s="36"/>
    </row>
    <row r="65" spans="1:14" ht="12.75">
      <c r="A65" s="55" t="s">
        <v>133</v>
      </c>
      <c r="B65" s="13">
        <f>SUM(B8:B64)</f>
        <v>918576766</v>
      </c>
      <c r="C65" s="13">
        <f aca="true" t="shared" si="3" ref="C65:H65">SUM(C8:C64)</f>
        <v>0</v>
      </c>
      <c r="D65" s="13">
        <f t="shared" si="3"/>
        <v>34053491</v>
      </c>
      <c r="E65" s="13">
        <f t="shared" si="3"/>
        <v>952630257</v>
      </c>
      <c r="G65" s="13">
        <f t="shared" si="3"/>
        <v>887607151</v>
      </c>
      <c r="H65" s="13">
        <f t="shared" si="3"/>
        <v>65023106</v>
      </c>
      <c r="J65" s="13"/>
      <c r="K65" s="13"/>
      <c r="M65" s="13"/>
      <c r="N65" s="13"/>
    </row>
    <row r="66" spans="2:5" ht="12.75">
      <c r="B66" s="36"/>
      <c r="C66" s="36"/>
      <c r="D66" s="36"/>
      <c r="E66" s="36"/>
    </row>
    <row r="69" ht="12.75">
      <c r="H69" s="6"/>
    </row>
    <row r="71" ht="12.75">
      <c r="H71" s="6"/>
    </row>
    <row r="73" ht="12.75">
      <c r="A73" s="7"/>
    </row>
  </sheetData>
  <printOptions horizontalCentered="1" verticalCentered="1"/>
  <pageMargins left="0.25" right="0.25" top="0.5" bottom="0.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CCDF State Expenditures as of September 30, 2004</dc:title>
  <dc:subject>2004 CCDF State Expenditures as of September 30, 2004</dc:subject>
  <dc:creator>Child Care Bureau, Administration for Children and Families, Department of Health and Human Services, United States Federal Government</dc:creator>
  <cp:keywords/>
  <dc:description/>
  <cp:lastModifiedBy>Kris Kuny, Anteon Corporation</cp:lastModifiedBy>
  <cp:lastPrinted>2006-09-07T19:45:01Z</cp:lastPrinted>
  <dcterms:created xsi:type="dcterms:W3CDTF">2004-01-16T13:56:38Z</dcterms:created>
  <dcterms:modified xsi:type="dcterms:W3CDTF">2006-10-13T14:01:11Z</dcterms:modified>
  <cp:category/>
  <cp:version/>
  <cp:contentType/>
  <cp:contentStatus/>
</cp:coreProperties>
</file>