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10" windowWidth="10830" windowHeight="6375" tabRatio="799" activeTab="0"/>
  </bookViews>
  <sheets>
    <sheet name="(B) W&amp;S Sum of Req " sheetId="1" r:id="rId1"/>
    <sheet name="(C) W&amp;S Increases Offsets" sheetId="2" r:id="rId2"/>
    <sheet name="(D) W&amp;S Strat Goal &amp; Obj" sheetId="3" r:id="rId3"/>
    <sheet name="(F) W&amp;S 2006 XWalk" sheetId="4" r:id="rId4"/>
    <sheet name="(G) W&amp;S 2007 XWalk" sheetId="5" r:id="rId5"/>
    <sheet name="(J) W&amp;S Financial Analysis" sheetId="6" r:id="rId6"/>
    <sheet name="(L) W&amp;S Sum by OC" sheetId="7" r:id="rId7"/>
  </sheets>
  <externalReferences>
    <externalReference r:id="rId10"/>
    <externalReference r:id="rId11"/>
    <externalReference r:id="rId12"/>
  </externalReferences>
  <definedNames>
    <definedName name="ATTORNEYSUPP" localSheetId="0">#REF!</definedName>
    <definedName name="ATTORNEYSUPP">#REF!</definedName>
    <definedName name="DL" localSheetId="0">'(B) W&amp;S Sum of Req '!$A$3:$AL$64</definedName>
    <definedName name="DL">#REF!</definedName>
    <definedName name="EXECSUPP" localSheetId="0">'(B) W&amp;S Sum of Req '!#REF!</definedName>
    <definedName name="EXECSUPP" localSheetId="5">'[3]Sum of Req'!#REF!</definedName>
    <definedName name="EXECSUPP">#REF!</definedName>
    <definedName name="GAROLLUP" localSheetId="0">'(B) W&amp;S Sum of Req '!#REF!</definedName>
    <definedName name="GAROLLUP" localSheetId="5">'[3]Sum of Req'!#REF!</definedName>
    <definedName name="GAROLLUP">#REF!</definedName>
    <definedName name="INTEL" localSheetId="0">'(B) W&amp;S Sum of Req '!#REF!</definedName>
    <definedName name="INTEL" localSheetId="5">'[3]Sum of Req'!#REF!</definedName>
    <definedName name="INTEL">#REF!</definedName>
    <definedName name="JMD" localSheetId="0">'(B) W&amp;S Sum of Req '!#REF!</definedName>
    <definedName name="JMD" localSheetId="5">'[3]Sum of Req'!#REF!</definedName>
    <definedName name="JMD">#REF!</definedName>
    <definedName name="PART">#REF!</definedName>
    <definedName name="POSBYCAT" localSheetId="0">#REF!</definedName>
    <definedName name="POSBYCAT" localSheetId="5">'[3]Summ Atty Agt'!#REF!</definedName>
    <definedName name="POSBYCAT">#REF!</definedName>
    <definedName name="_xlnm.Print_Area" localSheetId="0">'(B) W&amp;S Sum of Req '!$A$1:$AH$75</definedName>
    <definedName name="_xlnm.Print_Area" localSheetId="1">'(C) W&amp;S Increases Offsets'!$A$1:$O$38</definedName>
    <definedName name="_xlnm.Print_Area" localSheetId="2">'(D) W&amp;S Strat Goal &amp; Obj'!$A$1:$S$84</definedName>
    <definedName name="_xlnm.Print_Area" localSheetId="3">'(F) W&amp;S 2006 XWalk'!$A$1:$Y$32</definedName>
    <definedName name="_xlnm.Print_Area" localSheetId="4">'(G) W&amp;S 2007 XWalk'!$A$1:$Y$32</definedName>
    <definedName name="_xlnm.Print_Area" localSheetId="5">'(J) W&amp;S Financial Analysis'!$A$1:$AB$48</definedName>
    <definedName name="_xlnm.Print_Area" localSheetId="6">'(L) W&amp;S Sum by OC'!$A$1:$O$52</definedName>
    <definedName name="REIMPRO">#REF!</definedName>
    <definedName name="REIMSOR">#REF!</definedName>
  </definedNames>
  <calcPr fullCalcOnLoad="1"/>
</workbook>
</file>

<file path=xl/sharedStrings.xml><?xml version="1.0" encoding="utf-8"?>
<sst xmlns="http://schemas.openxmlformats.org/spreadsheetml/2006/main" count="556" uniqueCount="229">
  <si>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</si>
  <si>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</si>
  <si>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</si>
  <si>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</si>
  <si>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</si>
  <si>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</si>
  <si>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</si>
  <si>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</si>
  <si>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23.2  GSA rent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</si>
  <si>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</si>
  <si>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</si>
  <si>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</si>
  <si>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</si>
  <si>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</si>
  <si>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</si>
  <si>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</si>
  <si>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</si>
  <si>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Recoveries of prior year obligations</t>
  </si>
  <si>
    <t xml:space="preserve">          Total requirements</t>
  </si>
  <si>
    <t xml:space="preserve">     Total obligations</t>
  </si>
  <si>
    <t xml:space="preserve">     Obligated balance, end of year</t>
  </si>
  <si>
    <t xml:space="preserve">     Recoveries of prior year obligations</t>
  </si>
  <si>
    <t xml:space="preserve">          Outlays</t>
  </si>
  <si>
    <t>11.3  Other than full-time permanent</t>
  </si>
  <si>
    <t>SES</t>
  </si>
  <si>
    <t>GS-15</t>
  </si>
  <si>
    <t>GS-14</t>
  </si>
  <si>
    <t>GS-13</t>
  </si>
  <si>
    <t>GS-12</t>
  </si>
  <si>
    <t>GS-11</t>
  </si>
  <si>
    <t>GS-10</t>
  </si>
  <si>
    <t>GS-9</t>
  </si>
  <si>
    <t>GS-8</t>
  </si>
  <si>
    <t>GS-7</t>
  </si>
  <si>
    <t xml:space="preserve">GS-5 </t>
  </si>
  <si>
    <t>Personnel benefits</t>
  </si>
  <si>
    <t>Transportation of things</t>
  </si>
  <si>
    <t>Printing</t>
  </si>
  <si>
    <t>Purchases of goods &amp; services from Government accounts</t>
  </si>
  <si>
    <t>Travel and transportation of persons</t>
  </si>
  <si>
    <t>GSA rent</t>
  </si>
  <si>
    <t>Communication, rents, and utilities</t>
  </si>
  <si>
    <t>Advisory and assistance services</t>
  </si>
  <si>
    <t>Other services</t>
  </si>
  <si>
    <t>Research and development contracts</t>
  </si>
  <si>
    <t>Supplies and materials</t>
  </si>
  <si>
    <t>Operation and maintenance of equipment</t>
  </si>
  <si>
    <t>Object Classes</t>
  </si>
  <si>
    <t>Other Object Classes:</t>
  </si>
  <si>
    <t>Relation of Obligation to Outlays:</t>
  </si>
  <si>
    <t>FY 2005 Appropriation Enacted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</si>
  <si>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Object Class:</t>
  </si>
  <si>
    <t>Decision Unit 1</t>
  </si>
  <si>
    <t>Decision Unit 2</t>
  </si>
  <si>
    <t>Decision Unit 3</t>
  </si>
  <si>
    <t>Decision Unit 4</t>
  </si>
  <si>
    <t>Summary of Requirements by Object Class</t>
  </si>
  <si>
    <t>Overtime</t>
  </si>
  <si>
    <t>Program Changes</t>
  </si>
  <si>
    <t>Total Program Changes</t>
  </si>
  <si>
    <t>Carryover/</t>
  </si>
  <si>
    <t>2005 Enacted</t>
  </si>
  <si>
    <t>2006 President's</t>
  </si>
  <si>
    <t>2006-2007</t>
  </si>
  <si>
    <t>Strategic Goal and Strategic Objective</t>
  </si>
  <si>
    <t>Office of Justice Programs</t>
  </si>
  <si>
    <t>Weed and Seed Program</t>
  </si>
  <si>
    <t>Program Increases</t>
  </si>
  <si>
    <t>Grants, Subsidies and Contributions</t>
  </si>
  <si>
    <t>2006 Appropriation Enacted</t>
  </si>
  <si>
    <t>25.3 Purchases of goods &amp; services from Government accounts</t>
  </si>
  <si>
    <t>25.7 Operation and maintenance of equipment</t>
  </si>
  <si>
    <t>Crosswalk of 2006 Availability</t>
  </si>
  <si>
    <t xml:space="preserve">Enacted Rescissions.  Funds rescinded as required by the Department of Justice Appropriations Act, 2006 (P.L. 109-108) and the Department of Defense Appropriations Act, </t>
  </si>
  <si>
    <t>2006 Enacted w/Rescissions</t>
  </si>
  <si>
    <t>FY 2006 Enacted</t>
  </si>
  <si>
    <t>2006 Availability</t>
  </si>
  <si>
    <t>2008 Request</t>
  </si>
  <si>
    <t>Location of Description</t>
  </si>
  <si>
    <t xml:space="preserve">Amount  </t>
  </si>
  <si>
    <t>(Dollars in Thousands)</t>
  </si>
  <si>
    <t>Total Offsets</t>
  </si>
  <si>
    <t>Increases/Offsets</t>
  </si>
  <si>
    <t xml:space="preserve">     Reimbursable FTE</t>
  </si>
  <si>
    <t>Other FTE:</t>
  </si>
  <si>
    <t>Total Comp. FTE</t>
  </si>
  <si>
    <t>Total FTE</t>
  </si>
  <si>
    <t>Reimbursable FTE</t>
  </si>
  <si>
    <t>Other FTE</t>
  </si>
  <si>
    <t>Total Compensable FTE</t>
  </si>
  <si>
    <t xml:space="preserve">Adjustments to Base </t>
  </si>
  <si>
    <t xml:space="preserve">1.1: </t>
  </si>
  <si>
    <t>25.4  Lease expirations</t>
  </si>
  <si>
    <t>Summary of Requirements</t>
  </si>
  <si>
    <t>95% Budget</t>
  </si>
  <si>
    <t>95% BUDGET</t>
  </si>
  <si>
    <t xml:space="preserve">Program Offsets </t>
  </si>
  <si>
    <t>104 % Budget Level</t>
  </si>
  <si>
    <t>Budget</t>
  </si>
  <si>
    <t>Reimbursable FTE:</t>
  </si>
  <si>
    <t>w/Rescissions</t>
  </si>
  <si>
    <t>Total Program Increases</t>
  </si>
  <si>
    <t>Rescissions</t>
  </si>
  <si>
    <t>Supplementals</t>
  </si>
  <si>
    <t>Request</t>
  </si>
  <si>
    <t>Estimates by budget activity</t>
  </si>
  <si>
    <t>Pos.</t>
  </si>
  <si>
    <t xml:space="preserve"> </t>
  </si>
  <si>
    <t>Amount</t>
  </si>
  <si>
    <t>Perm.</t>
  </si>
  <si>
    <t>Total Change</t>
  </si>
  <si>
    <t>Recoveries</t>
  </si>
  <si>
    <t>Reprogrammings /</t>
  </si>
  <si>
    <t>Current Services</t>
  </si>
  <si>
    <t>Increases</t>
  </si>
  <si>
    <t>Improvements</t>
  </si>
  <si>
    <t>Offsets</t>
  </si>
  <si>
    <t>TOTAL</t>
  </si>
  <si>
    <t>2006 Supplementals</t>
  </si>
  <si>
    <t>FY 2008 Pres. Budget</t>
  </si>
  <si>
    <t>2006 Enacted (with Rescissions, direct only)</t>
  </si>
  <si>
    <t>2008 Current Services</t>
  </si>
  <si>
    <t>2008 Total Request</t>
  </si>
  <si>
    <t>2007 - 2008 Total Change</t>
  </si>
  <si>
    <t xml:space="preserve">                Total ..........................................................</t>
  </si>
  <si>
    <t>Government-wide reduction (0.59%)…………………………………………………………………………………………………………………………………………………………………………………..</t>
  </si>
  <si>
    <t>D………………………………………………………………………………………………………………………………………………………………………………………………………………………………………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</si>
  <si>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Transfers:</t>
  </si>
  <si>
    <t>Financial Analysis of Program Changes</t>
  </si>
  <si>
    <t>Inc. 1</t>
  </si>
  <si>
    <t>Inc. 2</t>
  </si>
  <si>
    <t>Offset</t>
  </si>
  <si>
    <t>Changes</t>
  </si>
  <si>
    <t>Total positions &amp; annual amount</t>
  </si>
  <si>
    <t xml:space="preserve">      Lapse (-)</t>
  </si>
  <si>
    <t xml:space="preserve">     Other personnel compensation</t>
  </si>
  <si>
    <t>Total FTE &amp; personnel compensation</t>
  </si>
  <si>
    <t>Goal 3: Assist State, Local, and Tribal Efforts to Prevent or Reduce
                 Crime and Violence</t>
  </si>
  <si>
    <t>E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</si>
  <si>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F……………………………………………………………………………………………………………………………………………………………………………………………</t>
  </si>
  <si>
    <t>Agt./Atty.</t>
  </si>
  <si>
    <t>Resources by Department of Justice Strategic Goal/Objective</t>
  </si>
  <si>
    <t>Program Offsets</t>
  </si>
  <si>
    <t>Offset 1</t>
  </si>
  <si>
    <t>Offset 2</t>
  </si>
  <si>
    <t>Offset 3</t>
  </si>
  <si>
    <t>Offset 4</t>
  </si>
  <si>
    <t>Offset 5</t>
  </si>
  <si>
    <t>Total Program Offsets</t>
  </si>
  <si>
    <t xml:space="preserve">1.2: </t>
  </si>
  <si>
    <t>1.1:</t>
  </si>
  <si>
    <t xml:space="preserve">3.1: </t>
  </si>
  <si>
    <t xml:space="preserve">4.1: </t>
  </si>
  <si>
    <t>Reduction applied to commerce Justice State appropriation (0.465%)…………………………………………………………………………………………………………………………………………………………………..</t>
  </si>
  <si>
    <t>Adjustments to Base</t>
  </si>
  <si>
    <t xml:space="preserve">Decision </t>
  </si>
  <si>
    <t>Unit(s)</t>
  </si>
  <si>
    <t>Strategic Goal/Objective</t>
  </si>
  <si>
    <t>$000s</t>
  </si>
  <si>
    <t>Goal 1: Prevent Terrorism and Promote the Nation's Security</t>
  </si>
  <si>
    <t>Subtotal, Goal 1</t>
  </si>
  <si>
    <t>w/Rescissions and Supplementals</t>
  </si>
  <si>
    <t>Total 2006 Appropriation Enacted (with Rescissions and Supplementals)</t>
  </si>
  <si>
    <t>Unobligated balance, rescission</t>
  </si>
  <si>
    <t>Without Rescissions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</si>
  <si>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</si>
  <si>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</si>
  <si>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</si>
  <si>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</si>
  <si>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</si>
  <si>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</si>
  <si>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</si>
  <si>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</si>
  <si>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</si>
  <si>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</si>
  <si>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</si>
  <si>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</si>
  <si>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</si>
  <si>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</si>
  <si>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</si>
  <si>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</si>
  <si>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</si>
  <si>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</si>
  <si>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</si>
  <si>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</si>
  <si>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</si>
  <si>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</si>
  <si>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</si>
  <si>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 xml:space="preserve">   J: Financial Analysis of Program Changes</t>
  </si>
  <si>
    <t>F: Crosswalk of 2006 Availability</t>
  </si>
  <si>
    <t>D: Resources by DOJ Strategic Goal and Strategic Objective</t>
  </si>
  <si>
    <t>B: Summary of Requirements</t>
  </si>
  <si>
    <t xml:space="preserve">  Total, 2008 program changes requested</t>
  </si>
  <si>
    <t>41.0  Grants, Subsidies and Contributions</t>
  </si>
  <si>
    <t>25.5 Research and development contracts</t>
  </si>
  <si>
    <t>Weed and Seed</t>
  </si>
  <si>
    <t xml:space="preserve">Total Adjustments to Base </t>
  </si>
  <si>
    <t>Increase/Decrease</t>
  </si>
  <si>
    <t>atb</t>
  </si>
  <si>
    <t>enhance</t>
  </si>
  <si>
    <t>FTE</t>
  </si>
  <si>
    <t>Total</t>
  </si>
  <si>
    <t>Program</t>
  </si>
  <si>
    <t>Transfers</t>
  </si>
  <si>
    <t>LEAP</t>
  </si>
  <si>
    <t>C: Program Increases/Offsets By Appropriation</t>
  </si>
  <si>
    <t>FY 2008 Program Increases/Offsets By Appropriation</t>
  </si>
  <si>
    <t xml:space="preserve">Increases </t>
  </si>
  <si>
    <t>by Appropriation</t>
  </si>
  <si>
    <t>2006 (P.L. 109-148) and includes $792 rescission of balances.</t>
  </si>
  <si>
    <t>2006 Rescission of Balances</t>
  </si>
  <si>
    <t>2007 President's Request (Information only)</t>
  </si>
  <si>
    <t>2007 Estimate</t>
  </si>
  <si>
    <t>2007 Continuing Resolution Level (as reflected in the 2008 President's Budget, Information only)</t>
  </si>
  <si>
    <t>Transfer from COPS for Weed and Seed program</t>
  </si>
  <si>
    <t>2006 Rescission of balances</t>
  </si>
  <si>
    <t>FY 2007 Estimate</t>
  </si>
  <si>
    <t>2007 Availability</t>
  </si>
  <si>
    <t>G: Crosswalk of 2007 Availability</t>
  </si>
  <si>
    <t>Unobligated balance, end of year</t>
  </si>
  <si>
    <t xml:space="preserve">                                        and includes $1 million in estimated recoveries.</t>
  </si>
  <si>
    <t>L: Summary of Requirements by Object Class</t>
  </si>
  <si>
    <t>Crosswalk of 2007 Availability</t>
  </si>
  <si>
    <t xml:space="preserve">     Obligated balance, start of year*</t>
  </si>
  <si>
    <t>*FY 2006 Obligated balance, start of year doesn't agree with President's Budget due to reimbursements.</t>
  </si>
  <si>
    <t xml:space="preserve">Carryover/Recoveries.  Funds were carried over to FY 2007 in amount of $2,947,147 in unobligated balances excluding $39,658 in reimbursements </t>
  </si>
  <si>
    <t xml:space="preserve">Carryover/Recoveries.  Funds were carried over to FY 2006 in amount of $8,978,288 in unobligated balances excluding $203,506 in reimbursements </t>
  </si>
  <si>
    <t xml:space="preserve">                                        and includes recoveries in the amount of $1,231,081 excluding $50,297 in reimbursements.</t>
  </si>
  <si>
    <t>Unobligated balance, expiring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</si>
</sst>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&quot;$&quot;#,##0;[Red]&quot;$&quot;#,##0"/>
  </numFmts>
  <fonts count="4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NewRomanPS"/>
      <family val="0"/>
    </font>
    <font>
      <sz val="12"/>
      <name val="TimesNewRomanPS"/>
      <family val="0"/>
    </font>
    <font>
      <sz val="12"/>
      <name val="Times New Roman"/>
      <family val="0"/>
    </font>
    <font>
      <sz val="12"/>
      <name val="Arial MT"/>
      <family val="0"/>
    </font>
    <font>
      <sz val="10"/>
      <color indexed="8"/>
      <name val="TMS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TimesNewRomanPS"/>
      <family val="0"/>
    </font>
    <font>
      <sz val="13"/>
      <name val="TimesNewRomanPS"/>
      <family val="0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NewRomanPS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NewRomanPS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24"/>
      </left>
      <right>
        <color indexed="24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24"/>
      </left>
      <right>
        <color indexed="24"/>
      </right>
      <top>
        <color indexed="24"/>
      </top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24"/>
      </left>
      <right>
        <color indexed="24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24"/>
      </left>
      <right>
        <color indexed="24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24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24"/>
      </right>
      <top>
        <color indexed="24"/>
      </top>
      <bottom>
        <color indexed="2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>
        <color indexed="23"/>
      </top>
      <bottom style="hair"/>
    </border>
    <border>
      <left>
        <color indexed="63"/>
      </left>
      <right style="thin"/>
      <top style="thin">
        <color indexed="23"/>
      </top>
      <bottom style="hair"/>
    </border>
    <border>
      <left style="thin"/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21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fill"/>
    </xf>
    <xf numFmtId="3" fontId="6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17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 horizontal="centerContinuous"/>
    </xf>
    <xf numFmtId="177" fontId="18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 horizontal="fill"/>
    </xf>
    <xf numFmtId="177" fontId="6" fillId="0" borderId="0" xfId="0" applyNumberFormat="1" applyFont="1" applyAlignment="1">
      <alignment/>
    </xf>
    <xf numFmtId="177" fontId="11" fillId="0" borderId="0" xfId="0" applyNumberFormat="1" applyFont="1" applyAlignment="1">
      <alignment horizontal="centerContinuous"/>
    </xf>
    <xf numFmtId="177" fontId="5" fillId="0" borderId="0" xfId="0" applyNumberFormat="1" applyFont="1" applyAlignment="1">
      <alignment horizontal="centerContinuous"/>
    </xf>
    <xf numFmtId="177" fontId="5" fillId="0" borderId="0" xfId="0" applyNumberFormat="1" applyFont="1" applyBorder="1" applyAlignment="1">
      <alignment horizontal="centerContinuous"/>
    </xf>
    <xf numFmtId="177" fontId="12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13" fillId="2" borderId="0" xfId="0" applyNumberFormat="1" applyFont="1" applyFill="1" applyAlignment="1">
      <alignment/>
    </xf>
    <xf numFmtId="177" fontId="13" fillId="2" borderId="0" xfId="0" applyNumberFormat="1" applyFont="1" applyFill="1" applyBorder="1" applyAlignment="1">
      <alignment/>
    </xf>
    <xf numFmtId="177" fontId="13" fillId="2" borderId="1" xfId="0" applyNumberFormat="1" applyFont="1" applyFill="1" applyBorder="1" applyAlignment="1">
      <alignment/>
    </xf>
    <xf numFmtId="177" fontId="13" fillId="2" borderId="0" xfId="0" applyNumberFormat="1" applyFont="1" applyFill="1" applyAlignment="1">
      <alignment horizontal="left"/>
    </xf>
    <xf numFmtId="177" fontId="16" fillId="0" borderId="0" xfId="0" applyNumberFormat="1" applyFont="1" applyAlignment="1">
      <alignment horizontal="left"/>
    </xf>
    <xf numFmtId="177" fontId="6" fillId="0" borderId="0" xfId="0" applyNumberFormat="1" applyFont="1" applyBorder="1" applyAlignment="1">
      <alignment horizontal="centerContinuous"/>
    </xf>
    <xf numFmtId="177" fontId="15" fillId="2" borderId="0" xfId="0" applyNumberFormat="1" applyFont="1" applyFill="1" applyBorder="1" applyAlignment="1">
      <alignment/>
    </xf>
    <xf numFmtId="177" fontId="19" fillId="2" borderId="0" xfId="0" applyNumberFormat="1" applyFont="1" applyFill="1" applyAlignment="1">
      <alignment/>
    </xf>
    <xf numFmtId="177" fontId="6" fillId="0" borderId="0" xfId="0" applyNumberFormat="1" applyFont="1" applyAlignment="1">
      <alignment horizontal="right"/>
    </xf>
    <xf numFmtId="177" fontId="5" fillId="0" borderId="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centerContinuous"/>
    </xf>
    <xf numFmtId="0" fontId="0" fillId="0" borderId="0" xfId="0" applyBorder="1" applyAlignment="1">
      <alignment/>
    </xf>
    <xf numFmtId="3" fontId="8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fill"/>
    </xf>
    <xf numFmtId="0" fontId="21" fillId="0" borderId="0" xfId="21">
      <alignment/>
      <protection/>
    </xf>
    <xf numFmtId="0" fontId="21" fillId="0" borderId="2" xfId="21" applyBorder="1">
      <alignment/>
      <protection/>
    </xf>
    <xf numFmtId="0" fontId="21" fillId="0" borderId="3" xfId="21" applyBorder="1">
      <alignment/>
      <protection/>
    </xf>
    <xf numFmtId="0" fontId="21" fillId="0" borderId="4" xfId="21" applyBorder="1">
      <alignment/>
      <protection/>
    </xf>
    <xf numFmtId="0" fontId="21" fillId="0" borderId="0" xfId="22" applyAlignment="1">
      <alignment horizontal="centerContinuous"/>
      <protection/>
    </xf>
    <xf numFmtId="0" fontId="21" fillId="0" borderId="0" xfId="22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21" fillId="0" borderId="0" xfId="21" applyAlignment="1">
      <alignment horizontal="centerContinuous"/>
      <protection/>
    </xf>
    <xf numFmtId="0" fontId="23" fillId="0" borderId="0" xfId="21" applyFont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3" fontId="6" fillId="0" borderId="0" xfId="21" applyNumberFormat="1" applyFont="1" applyAlignment="1">
      <alignment horizontal="centerContinuous"/>
      <protection/>
    </xf>
    <xf numFmtId="0" fontId="23" fillId="0" borderId="0" xfId="22" applyFont="1">
      <alignment/>
      <protection/>
    </xf>
    <xf numFmtId="0" fontId="23" fillId="0" borderId="0" xfId="22" applyFont="1" applyAlignment="1">
      <alignment horizontal="centerContinuous"/>
      <protection/>
    </xf>
    <xf numFmtId="3" fontId="23" fillId="0" borderId="0" xfId="22" applyNumberFormat="1" applyFont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0" fontId="26" fillId="0" borderId="5" xfId="21" applyFont="1" applyBorder="1" applyAlignment="1">
      <alignment horizontal="center"/>
      <protection/>
    </xf>
    <xf numFmtId="0" fontId="26" fillId="0" borderId="6" xfId="21" applyFont="1" applyBorder="1" applyAlignment="1">
      <alignment horizontal="centerContinuous"/>
      <protection/>
    </xf>
    <xf numFmtId="0" fontId="26" fillId="0" borderId="7" xfId="21" applyFont="1" applyBorder="1" applyAlignment="1">
      <alignment horizontal="centerContinuous"/>
      <protection/>
    </xf>
    <xf numFmtId="0" fontId="26" fillId="0" borderId="8" xfId="21" applyFont="1" applyBorder="1" applyAlignment="1">
      <alignment horizontal="centerContinuous"/>
      <protection/>
    </xf>
    <xf numFmtId="0" fontId="26" fillId="0" borderId="9" xfId="21" applyFont="1" applyBorder="1" applyAlignment="1">
      <alignment horizontal="center"/>
      <protection/>
    </xf>
    <xf numFmtId="0" fontId="26" fillId="0" borderId="10" xfId="21" applyFont="1" applyBorder="1">
      <alignment/>
      <protection/>
    </xf>
    <xf numFmtId="0" fontId="26" fillId="0" borderId="10" xfId="21" applyFont="1" applyBorder="1" applyAlignment="1">
      <alignment horizontal="center"/>
      <protection/>
    </xf>
    <xf numFmtId="0" fontId="26" fillId="0" borderId="2" xfId="21" applyFont="1" applyBorder="1" applyAlignment="1">
      <alignment horizontal="center"/>
      <protection/>
    </xf>
    <xf numFmtId="0" fontId="26" fillId="0" borderId="3" xfId="21" applyFont="1" applyBorder="1" applyAlignment="1">
      <alignment horizontal="center"/>
      <protection/>
    </xf>
    <xf numFmtId="0" fontId="16" fillId="0" borderId="11" xfId="21" applyFont="1" applyBorder="1">
      <alignment/>
      <protection/>
    </xf>
    <xf numFmtId="0" fontId="16" fillId="0" borderId="0" xfId="21" applyFont="1" applyBorder="1">
      <alignment/>
      <protection/>
    </xf>
    <xf numFmtId="0" fontId="16" fillId="0" borderId="1" xfId="21" applyFont="1" applyBorder="1">
      <alignment/>
      <protection/>
    </xf>
    <xf numFmtId="0" fontId="16" fillId="0" borderId="10" xfId="21" applyFont="1" applyBorder="1">
      <alignment/>
      <protection/>
    </xf>
    <xf numFmtId="0" fontId="16" fillId="0" borderId="2" xfId="21" applyFont="1" applyBorder="1">
      <alignment/>
      <protection/>
    </xf>
    <xf numFmtId="0" fontId="26" fillId="0" borderId="0" xfId="21" applyFont="1" applyBorder="1" applyAlignment="1">
      <alignment horizontal="center"/>
      <protection/>
    </xf>
    <xf numFmtId="0" fontId="26" fillId="0" borderId="12" xfId="21" applyFont="1" applyBorder="1">
      <alignment/>
      <protection/>
    </xf>
    <xf numFmtId="0" fontId="26" fillId="0" borderId="0" xfId="21" applyFont="1" applyBorder="1">
      <alignment/>
      <protection/>
    </xf>
    <xf numFmtId="5" fontId="26" fillId="0" borderId="0" xfId="21" applyNumberFormat="1" applyFont="1" applyBorder="1">
      <alignment/>
      <protection/>
    </xf>
    <xf numFmtId="5" fontId="26" fillId="0" borderId="11" xfId="21" applyNumberFormat="1" applyFont="1" applyBorder="1">
      <alignment/>
      <protection/>
    </xf>
    <xf numFmtId="0" fontId="16" fillId="0" borderId="4" xfId="21" applyFont="1" applyBorder="1">
      <alignment/>
      <protection/>
    </xf>
    <xf numFmtId="0" fontId="16" fillId="0" borderId="3" xfId="21" applyFont="1" applyBorder="1">
      <alignment/>
      <protection/>
    </xf>
    <xf numFmtId="0" fontId="16" fillId="0" borderId="0" xfId="21" applyFont="1">
      <alignment/>
      <protection/>
    </xf>
    <xf numFmtId="37" fontId="26" fillId="0" borderId="0" xfId="21" applyNumberFormat="1" applyFont="1" applyFill="1" applyBorder="1">
      <alignment/>
      <protection/>
    </xf>
    <xf numFmtId="5" fontId="26" fillId="0" borderId="1" xfId="21" applyNumberFormat="1" applyFont="1" applyFill="1" applyBorder="1">
      <alignment/>
      <protection/>
    </xf>
    <xf numFmtId="0" fontId="26" fillId="0" borderId="12" xfId="21" applyFont="1" applyBorder="1" applyAlignment="1">
      <alignment horizontal="left"/>
      <protection/>
    </xf>
    <xf numFmtId="0" fontId="16" fillId="0" borderId="0" xfId="22" applyFont="1">
      <alignment/>
      <protection/>
    </xf>
    <xf numFmtId="0" fontId="16" fillId="0" borderId="11" xfId="22" applyFont="1" applyBorder="1">
      <alignment/>
      <protection/>
    </xf>
    <xf numFmtId="0" fontId="16" fillId="0" borderId="12" xfId="22" applyFont="1" applyBorder="1">
      <alignment/>
      <protection/>
    </xf>
    <xf numFmtId="0" fontId="16" fillId="0" borderId="1" xfId="22" applyFont="1" applyBorder="1">
      <alignment/>
      <protection/>
    </xf>
    <xf numFmtId="0" fontId="26" fillId="0" borderId="11" xfId="22" applyFont="1" applyBorder="1">
      <alignment/>
      <protection/>
    </xf>
    <xf numFmtId="183" fontId="26" fillId="0" borderId="12" xfId="22" applyNumberFormat="1" applyFont="1" applyBorder="1">
      <alignment/>
      <protection/>
    </xf>
    <xf numFmtId="185" fontId="26" fillId="0" borderId="1" xfId="17" applyNumberFormat="1" applyFont="1" applyBorder="1" applyAlignment="1">
      <alignment/>
    </xf>
    <xf numFmtId="0" fontId="16" fillId="0" borderId="11" xfId="22" applyFont="1" applyBorder="1" applyAlignment="1">
      <alignment horizontal="left" indent="1"/>
      <protection/>
    </xf>
    <xf numFmtId="183" fontId="16" fillId="0" borderId="12" xfId="15" applyNumberFormat="1" applyFont="1" applyBorder="1" applyAlignment="1">
      <alignment/>
    </xf>
    <xf numFmtId="183" fontId="16" fillId="0" borderId="1" xfId="15" applyNumberFormat="1" applyFont="1" applyBorder="1" applyAlignment="1">
      <alignment/>
    </xf>
    <xf numFmtId="183" fontId="16" fillId="0" borderId="0" xfId="15" applyNumberFormat="1" applyFont="1" applyAlignment="1">
      <alignment/>
    </xf>
    <xf numFmtId="183" fontId="27" fillId="0" borderId="12" xfId="15" applyNumberFormat="1" applyFont="1" applyBorder="1" applyAlignment="1">
      <alignment/>
    </xf>
    <xf numFmtId="183" fontId="27" fillId="0" borderId="1" xfId="15" applyNumberFormat="1" applyFont="1" applyBorder="1" applyAlignment="1">
      <alignment/>
    </xf>
    <xf numFmtId="183" fontId="26" fillId="0" borderId="0" xfId="15" applyNumberFormat="1" applyFont="1" applyAlignment="1">
      <alignment/>
    </xf>
    <xf numFmtId="0" fontId="26" fillId="0" borderId="11" xfId="22" applyFont="1" applyBorder="1" applyAlignment="1">
      <alignment wrapText="1"/>
      <protection/>
    </xf>
    <xf numFmtId="0" fontId="26" fillId="0" borderId="10" xfId="22" applyFont="1" applyBorder="1">
      <alignment/>
      <protection/>
    </xf>
    <xf numFmtId="183" fontId="26" fillId="0" borderId="4" xfId="15" applyNumberFormat="1" applyFont="1" applyBorder="1" applyAlignment="1">
      <alignment/>
    </xf>
    <xf numFmtId="183" fontId="26" fillId="0" borderId="3" xfId="15" applyNumberFormat="1" applyFont="1" applyBorder="1" applyAlignment="1">
      <alignment/>
    </xf>
    <xf numFmtId="185" fontId="26" fillId="0" borderId="13" xfId="17" applyNumberFormat="1" applyFont="1" applyBorder="1" applyAlignment="1">
      <alignment horizontal="left"/>
    </xf>
    <xf numFmtId="0" fontId="26" fillId="0" borderId="0" xfId="22" applyFont="1" applyBorder="1" applyAlignment="1">
      <alignment horizontal="left"/>
      <protection/>
    </xf>
    <xf numFmtId="183" fontId="26" fillId="0" borderId="0" xfId="22" applyNumberFormat="1" applyFont="1" applyBorder="1" applyAlignment="1">
      <alignment horizontal="left"/>
      <protection/>
    </xf>
    <xf numFmtId="185" fontId="26" fillId="0" borderId="0" xfId="17" applyNumberFormat="1" applyFont="1" applyBorder="1" applyAlignment="1">
      <alignment horizontal="left"/>
    </xf>
    <xf numFmtId="177" fontId="25" fillId="0" borderId="0" xfId="0" applyNumberFormat="1" applyFont="1" applyAlignment="1">
      <alignment horizontal="centerContinuous"/>
    </xf>
    <xf numFmtId="177" fontId="16" fillId="0" borderId="0" xfId="0" applyNumberFormat="1" applyFont="1" applyAlignment="1">
      <alignment horizontal="centerContinuous"/>
    </xf>
    <xf numFmtId="0" fontId="0" fillId="0" borderId="0" xfId="0" applyBorder="1" applyAlignment="1">
      <alignment vertical="top" wrapText="1"/>
    </xf>
    <xf numFmtId="177" fontId="29" fillId="2" borderId="14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29" fillId="2" borderId="15" xfId="0" applyNumberFormat="1" applyFont="1" applyFill="1" applyAlignment="1">
      <alignment/>
    </xf>
    <xf numFmtId="3" fontId="29" fillId="2" borderId="16" xfId="0" applyNumberFormat="1" applyFont="1" applyFill="1" applyAlignment="1">
      <alignment/>
    </xf>
    <xf numFmtId="3" fontId="29" fillId="2" borderId="14" xfId="0" applyNumberFormat="1" applyFont="1" applyFill="1" applyAlignment="1">
      <alignment/>
    </xf>
    <xf numFmtId="3" fontId="30" fillId="2" borderId="14" xfId="0" applyNumberFormat="1" applyFont="1" applyFill="1" applyAlignment="1">
      <alignment/>
    </xf>
    <xf numFmtId="3" fontId="29" fillId="2" borderId="0" xfId="0" applyNumberFormat="1" applyFont="1" applyFill="1" applyBorder="1" applyAlignment="1">
      <alignment/>
    </xf>
    <xf numFmtId="3" fontId="29" fillId="2" borderId="14" xfId="0" applyNumberFormat="1" applyFont="1" applyFill="1" applyAlignment="1">
      <alignment horizontal="left"/>
    </xf>
    <xf numFmtId="3" fontId="29" fillId="2" borderId="0" xfId="0" applyNumberFormat="1" applyFont="1" applyFill="1" applyAlignment="1">
      <alignment/>
    </xf>
    <xf numFmtId="166" fontId="29" fillId="2" borderId="16" xfId="0" applyNumberFormat="1" applyFont="1" applyFill="1" applyAlignment="1">
      <alignment/>
    </xf>
    <xf numFmtId="3" fontId="31" fillId="2" borderId="14" xfId="0" applyNumberFormat="1" applyFont="1" applyFill="1" applyAlignment="1">
      <alignment horizontal="centerContinuous"/>
    </xf>
    <xf numFmtId="3" fontId="31" fillId="2" borderId="0" xfId="0" applyNumberFormat="1" applyFont="1" applyFill="1" applyAlignment="1">
      <alignment horizontal="centerContinuous"/>
    </xf>
    <xf numFmtId="3" fontId="31" fillId="2" borderId="14" xfId="0" applyNumberFormat="1" applyFont="1" applyFill="1" applyAlignment="1">
      <alignment/>
    </xf>
    <xf numFmtId="177" fontId="29" fillId="2" borderId="17" xfId="0" applyNumberFormat="1" applyFont="1" applyFill="1" applyBorder="1" applyAlignment="1">
      <alignment/>
    </xf>
    <xf numFmtId="177" fontId="29" fillId="2" borderId="18" xfId="0" applyNumberFormat="1" applyFont="1" applyFill="1" applyBorder="1" applyAlignment="1">
      <alignment/>
    </xf>
    <xf numFmtId="3" fontId="1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vertical="top" wrapText="1"/>
    </xf>
    <xf numFmtId="177" fontId="13" fillId="2" borderId="19" xfId="0" applyNumberFormat="1" applyFont="1" applyFill="1" applyBorder="1" applyAlignment="1">
      <alignment/>
    </xf>
    <xf numFmtId="177" fontId="13" fillId="2" borderId="20" xfId="0" applyNumberFormat="1" applyFont="1" applyFill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177" fontId="32" fillId="0" borderId="2" xfId="0" applyNumberFormat="1" applyFont="1" applyBorder="1" applyAlignment="1">
      <alignment/>
    </xf>
    <xf numFmtId="5" fontId="32" fillId="0" borderId="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177" fontId="32" fillId="0" borderId="22" xfId="0" applyNumberFormat="1" applyFont="1" applyBorder="1" applyAlignment="1">
      <alignment horizontal="centerContinuous"/>
    </xf>
    <xf numFmtId="177" fontId="32" fillId="0" borderId="9" xfId="0" applyNumberFormat="1" applyFont="1" applyBorder="1" applyAlignment="1">
      <alignment horizontal="centerContinuous"/>
    </xf>
    <xf numFmtId="177" fontId="32" fillId="0" borderId="23" xfId="0" applyNumberFormat="1" applyFont="1" applyBorder="1" applyAlignment="1">
      <alignment horizontal="right"/>
    </xf>
    <xf numFmtId="177" fontId="32" fillId="0" borderId="24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7" fontId="5" fillId="0" borderId="4" xfId="0" applyNumberFormat="1" applyFont="1" applyBorder="1" applyAlignment="1">
      <alignment horizontal="left"/>
    </xf>
    <xf numFmtId="177" fontId="5" fillId="0" borderId="21" xfId="0" applyNumberFormat="1" applyFont="1" applyBorder="1" applyAlignment="1">
      <alignment horizontal="left"/>
    </xf>
    <xf numFmtId="177" fontId="6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32" fillId="0" borderId="21" xfId="0" applyNumberFormat="1" applyFont="1" applyBorder="1" applyAlignment="1">
      <alignment horizontal="centerContinuous"/>
    </xf>
    <xf numFmtId="0" fontId="35" fillId="0" borderId="22" xfId="0" applyFont="1" applyBorder="1" applyAlignment="1">
      <alignment/>
    </xf>
    <xf numFmtId="0" fontId="35" fillId="0" borderId="21" xfId="0" applyFont="1" applyBorder="1" applyAlignment="1">
      <alignment/>
    </xf>
    <xf numFmtId="177" fontId="32" fillId="0" borderId="4" xfId="0" applyNumberFormat="1" applyFont="1" applyBorder="1" applyAlignment="1">
      <alignment/>
    </xf>
    <xf numFmtId="177" fontId="6" fillId="0" borderId="25" xfId="0" applyNumberFormat="1" applyFont="1" applyBorder="1" applyAlignment="1">
      <alignment/>
    </xf>
    <xf numFmtId="0" fontId="16" fillId="0" borderId="26" xfId="21" applyFont="1" applyBorder="1">
      <alignment/>
      <protection/>
    </xf>
    <xf numFmtId="0" fontId="16" fillId="0" borderId="26" xfId="21" applyFont="1" applyBorder="1" applyAlignment="1">
      <alignment horizontal="center"/>
      <protection/>
    </xf>
    <xf numFmtId="0" fontId="16" fillId="0" borderId="19" xfId="21" applyFont="1" applyBorder="1">
      <alignment/>
      <protection/>
    </xf>
    <xf numFmtId="0" fontId="16" fillId="0" borderId="10" xfId="21" applyFont="1" applyBorder="1" applyAlignment="1">
      <alignment horizontal="center"/>
      <protection/>
    </xf>
    <xf numFmtId="0" fontId="16" fillId="0" borderId="27" xfId="21" applyFont="1" applyBorder="1">
      <alignment/>
      <protection/>
    </xf>
    <xf numFmtId="0" fontId="16" fillId="0" borderId="27" xfId="21" applyFont="1" applyBorder="1" applyAlignment="1">
      <alignment horizontal="center"/>
      <protection/>
    </xf>
    <xf numFmtId="0" fontId="16" fillId="0" borderId="28" xfId="21" applyFont="1" applyBorder="1">
      <alignment/>
      <protection/>
    </xf>
    <xf numFmtId="177" fontId="6" fillId="0" borderId="1" xfId="0" applyNumberFormat="1" applyFont="1" applyBorder="1" applyAlignment="1">
      <alignment/>
    </xf>
    <xf numFmtId="177" fontId="22" fillId="0" borderId="1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7" fontId="6" fillId="0" borderId="2" xfId="0" applyNumberFormat="1" applyFont="1" applyBorder="1" applyAlignment="1">
      <alignment horizontal="fill"/>
    </xf>
    <xf numFmtId="3" fontId="6" fillId="0" borderId="12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 horizontal="fill"/>
    </xf>
    <xf numFmtId="177" fontId="6" fillId="0" borderId="19" xfId="0" applyNumberFormat="1" applyFont="1" applyBorder="1" applyAlignment="1">
      <alignment horizontal="fill"/>
    </xf>
    <xf numFmtId="177" fontId="6" fillId="0" borderId="25" xfId="0" applyNumberFormat="1" applyFont="1" applyBorder="1" applyAlignment="1">
      <alignment/>
    </xf>
    <xf numFmtId="177" fontId="6" fillId="0" borderId="19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177" fontId="6" fillId="0" borderId="23" xfId="0" applyNumberFormat="1" applyFont="1" applyBorder="1" applyAlignment="1">
      <alignment/>
    </xf>
    <xf numFmtId="177" fontId="20" fillId="0" borderId="23" xfId="0" applyNumberFormat="1" applyFont="1" applyBorder="1" applyAlignment="1">
      <alignment/>
    </xf>
    <xf numFmtId="177" fontId="6" fillId="0" borderId="24" xfId="0" applyNumberFormat="1" applyFont="1" applyBorder="1" applyAlignment="1">
      <alignment/>
    </xf>
    <xf numFmtId="177" fontId="23" fillId="0" borderId="9" xfId="0" applyNumberFormat="1" applyFont="1" applyBorder="1" applyAlignment="1">
      <alignment/>
    </xf>
    <xf numFmtId="177" fontId="23" fillId="0" borderId="29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177" fontId="23" fillId="0" borderId="5" xfId="0" applyNumberFormat="1" applyFont="1" applyBorder="1" applyAlignment="1">
      <alignment horizontal="center"/>
    </xf>
    <xf numFmtId="177" fontId="23" fillId="0" borderId="31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/>
    </xf>
    <xf numFmtId="177" fontId="6" fillId="0" borderId="26" xfId="0" applyNumberFormat="1" applyFont="1" applyBorder="1" applyAlignment="1">
      <alignment/>
    </xf>
    <xf numFmtId="177" fontId="22" fillId="0" borderId="11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23" fillId="0" borderId="5" xfId="0" applyNumberFormat="1" applyFont="1" applyBorder="1" applyAlignment="1">
      <alignment/>
    </xf>
    <xf numFmtId="3" fontId="36" fillId="0" borderId="0" xfId="0" applyNumberFormat="1" applyFont="1" applyAlignment="1">
      <alignment horizontal="centerContinuous"/>
    </xf>
    <xf numFmtId="3" fontId="37" fillId="0" borderId="0" xfId="0" applyNumberFormat="1" applyFont="1" applyAlignment="1">
      <alignment horizontal="centerContinuous"/>
    </xf>
    <xf numFmtId="0" fontId="6" fillId="0" borderId="32" xfId="0" applyFont="1" applyBorder="1" applyAlignment="1">
      <alignment/>
    </xf>
    <xf numFmtId="3" fontId="23" fillId="0" borderId="2" xfId="0" applyNumberFormat="1" applyFont="1" applyBorder="1" applyAlignment="1">
      <alignment horizontal="fill"/>
    </xf>
    <xf numFmtId="177" fontId="23" fillId="0" borderId="3" xfId="0" applyNumberFormat="1" applyFont="1" applyBorder="1" applyAlignment="1">
      <alignment/>
    </xf>
    <xf numFmtId="177" fontId="23" fillId="0" borderId="2" xfId="0" applyNumberFormat="1" applyFont="1" applyBorder="1" applyAlignment="1">
      <alignment horizontal="fill"/>
    </xf>
    <xf numFmtId="177" fontId="23" fillId="0" borderId="10" xfId="0" applyNumberFormat="1" applyFont="1" applyBorder="1" applyAlignment="1">
      <alignment/>
    </xf>
    <xf numFmtId="165" fontId="23" fillId="0" borderId="3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177" fontId="6" fillId="0" borderId="2" xfId="0" applyNumberFormat="1" applyFont="1" applyBorder="1" applyAlignment="1">
      <alignment/>
    </xf>
    <xf numFmtId="177" fontId="13" fillId="2" borderId="2" xfId="0" applyNumberFormat="1" applyFont="1" applyFill="1" applyBorder="1" applyAlignment="1">
      <alignment horizontal="left"/>
    </xf>
    <xf numFmtId="177" fontId="13" fillId="2" borderId="2" xfId="0" applyNumberFormat="1" applyFont="1" applyFill="1" applyBorder="1" applyAlignment="1">
      <alignment/>
    </xf>
    <xf numFmtId="177" fontId="13" fillId="2" borderId="3" xfId="0" applyNumberFormat="1" applyFont="1" applyFill="1" applyBorder="1" applyAlignment="1">
      <alignment/>
    </xf>
    <xf numFmtId="177" fontId="13" fillId="2" borderId="21" xfId="0" applyNumberFormat="1" applyFont="1" applyFill="1" applyBorder="1" applyAlignment="1">
      <alignment/>
    </xf>
    <xf numFmtId="177" fontId="13" fillId="2" borderId="22" xfId="0" applyNumberFormat="1" applyFont="1" applyFill="1" applyBorder="1" applyAlignment="1">
      <alignment/>
    </xf>
    <xf numFmtId="177" fontId="13" fillId="2" borderId="23" xfId="0" applyNumberFormat="1" applyFont="1" applyFill="1" applyBorder="1" applyAlignment="1">
      <alignment/>
    </xf>
    <xf numFmtId="177" fontId="13" fillId="2" borderId="12" xfId="0" applyNumberFormat="1" applyFont="1" applyFill="1" applyBorder="1" applyAlignment="1">
      <alignment/>
    </xf>
    <xf numFmtId="177" fontId="13" fillId="2" borderId="9" xfId="0" applyNumberFormat="1" applyFont="1" applyFill="1" applyBorder="1" applyAlignment="1">
      <alignment/>
    </xf>
    <xf numFmtId="177" fontId="13" fillId="2" borderId="29" xfId="0" applyNumberFormat="1" applyFont="1" applyFill="1" applyBorder="1" applyAlignment="1">
      <alignment/>
    </xf>
    <xf numFmtId="177" fontId="33" fillId="2" borderId="6" xfId="0" applyNumberFormat="1" applyFont="1" applyFill="1" applyBorder="1" applyAlignment="1">
      <alignment horizontal="centerContinuous"/>
    </xf>
    <xf numFmtId="177" fontId="33" fillId="2" borderId="7" xfId="0" applyNumberFormat="1" applyFont="1" applyFill="1" applyBorder="1" applyAlignment="1">
      <alignment horizontal="centerContinuous"/>
    </xf>
    <xf numFmtId="177" fontId="33" fillId="2" borderId="7" xfId="0" applyNumberFormat="1" applyFont="1" applyFill="1" applyBorder="1" applyAlignment="1">
      <alignment/>
    </xf>
    <xf numFmtId="177" fontId="33" fillId="2" borderId="8" xfId="0" applyNumberFormat="1" applyFont="1" applyFill="1" applyBorder="1" applyAlignment="1">
      <alignment horizontal="centerContinuous"/>
    </xf>
    <xf numFmtId="177" fontId="33" fillId="2" borderId="24" xfId="0" applyNumberFormat="1" applyFont="1" applyFill="1" applyBorder="1" applyAlignment="1">
      <alignment horizontal="right"/>
    </xf>
    <xf numFmtId="177" fontId="33" fillId="2" borderId="23" xfId="0" applyNumberFormat="1" applyFont="1" applyFill="1" applyBorder="1" applyAlignment="1">
      <alignment horizontal="right"/>
    </xf>
    <xf numFmtId="177" fontId="33" fillId="2" borderId="24" xfId="0" applyNumberFormat="1" applyFont="1" applyFill="1" applyBorder="1" applyAlignment="1">
      <alignment/>
    </xf>
    <xf numFmtId="177" fontId="33" fillId="2" borderId="23" xfId="0" applyNumberFormat="1" applyFont="1" applyFill="1" applyBorder="1" applyAlignment="1">
      <alignment/>
    </xf>
    <xf numFmtId="177" fontId="33" fillId="2" borderId="29" xfId="0" applyNumberFormat="1" applyFont="1" applyFill="1" applyBorder="1" applyAlignment="1">
      <alignment horizontal="right"/>
    </xf>
    <xf numFmtId="177" fontId="13" fillId="2" borderId="19" xfId="0" applyNumberFormat="1" applyFont="1" applyFill="1" applyBorder="1" applyAlignment="1">
      <alignment horizontal="left"/>
    </xf>
    <xf numFmtId="177" fontId="13" fillId="2" borderId="25" xfId="0" applyNumberFormat="1" applyFont="1" applyFill="1" applyBorder="1" applyAlignment="1">
      <alignment/>
    </xf>
    <xf numFmtId="177" fontId="15" fillId="2" borderId="19" xfId="0" applyNumberFormat="1" applyFont="1" applyFill="1" applyBorder="1" applyAlignment="1">
      <alignment horizontal="left"/>
    </xf>
    <xf numFmtId="177" fontId="15" fillId="2" borderId="25" xfId="0" applyNumberFormat="1" applyFont="1" applyFill="1" applyBorder="1" applyAlignment="1">
      <alignment/>
    </xf>
    <xf numFmtId="177" fontId="15" fillId="2" borderId="19" xfId="0" applyNumberFormat="1" applyFont="1" applyFill="1" applyBorder="1" applyAlignment="1">
      <alignment/>
    </xf>
    <xf numFmtId="177" fontId="15" fillId="2" borderId="20" xfId="0" applyNumberFormat="1" applyFont="1" applyFill="1" applyBorder="1" applyAlignment="1">
      <alignment/>
    </xf>
    <xf numFmtId="177" fontId="13" fillId="2" borderId="25" xfId="0" applyNumberFormat="1" applyFont="1" applyFill="1" applyBorder="1" applyAlignment="1">
      <alignment horizontal="right"/>
    </xf>
    <xf numFmtId="177" fontId="13" fillId="2" borderId="19" xfId="0" applyNumberFormat="1" applyFont="1" applyFill="1" applyBorder="1" applyAlignment="1">
      <alignment horizontal="right"/>
    </xf>
    <xf numFmtId="182" fontId="13" fillId="2" borderId="19" xfId="0" applyNumberFormat="1" applyFont="1" applyFill="1" applyBorder="1" applyAlignment="1">
      <alignment/>
    </xf>
    <xf numFmtId="177" fontId="6" fillId="0" borderId="33" xfId="0" applyNumberFormat="1" applyFont="1" applyBorder="1" applyAlignment="1">
      <alignment/>
    </xf>
    <xf numFmtId="177" fontId="32" fillId="0" borderId="24" xfId="0" applyNumberFormat="1" applyFont="1" applyBorder="1" applyAlignment="1">
      <alignment horizontal="right"/>
    </xf>
    <xf numFmtId="177" fontId="32" fillId="0" borderId="29" xfId="0" applyNumberFormat="1" applyFont="1" applyBorder="1" applyAlignment="1">
      <alignment horizontal="right"/>
    </xf>
    <xf numFmtId="3" fontId="29" fillId="2" borderId="34" xfId="0" applyNumberFormat="1" applyFont="1" applyFill="1" applyBorder="1" applyAlignment="1">
      <alignment horizontal="left"/>
    </xf>
    <xf numFmtId="177" fontId="29" fillId="2" borderId="34" xfId="0" applyNumberFormat="1" applyFont="1" applyFill="1" applyBorder="1" applyAlignment="1">
      <alignment/>
    </xf>
    <xf numFmtId="177" fontId="29" fillId="2" borderId="35" xfId="0" applyNumberFormat="1" applyFont="1" applyFill="1" applyBorder="1" applyAlignment="1">
      <alignment/>
    </xf>
    <xf numFmtId="177" fontId="29" fillId="2" borderId="36" xfId="0" applyNumberFormat="1" applyFont="1" applyFill="1" applyBorder="1" applyAlignment="1">
      <alignment/>
    </xf>
    <xf numFmtId="3" fontId="29" fillId="2" borderId="37" xfId="0" applyNumberFormat="1" applyFont="1" applyFill="1" applyBorder="1" applyAlignment="1">
      <alignment horizontal="left"/>
    </xf>
    <xf numFmtId="3" fontId="29" fillId="2" borderId="38" xfId="0" applyNumberFormat="1" applyFont="1" applyFill="1" applyBorder="1" applyAlignment="1">
      <alignment horizontal="left"/>
    </xf>
    <xf numFmtId="3" fontId="31" fillId="2" borderId="39" xfId="0" applyNumberFormat="1" applyFont="1" applyFill="1" applyBorder="1" applyAlignment="1">
      <alignment horizontal="right"/>
    </xf>
    <xf numFmtId="3" fontId="31" fillId="2" borderId="40" xfId="0" applyNumberFormat="1" applyFont="1" applyFill="1" applyBorder="1" applyAlignment="1">
      <alignment horizontal="right"/>
    </xf>
    <xf numFmtId="3" fontId="31" fillId="2" borderId="41" xfId="0" applyNumberFormat="1" applyFont="1" applyFill="1" applyBorder="1" applyAlignment="1">
      <alignment/>
    </xf>
    <xf numFmtId="177" fontId="29" fillId="2" borderId="42" xfId="0" applyNumberFormat="1" applyFont="1" applyFill="1" applyBorder="1" applyAlignment="1">
      <alignment/>
    </xf>
    <xf numFmtId="177" fontId="6" fillId="0" borderId="6" xfId="0" applyNumberFormat="1" applyFont="1" applyBorder="1" applyAlignment="1">
      <alignment/>
    </xf>
    <xf numFmtId="0" fontId="16" fillId="0" borderId="10" xfId="22" applyFont="1" applyBorder="1" applyAlignment="1">
      <alignment horizontal="left" indent="1"/>
      <protection/>
    </xf>
    <xf numFmtId="183" fontId="16" fillId="0" borderId="4" xfId="15" applyNumberFormat="1" applyFont="1" applyBorder="1" applyAlignment="1">
      <alignment/>
    </xf>
    <xf numFmtId="183" fontId="16" fillId="0" borderId="3" xfId="15" applyNumberFormat="1" applyFont="1" applyBorder="1" applyAlignment="1">
      <alignment/>
    </xf>
    <xf numFmtId="183" fontId="26" fillId="0" borderId="11" xfId="15" applyNumberFormat="1" applyFont="1" applyBorder="1" applyAlignment="1">
      <alignment/>
    </xf>
    <xf numFmtId="183" fontId="16" fillId="0" borderId="11" xfId="15" applyNumberFormat="1" applyFont="1" applyBorder="1" applyAlignment="1">
      <alignment/>
    </xf>
    <xf numFmtId="183" fontId="26" fillId="0" borderId="43" xfId="22" applyNumberFormat="1" applyFont="1" applyBorder="1" applyAlignment="1">
      <alignment horizontal="left"/>
      <protection/>
    </xf>
    <xf numFmtId="0" fontId="26" fillId="0" borderId="44" xfId="22" applyFont="1" applyBorder="1" applyAlignment="1">
      <alignment horizontal="left"/>
      <protection/>
    </xf>
    <xf numFmtId="0" fontId="26" fillId="0" borderId="45" xfId="22" applyFont="1" applyBorder="1" applyAlignment="1">
      <alignment horizontal="left"/>
      <protection/>
    </xf>
    <xf numFmtId="0" fontId="21" fillId="0" borderId="0" xfId="21" applyBorder="1">
      <alignment/>
      <protection/>
    </xf>
    <xf numFmtId="3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4" fillId="0" borderId="23" xfId="0" applyNumberFormat="1" applyFont="1" applyBorder="1" applyAlignment="1">
      <alignment/>
    </xf>
    <xf numFmtId="177" fontId="32" fillId="0" borderId="23" xfId="0" applyNumberFormat="1" applyFont="1" applyBorder="1" applyAlignment="1">
      <alignment horizontal="center"/>
    </xf>
    <xf numFmtId="177" fontId="32" fillId="0" borderId="12" xfId="0" applyNumberFormat="1" applyFont="1" applyBorder="1" applyAlignment="1">
      <alignment horizontal="centerContinuous"/>
    </xf>
    <xf numFmtId="177" fontId="32" fillId="0" borderId="0" xfId="0" applyNumberFormat="1" applyFont="1" applyBorder="1" applyAlignment="1">
      <alignment horizontal="centerContinuous"/>
    </xf>
    <xf numFmtId="177" fontId="32" fillId="0" borderId="0" xfId="0" applyNumberFormat="1" applyFont="1" applyBorder="1" applyAlignment="1">
      <alignment/>
    </xf>
    <xf numFmtId="177" fontId="32" fillId="0" borderId="1" xfId="0" applyNumberFormat="1" applyFont="1" applyBorder="1" applyAlignment="1">
      <alignment horizontal="centerContinuous"/>
    </xf>
    <xf numFmtId="0" fontId="0" fillId="0" borderId="9" xfId="0" applyFill="1" applyBorder="1" applyAlignment="1">
      <alignment/>
    </xf>
    <xf numFmtId="177" fontId="6" fillId="0" borderId="46" xfId="0" applyNumberFormat="1" applyFont="1" applyBorder="1" applyAlignment="1">
      <alignment/>
    </xf>
    <xf numFmtId="177" fontId="13" fillId="2" borderId="28" xfId="0" applyNumberFormat="1" applyFont="1" applyFill="1" applyBorder="1" applyAlignment="1">
      <alignment horizontal="left"/>
    </xf>
    <xf numFmtId="177" fontId="13" fillId="2" borderId="28" xfId="0" applyNumberFormat="1" applyFont="1" applyFill="1" applyBorder="1" applyAlignment="1">
      <alignment/>
    </xf>
    <xf numFmtId="0" fontId="0" fillId="0" borderId="47" xfId="0" applyBorder="1" applyAlignment="1">
      <alignment/>
    </xf>
    <xf numFmtId="177" fontId="13" fillId="2" borderId="46" xfId="0" applyNumberFormat="1" applyFont="1" applyFill="1" applyBorder="1" applyAlignment="1">
      <alignment/>
    </xf>
    <xf numFmtId="177" fontId="13" fillId="2" borderId="48" xfId="0" applyNumberFormat="1" applyFont="1" applyFill="1" applyBorder="1" applyAlignment="1">
      <alignment/>
    </xf>
    <xf numFmtId="3" fontId="31" fillId="2" borderId="14" xfId="0" applyNumberFormat="1" applyFont="1" applyFill="1" applyAlignment="1">
      <alignment horizontal="left"/>
    </xf>
    <xf numFmtId="3" fontId="31" fillId="2" borderId="0" xfId="0" applyNumberFormat="1" applyFont="1" applyFill="1" applyAlignment="1">
      <alignment/>
    </xf>
    <xf numFmtId="177" fontId="33" fillId="2" borderId="19" xfId="0" applyNumberFormat="1" applyFont="1" applyFill="1" applyBorder="1" applyAlignment="1">
      <alignment horizontal="left"/>
    </xf>
    <xf numFmtId="177" fontId="33" fillId="2" borderId="25" xfId="0" applyNumberFormat="1" applyFont="1" applyFill="1" applyBorder="1" applyAlignment="1">
      <alignment/>
    </xf>
    <xf numFmtId="177" fontId="33" fillId="2" borderId="19" xfId="0" applyNumberFormat="1" applyFont="1" applyFill="1" applyBorder="1" applyAlignment="1">
      <alignment/>
    </xf>
    <xf numFmtId="0" fontId="26" fillId="0" borderId="21" xfId="22" applyFont="1" applyFill="1" applyBorder="1" applyAlignment="1">
      <alignment horizontal="centerContinuous"/>
      <protection/>
    </xf>
    <xf numFmtId="0" fontId="26" fillId="0" borderId="9" xfId="22" applyFont="1" applyFill="1" applyBorder="1" applyAlignment="1">
      <alignment horizontal="centerContinuous"/>
      <protection/>
    </xf>
    <xf numFmtId="0" fontId="16" fillId="0" borderId="0" xfId="22" applyFont="1" applyFill="1">
      <alignment/>
      <protection/>
    </xf>
    <xf numFmtId="1" fontId="26" fillId="0" borderId="21" xfId="22" applyNumberFormat="1" applyFont="1" applyFill="1" applyBorder="1" applyAlignment="1">
      <alignment horizontal="centerContinuous"/>
      <protection/>
    </xf>
    <xf numFmtId="0" fontId="21" fillId="0" borderId="0" xfId="22" applyFill="1">
      <alignment/>
      <protection/>
    </xf>
    <xf numFmtId="0" fontId="26" fillId="0" borderId="4" xfId="22" applyFont="1" applyFill="1" applyBorder="1" applyAlignment="1">
      <alignment horizontal="centerContinuous"/>
      <protection/>
    </xf>
    <xf numFmtId="0" fontId="16" fillId="0" borderId="3" xfId="22" applyFont="1" applyFill="1" applyBorder="1" applyAlignment="1">
      <alignment horizontal="centerContinuous"/>
      <protection/>
    </xf>
    <xf numFmtId="0" fontId="26" fillId="0" borderId="3" xfId="22" applyFont="1" applyFill="1" applyBorder="1" applyAlignment="1">
      <alignment horizontal="centerContinuous"/>
      <protection/>
    </xf>
    <xf numFmtId="0" fontId="16" fillId="0" borderId="12" xfId="22" applyFont="1" applyFill="1" applyBorder="1" applyAlignment="1">
      <alignment horizontal="center"/>
      <protection/>
    </xf>
    <xf numFmtId="0" fontId="16" fillId="0" borderId="1" xfId="22" applyFont="1" applyFill="1" applyBorder="1" applyAlignment="1">
      <alignment horizontal="center"/>
      <protection/>
    </xf>
    <xf numFmtId="0" fontId="27" fillId="0" borderId="4" xfId="22" applyFont="1" applyFill="1" applyBorder="1" applyAlignment="1">
      <alignment horizontal="center"/>
      <protection/>
    </xf>
    <xf numFmtId="0" fontId="27" fillId="0" borderId="3" xfId="22" applyFont="1" applyFill="1" applyBorder="1" applyAlignment="1">
      <alignment horizontal="center"/>
      <protection/>
    </xf>
    <xf numFmtId="3" fontId="34" fillId="0" borderId="21" xfId="0" applyNumberFormat="1" applyFont="1" applyBorder="1" applyAlignment="1">
      <alignment/>
    </xf>
    <xf numFmtId="3" fontId="34" fillId="0" borderId="22" xfId="0" applyNumberFormat="1" applyFont="1" applyBorder="1" applyAlignment="1">
      <alignment/>
    </xf>
    <xf numFmtId="177" fontId="34" fillId="0" borderId="21" xfId="0" applyNumberFormat="1" applyFont="1" applyBorder="1" applyAlignment="1">
      <alignment horizontal="centerContinuous"/>
    </xf>
    <xf numFmtId="177" fontId="34" fillId="0" borderId="22" xfId="0" applyNumberFormat="1" applyFont="1" applyBorder="1" applyAlignment="1">
      <alignment horizontal="centerContinuous"/>
    </xf>
    <xf numFmtId="177" fontId="34" fillId="0" borderId="22" xfId="0" applyNumberFormat="1" applyFont="1" applyBorder="1" applyAlignment="1">
      <alignment/>
    </xf>
    <xf numFmtId="1" fontId="34" fillId="0" borderId="21" xfId="0" applyNumberFormat="1" applyFont="1" applyBorder="1" applyAlignment="1">
      <alignment horizontal="centerContinuous"/>
    </xf>
    <xf numFmtId="1" fontId="34" fillId="0" borderId="22" xfId="0" applyNumberFormat="1" applyFont="1" applyBorder="1" applyAlignment="1">
      <alignment horizontal="centerContinuous"/>
    </xf>
    <xf numFmtId="177" fontId="34" fillId="0" borderId="9" xfId="0" applyNumberFormat="1" applyFont="1" applyBorder="1" applyAlignment="1">
      <alignment horizontal="centerContinuous"/>
    </xf>
    <xf numFmtId="3" fontId="34" fillId="0" borderId="12" xfId="0" applyNumberFormat="1" applyFont="1" applyBorder="1" applyAlignment="1">
      <alignment/>
    </xf>
    <xf numFmtId="3" fontId="38" fillId="0" borderId="0" xfId="0" applyNumberFormat="1" applyFont="1" applyAlignment="1">
      <alignment horizontal="centerContinuous"/>
    </xf>
    <xf numFmtId="3" fontId="34" fillId="0" borderId="0" xfId="0" applyNumberFormat="1" applyFont="1" applyAlignment="1">
      <alignment horizontal="centerContinuous"/>
    </xf>
    <xf numFmtId="3" fontId="34" fillId="0" borderId="0" xfId="0" applyNumberFormat="1" applyFont="1" applyAlignment="1">
      <alignment/>
    </xf>
    <xf numFmtId="177" fontId="34" fillId="0" borderId="4" xfId="0" applyNumberFormat="1" applyFont="1" applyBorder="1" applyAlignment="1">
      <alignment horizontal="centerContinuous"/>
    </xf>
    <xf numFmtId="177" fontId="34" fillId="0" borderId="2" xfId="0" applyNumberFormat="1" applyFont="1" applyBorder="1" applyAlignment="1">
      <alignment horizontal="centerContinuous"/>
    </xf>
    <xf numFmtId="177" fontId="34" fillId="0" borderId="2" xfId="0" applyNumberFormat="1" applyFont="1" applyBorder="1" applyAlignment="1">
      <alignment/>
    </xf>
    <xf numFmtId="177" fontId="38" fillId="0" borderId="2" xfId="0" applyNumberFormat="1" applyFont="1" applyBorder="1" applyAlignment="1">
      <alignment horizontal="centerContinuous"/>
    </xf>
    <xf numFmtId="177" fontId="34" fillId="0" borderId="3" xfId="0" applyNumberFormat="1" applyFont="1" applyBorder="1" applyAlignment="1">
      <alignment horizontal="centerContinuous"/>
    </xf>
    <xf numFmtId="3" fontId="39" fillId="0" borderId="24" xfId="0" applyNumberFormat="1" applyFont="1" applyBorder="1" applyAlignment="1">
      <alignment/>
    </xf>
    <xf numFmtId="3" fontId="34" fillId="0" borderId="23" xfId="0" applyNumberFormat="1" applyFont="1" applyBorder="1" applyAlignment="1">
      <alignment/>
    </xf>
    <xf numFmtId="177" fontId="34" fillId="0" borderId="24" xfId="0" applyNumberFormat="1" applyFont="1" applyBorder="1" applyAlignment="1">
      <alignment horizontal="right"/>
    </xf>
    <xf numFmtId="177" fontId="34" fillId="0" borderId="23" xfId="0" applyNumberFormat="1" applyFont="1" applyBorder="1" applyAlignment="1">
      <alignment horizontal="center"/>
    </xf>
    <xf numFmtId="177" fontId="34" fillId="0" borderId="23" xfId="0" applyNumberFormat="1" applyFont="1" applyBorder="1" applyAlignment="1">
      <alignment horizontal="right"/>
    </xf>
    <xf numFmtId="177" fontId="34" fillId="0" borderId="23" xfId="0" applyNumberFormat="1" applyFont="1" applyBorder="1" applyAlignment="1">
      <alignment/>
    </xf>
    <xf numFmtId="177" fontId="34" fillId="0" borderId="29" xfId="0" applyNumberFormat="1" applyFont="1" applyBorder="1" applyAlignment="1">
      <alignment horizontal="right"/>
    </xf>
    <xf numFmtId="3" fontId="34" fillId="0" borderId="25" xfId="0" applyNumberFormat="1" applyFont="1" applyBorder="1" applyAlignment="1">
      <alignment/>
    </xf>
    <xf numFmtId="3" fontId="34" fillId="0" borderId="19" xfId="0" applyNumberFormat="1" applyFont="1" applyBorder="1" applyAlignment="1">
      <alignment/>
    </xf>
    <xf numFmtId="3" fontId="34" fillId="0" borderId="19" xfId="0" applyNumberFormat="1" applyFont="1" applyBorder="1" applyAlignment="1">
      <alignment horizontal="fill"/>
    </xf>
    <xf numFmtId="177" fontId="34" fillId="0" borderId="25" xfId="0" applyNumberFormat="1" applyFont="1" applyBorder="1" applyAlignment="1">
      <alignment/>
    </xf>
    <xf numFmtId="177" fontId="34" fillId="0" borderId="19" xfId="0" applyNumberFormat="1" applyFont="1" applyBorder="1" applyAlignment="1">
      <alignment/>
    </xf>
    <xf numFmtId="165" fontId="34" fillId="0" borderId="19" xfId="0" applyNumberFormat="1" applyFont="1" applyBorder="1" applyAlignment="1">
      <alignment/>
    </xf>
    <xf numFmtId="165" fontId="34" fillId="0" borderId="20" xfId="0" applyNumberFormat="1" applyFont="1" applyBorder="1" applyAlignment="1">
      <alignment/>
    </xf>
    <xf numFmtId="177" fontId="34" fillId="0" borderId="20" xfId="0" applyNumberFormat="1" applyFont="1" applyBorder="1" applyAlignment="1">
      <alignment/>
    </xf>
    <xf numFmtId="3" fontId="34" fillId="0" borderId="4" xfId="0" applyNumberFormat="1" applyFont="1" applyFill="1" applyBorder="1" applyAlignment="1">
      <alignment/>
    </xf>
    <xf numFmtId="3" fontId="34" fillId="0" borderId="2" xfId="0" applyNumberFormat="1" applyFont="1" applyBorder="1" applyAlignment="1">
      <alignment/>
    </xf>
    <xf numFmtId="3" fontId="34" fillId="0" borderId="2" xfId="0" applyNumberFormat="1" applyFont="1" applyBorder="1" applyAlignment="1">
      <alignment horizontal="fill"/>
    </xf>
    <xf numFmtId="177" fontId="34" fillId="0" borderId="4" xfId="0" applyNumberFormat="1" applyFont="1" applyBorder="1" applyAlignment="1">
      <alignment/>
    </xf>
    <xf numFmtId="177" fontId="34" fillId="0" borderId="3" xfId="0" applyNumberFormat="1" applyFont="1" applyBorder="1" applyAlignment="1">
      <alignment/>
    </xf>
    <xf numFmtId="3" fontId="34" fillId="0" borderId="4" xfId="0" applyNumberFormat="1" applyFont="1" applyBorder="1" applyAlignment="1">
      <alignment/>
    </xf>
    <xf numFmtId="3" fontId="39" fillId="0" borderId="2" xfId="0" applyNumberFormat="1" applyFont="1" applyBorder="1" applyAlignment="1">
      <alignment/>
    </xf>
    <xf numFmtId="3" fontId="39" fillId="0" borderId="2" xfId="0" applyNumberFormat="1" applyFont="1" applyBorder="1" applyAlignment="1">
      <alignment horizontal="fill"/>
    </xf>
    <xf numFmtId="177" fontId="39" fillId="0" borderId="4" xfId="0" applyNumberFormat="1" applyFont="1" applyBorder="1" applyAlignment="1">
      <alignment/>
    </xf>
    <xf numFmtId="177" fontId="39" fillId="0" borderId="2" xfId="0" applyNumberFormat="1" applyFont="1" applyBorder="1" applyAlignment="1">
      <alignment/>
    </xf>
    <xf numFmtId="177" fontId="39" fillId="0" borderId="3" xfId="0" applyNumberFormat="1" applyFont="1" applyBorder="1" applyAlignment="1">
      <alignment/>
    </xf>
    <xf numFmtId="177" fontId="34" fillId="0" borderId="12" xfId="0" applyNumberFormat="1" applyFont="1" applyBorder="1" applyAlignment="1">
      <alignment/>
    </xf>
    <xf numFmtId="177" fontId="34" fillId="0" borderId="0" xfId="0" applyNumberFormat="1" applyFont="1" applyAlignment="1">
      <alignment/>
    </xf>
    <xf numFmtId="177" fontId="34" fillId="0" borderId="1" xfId="0" applyNumberFormat="1" applyFont="1" applyBorder="1" applyAlignment="1">
      <alignment/>
    </xf>
    <xf numFmtId="0" fontId="21" fillId="0" borderId="0" xfId="21" applyFont="1" applyAlignment="1">
      <alignment horizontal="left"/>
      <protection/>
    </xf>
    <xf numFmtId="0" fontId="21" fillId="0" borderId="0" xfId="21" applyFont="1" applyBorder="1">
      <alignment/>
      <protection/>
    </xf>
    <xf numFmtId="0" fontId="21" fillId="0" borderId="22" xfId="21" applyBorder="1">
      <alignment/>
      <protection/>
    </xf>
    <xf numFmtId="3" fontId="31" fillId="2" borderId="16" xfId="0" applyNumberFormat="1" applyFont="1" applyFill="1" applyBorder="1" applyAlignment="1">
      <alignment horizontal="centerContinuous"/>
    </xf>
    <xf numFmtId="3" fontId="8" fillId="2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3" fontId="8" fillId="2" borderId="49" xfId="0" applyNumberFormat="1" applyFont="1" applyFill="1" applyBorder="1" applyAlignment="1">
      <alignment horizontal="centerContinuous"/>
    </xf>
    <xf numFmtId="3" fontId="31" fillId="2" borderId="15" xfId="0" applyNumberFormat="1" applyFont="1" applyFill="1" applyBorder="1" applyAlignment="1">
      <alignment horizontal="centerContinuous" wrapText="1"/>
    </xf>
    <xf numFmtId="3" fontId="31" fillId="2" borderId="50" xfId="0" applyNumberFormat="1" applyFont="1" applyFill="1" applyBorder="1" applyAlignment="1">
      <alignment horizontal="centerContinuous"/>
    </xf>
    <xf numFmtId="3" fontId="31" fillId="2" borderId="51" xfId="0" applyNumberFormat="1" applyFont="1" applyFill="1" applyBorder="1" applyAlignment="1">
      <alignment horizontal="right"/>
    </xf>
    <xf numFmtId="166" fontId="29" fillId="2" borderId="50" xfId="0" applyNumberFormat="1" applyFont="1" applyFill="1" applyBorder="1" applyAlignment="1">
      <alignment/>
    </xf>
    <xf numFmtId="3" fontId="29" fillId="2" borderId="50" xfId="0" applyNumberFormat="1" applyFont="1" applyFill="1" applyBorder="1" applyAlignment="1">
      <alignment/>
    </xf>
    <xf numFmtId="3" fontId="29" fillId="2" borderId="17" xfId="0" applyNumberFormat="1" applyFont="1" applyFill="1" applyBorder="1" applyAlignment="1">
      <alignment/>
    </xf>
    <xf numFmtId="3" fontId="29" fillId="2" borderId="52" xfId="0" applyNumberFormat="1" applyFont="1" applyFill="1" applyBorder="1" applyAlignment="1">
      <alignment horizontal="left"/>
    </xf>
    <xf numFmtId="3" fontId="31" fillId="2" borderId="17" xfId="0" applyNumberFormat="1" applyFont="1" applyFill="1" applyBorder="1" applyAlignment="1">
      <alignment/>
    </xf>
    <xf numFmtId="0" fontId="26" fillId="0" borderId="11" xfId="21" applyFont="1" applyBorder="1">
      <alignment/>
      <protection/>
    </xf>
    <xf numFmtId="0" fontId="26" fillId="0" borderId="5" xfId="21" applyFont="1" applyBorder="1">
      <alignment/>
      <protection/>
    </xf>
    <xf numFmtId="0" fontId="21" fillId="0" borderId="9" xfId="21" applyBorder="1">
      <alignment/>
      <protection/>
    </xf>
    <xf numFmtId="0" fontId="1" fillId="0" borderId="10" xfId="21" applyFont="1" applyBorder="1">
      <alignment/>
      <protection/>
    </xf>
    <xf numFmtId="0" fontId="26" fillId="0" borderId="5" xfId="21" applyFont="1" applyBorder="1" applyAlignment="1">
      <alignment horizontal="left"/>
      <protection/>
    </xf>
    <xf numFmtId="5" fontId="16" fillId="0" borderId="20" xfId="21" applyNumberFormat="1" applyFont="1" applyBorder="1">
      <alignment/>
      <protection/>
    </xf>
    <xf numFmtId="5" fontId="16" fillId="0" borderId="48" xfId="21" applyNumberFormat="1" applyFont="1" applyBorder="1">
      <alignment/>
      <protection/>
    </xf>
    <xf numFmtId="165" fontId="26" fillId="0" borderId="20" xfId="21" applyNumberFormat="1" applyFont="1" applyBorder="1">
      <alignment/>
      <protection/>
    </xf>
    <xf numFmtId="165" fontId="26" fillId="0" borderId="48" xfId="21" applyNumberFormat="1" applyFont="1" applyBorder="1">
      <alignment/>
      <protection/>
    </xf>
    <xf numFmtId="211" fontId="16" fillId="0" borderId="20" xfId="21" applyNumberFormat="1" applyFont="1" applyBorder="1">
      <alignment/>
      <protection/>
    </xf>
    <xf numFmtId="211" fontId="16" fillId="0" borderId="48" xfId="21" applyNumberFormat="1" applyFont="1" applyBorder="1">
      <alignment/>
      <protection/>
    </xf>
    <xf numFmtId="165" fontId="26" fillId="0" borderId="11" xfId="21" applyNumberFormat="1" applyFont="1" applyBorder="1">
      <alignment/>
      <protection/>
    </xf>
    <xf numFmtId="165" fontId="26" fillId="0" borderId="0" xfId="21" applyNumberFormat="1" applyFont="1" applyBorder="1">
      <alignment/>
      <protection/>
    </xf>
    <xf numFmtId="3" fontId="8" fillId="2" borderId="1" xfId="0" applyNumberFormat="1" applyFont="1" applyFill="1" applyBorder="1" applyAlignment="1">
      <alignment/>
    </xf>
    <xf numFmtId="3" fontId="31" fillId="2" borderId="53" xfId="0" applyNumberFormat="1" applyFont="1" applyFill="1" applyBorder="1" applyAlignment="1">
      <alignment horizontal="left"/>
    </xf>
    <xf numFmtId="3" fontId="31" fillId="2" borderId="53" xfId="0" applyNumberFormat="1" applyFont="1" applyFill="1" applyBorder="1" applyAlignment="1">
      <alignment/>
    </xf>
    <xf numFmtId="5" fontId="31" fillId="2" borderId="54" xfId="0" applyNumberFormat="1" applyFont="1" applyFill="1" applyBorder="1" applyAlignment="1">
      <alignment/>
    </xf>
    <xf numFmtId="3" fontId="31" fillId="2" borderId="55" xfId="0" applyNumberFormat="1" applyFont="1" applyFill="1" applyBorder="1" applyAlignment="1">
      <alignment/>
    </xf>
    <xf numFmtId="5" fontId="31" fillId="2" borderId="55" xfId="0" applyNumberFormat="1" applyFont="1" applyFill="1" applyBorder="1" applyAlignment="1">
      <alignment/>
    </xf>
    <xf numFmtId="3" fontId="29" fillId="2" borderId="56" xfId="0" applyNumberFormat="1" applyFont="1" applyFill="1" applyBorder="1" applyAlignment="1">
      <alignment/>
    </xf>
    <xf numFmtId="3" fontId="31" fillId="2" borderId="57" xfId="0" applyNumberFormat="1" applyFont="1" applyFill="1" applyBorder="1" applyAlignment="1">
      <alignment horizontal="centerContinuous"/>
    </xf>
    <xf numFmtId="3" fontId="31" fillId="2" borderId="58" xfId="0" applyNumberFormat="1" applyFont="1" applyFill="1" applyBorder="1" applyAlignment="1">
      <alignment horizontal="right"/>
    </xf>
    <xf numFmtId="3" fontId="29" fillId="2" borderId="57" xfId="0" applyNumberFormat="1" applyFont="1" applyFill="1" applyBorder="1" applyAlignment="1">
      <alignment/>
    </xf>
    <xf numFmtId="3" fontId="31" fillId="2" borderId="57" xfId="0" applyNumberFormat="1" applyFont="1" applyFill="1" applyBorder="1" applyAlignment="1">
      <alignment/>
    </xf>
    <xf numFmtId="177" fontId="23" fillId="0" borderId="59" xfId="0" applyNumberFormat="1" applyFont="1" applyBorder="1" applyAlignment="1">
      <alignment horizontal="centerContinuous"/>
    </xf>
    <xf numFmtId="177" fontId="23" fillId="0" borderId="31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centerContinuous"/>
    </xf>
    <xf numFmtId="177" fontId="23" fillId="0" borderId="0" xfId="0" applyNumberFormat="1" applyFont="1" applyAlignment="1">
      <alignment horizontal="centerContinuous"/>
    </xf>
    <xf numFmtId="177" fontId="23" fillId="0" borderId="21" xfId="0" applyNumberFormat="1" applyFont="1" applyBorder="1" applyAlignment="1">
      <alignment horizontal="center"/>
    </xf>
    <xf numFmtId="177" fontId="23" fillId="0" borderId="22" xfId="0" applyNumberFormat="1" applyFont="1" applyBorder="1" applyAlignment="1">
      <alignment horizontal="center"/>
    </xf>
    <xf numFmtId="177" fontId="23" fillId="0" borderId="9" xfId="0" applyNumberFormat="1" applyFont="1" applyBorder="1" applyAlignment="1">
      <alignment horizontal="center"/>
    </xf>
    <xf numFmtId="177" fontId="23" fillId="0" borderId="9" xfId="0" applyNumberFormat="1" applyFont="1" applyBorder="1" applyAlignment="1">
      <alignment horizontal="centerContinuous"/>
    </xf>
    <xf numFmtId="0" fontId="26" fillId="0" borderId="60" xfId="22" applyFont="1" applyFill="1" applyBorder="1" applyAlignment="1">
      <alignment horizontal="centerContinuous"/>
      <protection/>
    </xf>
    <xf numFmtId="1" fontId="26" fillId="0" borderId="61" xfId="22" applyNumberFormat="1" applyFont="1" applyFill="1" applyBorder="1" applyAlignment="1">
      <alignment horizontal="centerContinuous"/>
      <protection/>
    </xf>
    <xf numFmtId="0" fontId="26" fillId="0" borderId="0" xfId="22" applyFont="1">
      <alignment/>
      <protection/>
    </xf>
    <xf numFmtId="177" fontId="13" fillId="0" borderId="19" xfId="0" applyNumberFormat="1" applyFont="1" applyFill="1" applyBorder="1" applyAlignment="1">
      <alignment horizontal="left"/>
    </xf>
    <xf numFmtId="177" fontId="13" fillId="0" borderId="19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177" fontId="13" fillId="0" borderId="25" xfId="0" applyNumberFormat="1" applyFont="1" applyFill="1" applyBorder="1" applyAlignment="1">
      <alignment/>
    </xf>
    <xf numFmtId="177" fontId="13" fillId="0" borderId="20" xfId="0" applyNumberFormat="1" applyFont="1" applyFill="1" applyBorder="1" applyAlignment="1">
      <alignment/>
    </xf>
    <xf numFmtId="177" fontId="13" fillId="0" borderId="62" xfId="0" applyNumberFormat="1" applyFont="1" applyFill="1" applyBorder="1" applyAlignment="1">
      <alignment horizontal="left"/>
    </xf>
    <xf numFmtId="177" fontId="13" fillId="0" borderId="62" xfId="0" applyNumberFormat="1" applyFont="1" applyFill="1" applyBorder="1" applyAlignment="1">
      <alignment/>
    </xf>
    <xf numFmtId="0" fontId="0" fillId="0" borderId="63" xfId="0" applyFill="1" applyBorder="1" applyAlignment="1">
      <alignment/>
    </xf>
    <xf numFmtId="177" fontId="13" fillId="0" borderId="33" xfId="0" applyNumberFormat="1" applyFont="1" applyFill="1" applyBorder="1" applyAlignment="1">
      <alignment/>
    </xf>
    <xf numFmtId="177" fontId="13" fillId="0" borderId="33" xfId="0" applyNumberFormat="1" applyFont="1" applyFill="1" applyBorder="1" applyAlignment="1">
      <alignment horizontal="centerContinuous"/>
    </xf>
    <xf numFmtId="177" fontId="13" fillId="0" borderId="64" xfId="0" applyNumberFormat="1" applyFont="1" applyFill="1" applyBorder="1" applyAlignment="1">
      <alignment horizontal="centerContinuous"/>
    </xf>
    <xf numFmtId="177" fontId="13" fillId="0" borderId="25" xfId="0" applyNumberFormat="1" applyFont="1" applyFill="1" applyBorder="1" applyAlignment="1">
      <alignment horizontal="centerContinuous"/>
    </xf>
    <xf numFmtId="177" fontId="13" fillId="0" borderId="20" xfId="0" applyNumberFormat="1" applyFont="1" applyFill="1" applyBorder="1" applyAlignment="1">
      <alignment horizontal="centerContinuous"/>
    </xf>
    <xf numFmtId="177" fontId="14" fillId="0" borderId="25" xfId="0" applyNumberFormat="1" applyFont="1" applyFill="1" applyBorder="1" applyAlignment="1">
      <alignment horizontal="right"/>
    </xf>
    <xf numFmtId="177" fontId="14" fillId="0" borderId="20" xfId="0" applyNumberFormat="1" applyFont="1" applyFill="1" applyBorder="1" applyAlignment="1">
      <alignment horizontal="right"/>
    </xf>
    <xf numFmtId="177" fontId="13" fillId="0" borderId="2" xfId="0" applyNumberFormat="1" applyFont="1" applyFill="1" applyBorder="1" applyAlignment="1">
      <alignment horizontal="left"/>
    </xf>
    <xf numFmtId="177" fontId="13" fillId="0" borderId="2" xfId="0" applyNumberFormat="1" applyFont="1" applyFill="1" applyBorder="1" applyAlignment="1">
      <alignment/>
    </xf>
    <xf numFmtId="0" fontId="0" fillId="0" borderId="65" xfId="0" applyFill="1" applyBorder="1" applyAlignment="1">
      <alignment/>
    </xf>
    <xf numFmtId="177" fontId="13" fillId="0" borderId="4" xfId="0" applyNumberFormat="1" applyFont="1" applyFill="1" applyBorder="1" applyAlignment="1">
      <alignment/>
    </xf>
    <xf numFmtId="177" fontId="13" fillId="0" borderId="3" xfId="0" applyNumberFormat="1" applyFont="1" applyFill="1" applyBorder="1" applyAlignment="1">
      <alignment/>
    </xf>
    <xf numFmtId="0" fontId="3" fillId="0" borderId="0" xfId="21" applyFont="1" applyFill="1" applyAlignment="1">
      <alignment/>
      <protection/>
    </xf>
    <xf numFmtId="0" fontId="26" fillId="0" borderId="2" xfId="22" applyFont="1" applyFill="1" applyBorder="1" applyAlignment="1">
      <alignment horizontal="centerContinuous"/>
      <protection/>
    </xf>
    <xf numFmtId="0" fontId="16" fillId="0" borderId="0" xfId="22" applyFont="1" applyFill="1" applyBorder="1" applyAlignment="1">
      <alignment horizontal="center"/>
      <protection/>
    </xf>
    <xf numFmtId="0" fontId="27" fillId="0" borderId="2" xfId="22" applyFont="1" applyFill="1" applyBorder="1" applyAlignment="1">
      <alignment horizontal="center"/>
      <protection/>
    </xf>
    <xf numFmtId="0" fontId="16" fillId="0" borderId="0" xfId="22" applyFont="1" applyBorder="1">
      <alignment/>
      <protection/>
    </xf>
    <xf numFmtId="183" fontId="26" fillId="0" borderId="0" xfId="22" applyNumberFormat="1" applyFont="1" applyBorder="1">
      <alignment/>
      <protection/>
    </xf>
    <xf numFmtId="183" fontId="16" fillId="0" borderId="2" xfId="15" applyNumberFormat="1" applyFont="1" applyBorder="1" applyAlignment="1">
      <alignment/>
    </xf>
    <xf numFmtId="183" fontId="27" fillId="0" borderId="0" xfId="15" applyNumberFormat="1" applyFont="1" applyBorder="1" applyAlignment="1">
      <alignment/>
    </xf>
    <xf numFmtId="183" fontId="26" fillId="0" borderId="2" xfId="15" applyNumberFormat="1" applyFont="1" applyBorder="1" applyAlignment="1">
      <alignment/>
    </xf>
    <xf numFmtId="183" fontId="16" fillId="0" borderId="0" xfId="15" applyNumberFormat="1" applyFont="1" applyBorder="1" applyAlignment="1">
      <alignment/>
    </xf>
    <xf numFmtId="183" fontId="26" fillId="0" borderId="66" xfId="22" applyNumberFormat="1" applyFont="1" applyBorder="1" applyAlignment="1">
      <alignment horizontal="left"/>
      <protection/>
    </xf>
    <xf numFmtId="1" fontId="26" fillId="0" borderId="22" xfId="22" applyNumberFormat="1" applyFont="1" applyFill="1" applyBorder="1" applyAlignment="1">
      <alignment horizontal="centerContinuous"/>
      <protection/>
    </xf>
    <xf numFmtId="1" fontId="26" fillId="0" borderId="67" xfId="22" applyNumberFormat="1" applyFont="1" applyFill="1" applyBorder="1" applyAlignment="1">
      <alignment horizontal="centerContinuous"/>
      <protection/>
    </xf>
    <xf numFmtId="1" fontId="26" fillId="0" borderId="68" xfId="22" applyNumberFormat="1" applyFont="1" applyFill="1" applyBorder="1" applyAlignment="1">
      <alignment horizontal="centerContinuous"/>
      <protection/>
    </xf>
    <xf numFmtId="1" fontId="26" fillId="0" borderId="69" xfId="22" applyNumberFormat="1" applyFont="1" applyFill="1" applyBorder="1" applyAlignment="1">
      <alignment horizontal="centerContinuous"/>
      <protection/>
    </xf>
    <xf numFmtId="0" fontId="26" fillId="0" borderId="68" xfId="22" applyFont="1" applyFill="1" applyBorder="1" applyAlignment="1">
      <alignment horizontal="centerContinuous"/>
      <protection/>
    </xf>
    <xf numFmtId="0" fontId="16" fillId="0" borderId="21" xfId="22" applyFont="1" applyBorder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fill"/>
    </xf>
    <xf numFmtId="177" fontId="6" fillId="0" borderId="0" xfId="0" applyNumberFormat="1" applyFont="1" applyBorder="1" applyAlignment="1">
      <alignment horizontal="fill"/>
    </xf>
    <xf numFmtId="177" fontId="6" fillId="0" borderId="7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fill"/>
    </xf>
    <xf numFmtId="177" fontId="23" fillId="0" borderId="0" xfId="0" applyNumberFormat="1" applyFont="1" applyBorder="1" applyAlignment="1">
      <alignment horizontal="fill"/>
    </xf>
    <xf numFmtId="177" fontId="23" fillId="0" borderId="11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177" fontId="6" fillId="0" borderId="71" xfId="0" applyNumberFormat="1" applyFont="1" applyBorder="1" applyAlignment="1">
      <alignment/>
    </xf>
    <xf numFmtId="177" fontId="6" fillId="0" borderId="72" xfId="0" applyNumberFormat="1" applyFont="1" applyBorder="1" applyAlignment="1">
      <alignment/>
    </xf>
    <xf numFmtId="177" fontId="6" fillId="0" borderId="60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74" xfId="0" applyNumberFormat="1" applyFont="1" applyBorder="1" applyAlignment="1">
      <alignment horizontal="fill"/>
    </xf>
    <xf numFmtId="177" fontId="23" fillId="0" borderId="74" xfId="0" applyNumberFormat="1" applyFont="1" applyBorder="1" applyAlignment="1">
      <alignment horizontal="fill"/>
    </xf>
    <xf numFmtId="177" fontId="23" fillId="0" borderId="75" xfId="0" applyNumberFormat="1" applyFont="1" applyBorder="1" applyAlignment="1">
      <alignment/>
    </xf>
    <xf numFmtId="165" fontId="23" fillId="0" borderId="76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23" fillId="0" borderId="49" xfId="0" applyNumberFormat="1" applyFont="1" applyBorder="1" applyAlignment="1">
      <alignment/>
    </xf>
    <xf numFmtId="0" fontId="6" fillId="0" borderId="78" xfId="0" applyFont="1" applyBorder="1" applyAlignment="1">
      <alignment/>
    </xf>
    <xf numFmtId="3" fontId="6" fillId="0" borderId="49" xfId="0" applyNumberFormat="1" applyFont="1" applyBorder="1" applyAlignment="1">
      <alignment horizontal="fill"/>
    </xf>
    <xf numFmtId="177" fontId="6" fillId="0" borderId="49" xfId="0" applyNumberFormat="1" applyFont="1" applyBorder="1" applyAlignment="1">
      <alignment horizontal="fill"/>
    </xf>
    <xf numFmtId="177" fontId="6" fillId="0" borderId="79" xfId="0" applyNumberFormat="1" applyFont="1" applyBorder="1" applyAlignment="1">
      <alignment/>
    </xf>
    <xf numFmtId="177" fontId="23" fillId="0" borderId="76" xfId="0" applyNumberFormat="1" applyFont="1" applyBorder="1" applyAlignment="1">
      <alignment/>
    </xf>
    <xf numFmtId="3" fontId="23" fillId="0" borderId="80" xfId="0" applyNumberFormat="1" applyFont="1" applyBorder="1" applyAlignment="1">
      <alignment/>
    </xf>
    <xf numFmtId="3" fontId="23" fillId="0" borderId="80" xfId="0" applyNumberFormat="1" applyFont="1" applyBorder="1" applyAlignment="1">
      <alignment horizontal="fill"/>
    </xf>
    <xf numFmtId="177" fontId="23" fillId="0" borderId="80" xfId="0" applyNumberFormat="1" applyFont="1" applyBorder="1" applyAlignment="1">
      <alignment horizontal="fill"/>
    </xf>
    <xf numFmtId="177" fontId="23" fillId="0" borderId="81" xfId="0" applyNumberFormat="1" applyFont="1" applyBorder="1" applyAlignment="1">
      <alignment/>
    </xf>
    <xf numFmtId="177" fontId="23" fillId="0" borderId="82" xfId="0" applyNumberFormat="1" applyFont="1" applyBorder="1" applyAlignment="1">
      <alignment/>
    </xf>
    <xf numFmtId="177" fontId="23" fillId="0" borderId="1" xfId="0" applyNumberFormat="1" applyFont="1" applyBorder="1" applyAlignment="1">
      <alignment/>
    </xf>
    <xf numFmtId="3" fontId="6" fillId="0" borderId="83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84" xfId="0" applyNumberFormat="1" applyFont="1" applyBorder="1" applyAlignment="1">
      <alignment horizontal="fill"/>
    </xf>
    <xf numFmtId="177" fontId="6" fillId="0" borderId="84" xfId="0" applyNumberFormat="1" applyFont="1" applyBorder="1" applyAlignment="1">
      <alignment horizontal="fill"/>
    </xf>
    <xf numFmtId="177" fontId="6" fillId="0" borderId="85" xfId="0" applyNumberFormat="1" applyFont="1" applyBorder="1" applyAlignment="1">
      <alignment/>
    </xf>
    <xf numFmtId="177" fontId="6" fillId="0" borderId="8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39" fillId="0" borderId="61" xfId="22" applyFont="1" applyFill="1" applyBorder="1" applyAlignment="1">
      <alignment horizontal="centerContinuous"/>
      <protection/>
    </xf>
    <xf numFmtId="0" fontId="39" fillId="0" borderId="4" xfId="22" applyFont="1" applyFill="1" applyBorder="1" applyAlignment="1">
      <alignment horizontal="centerContinuous"/>
      <protection/>
    </xf>
    <xf numFmtId="1" fontId="26" fillId="0" borderId="0" xfId="22" applyNumberFormat="1" applyFont="1" applyFill="1" applyBorder="1" applyAlignment="1">
      <alignment horizontal="centerContinuous"/>
      <protection/>
    </xf>
    <xf numFmtId="0" fontId="26" fillId="0" borderId="0" xfId="22" applyFont="1" applyFill="1" applyBorder="1" applyAlignment="1">
      <alignment horizontal="centerContinuous"/>
      <protection/>
    </xf>
    <xf numFmtId="0" fontId="27" fillId="0" borderId="0" xfId="22" applyFont="1" applyFill="1" applyBorder="1" applyAlignment="1">
      <alignment horizontal="center"/>
      <protection/>
    </xf>
    <xf numFmtId="185" fontId="26" fillId="0" borderId="0" xfId="17" applyNumberFormat="1" applyFont="1" applyBorder="1" applyAlignment="1">
      <alignment/>
    </xf>
    <xf numFmtId="183" fontId="26" fillId="0" borderId="0" xfId="15" applyNumberFormat="1" applyFont="1" applyBorder="1" applyAlignment="1">
      <alignment/>
    </xf>
    <xf numFmtId="0" fontId="1" fillId="0" borderId="0" xfId="22" applyFont="1" applyBorder="1" applyAlignment="1">
      <alignment horizontal="left"/>
      <protection/>
    </xf>
    <xf numFmtId="0" fontId="21" fillId="0" borderId="0" xfId="22" applyBorder="1" applyAlignment="1">
      <alignment horizontal="centerContinuous"/>
      <protection/>
    </xf>
    <xf numFmtId="0" fontId="21" fillId="0" borderId="0" xfId="22" applyBorder="1">
      <alignment/>
      <protection/>
    </xf>
    <xf numFmtId="177" fontId="6" fillId="0" borderId="59" xfId="0" applyNumberFormat="1" applyFont="1" applyBorder="1" applyAlignment="1">
      <alignment/>
    </xf>
    <xf numFmtId="177" fontId="13" fillId="2" borderId="6" xfId="0" applyNumberFormat="1" applyFont="1" applyFill="1" applyBorder="1" applyAlignment="1">
      <alignment/>
    </xf>
    <xf numFmtId="177" fontId="13" fillId="2" borderId="8" xfId="0" applyNumberFormat="1" applyFont="1" applyFill="1" applyBorder="1" applyAlignment="1">
      <alignment/>
    </xf>
    <xf numFmtId="177" fontId="13" fillId="2" borderId="7" xfId="0" applyNumberFormat="1" applyFont="1" applyFill="1" applyBorder="1" applyAlignment="1">
      <alignment/>
    </xf>
    <xf numFmtId="183" fontId="26" fillId="0" borderId="12" xfId="15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177" fontId="29" fillId="2" borderId="0" xfId="0" applyNumberFormat="1" applyFont="1" applyFill="1" applyBorder="1" applyAlignment="1">
      <alignment/>
    </xf>
    <xf numFmtId="177" fontId="29" fillId="2" borderId="87" xfId="0" applyNumberFormat="1" applyFont="1" applyFill="1" applyBorder="1" applyAlignment="1">
      <alignment/>
    </xf>
    <xf numFmtId="0" fontId="0" fillId="0" borderId="12" xfId="0" applyBorder="1" applyAlignment="1">
      <alignment/>
    </xf>
    <xf numFmtId="177" fontId="29" fillId="2" borderId="88" xfId="0" applyNumberFormat="1" applyFont="1" applyFill="1" applyBorder="1" applyAlignment="1">
      <alignment/>
    </xf>
    <xf numFmtId="177" fontId="29" fillId="2" borderId="89" xfId="0" applyNumberFormat="1" applyFont="1" applyFill="1" applyBorder="1" applyAlignment="1">
      <alignment/>
    </xf>
    <xf numFmtId="177" fontId="29" fillId="2" borderId="90" xfId="0" applyNumberFormat="1" applyFont="1" applyFill="1" applyBorder="1" applyAlignment="1">
      <alignment/>
    </xf>
    <xf numFmtId="177" fontId="29" fillId="2" borderId="91" xfId="0" applyNumberFormat="1" applyFont="1" applyFill="1" applyBorder="1" applyAlignment="1">
      <alignment/>
    </xf>
    <xf numFmtId="177" fontId="29" fillId="2" borderId="92" xfId="0" applyNumberFormat="1" applyFont="1" applyFill="1" applyBorder="1" applyAlignment="1">
      <alignment/>
    </xf>
    <xf numFmtId="177" fontId="29" fillId="2" borderId="93" xfId="0" applyNumberFormat="1" applyFont="1" applyFill="1" applyBorder="1" applyAlignment="1">
      <alignment/>
    </xf>
    <xf numFmtId="177" fontId="29" fillId="2" borderId="94" xfId="0" applyNumberFormat="1" applyFont="1" applyFill="1" applyBorder="1" applyAlignment="1">
      <alignment/>
    </xf>
    <xf numFmtId="177" fontId="29" fillId="2" borderId="95" xfId="0" applyNumberFormat="1" applyFont="1" applyFill="1" applyBorder="1" applyAlignment="1">
      <alignment/>
    </xf>
    <xf numFmtId="177" fontId="29" fillId="2" borderId="96" xfId="0" applyNumberFormat="1" applyFont="1" applyFill="1" applyBorder="1" applyAlignment="1">
      <alignment/>
    </xf>
    <xf numFmtId="177" fontId="29" fillId="2" borderId="97" xfId="0" applyNumberFormat="1" applyFont="1" applyFill="1" applyBorder="1" applyAlignment="1">
      <alignment/>
    </xf>
    <xf numFmtId="3" fontId="29" fillId="2" borderId="98" xfId="0" applyNumberFormat="1" applyFont="1" applyFill="1" applyBorder="1" applyAlignment="1">
      <alignment/>
    </xf>
    <xf numFmtId="3" fontId="29" fillId="2" borderId="99" xfId="0" applyNumberFormat="1" applyFont="1" applyFill="1" applyBorder="1" applyAlignment="1">
      <alignment/>
    </xf>
    <xf numFmtId="177" fontId="29" fillId="2" borderId="100" xfId="0" applyNumberFormat="1" applyFont="1" applyFill="1" applyBorder="1" applyAlignment="1">
      <alignment/>
    </xf>
    <xf numFmtId="177" fontId="29" fillId="2" borderId="101" xfId="0" applyNumberFormat="1" applyFont="1" applyFill="1" applyBorder="1" applyAlignment="1">
      <alignment/>
    </xf>
    <xf numFmtId="177" fontId="29" fillId="2" borderId="102" xfId="0" applyNumberFormat="1" applyFont="1" applyFill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83" fontId="16" fillId="0" borderId="12" xfId="22" applyNumberFormat="1" applyFont="1" applyBorder="1">
      <alignment/>
      <protection/>
    </xf>
    <xf numFmtId="185" fontId="16" fillId="0" borderId="1" xfId="17" applyNumberFormat="1" applyFont="1" applyBorder="1" applyAlignment="1">
      <alignment/>
    </xf>
    <xf numFmtId="183" fontId="16" fillId="0" borderId="0" xfId="22" applyNumberFormat="1" applyFont="1" applyBorder="1">
      <alignment/>
      <protection/>
    </xf>
    <xf numFmtId="0" fontId="16" fillId="0" borderId="103" xfId="22" applyFont="1" applyBorder="1">
      <alignment/>
      <protection/>
    </xf>
    <xf numFmtId="0" fontId="16" fillId="0" borderId="4" xfId="22" applyFont="1" applyFill="1" applyBorder="1" applyAlignment="1">
      <alignment horizontal="center" wrapText="1"/>
      <protection/>
    </xf>
    <xf numFmtId="0" fontId="16" fillId="0" borderId="3" xfId="22" applyFont="1" applyFill="1" applyBorder="1" applyAlignment="1">
      <alignment horizontal="center" wrapText="1"/>
      <protection/>
    </xf>
    <xf numFmtId="177" fontId="6" fillId="0" borderId="104" xfId="0" applyNumberFormat="1" applyFont="1" applyBorder="1" applyAlignment="1">
      <alignment/>
    </xf>
    <xf numFmtId="177" fontId="13" fillId="2" borderId="105" xfId="0" applyNumberFormat="1" applyFont="1" applyFill="1" applyBorder="1" applyAlignment="1">
      <alignment horizontal="left"/>
    </xf>
    <xf numFmtId="177" fontId="13" fillId="2" borderId="105" xfId="0" applyNumberFormat="1" applyFont="1" applyFill="1" applyBorder="1" applyAlignment="1">
      <alignment/>
    </xf>
    <xf numFmtId="177" fontId="13" fillId="2" borderId="106" xfId="0" applyNumberFormat="1" applyFont="1" applyFill="1" applyBorder="1" applyAlignment="1">
      <alignment/>
    </xf>
    <xf numFmtId="3" fontId="37" fillId="0" borderId="0" xfId="0" applyNumberFormat="1" applyFont="1" applyAlignment="1">
      <alignment/>
    </xf>
    <xf numFmtId="177" fontId="37" fillId="0" borderId="0" xfId="0" applyNumberFormat="1" applyFont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77" fontId="6" fillId="0" borderId="21" xfId="0" applyNumberFormat="1" applyFont="1" applyBorder="1" applyAlignment="1">
      <alignment horizontal="centerContinuous"/>
    </xf>
    <xf numFmtId="177" fontId="6" fillId="0" borderId="22" xfId="0" applyNumberFormat="1" applyFont="1" applyBorder="1" applyAlignment="1">
      <alignment horizontal="centerContinuous"/>
    </xf>
    <xf numFmtId="177" fontId="6" fillId="0" borderId="21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9" xfId="0" applyFont="1" applyBorder="1" applyAlignment="1">
      <alignment wrapText="1"/>
    </xf>
    <xf numFmtId="1" fontId="6" fillId="0" borderId="21" xfId="0" applyNumberFormat="1" applyFont="1" applyBorder="1" applyAlignment="1">
      <alignment horizontal="centerContinuous"/>
    </xf>
    <xf numFmtId="1" fontId="6" fillId="0" borderId="22" xfId="0" applyNumberFormat="1" applyFont="1" applyBorder="1" applyAlignment="1">
      <alignment horizontal="centerContinuous"/>
    </xf>
    <xf numFmtId="1" fontId="6" fillId="0" borderId="9" xfId="0" applyNumberFormat="1" applyFont="1" applyBorder="1" applyAlignment="1">
      <alignment horizontal="centerContinuous"/>
    </xf>
    <xf numFmtId="3" fontId="20" fillId="0" borderId="0" xfId="0" applyNumberFormat="1" applyFont="1" applyAlignment="1">
      <alignment horizontal="centerContinuous"/>
    </xf>
    <xf numFmtId="177" fontId="6" fillId="0" borderId="4" xfId="0" applyNumberFormat="1" applyFont="1" applyBorder="1" applyAlignment="1">
      <alignment horizontal="centerContinuous" vertical="top"/>
    </xf>
    <xf numFmtId="177" fontId="6" fillId="0" borderId="2" xfId="0" applyNumberFormat="1" applyFont="1" applyBorder="1" applyAlignment="1">
      <alignment horizontal="centerContinuous"/>
    </xf>
    <xf numFmtId="177" fontId="6" fillId="0" borderId="2" xfId="0" applyNumberFormat="1" applyFont="1" applyBorder="1" applyAlignment="1">
      <alignment/>
    </xf>
    <xf numFmtId="177" fontId="20" fillId="0" borderId="2" xfId="0" applyNumberFormat="1" applyFont="1" applyBorder="1" applyAlignment="1">
      <alignment horizontal="centerContinuous" wrapText="1"/>
    </xf>
    <xf numFmtId="177" fontId="6" fillId="0" borderId="2" xfId="0" applyNumberFormat="1" applyFont="1" applyBorder="1" applyAlignment="1">
      <alignment wrapText="1"/>
    </xf>
    <xf numFmtId="177" fontId="20" fillId="0" borderId="2" xfId="0" applyNumberFormat="1" applyFont="1" applyBorder="1" applyAlignment="1">
      <alignment horizontal="centerContinuous"/>
    </xf>
    <xf numFmtId="177" fontId="6" fillId="0" borderId="3" xfId="0" applyNumberFormat="1" applyFont="1" applyBorder="1" applyAlignment="1">
      <alignment horizontal="centerContinuous"/>
    </xf>
    <xf numFmtId="3" fontId="23" fillId="0" borderId="24" xfId="0" applyNumberFormat="1" applyFont="1" applyBorder="1" applyAlignment="1">
      <alignment/>
    </xf>
    <xf numFmtId="177" fontId="6" fillId="0" borderId="24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center"/>
    </xf>
    <xf numFmtId="177" fontId="6" fillId="0" borderId="23" xfId="0" applyNumberFormat="1" applyFont="1" applyBorder="1" applyAlignment="1">
      <alignment horizontal="right"/>
    </xf>
    <xf numFmtId="177" fontId="6" fillId="0" borderId="29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177" fontId="23" fillId="0" borderId="4" xfId="0" applyNumberFormat="1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4" xfId="0" applyNumberFormat="1" applyFont="1" applyBorder="1" applyAlignment="1">
      <alignment horizontal="centerContinuous" vertical="top" wrapText="1"/>
    </xf>
    <xf numFmtId="0" fontId="16" fillId="0" borderId="11" xfId="21" applyFont="1" applyBorder="1" applyAlignment="1">
      <alignment horizontal="center"/>
      <protection/>
    </xf>
    <xf numFmtId="177" fontId="6" fillId="0" borderId="10" xfId="0" applyNumberFormat="1" applyFont="1" applyBorder="1" applyAlignment="1">
      <alignment/>
    </xf>
    <xf numFmtId="0" fontId="21" fillId="0" borderId="10" xfId="21" applyBorder="1">
      <alignment/>
      <protection/>
    </xf>
    <xf numFmtId="177" fontId="16" fillId="0" borderId="12" xfId="0" applyNumberFormat="1" applyFont="1" applyBorder="1" applyAlignment="1">
      <alignment/>
    </xf>
    <xf numFmtId="177" fontId="16" fillId="0" borderId="0" xfId="0" applyNumberFormat="1" applyFont="1" applyBorder="1" applyAlignment="1">
      <alignment/>
    </xf>
    <xf numFmtId="177" fontId="16" fillId="0" borderId="1" xfId="0" applyNumberFormat="1" applyFont="1" applyBorder="1" applyAlignment="1">
      <alignment/>
    </xf>
    <xf numFmtId="177" fontId="16" fillId="0" borderId="73" xfId="0" applyNumberFormat="1" applyFont="1" applyBorder="1" applyAlignment="1">
      <alignment/>
    </xf>
    <xf numFmtId="177" fontId="16" fillId="0" borderId="19" xfId="0" applyNumberFormat="1" applyFont="1" applyBorder="1" applyAlignment="1">
      <alignment/>
    </xf>
    <xf numFmtId="177" fontId="16" fillId="0" borderId="20" xfId="0" applyNumberFormat="1" applyFont="1" applyBorder="1" applyAlignment="1">
      <alignment/>
    </xf>
    <xf numFmtId="177" fontId="16" fillId="0" borderId="4" xfId="0" applyNumberFormat="1" applyFont="1" applyBorder="1" applyAlignment="1">
      <alignment/>
    </xf>
    <xf numFmtId="177" fontId="16" fillId="0" borderId="2" xfId="0" applyNumberFormat="1" applyFont="1" applyBorder="1" applyAlignment="1">
      <alignment/>
    </xf>
    <xf numFmtId="177" fontId="16" fillId="0" borderId="3" xfId="0" applyNumberFormat="1" applyFont="1" applyBorder="1" applyAlignment="1">
      <alignment/>
    </xf>
    <xf numFmtId="177" fontId="16" fillId="0" borderId="10" xfId="0" applyNumberFormat="1" applyFont="1" applyBorder="1" applyAlignment="1">
      <alignment/>
    </xf>
    <xf numFmtId="0" fontId="0" fillId="0" borderId="0" xfId="0" applyAlignment="1">
      <alignment/>
    </xf>
    <xf numFmtId="3" fontId="17" fillId="0" borderId="0" xfId="0" applyNumberFormat="1" applyFont="1" applyAlignment="1">
      <alignment/>
    </xf>
    <xf numFmtId="177" fontId="33" fillId="2" borderId="64" xfId="0" applyNumberFormat="1" applyFont="1" applyFill="1" applyBorder="1" applyAlignment="1">
      <alignment/>
    </xf>
    <xf numFmtId="0" fontId="26" fillId="0" borderId="5" xfId="22" applyFont="1" applyBorder="1">
      <alignment/>
      <protection/>
    </xf>
    <xf numFmtId="3" fontId="6" fillId="0" borderId="0" xfId="22" applyNumberFormat="1" applyFont="1" applyAlignment="1">
      <alignment horizontal="centerContinuous"/>
      <protection/>
    </xf>
    <xf numFmtId="0" fontId="21" fillId="0" borderId="0" xfId="22" applyFont="1" applyAlignment="1">
      <alignment horizontal="centerContinuous"/>
      <protection/>
    </xf>
    <xf numFmtId="0" fontId="21" fillId="0" borderId="0" xfId="22" applyFont="1">
      <alignment/>
      <protection/>
    </xf>
    <xf numFmtId="177" fontId="6" fillId="0" borderId="2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25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65" fontId="23" fillId="0" borderId="1" xfId="0" applyNumberFormat="1" applyFont="1" applyBorder="1" applyAlignment="1">
      <alignment/>
    </xf>
    <xf numFmtId="3" fontId="23" fillId="0" borderId="107" xfId="0" applyNumberFormat="1" applyFont="1" applyBorder="1" applyAlignment="1">
      <alignment/>
    </xf>
    <xf numFmtId="3" fontId="23" fillId="0" borderId="107" xfId="0" applyNumberFormat="1" applyFont="1" applyBorder="1" applyAlignment="1">
      <alignment horizontal="fill"/>
    </xf>
    <xf numFmtId="177" fontId="23" fillId="0" borderId="107" xfId="0" applyNumberFormat="1" applyFont="1" applyBorder="1" applyAlignment="1">
      <alignment horizontal="fill"/>
    </xf>
    <xf numFmtId="177" fontId="6" fillId="0" borderId="108" xfId="0" applyNumberFormat="1" applyFont="1" applyBorder="1" applyAlignment="1">
      <alignment horizontal="fill"/>
    </xf>
    <xf numFmtId="177" fontId="23" fillId="0" borderId="109" xfId="0" applyNumberFormat="1" applyFont="1" applyBorder="1" applyAlignment="1">
      <alignment/>
    </xf>
    <xf numFmtId="177" fontId="6" fillId="0" borderId="62" xfId="0" applyNumberFormat="1" applyFont="1" applyBorder="1" applyAlignment="1">
      <alignment horizontal="fill"/>
    </xf>
    <xf numFmtId="37" fontId="6" fillId="0" borderId="110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3" fontId="23" fillId="0" borderId="112" xfId="0" applyNumberFormat="1" applyFont="1" applyBorder="1" applyAlignment="1">
      <alignment/>
    </xf>
    <xf numFmtId="177" fontId="34" fillId="0" borderId="0" xfId="0" applyNumberFormat="1" applyFont="1" applyBorder="1" applyAlignment="1">
      <alignment/>
    </xf>
    <xf numFmtId="5" fontId="6" fillId="0" borderId="19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177" fontId="6" fillId="0" borderId="28" xfId="0" applyNumberFormat="1" applyFont="1" applyBorder="1" applyAlignment="1">
      <alignment/>
    </xf>
    <xf numFmtId="37" fontId="6" fillId="0" borderId="28" xfId="0" applyNumberFormat="1" applyFont="1" applyBorder="1" applyAlignment="1">
      <alignment/>
    </xf>
    <xf numFmtId="165" fontId="34" fillId="0" borderId="0" xfId="0" applyNumberFormat="1" applyFont="1" applyBorder="1" applyAlignment="1">
      <alignment/>
    </xf>
    <xf numFmtId="177" fontId="6" fillId="0" borderId="48" xfId="0" applyNumberFormat="1" applyFont="1" applyBorder="1" applyAlignment="1">
      <alignment/>
    </xf>
    <xf numFmtId="0" fontId="16" fillId="0" borderId="21" xfId="21" applyFont="1" applyBorder="1">
      <alignment/>
      <protection/>
    </xf>
    <xf numFmtId="0" fontId="16" fillId="0" borderId="5" xfId="21" applyFont="1" applyBorder="1" applyAlignment="1">
      <alignment horizontal="center"/>
      <protection/>
    </xf>
    <xf numFmtId="5" fontId="16" fillId="0" borderId="9" xfId="21" applyNumberFormat="1" applyFont="1" applyBorder="1" applyAlignment="1">
      <alignment horizontal="center"/>
      <protection/>
    </xf>
    <xf numFmtId="5" fontId="16" fillId="0" borderId="113" xfId="21" applyNumberFormat="1" applyFont="1" applyBorder="1" applyAlignment="1">
      <alignment horizontal="center"/>
      <protection/>
    </xf>
    <xf numFmtId="5" fontId="16" fillId="0" borderId="114" xfId="21" applyNumberFormat="1" applyFont="1" applyBorder="1" applyAlignment="1">
      <alignment horizontal="center"/>
      <protection/>
    </xf>
    <xf numFmtId="5" fontId="16" fillId="0" borderId="115" xfId="21" applyNumberFormat="1" applyFont="1" applyBorder="1" applyAlignment="1">
      <alignment horizontal="center"/>
      <protection/>
    </xf>
    <xf numFmtId="5" fontId="16" fillId="0" borderId="5" xfId="21" applyNumberFormat="1" applyFont="1" applyBorder="1" applyAlignment="1">
      <alignment horizontal="center"/>
      <protection/>
    </xf>
    <xf numFmtId="37" fontId="26" fillId="0" borderId="0" xfId="21" applyNumberFormat="1" applyFont="1" applyBorder="1">
      <alignment/>
      <protection/>
    </xf>
    <xf numFmtId="37" fontId="26" fillId="0" borderId="12" xfId="21" applyNumberFormat="1" applyFont="1" applyBorder="1">
      <alignment/>
      <protection/>
    </xf>
    <xf numFmtId="37" fontId="26" fillId="0" borderId="11" xfId="21" applyNumberFormat="1" applyFont="1" applyBorder="1">
      <alignment/>
      <protection/>
    </xf>
    <xf numFmtId="5" fontId="5" fillId="0" borderId="19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32" fillId="0" borderId="2" xfId="0" applyNumberFormat="1" applyFont="1" applyBorder="1" applyAlignment="1">
      <alignment/>
    </xf>
    <xf numFmtId="215" fontId="5" fillId="0" borderId="19" xfId="0" applyNumberFormat="1" applyFont="1" applyBorder="1" applyAlignment="1">
      <alignment/>
    </xf>
    <xf numFmtId="37" fontId="32" fillId="0" borderId="3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5" fontId="32" fillId="0" borderId="19" xfId="0" applyNumberFormat="1" applyFont="1" applyBorder="1" applyAlignment="1">
      <alignment/>
    </xf>
    <xf numFmtId="5" fontId="29" fillId="2" borderId="94" xfId="0" applyNumberFormat="1" applyFont="1" applyFill="1" applyBorder="1" applyAlignment="1">
      <alignment/>
    </xf>
    <xf numFmtId="5" fontId="31" fillId="2" borderId="116" xfId="0" applyNumberFormat="1" applyFont="1" applyFill="1" applyBorder="1" applyAlignment="1">
      <alignment/>
    </xf>
    <xf numFmtId="3" fontId="29" fillId="2" borderId="117" xfId="0" applyNumberFormat="1" applyFont="1" applyFill="1" applyBorder="1" applyAlignment="1">
      <alignment/>
    </xf>
    <xf numFmtId="3" fontId="29" fillId="2" borderId="118" xfId="0" applyNumberFormat="1" applyFont="1" applyFill="1" applyBorder="1" applyAlignment="1">
      <alignment/>
    </xf>
    <xf numFmtId="3" fontId="29" fillId="2" borderId="119" xfId="0" applyNumberFormat="1" applyFont="1" applyFill="1" applyBorder="1" applyAlignment="1">
      <alignment/>
    </xf>
    <xf numFmtId="3" fontId="29" fillId="2" borderId="120" xfId="0" applyNumberFormat="1" applyFont="1" applyFill="1" applyBorder="1" applyAlignment="1">
      <alignment/>
    </xf>
    <xf numFmtId="3" fontId="29" fillId="2" borderId="121" xfId="0" applyNumberFormat="1" applyFont="1" applyFill="1" applyBorder="1" applyAlignment="1">
      <alignment/>
    </xf>
    <xf numFmtId="37" fontId="31" fillId="2" borderId="54" xfId="0" applyNumberFormat="1" applyFont="1" applyFill="1" applyBorder="1" applyAlignment="1">
      <alignment/>
    </xf>
    <xf numFmtId="37" fontId="31" fillId="2" borderId="55" xfId="0" applyNumberFormat="1" applyFont="1" applyFill="1" applyBorder="1" applyAlignment="1">
      <alignment/>
    </xf>
    <xf numFmtId="37" fontId="31" fillId="2" borderId="122" xfId="0" applyNumberFormat="1" applyFont="1" applyFill="1" applyBorder="1" applyAlignment="1">
      <alignment/>
    </xf>
    <xf numFmtId="177" fontId="29" fillId="2" borderId="53" xfId="0" applyNumberFormat="1" applyFont="1" applyFill="1" applyBorder="1" applyAlignment="1">
      <alignment/>
    </xf>
    <xf numFmtId="165" fontId="13" fillId="2" borderId="19" xfId="0" applyNumberFormat="1" applyFont="1" applyFill="1" applyBorder="1" applyAlignment="1">
      <alignment/>
    </xf>
    <xf numFmtId="5" fontId="13" fillId="2" borderId="20" xfId="0" applyNumberFormat="1" applyFont="1" applyFill="1" applyBorder="1" applyAlignment="1">
      <alignment/>
    </xf>
    <xf numFmtId="165" fontId="13" fillId="0" borderId="19" xfId="0" applyNumberFormat="1" applyFont="1" applyFill="1" applyBorder="1" applyAlignment="1">
      <alignment/>
    </xf>
    <xf numFmtId="3" fontId="34" fillId="0" borderId="28" xfId="0" applyNumberFormat="1" applyFont="1" applyBorder="1" applyAlignment="1">
      <alignment/>
    </xf>
    <xf numFmtId="3" fontId="34" fillId="0" borderId="48" xfId="0" applyNumberFormat="1" applyFont="1" applyBorder="1" applyAlignment="1">
      <alignment/>
    </xf>
    <xf numFmtId="3" fontId="34" fillId="0" borderId="62" xfId="0" applyNumberFormat="1" applyFont="1" applyBorder="1" applyAlignment="1">
      <alignment/>
    </xf>
    <xf numFmtId="3" fontId="34" fillId="0" borderId="64" xfId="0" applyNumberFormat="1" applyFont="1" applyBorder="1" applyAlignment="1">
      <alignment/>
    </xf>
    <xf numFmtId="177" fontId="23" fillId="0" borderId="6" xfId="0" applyNumberFormat="1" applyFont="1" applyBorder="1" applyAlignment="1">
      <alignment horizontal="center"/>
    </xf>
    <xf numFmtId="177" fontId="23" fillId="0" borderId="7" xfId="0" applyNumberFormat="1" applyFont="1" applyBorder="1" applyAlignment="1">
      <alignment horizontal="center"/>
    </xf>
    <xf numFmtId="177" fontId="23" fillId="0" borderId="8" xfId="0" applyNumberFormat="1" applyFont="1" applyBorder="1" applyAlignment="1">
      <alignment horizontal="center"/>
    </xf>
    <xf numFmtId="3" fontId="23" fillId="0" borderId="46" xfId="0" applyNumberFormat="1" applyFont="1" applyBorder="1" applyAlignment="1">
      <alignment/>
    </xf>
    <xf numFmtId="0" fontId="0" fillId="0" borderId="28" xfId="0" applyBorder="1" applyAlignment="1">
      <alignment/>
    </xf>
    <xf numFmtId="3" fontId="6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3" fontId="6" fillId="0" borderId="123" xfId="0" applyNumberFormat="1" applyFont="1" applyBorder="1" applyAlignment="1">
      <alignment/>
    </xf>
    <xf numFmtId="0" fontId="0" fillId="0" borderId="123" xfId="0" applyFont="1" applyBorder="1" applyAlignment="1">
      <alignment/>
    </xf>
    <xf numFmtId="0" fontId="0" fillId="0" borderId="124" xfId="0" applyFont="1" applyBorder="1" applyAlignment="1">
      <alignment/>
    </xf>
    <xf numFmtId="3" fontId="34" fillId="0" borderId="123" xfId="0" applyNumberFormat="1" applyFont="1" applyBorder="1" applyAlignment="1">
      <alignment/>
    </xf>
    <xf numFmtId="3" fontId="34" fillId="0" borderId="124" xfId="0" applyNumberFormat="1" applyFont="1" applyBorder="1" applyAlignment="1">
      <alignment/>
    </xf>
    <xf numFmtId="0" fontId="26" fillId="0" borderId="4" xfId="22" applyFont="1" applyFill="1" applyBorder="1" applyAlignment="1">
      <alignment horizontal="center"/>
      <protection/>
    </xf>
    <xf numFmtId="0" fontId="26" fillId="0" borderId="3" xfId="22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26" fillId="0" borderId="5" xfId="22" applyFont="1" applyFill="1" applyBorder="1" applyAlignment="1">
      <alignment/>
      <protection/>
    </xf>
    <xf numFmtId="0" fontId="16" fillId="0" borderId="10" xfId="22" applyFont="1" applyFill="1" applyBorder="1" applyAlignment="1">
      <alignment/>
      <protection/>
    </xf>
    <xf numFmtId="177" fontId="33" fillId="2" borderId="6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177" fontId="6" fillId="0" borderId="104" xfId="0" applyNumberFormat="1" applyFont="1" applyBorder="1" applyAlignment="1">
      <alignment horizontal="center"/>
    </xf>
    <xf numFmtId="177" fontId="6" fillId="0" borderId="105" xfId="0" applyNumberFormat="1" applyFont="1" applyBorder="1" applyAlignment="1">
      <alignment horizontal="center"/>
    </xf>
    <xf numFmtId="177" fontId="6" fillId="0" borderId="106" xfId="0" applyNumberFormat="1" applyFont="1" applyBorder="1" applyAlignment="1">
      <alignment horizontal="center"/>
    </xf>
    <xf numFmtId="177" fontId="13" fillId="2" borderId="19" xfId="0" applyNumberFormat="1" applyFont="1" applyFill="1" applyBorder="1" applyAlignment="1">
      <alignment horizontal="center"/>
    </xf>
    <xf numFmtId="177" fontId="13" fillId="2" borderId="20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mprove by DU" xfId="21"/>
    <cellStyle name="Normal_Rsrcs_X_ DOJ Goal  Obj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Staff\2006%20Congressional%20Submission\Instructions\excel%20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napostolides\Desktop\Rsrcs_X_%20DOJ%20Goal%20%20Ob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debjones\Temporary%20Internet%20Files\OLKD\2006%20Perf%20Budget%20Cong%20Submission%20Exhibits%20Templa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FC Split"/>
      <sheetName val="Unclass"/>
    </sheetNames>
    <sheetDataSet>
      <sheetData sheetId="0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g Chart"/>
      <sheetName val="Approp Lang"/>
      <sheetName val="Sum of Req"/>
      <sheetName val="Increases Offsets"/>
      <sheetName val="Strat Goal &amp; Obj"/>
      <sheetName val="ATB Justification"/>
      <sheetName val="2004 XWalk"/>
      <sheetName val="2005 XWalk"/>
      <sheetName val="Reimb Resources"/>
      <sheetName val="Perm Positions"/>
      <sheetName val="Summ Atty Agt"/>
      <sheetName val="Financial Analysis"/>
      <sheetName val="Sum by Grade"/>
      <sheetName val="Sum by OC"/>
      <sheetName val="Cong Reports"/>
      <sheetName val="P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0"/>
  <sheetViews>
    <sheetView showGridLines="0" tabSelected="1" showOutlineSymbols="0" zoomScale="50" zoomScaleNormal="50" zoomScaleSheetLayoutView="50" workbookViewId="0" topLeftCell="D6">
      <selection activeCell="D49" sqref="D49"/>
    </sheetView>
  </sheetViews>
  <sheetFormatPr defaultColWidth="8.88671875" defaultRowHeight="15"/>
  <cols>
    <col min="1" max="2" width="2.5546875" style="8" customWidth="1"/>
    <col min="3" max="3" width="24.99609375" style="8" customWidth="1"/>
    <col min="4" max="4" width="6.6640625" style="8" customWidth="1"/>
    <col min="5" max="5" width="1.66796875" style="8" customWidth="1"/>
    <col min="6" max="6" width="1.99609375" style="8" customWidth="1"/>
    <col min="7" max="7" width="1.77734375" style="8" customWidth="1"/>
    <col min="8" max="8" width="6.88671875" style="15" customWidth="1"/>
    <col min="9" max="9" width="6.21484375" style="15" customWidth="1"/>
    <col min="10" max="10" width="15.5546875" style="15" customWidth="1"/>
    <col min="11" max="11" width="1.66796875" style="15" customWidth="1"/>
    <col min="12" max="12" width="5.6640625" style="15" customWidth="1"/>
    <col min="13" max="13" width="6.21484375" style="15" customWidth="1"/>
    <col min="14" max="14" width="12.4453125" style="15" customWidth="1"/>
    <col min="15" max="15" width="1.66796875" style="15" customWidth="1"/>
    <col min="16" max="17" width="5.6640625" style="15" customWidth="1"/>
    <col min="18" max="18" width="10.10546875" style="15" customWidth="1"/>
    <col min="19" max="19" width="1.66796875" style="15" customWidth="1"/>
    <col min="20" max="20" width="5.6640625" style="15" customWidth="1"/>
    <col min="21" max="21" width="6.10546875" style="15" customWidth="1"/>
    <col min="22" max="22" width="12.21484375" style="15" customWidth="1"/>
    <col min="23" max="23" width="1.5625" style="15" customWidth="1"/>
    <col min="24" max="25" width="5.6640625" style="15" customWidth="1"/>
    <col min="26" max="26" width="8.5546875" style="15" customWidth="1"/>
    <col min="27" max="27" width="1.66796875" style="15" customWidth="1"/>
    <col min="28" max="28" width="6.10546875" style="15" customWidth="1"/>
    <col min="29" max="29" width="5.6640625" style="15" customWidth="1"/>
    <col min="30" max="30" width="11.6640625" style="15" customWidth="1"/>
    <col min="31" max="31" width="1.66796875" style="15" hidden="1" customWidth="1"/>
    <col min="32" max="32" width="9.5546875" style="15" customWidth="1"/>
    <col min="33" max="33" width="6.21484375" style="15" customWidth="1"/>
    <col min="34" max="34" width="12.99609375" style="15" customWidth="1"/>
    <col min="35" max="35" width="3.3359375" style="15" hidden="1" customWidth="1"/>
    <col min="36" max="36" width="0.23046875" style="15" hidden="1" customWidth="1"/>
    <col min="37" max="37" width="8.4453125" style="15" hidden="1" customWidth="1"/>
    <col min="38" max="38" width="7.99609375" style="15" hidden="1" customWidth="1"/>
    <col min="39" max="40" width="5.6640625" style="8" customWidth="1"/>
    <col min="41" max="41" width="7.6640625" style="8" customWidth="1"/>
    <col min="42" max="16384" width="9.6640625" style="8" customWidth="1"/>
  </cols>
  <sheetData>
    <row r="1" ht="22.5">
      <c r="A1" s="206" t="s">
        <v>191</v>
      </c>
    </row>
    <row r="3" spans="1:39" ht="15.75">
      <c r="A3" s="9"/>
      <c r="B3" s="9"/>
      <c r="C3" s="9"/>
      <c r="D3" s="9"/>
      <c r="E3" s="9"/>
      <c r="F3" s="9"/>
      <c r="G3" s="9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0"/>
    </row>
    <row r="4" spans="1:39" ht="22.5">
      <c r="A4" s="197" t="s">
        <v>93</v>
      </c>
      <c r="B4" s="11"/>
      <c r="C4" s="11"/>
      <c r="D4" s="11"/>
      <c r="E4" s="11"/>
      <c r="F4" s="11"/>
      <c r="G4" s="11"/>
      <c r="H4" s="17"/>
      <c r="I4" s="17"/>
      <c r="J4" s="17"/>
      <c r="K4" s="17"/>
      <c r="L4" s="17"/>
      <c r="M4" s="17"/>
      <c r="N4" s="17"/>
      <c r="O4" s="17"/>
      <c r="P4" s="17"/>
      <c r="Q4" s="18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0"/>
    </row>
    <row r="5" spans="1:39" ht="23.25">
      <c r="A5" s="198" t="s">
        <v>65</v>
      </c>
      <c r="B5" s="11"/>
      <c r="C5" s="11"/>
      <c r="D5" s="11"/>
      <c r="E5" s="11"/>
      <c r="F5" s="11"/>
      <c r="G5" s="11"/>
      <c r="H5" s="17"/>
      <c r="I5" s="17"/>
      <c r="J5" s="17"/>
      <c r="K5" s="17"/>
      <c r="L5" s="17"/>
      <c r="M5" s="17"/>
      <c r="N5" s="17"/>
      <c r="O5" s="17"/>
      <c r="P5" s="17"/>
      <c r="Q5" s="1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0"/>
    </row>
    <row r="6" spans="1:39" ht="23.25">
      <c r="A6" s="198" t="s">
        <v>66</v>
      </c>
      <c r="B6" s="11"/>
      <c r="C6" s="11"/>
      <c r="D6" s="11"/>
      <c r="E6" s="11"/>
      <c r="F6" s="11"/>
      <c r="G6" s="11"/>
      <c r="H6" s="17"/>
      <c r="I6" s="17"/>
      <c r="J6" s="17"/>
      <c r="K6" s="17"/>
      <c r="L6" s="17"/>
      <c r="M6" s="17"/>
      <c r="N6" s="17"/>
      <c r="O6" s="17"/>
      <c r="P6" s="17"/>
      <c r="Q6" s="1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0"/>
    </row>
    <row r="7" spans="1:39" ht="23.25">
      <c r="A7" s="198" t="s">
        <v>80</v>
      </c>
      <c r="B7" s="11"/>
      <c r="C7" s="11"/>
      <c r="D7" s="11"/>
      <c r="E7" s="11"/>
      <c r="F7" s="11"/>
      <c r="G7" s="1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0"/>
    </row>
    <row r="8" spans="1:39" ht="23.25">
      <c r="A8" s="198"/>
      <c r="B8" s="11"/>
      <c r="C8" s="11"/>
      <c r="D8" s="11"/>
      <c r="E8" s="11"/>
      <c r="F8" s="11"/>
      <c r="G8" s="1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0"/>
    </row>
    <row r="9" spans="1:39" ht="23.25">
      <c r="A9" s="198"/>
      <c r="B9" s="11"/>
      <c r="C9" s="11"/>
      <c r="D9" s="11"/>
      <c r="E9" s="11"/>
      <c r="F9" s="11"/>
      <c r="G9" s="1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0"/>
    </row>
    <row r="10" spans="1:39" ht="23.25">
      <c r="A10" s="198"/>
      <c r="B10" s="11"/>
      <c r="C10" s="11"/>
      <c r="D10" s="11"/>
      <c r="E10" s="11"/>
      <c r="F10" s="11"/>
      <c r="G10" s="1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0"/>
    </row>
    <row r="11" spans="1:39" ht="15.75">
      <c r="A11" s="130"/>
      <c r="B11" s="11"/>
      <c r="C11" s="11"/>
      <c r="D11" s="11"/>
      <c r="E11" s="11"/>
      <c r="F11" s="11"/>
      <c r="G11" s="1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626" t="s">
        <v>119</v>
      </c>
      <c r="AG11" s="627"/>
      <c r="AH11" s="628"/>
      <c r="AI11" s="375"/>
      <c r="AJ11" s="626" t="s">
        <v>94</v>
      </c>
      <c r="AK11" s="627"/>
      <c r="AL11" s="628"/>
      <c r="AM11" s="10"/>
    </row>
    <row r="12" spans="1:39" ht="15.75">
      <c r="A12" s="130"/>
      <c r="B12" s="11"/>
      <c r="C12" s="11"/>
      <c r="D12" s="11"/>
      <c r="E12" s="11"/>
      <c r="F12" s="11"/>
      <c r="G12" s="1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379"/>
      <c r="AG12" s="380"/>
      <c r="AH12" s="381"/>
      <c r="AI12" s="382"/>
      <c r="AJ12" s="379"/>
      <c r="AK12" s="380"/>
      <c r="AL12" s="381"/>
      <c r="AM12" s="10"/>
    </row>
    <row r="13" spans="1:39" ht="15.75">
      <c r="A13" s="13"/>
      <c r="B13" s="13"/>
      <c r="C13" s="13"/>
      <c r="D13" s="13"/>
      <c r="E13" s="13"/>
      <c r="F13" s="13"/>
      <c r="G13" s="1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168"/>
      <c r="AE13" s="171"/>
      <c r="AF13" s="190" t="s">
        <v>109</v>
      </c>
      <c r="AG13" s="196"/>
      <c r="AH13" s="196"/>
      <c r="AI13" s="172"/>
      <c r="AJ13" s="190" t="s">
        <v>109</v>
      </c>
      <c r="AK13" s="196"/>
      <c r="AL13" s="187"/>
      <c r="AM13" s="10"/>
    </row>
    <row r="14" spans="1:39" ht="16.5" thickBot="1">
      <c r="A14" s="479"/>
      <c r="B14" s="183"/>
      <c r="C14" s="183"/>
      <c r="D14" s="183"/>
      <c r="E14" s="183"/>
      <c r="F14" s="183"/>
      <c r="G14" s="183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91" t="s">
        <v>106</v>
      </c>
      <c r="AG14" s="191" t="s">
        <v>200</v>
      </c>
      <c r="AH14" s="376" t="s">
        <v>108</v>
      </c>
      <c r="AI14" s="185"/>
      <c r="AJ14" s="191" t="s">
        <v>106</v>
      </c>
      <c r="AK14" s="191" t="s">
        <v>200</v>
      </c>
      <c r="AL14" s="188" t="s">
        <v>108</v>
      </c>
      <c r="AM14" s="10"/>
    </row>
    <row r="15" spans="1:39" ht="9" customHeight="1">
      <c r="A15" s="433"/>
      <c r="B15" s="434"/>
      <c r="C15" s="434"/>
      <c r="D15" s="434"/>
      <c r="E15" s="434"/>
      <c r="F15" s="434"/>
      <c r="G15" s="434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6"/>
      <c r="AG15" s="436"/>
      <c r="AH15" s="437"/>
      <c r="AJ15" s="192"/>
      <c r="AK15" s="192"/>
      <c r="AL15" s="168"/>
      <c r="AM15" s="10"/>
    </row>
    <row r="16" spans="1:39" ht="15.75">
      <c r="A16" s="438" t="s">
        <v>120</v>
      </c>
      <c r="B16" s="439"/>
      <c r="C16" s="440"/>
      <c r="D16" s="440"/>
      <c r="E16" s="440"/>
      <c r="F16" s="440"/>
      <c r="G16" s="440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2">
        <v>0</v>
      </c>
      <c r="AG16" s="442">
        <v>0</v>
      </c>
      <c r="AH16" s="443">
        <v>49361</v>
      </c>
      <c r="AI16" s="202"/>
      <c r="AJ16" s="203"/>
      <c r="AK16" s="203"/>
      <c r="AL16" s="204">
        <v>0</v>
      </c>
      <c r="AM16" s="10"/>
    </row>
    <row r="17" spans="1:39" ht="18.75" customHeight="1">
      <c r="A17" s="579" t="s">
        <v>210</v>
      </c>
      <c r="B17" s="572"/>
      <c r="C17" s="573"/>
      <c r="D17" s="573"/>
      <c r="E17" s="573"/>
      <c r="F17" s="573"/>
      <c r="G17" s="573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431"/>
      <c r="AD17" s="431"/>
      <c r="AE17" s="431"/>
      <c r="AF17" s="576">
        <v>0</v>
      </c>
      <c r="AG17" s="576">
        <v>0</v>
      </c>
      <c r="AH17" s="578">
        <v>-792</v>
      </c>
      <c r="AI17" s="431"/>
      <c r="AJ17" s="432"/>
      <c r="AK17" s="432"/>
      <c r="AL17" s="571"/>
      <c r="AM17" s="10"/>
    </row>
    <row r="18" spans="1:39" ht="20.25" customHeight="1">
      <c r="A18" s="176" t="s">
        <v>118</v>
      </c>
      <c r="B18" s="177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577"/>
      <c r="AD18" s="575"/>
      <c r="AE18" s="179"/>
      <c r="AF18" s="193">
        <v>0</v>
      </c>
      <c r="AG18" s="193">
        <v>0</v>
      </c>
      <c r="AH18" s="182">
        <v>0</v>
      </c>
      <c r="AI18" s="179"/>
      <c r="AJ18" s="193"/>
      <c r="AK18" s="193"/>
      <c r="AL18" s="182"/>
      <c r="AM18" s="10"/>
    </row>
    <row r="19" spans="1:39" ht="15.75" hidden="1">
      <c r="A19" s="174" t="s">
        <v>50</v>
      </c>
      <c r="B19" s="13"/>
      <c r="C19" s="12"/>
      <c r="D19" s="12"/>
      <c r="E19" s="12"/>
      <c r="F19" s="12"/>
      <c r="G19" s="1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92" t="e">
        <f>+#REF!+#REF!+#REF!+#REF!</f>
        <v>#REF!</v>
      </c>
      <c r="AG19" s="192" t="e">
        <f>+#REF!+#REF!+#REF!+#REF!</f>
        <v>#REF!</v>
      </c>
      <c r="AH19" s="168" t="e">
        <f>+#REF!+#REF!+#REF!+#REF!-2</f>
        <v>#REF!</v>
      </c>
      <c r="AI19" s="20" t="s">
        <v>107</v>
      </c>
      <c r="AJ19" s="192" t="e">
        <f>+#REF!+#REF!+#REF!+#REF!</f>
        <v>#REF!</v>
      </c>
      <c r="AK19" s="192" t="e">
        <f>+#REF!+#REF!+#REF!+#REF!</f>
        <v>#REF!</v>
      </c>
      <c r="AL19" s="168" t="e">
        <f>+#REF!+#REF!+#REF!+#REF!-2</f>
        <v>#REF!</v>
      </c>
      <c r="AM19" s="10"/>
    </row>
    <row r="20" spans="1:39" ht="15.75" hidden="1">
      <c r="A20" s="174"/>
      <c r="B20" s="13" t="s">
        <v>153</v>
      </c>
      <c r="C20" s="12"/>
      <c r="D20" s="12"/>
      <c r="E20" s="12"/>
      <c r="F20" s="12"/>
      <c r="G20" s="1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92">
        <v>0</v>
      </c>
      <c r="AG20" s="192">
        <v>0</v>
      </c>
      <c r="AH20" s="168">
        <v>-496</v>
      </c>
      <c r="AI20" s="20"/>
      <c r="AJ20" s="192">
        <v>0</v>
      </c>
      <c r="AK20" s="192">
        <v>0</v>
      </c>
      <c r="AL20" s="168">
        <v>-496</v>
      </c>
      <c r="AM20" s="10"/>
    </row>
    <row r="21" spans="1:39" ht="18" hidden="1">
      <c r="A21" s="174"/>
      <c r="B21" s="13" t="s">
        <v>125</v>
      </c>
      <c r="C21" s="12"/>
      <c r="D21" s="12"/>
      <c r="E21" s="12"/>
      <c r="F21" s="12"/>
      <c r="G21" s="1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94">
        <v>0</v>
      </c>
      <c r="AG21" s="194">
        <v>0</v>
      </c>
      <c r="AH21" s="169">
        <v>-627</v>
      </c>
      <c r="AI21" s="20"/>
      <c r="AJ21" s="194">
        <v>0</v>
      </c>
      <c r="AK21" s="194">
        <v>0</v>
      </c>
      <c r="AL21" s="169">
        <v>-627</v>
      </c>
      <c r="AM21" s="10"/>
    </row>
    <row r="22" spans="1:39" ht="18">
      <c r="A22" s="444"/>
      <c r="B22" s="445" t="s">
        <v>162</v>
      </c>
      <c r="C22" s="446"/>
      <c r="D22" s="447"/>
      <c r="E22" s="447"/>
      <c r="F22" s="447"/>
      <c r="G22" s="447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9">
        <f>+AF18+AF16</f>
        <v>0</v>
      </c>
      <c r="AG22" s="449">
        <f>+AG18+AG16</f>
        <v>0</v>
      </c>
      <c r="AH22" s="449">
        <f>SUM(AH16:AH18)</f>
        <v>48569</v>
      </c>
      <c r="AI22" s="20"/>
      <c r="AJ22" s="194"/>
      <c r="AK22" s="194"/>
      <c r="AL22" s="169"/>
      <c r="AM22" s="10"/>
    </row>
    <row r="23" spans="1:39" ht="18">
      <c r="A23" s="174"/>
      <c r="B23" s="13"/>
      <c r="C23" s="423"/>
      <c r="D23" s="424"/>
      <c r="E23" s="424"/>
      <c r="F23" s="424"/>
      <c r="G23" s="424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192"/>
      <c r="AG23" s="192"/>
      <c r="AH23" s="168"/>
      <c r="AI23" s="20"/>
      <c r="AJ23" s="194"/>
      <c r="AK23" s="194"/>
      <c r="AL23" s="169"/>
      <c r="AM23" s="10"/>
    </row>
    <row r="24" spans="1:39" ht="15.75">
      <c r="A24" s="438" t="s">
        <v>211</v>
      </c>
      <c r="B24" s="439"/>
      <c r="C24" s="440"/>
      <c r="D24" s="440"/>
      <c r="E24" s="440"/>
      <c r="F24" s="440"/>
      <c r="G24" s="440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2">
        <v>0</v>
      </c>
      <c r="AG24" s="442">
        <v>0</v>
      </c>
      <c r="AH24" s="450">
        <v>0</v>
      </c>
      <c r="AI24" s="202" t="s">
        <v>107</v>
      </c>
      <c r="AJ24" s="203"/>
      <c r="AK24" s="203"/>
      <c r="AL24" s="201"/>
      <c r="AM24" s="10"/>
    </row>
    <row r="25" spans="1:39" ht="18.75" customHeight="1">
      <c r="A25" s="580" t="s">
        <v>213</v>
      </c>
      <c r="B25" s="451"/>
      <c r="C25" s="452"/>
      <c r="D25" s="452"/>
      <c r="E25" s="452"/>
      <c r="F25" s="452"/>
      <c r="G25" s="452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4">
        <v>0</v>
      </c>
      <c r="AG25" s="454">
        <v>0</v>
      </c>
      <c r="AH25" s="455">
        <v>55534</v>
      </c>
      <c r="AI25" s="431"/>
      <c r="AJ25" s="432"/>
      <c r="AK25" s="432"/>
      <c r="AL25" s="456"/>
      <c r="AM25" s="10"/>
    </row>
    <row r="26" spans="1:39" ht="15.75">
      <c r="A26" s="428" t="s">
        <v>212</v>
      </c>
      <c r="B26" s="429"/>
      <c r="C26" s="429"/>
      <c r="D26" s="430"/>
      <c r="E26" s="430"/>
      <c r="F26" s="430"/>
      <c r="G26" s="430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2">
        <f>+AF25+AF24</f>
        <v>0</v>
      </c>
      <c r="AG26" s="432">
        <f>+AG25+AG24</f>
        <v>0</v>
      </c>
      <c r="AH26" s="432">
        <v>19800</v>
      </c>
      <c r="AI26" s="431"/>
      <c r="AJ26" s="432"/>
      <c r="AK26" s="432"/>
      <c r="AL26" s="456"/>
      <c r="AM26" s="10"/>
    </row>
    <row r="27" spans="1:39" ht="15.75">
      <c r="A27" s="457"/>
      <c r="B27" s="458"/>
      <c r="C27" s="459"/>
      <c r="D27" s="459"/>
      <c r="E27" s="459"/>
      <c r="F27" s="459"/>
      <c r="G27" s="459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1"/>
      <c r="AG27" s="461"/>
      <c r="AH27" s="462"/>
      <c r="AI27" s="179"/>
      <c r="AJ27" s="193"/>
      <c r="AK27" s="193"/>
      <c r="AL27" s="182"/>
      <c r="AM27" s="10"/>
    </row>
    <row r="28" spans="1:39" ht="15.75">
      <c r="A28" s="176"/>
      <c r="B28" s="177"/>
      <c r="C28" s="178"/>
      <c r="D28" s="178"/>
      <c r="E28" s="178"/>
      <c r="F28" s="178"/>
      <c r="G28" s="178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93"/>
      <c r="AG28" s="193"/>
      <c r="AH28" s="182"/>
      <c r="AI28" s="179"/>
      <c r="AJ28" s="193"/>
      <c r="AK28" s="193"/>
      <c r="AL28" s="182"/>
      <c r="AM28" s="10"/>
    </row>
    <row r="29" spans="1:39" ht="15.75">
      <c r="A29" s="176" t="s">
        <v>154</v>
      </c>
      <c r="B29" s="177"/>
      <c r="C29" s="178"/>
      <c r="D29" s="178"/>
      <c r="E29" s="177"/>
      <c r="F29" s="177"/>
      <c r="G29" s="178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93"/>
      <c r="AG29" s="193"/>
      <c r="AH29" s="182"/>
      <c r="AI29" s="179"/>
      <c r="AJ29" s="193"/>
      <c r="AK29" s="193"/>
      <c r="AL29" s="182"/>
      <c r="AM29" s="10"/>
    </row>
    <row r="30" spans="1:39" ht="15.75">
      <c r="A30" s="176"/>
      <c r="B30" s="177" t="s">
        <v>127</v>
      </c>
      <c r="C30" s="177"/>
      <c r="D30" s="178"/>
      <c r="E30" s="177"/>
      <c r="F30" s="177"/>
      <c r="G30" s="178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93"/>
      <c r="AG30" s="193"/>
      <c r="AH30" s="182"/>
      <c r="AI30" s="179"/>
      <c r="AJ30" s="193"/>
      <c r="AK30" s="193"/>
      <c r="AL30" s="182"/>
      <c r="AM30" s="10"/>
    </row>
    <row r="31" spans="1:39" ht="15.75">
      <c r="A31" s="176"/>
      <c r="B31" s="177"/>
      <c r="C31" s="177" t="s">
        <v>214</v>
      </c>
      <c r="D31" s="177"/>
      <c r="E31" s="177"/>
      <c r="F31" s="177"/>
      <c r="G31" s="177"/>
      <c r="H31" s="181"/>
      <c r="I31" s="181"/>
      <c r="J31" s="181"/>
      <c r="K31" s="181"/>
      <c r="L31" s="181"/>
      <c r="M31" s="181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93">
        <v>0</v>
      </c>
      <c r="AG31" s="193">
        <v>0</v>
      </c>
      <c r="AH31" s="182">
        <v>24427</v>
      </c>
      <c r="AI31" s="179"/>
      <c r="AJ31" s="193"/>
      <c r="AK31" s="193"/>
      <c r="AL31" s="182"/>
      <c r="AM31" s="10"/>
    </row>
    <row r="32" spans="1:39" ht="15.75">
      <c r="A32" s="176"/>
      <c r="B32" s="177"/>
      <c r="C32" s="177"/>
      <c r="D32" s="178"/>
      <c r="E32" s="177"/>
      <c r="F32" s="177"/>
      <c r="G32" s="178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93"/>
      <c r="AG32" s="193"/>
      <c r="AH32" s="182"/>
      <c r="AI32" s="179"/>
      <c r="AJ32" s="193"/>
      <c r="AK32" s="193"/>
      <c r="AL32" s="182"/>
      <c r="AM32" s="10"/>
    </row>
    <row r="33" spans="1:39" ht="15.75">
      <c r="A33" s="176"/>
      <c r="B33" s="199" t="s">
        <v>196</v>
      </c>
      <c r="C33" s="177"/>
      <c r="D33" s="178"/>
      <c r="E33" s="177"/>
      <c r="F33" s="177"/>
      <c r="G33" s="178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93">
        <f>AF26</f>
        <v>0</v>
      </c>
      <c r="AG33" s="193">
        <f>AG26</f>
        <v>0</v>
      </c>
      <c r="AH33" s="193">
        <f>AH31</f>
        <v>24427</v>
      </c>
      <c r="AI33" s="179"/>
      <c r="AJ33" s="193" t="e">
        <f>#REF!+#REF!+#REF!</f>
        <v>#REF!</v>
      </c>
      <c r="AK33" s="193" t="e">
        <f>#REF!+#REF!+#REF!</f>
        <v>#REF!</v>
      </c>
      <c r="AL33" s="182" t="e">
        <f>#REF!+#REF!+#REF!</f>
        <v>#REF!</v>
      </c>
      <c r="AM33" s="10"/>
    </row>
    <row r="34" spans="1:39" ht="15.75">
      <c r="A34" s="174"/>
      <c r="B34" s="544"/>
      <c r="C34" s="424"/>
      <c r="D34" s="424"/>
      <c r="E34" s="424"/>
      <c r="F34" s="424"/>
      <c r="G34" s="42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192"/>
      <c r="AG34" s="192"/>
      <c r="AH34" s="168"/>
      <c r="AI34" s="425"/>
      <c r="AJ34" s="192"/>
      <c r="AK34" s="192"/>
      <c r="AL34" s="168"/>
      <c r="AM34" s="10"/>
    </row>
    <row r="35" spans="1:39" ht="15.75">
      <c r="A35" s="205" t="s">
        <v>121</v>
      </c>
      <c r="B35" s="539"/>
      <c r="C35" s="200"/>
      <c r="D35" s="200"/>
      <c r="E35" s="200"/>
      <c r="F35" s="200"/>
      <c r="G35" s="200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3">
        <v>0</v>
      </c>
      <c r="AG35" s="203">
        <v>0</v>
      </c>
      <c r="AH35" s="203">
        <f>AH33+AH26</f>
        <v>44227</v>
      </c>
      <c r="AI35" s="202"/>
      <c r="AJ35" s="203" t="e">
        <f>AJ33+AJ24</f>
        <v>#REF!</v>
      </c>
      <c r="AK35" s="203" t="e">
        <f>AK33+AK24</f>
        <v>#REF!</v>
      </c>
      <c r="AL35" s="201" t="e">
        <f>AL33+AL24</f>
        <v>#REF!</v>
      </c>
      <c r="AM35" s="10"/>
    </row>
    <row r="36" spans="1:39" ht="15.75">
      <c r="A36" s="176"/>
      <c r="B36" s="178"/>
      <c r="C36" s="178"/>
      <c r="D36" s="178"/>
      <c r="E36" s="178"/>
      <c r="F36" s="178"/>
      <c r="G36" s="178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93"/>
      <c r="AG36" s="193"/>
      <c r="AH36" s="182"/>
      <c r="AI36" s="179"/>
      <c r="AJ36" s="193"/>
      <c r="AK36" s="193"/>
      <c r="AL36" s="182"/>
      <c r="AM36" s="10"/>
    </row>
    <row r="37" spans="1:39" ht="15.75">
      <c r="A37" s="176" t="s">
        <v>58</v>
      </c>
      <c r="B37" s="177"/>
      <c r="C37" s="178"/>
      <c r="D37" s="178"/>
      <c r="E37" s="178"/>
      <c r="F37" s="178"/>
      <c r="G37" s="178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93"/>
      <c r="AG37" s="193"/>
      <c r="AH37" s="182"/>
      <c r="AI37" s="179"/>
      <c r="AJ37" s="193"/>
      <c r="AK37" s="193"/>
      <c r="AL37" s="182"/>
      <c r="AM37" s="10"/>
    </row>
    <row r="38" spans="1:39" ht="15.75">
      <c r="A38" s="176"/>
      <c r="B38" s="177" t="s">
        <v>207</v>
      </c>
      <c r="C38" s="177"/>
      <c r="D38" s="177"/>
      <c r="E38" s="177"/>
      <c r="F38" s="177"/>
      <c r="G38" s="177"/>
      <c r="H38" s="181"/>
      <c r="I38" s="181"/>
      <c r="J38" s="181"/>
      <c r="K38" s="181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93">
        <v>0</v>
      </c>
      <c r="AG38" s="193">
        <v>0</v>
      </c>
      <c r="AH38" s="182">
        <v>0</v>
      </c>
      <c r="AI38" s="179" t="s">
        <v>107</v>
      </c>
      <c r="AJ38" s="193" t="s">
        <v>107</v>
      </c>
      <c r="AK38" s="193"/>
      <c r="AL38" s="182"/>
      <c r="AM38" s="10"/>
    </row>
    <row r="39" spans="1:39" ht="15.75">
      <c r="A39" s="176"/>
      <c r="B39" s="177" t="s">
        <v>116</v>
      </c>
      <c r="C39" s="177"/>
      <c r="D39" s="177"/>
      <c r="E39" s="177"/>
      <c r="F39" s="177"/>
      <c r="G39" s="177"/>
      <c r="H39" s="181"/>
      <c r="I39" s="181"/>
      <c r="J39" s="181"/>
      <c r="K39" s="181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93">
        <v>0</v>
      </c>
      <c r="AG39" s="193">
        <v>0</v>
      </c>
      <c r="AH39" s="182">
        <v>-44227</v>
      </c>
      <c r="AI39" s="179"/>
      <c r="AJ39" s="193"/>
      <c r="AK39" s="193"/>
      <c r="AL39" s="182"/>
      <c r="AM39" s="10"/>
    </row>
    <row r="40" spans="1:39" ht="15.75" hidden="1">
      <c r="A40" s="176"/>
      <c r="B40" s="177"/>
      <c r="C40" s="177" t="s">
        <v>143</v>
      </c>
      <c r="D40" s="177"/>
      <c r="E40" s="177"/>
      <c r="F40" s="177"/>
      <c r="G40" s="177"/>
      <c r="H40" s="181"/>
      <c r="I40" s="181"/>
      <c r="J40" s="181"/>
      <c r="K40" s="181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93"/>
      <c r="AG40" s="193"/>
      <c r="AH40" s="182"/>
      <c r="AI40" s="179"/>
      <c r="AJ40" s="193"/>
      <c r="AK40" s="193"/>
      <c r="AL40" s="182"/>
      <c r="AM40" s="10"/>
    </row>
    <row r="41" spans="1:39" ht="16.5" customHeight="1" hidden="1">
      <c r="A41" s="174"/>
      <c r="B41" s="13"/>
      <c r="C41" s="8" t="s">
        <v>126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192"/>
      <c r="AG41" s="192"/>
      <c r="AH41" s="168"/>
      <c r="AI41" s="20"/>
      <c r="AJ41" s="192"/>
      <c r="AK41" s="192"/>
      <c r="AL41" s="168"/>
      <c r="AM41" s="10"/>
    </row>
    <row r="42" spans="1:39" ht="15.75" hidden="1">
      <c r="A42" s="174"/>
      <c r="B42" s="13"/>
      <c r="C42" s="8" t="s">
        <v>138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192"/>
      <c r="AG42" s="192"/>
      <c r="AH42" s="168"/>
      <c r="AI42" s="20"/>
      <c r="AJ42" s="192"/>
      <c r="AK42" s="192"/>
      <c r="AL42" s="168"/>
      <c r="AM42" s="10"/>
    </row>
    <row r="43" spans="1:39" ht="15.75" hidden="1">
      <c r="A43" s="174"/>
      <c r="B43" s="13"/>
      <c r="C43" s="8" t="s">
        <v>139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195"/>
      <c r="AG43" s="195"/>
      <c r="AH43" s="170"/>
      <c r="AI43" s="20"/>
      <c r="AJ43" s="195"/>
      <c r="AK43" s="195"/>
      <c r="AL43" s="170"/>
      <c r="AM43" s="10"/>
    </row>
    <row r="44" spans="1:39" ht="15.75">
      <c r="A44" s="176"/>
      <c r="B44" s="177"/>
      <c r="C44" s="177"/>
      <c r="D44" s="177"/>
      <c r="E44" s="177"/>
      <c r="F44" s="177"/>
      <c r="G44" s="177"/>
      <c r="H44" s="181"/>
      <c r="I44" s="181"/>
      <c r="J44" s="181"/>
      <c r="K44" s="181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93"/>
      <c r="AG44" s="193"/>
      <c r="AH44" s="182"/>
      <c r="AI44" s="179"/>
      <c r="AJ44" s="193">
        <f>SUM(AJ39:AJ43)</f>
        <v>0</v>
      </c>
      <c r="AK44" s="193">
        <f>SUM(AK39:AK43)</f>
        <v>0</v>
      </c>
      <c r="AL44" s="182">
        <f>SUM(AL39:AL43)</f>
        <v>0</v>
      </c>
      <c r="AM44" s="10"/>
    </row>
    <row r="45" spans="1:39" ht="15.75">
      <c r="A45" s="176"/>
      <c r="B45" s="177" t="s">
        <v>59</v>
      </c>
      <c r="C45" s="177"/>
      <c r="D45" s="177"/>
      <c r="E45" s="177"/>
      <c r="F45" s="177"/>
      <c r="G45" s="177"/>
      <c r="H45" s="181"/>
      <c r="I45" s="181"/>
      <c r="J45" s="181"/>
      <c r="K45" s="181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92">
        <f>SUM(AF44)</f>
        <v>0</v>
      </c>
      <c r="AG45" s="192">
        <f>SUM(AG44)</f>
        <v>0</v>
      </c>
      <c r="AH45" s="192">
        <v>-44227</v>
      </c>
      <c r="AI45" s="179"/>
      <c r="AJ45" s="193" t="e">
        <f>SUM(#REF!+#REF!)</f>
        <v>#REF!</v>
      </c>
      <c r="AK45" s="193" t="e">
        <f>SUM(#REF!+#REF!)</f>
        <v>#REF!</v>
      </c>
      <c r="AL45" s="193" t="e">
        <f>SUM(#REF!+#REF!)</f>
        <v>#REF!</v>
      </c>
      <c r="AM45" s="10"/>
    </row>
    <row r="46" spans="1:39" ht="15.75">
      <c r="A46" s="629"/>
      <c r="B46" s="630"/>
      <c r="C46" s="630"/>
      <c r="D46" s="200"/>
      <c r="E46" s="200"/>
      <c r="F46" s="200"/>
      <c r="G46" s="200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474"/>
      <c r="AG46" s="474"/>
      <c r="AH46" s="474"/>
      <c r="AI46" s="202"/>
      <c r="AJ46" s="203" t="e">
        <f>AJ44+AJ35+AJ45</f>
        <v>#REF!</v>
      </c>
      <c r="AK46" s="203" t="e">
        <f>AK44+AK35+AK45</f>
        <v>#REF!</v>
      </c>
      <c r="AL46" s="203" t="e">
        <f>AL44+AL35+AL45</f>
        <v>#REF!</v>
      </c>
      <c r="AM46" s="10"/>
    </row>
    <row r="47" spans="1:39" ht="15.75">
      <c r="A47" s="629" t="s">
        <v>122</v>
      </c>
      <c r="B47" s="630"/>
      <c r="C47" s="630"/>
      <c r="D47" s="200"/>
      <c r="E47" s="200"/>
      <c r="F47" s="200"/>
      <c r="G47" s="200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3">
        <f>AF35+AF45</f>
        <v>0</v>
      </c>
      <c r="AG47" s="203">
        <f>AG35+AG45</f>
        <v>0</v>
      </c>
      <c r="AH47" s="203">
        <v>0</v>
      </c>
      <c r="AI47" s="202"/>
      <c r="AJ47" s="203"/>
      <c r="AK47" s="203"/>
      <c r="AL47" s="201"/>
      <c r="AM47" s="10"/>
    </row>
    <row r="48" spans="1:39" ht="15.75">
      <c r="A48" s="631" t="s">
        <v>123</v>
      </c>
      <c r="B48" s="632"/>
      <c r="C48" s="632"/>
      <c r="D48" s="48"/>
      <c r="E48" s="48"/>
      <c r="F48" s="48"/>
      <c r="G48" s="48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95">
        <f>AF47-AF24</f>
        <v>0</v>
      </c>
      <c r="AG48" s="195">
        <f>AG47-AG24</f>
        <v>0</v>
      </c>
      <c r="AH48" s="170">
        <f>AH47-AH26</f>
        <v>-19800</v>
      </c>
      <c r="AI48" s="173"/>
      <c r="AJ48" s="195" t="e">
        <f>AJ46-AJ24</f>
        <v>#REF!</v>
      </c>
      <c r="AK48" s="195" t="e">
        <f>AK46-AK24</f>
        <v>#REF!</v>
      </c>
      <c r="AL48" s="170" t="e">
        <f>AL46-AL24</f>
        <v>#REF!</v>
      </c>
      <c r="AM48" s="10"/>
    </row>
    <row r="49" ht="15.75">
      <c r="AM49" s="10"/>
    </row>
    <row r="50" ht="15.75">
      <c r="AM50" s="10"/>
    </row>
    <row r="51" ht="15.75">
      <c r="AM51" s="10"/>
    </row>
    <row r="52" spans="1:39" ht="22.5">
      <c r="A52" s="197" t="s">
        <v>93</v>
      </c>
      <c r="B52" s="11"/>
      <c r="C52" s="11"/>
      <c r="D52" s="11"/>
      <c r="E52" s="11"/>
      <c r="F52" s="11"/>
      <c r="G52" s="11"/>
      <c r="H52" s="17"/>
      <c r="I52" s="17"/>
      <c r="J52" s="17"/>
      <c r="K52" s="17"/>
      <c r="L52" s="17"/>
      <c r="M52" s="17"/>
      <c r="N52" s="17"/>
      <c r="O52" s="17"/>
      <c r="P52" s="17"/>
      <c r="Q52" s="1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0"/>
    </row>
    <row r="53" spans="1:39" ht="23.25">
      <c r="A53" s="198" t="s">
        <v>65</v>
      </c>
      <c r="B53" s="11"/>
      <c r="C53" s="11"/>
      <c r="D53" s="11"/>
      <c r="E53" s="11"/>
      <c r="F53" s="11"/>
      <c r="G53" s="11"/>
      <c r="H53" s="17"/>
      <c r="I53" s="17"/>
      <c r="J53" s="17"/>
      <c r="K53" s="17"/>
      <c r="L53" s="17"/>
      <c r="M53" s="17"/>
      <c r="N53" s="17"/>
      <c r="O53" s="17"/>
      <c r="P53" s="17"/>
      <c r="Q53" s="18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0"/>
    </row>
    <row r="54" spans="1:39" ht="23.25">
      <c r="A54" s="198" t="s">
        <v>66</v>
      </c>
      <c r="B54" s="11"/>
      <c r="C54" s="11"/>
      <c r="D54" s="11"/>
      <c r="E54" s="11"/>
      <c r="F54" s="11"/>
      <c r="G54" s="11"/>
      <c r="H54" s="17"/>
      <c r="I54" s="17"/>
      <c r="J54" s="17"/>
      <c r="K54" s="17"/>
      <c r="L54" s="17"/>
      <c r="M54" s="17"/>
      <c r="N54" s="17"/>
      <c r="O54" s="17"/>
      <c r="P54" s="17"/>
      <c r="Q54" s="18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0"/>
    </row>
    <row r="55" spans="1:39" ht="23.25">
      <c r="A55" s="198" t="s">
        <v>80</v>
      </c>
      <c r="B55" s="11"/>
      <c r="C55" s="11"/>
      <c r="D55" s="11"/>
      <c r="E55" s="11"/>
      <c r="F55" s="11"/>
      <c r="G55" s="11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0"/>
    </row>
    <row r="56" ht="15.75">
      <c r="AM56" s="10"/>
    </row>
    <row r="57" ht="15.75">
      <c r="AM57" s="10"/>
    </row>
    <row r="58" ht="15.75">
      <c r="AM58" s="10"/>
    </row>
    <row r="59" ht="18" customHeight="1">
      <c r="AM59" s="10"/>
    </row>
    <row r="60" spans="1:39" ht="18" customHeight="1">
      <c r="A60" s="377"/>
      <c r="B60" s="377"/>
      <c r="C60" s="377"/>
      <c r="D60" s="377"/>
      <c r="E60" s="377"/>
      <c r="F60" s="377"/>
      <c r="G60" s="377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10"/>
    </row>
    <row r="61" spans="1:38" ht="18" customHeight="1">
      <c r="A61" s="513"/>
      <c r="B61" s="514"/>
      <c r="C61" s="514"/>
      <c r="D61" s="514"/>
      <c r="E61" s="514"/>
      <c r="F61" s="514"/>
      <c r="G61" s="514"/>
      <c r="H61" s="515" t="s">
        <v>69</v>
      </c>
      <c r="I61" s="516"/>
      <c r="J61" s="516"/>
      <c r="K61" s="171"/>
      <c r="L61" s="517"/>
      <c r="M61" s="518"/>
      <c r="N61" s="518"/>
      <c r="O61" s="519"/>
      <c r="P61" s="520">
        <v>2008</v>
      </c>
      <c r="Q61" s="521"/>
      <c r="R61" s="521"/>
      <c r="S61" s="171"/>
      <c r="T61" s="520">
        <v>2008</v>
      </c>
      <c r="U61" s="521"/>
      <c r="V61" s="521"/>
      <c r="W61" s="171"/>
      <c r="X61" s="520">
        <v>2008</v>
      </c>
      <c r="Y61" s="521"/>
      <c r="Z61" s="521"/>
      <c r="AA61" s="171"/>
      <c r="AB61" s="520">
        <v>2008</v>
      </c>
      <c r="AC61" s="521"/>
      <c r="AD61" s="521"/>
      <c r="AE61" s="171"/>
      <c r="AF61" s="520">
        <v>2008</v>
      </c>
      <c r="AG61" s="521"/>
      <c r="AH61" s="522"/>
      <c r="AI61" s="294"/>
      <c r="AJ61" s="292" t="s">
        <v>63</v>
      </c>
      <c r="AK61" s="293"/>
      <c r="AL61" s="297"/>
    </row>
    <row r="62" spans="1:38" ht="28.5" customHeight="1">
      <c r="A62" s="174"/>
      <c r="B62" s="523"/>
      <c r="C62" s="11"/>
      <c r="D62" s="11"/>
      <c r="F62" s="523"/>
      <c r="H62" s="524" t="s">
        <v>161</v>
      </c>
      <c r="I62" s="525"/>
      <c r="J62" s="525"/>
      <c r="K62" s="526"/>
      <c r="L62" s="524" t="s">
        <v>212</v>
      </c>
      <c r="M62" s="525"/>
      <c r="N62" s="525"/>
      <c r="O62" s="526"/>
      <c r="P62" s="545" t="s">
        <v>90</v>
      </c>
      <c r="Q62" s="527"/>
      <c r="R62" s="527"/>
      <c r="S62" s="528"/>
      <c r="T62" s="524" t="s">
        <v>113</v>
      </c>
      <c r="U62" s="525"/>
      <c r="V62" s="525"/>
      <c r="W62" s="526"/>
      <c r="X62" s="524" t="s">
        <v>114</v>
      </c>
      <c r="Y62" s="529"/>
      <c r="Z62" s="529"/>
      <c r="AA62" s="526"/>
      <c r="AB62" s="524" t="s">
        <v>116</v>
      </c>
      <c r="AC62" s="529"/>
      <c r="AD62" s="529"/>
      <c r="AE62" s="526"/>
      <c r="AF62" s="524" t="s">
        <v>104</v>
      </c>
      <c r="AG62" s="525"/>
      <c r="AH62" s="530"/>
      <c r="AI62" s="304"/>
      <c r="AJ62" s="302" t="s">
        <v>110</v>
      </c>
      <c r="AK62" s="303"/>
      <c r="AL62" s="306"/>
    </row>
    <row r="63" spans="1:38" ht="18" customHeight="1" thickBot="1">
      <c r="A63" s="531" t="s">
        <v>105</v>
      </c>
      <c r="B63" s="183"/>
      <c r="C63" s="183"/>
      <c r="D63" s="183"/>
      <c r="E63" s="183"/>
      <c r="F63" s="183"/>
      <c r="G63" s="183"/>
      <c r="H63" s="532" t="s">
        <v>106</v>
      </c>
      <c r="I63" s="533" t="s">
        <v>200</v>
      </c>
      <c r="J63" s="534" t="s">
        <v>108</v>
      </c>
      <c r="K63" s="184"/>
      <c r="L63" s="532" t="s">
        <v>106</v>
      </c>
      <c r="M63" s="533" t="s">
        <v>200</v>
      </c>
      <c r="N63" s="534" t="s">
        <v>108</v>
      </c>
      <c r="O63" s="184"/>
      <c r="P63" s="532" t="s">
        <v>106</v>
      </c>
      <c r="Q63" s="533" t="s">
        <v>200</v>
      </c>
      <c r="R63" s="534" t="s">
        <v>108</v>
      </c>
      <c r="S63" s="184"/>
      <c r="T63" s="532" t="s">
        <v>106</v>
      </c>
      <c r="U63" s="533" t="s">
        <v>200</v>
      </c>
      <c r="V63" s="534" t="s">
        <v>108</v>
      </c>
      <c r="W63" s="184"/>
      <c r="X63" s="532" t="s">
        <v>106</v>
      </c>
      <c r="Y63" s="533" t="s">
        <v>200</v>
      </c>
      <c r="Z63" s="534" t="s">
        <v>108</v>
      </c>
      <c r="AA63" s="184"/>
      <c r="AB63" s="532" t="s">
        <v>106</v>
      </c>
      <c r="AC63" s="533" t="s">
        <v>200</v>
      </c>
      <c r="AD63" s="534" t="s">
        <v>108</v>
      </c>
      <c r="AE63" s="184"/>
      <c r="AF63" s="532" t="s">
        <v>106</v>
      </c>
      <c r="AG63" s="533" t="s">
        <v>200</v>
      </c>
      <c r="AH63" s="535" t="s">
        <v>108</v>
      </c>
      <c r="AI63" s="312"/>
      <c r="AJ63" s="309" t="s">
        <v>106</v>
      </c>
      <c r="AK63" s="310" t="s">
        <v>200</v>
      </c>
      <c r="AL63" s="313" t="s">
        <v>108</v>
      </c>
    </row>
    <row r="64" spans="1:38" ht="18" customHeight="1">
      <c r="A64" s="176"/>
      <c r="B64" s="633" t="s">
        <v>195</v>
      </c>
      <c r="C64" s="634"/>
      <c r="D64" s="634"/>
      <c r="E64" s="634"/>
      <c r="F64" s="634"/>
      <c r="G64" s="635"/>
      <c r="H64" s="180">
        <v>0</v>
      </c>
      <c r="I64" s="181">
        <v>0</v>
      </c>
      <c r="J64" s="536">
        <v>49361</v>
      </c>
      <c r="K64" s="181"/>
      <c r="L64" s="180">
        <v>0</v>
      </c>
      <c r="M64" s="181">
        <v>0</v>
      </c>
      <c r="N64" s="536">
        <v>19800</v>
      </c>
      <c r="O64" s="181"/>
      <c r="P64" s="180">
        <v>0</v>
      </c>
      <c r="Q64" s="181">
        <v>0</v>
      </c>
      <c r="R64" s="536">
        <v>24427</v>
      </c>
      <c r="S64" s="181"/>
      <c r="T64" s="180">
        <f>P64+L64</f>
        <v>0</v>
      </c>
      <c r="U64" s="181">
        <f>Q64+M64</f>
        <v>0</v>
      </c>
      <c r="V64" s="582">
        <f>R64+N64</f>
        <v>44227</v>
      </c>
      <c r="W64" s="181"/>
      <c r="X64" s="180">
        <v>0</v>
      </c>
      <c r="Y64" s="181">
        <v>0</v>
      </c>
      <c r="Z64" s="536">
        <v>0</v>
      </c>
      <c r="AA64" s="181"/>
      <c r="AB64" s="180">
        <v>0</v>
      </c>
      <c r="AC64" s="181">
        <v>0</v>
      </c>
      <c r="AD64" s="582">
        <v>-44227</v>
      </c>
      <c r="AE64" s="181"/>
      <c r="AF64" s="180">
        <f>X64+T64</f>
        <v>0</v>
      </c>
      <c r="AG64" s="181">
        <f>Y64+U64</f>
        <v>0</v>
      </c>
      <c r="AH64" s="537">
        <v>0</v>
      </c>
      <c r="AI64" s="318"/>
      <c r="AJ64" s="317">
        <f>AF64-L64</f>
        <v>0</v>
      </c>
      <c r="AK64" s="318">
        <f>AG64-M64</f>
        <v>0</v>
      </c>
      <c r="AL64" s="320">
        <f>AH64-N64</f>
        <v>-19800</v>
      </c>
    </row>
    <row r="65" spans="1:39" ht="18" customHeight="1">
      <c r="A65" s="583"/>
      <c r="B65" s="584" t="s">
        <v>215</v>
      </c>
      <c r="C65" s="585"/>
      <c r="D65" s="585"/>
      <c r="E65" s="585"/>
      <c r="F65" s="585"/>
      <c r="G65" s="585"/>
      <c r="H65" s="267">
        <v>0</v>
      </c>
      <c r="I65" s="586">
        <v>0</v>
      </c>
      <c r="J65" s="587">
        <v>-792</v>
      </c>
      <c r="K65" s="586"/>
      <c r="L65" s="267">
        <v>0</v>
      </c>
      <c r="M65" s="586">
        <v>0</v>
      </c>
      <c r="N65" s="586">
        <v>0</v>
      </c>
      <c r="O65" s="586"/>
      <c r="P65" s="267">
        <v>0</v>
      </c>
      <c r="Q65" s="586">
        <v>0</v>
      </c>
      <c r="R65" s="586">
        <v>0</v>
      </c>
      <c r="S65" s="586"/>
      <c r="T65" s="267">
        <v>0</v>
      </c>
      <c r="U65" s="586">
        <v>0</v>
      </c>
      <c r="V65" s="586">
        <v>0</v>
      </c>
      <c r="W65" s="586"/>
      <c r="X65" s="267">
        <v>0</v>
      </c>
      <c r="Y65" s="586">
        <v>0</v>
      </c>
      <c r="Z65" s="586">
        <v>0</v>
      </c>
      <c r="AA65" s="586"/>
      <c r="AB65" s="267">
        <v>0</v>
      </c>
      <c r="AC65" s="586">
        <v>0</v>
      </c>
      <c r="AD65" s="586">
        <v>0</v>
      </c>
      <c r="AE65" s="586"/>
      <c r="AF65" s="267">
        <v>0</v>
      </c>
      <c r="AG65" s="586">
        <v>0</v>
      </c>
      <c r="AH65" s="589">
        <v>0</v>
      </c>
      <c r="AI65" s="581"/>
      <c r="AJ65" s="333"/>
      <c r="AK65" s="581"/>
      <c r="AL65" s="588"/>
      <c r="AM65" s="13"/>
    </row>
    <row r="66" spans="1:39" ht="18" customHeight="1">
      <c r="A66" s="538"/>
      <c r="B66" s="539"/>
      <c r="C66" s="539" t="s">
        <v>201</v>
      </c>
      <c r="D66" s="200"/>
      <c r="E66" s="200"/>
      <c r="F66" s="200"/>
      <c r="G66" s="539"/>
      <c r="H66" s="540">
        <f>SUM(H64:H64)</f>
        <v>0</v>
      </c>
      <c r="I66" s="541">
        <f>SUM(I64:I64)</f>
        <v>0</v>
      </c>
      <c r="J66" s="541">
        <f>SUM(J64:J65)</f>
        <v>48569</v>
      </c>
      <c r="K66" s="541"/>
      <c r="L66" s="540">
        <f>SUM(L64:L64)</f>
        <v>0</v>
      </c>
      <c r="M66" s="541">
        <f>SUM(M64:M64)</f>
        <v>0</v>
      </c>
      <c r="N66" s="541">
        <f>SUM(N64:N64)</f>
        <v>19800</v>
      </c>
      <c r="O66" s="541"/>
      <c r="P66" s="540">
        <f>SUM(P64:P64)</f>
        <v>0</v>
      </c>
      <c r="Q66" s="541">
        <f>SUM(Q64:Q64)</f>
        <v>0</v>
      </c>
      <c r="R66" s="541">
        <f>SUM(R64:R64)</f>
        <v>24427</v>
      </c>
      <c r="S66" s="541"/>
      <c r="T66" s="540">
        <f>SUM(T64:T64)</f>
        <v>0</v>
      </c>
      <c r="U66" s="541">
        <f>SUM(U64:U64)</f>
        <v>0</v>
      </c>
      <c r="V66" s="541">
        <f>SUM(V64:V64)</f>
        <v>44227</v>
      </c>
      <c r="W66" s="541"/>
      <c r="X66" s="540">
        <f>SUM(X64:X64)</f>
        <v>0</v>
      </c>
      <c r="Y66" s="541">
        <f>SUM(Y64:Y64)</f>
        <v>0</v>
      </c>
      <c r="Z66" s="541">
        <f>SUM(Z64:Z64)</f>
        <v>0</v>
      </c>
      <c r="AA66" s="541"/>
      <c r="AB66" s="540">
        <f>SUM(AB64:AB64)</f>
        <v>0</v>
      </c>
      <c r="AC66" s="541">
        <f>SUM(AC64:AC64)</f>
        <v>0</v>
      </c>
      <c r="AD66" s="541">
        <f>SUM(AD64:AD64)</f>
        <v>-44227</v>
      </c>
      <c r="AE66" s="541"/>
      <c r="AF66" s="540">
        <f>SUM(AF64:AF64)</f>
        <v>0</v>
      </c>
      <c r="AG66" s="541">
        <f>SUM(AG64:AG64)</f>
        <v>0</v>
      </c>
      <c r="AH66" s="201">
        <v>0</v>
      </c>
      <c r="AI66" s="331"/>
      <c r="AJ66" s="330">
        <f>SUM(AJ64:AJ64)</f>
        <v>0</v>
      </c>
      <c r="AK66" s="331">
        <f>SUM(AK64:AK64)</f>
        <v>0</v>
      </c>
      <c r="AL66" s="332">
        <f>SUM(AL64:AL64)</f>
        <v>-19800</v>
      </c>
      <c r="AM66" s="13"/>
    </row>
    <row r="67" spans="1:38" ht="18" customHeight="1">
      <c r="A67" s="174"/>
      <c r="H67" s="542"/>
      <c r="L67" s="542"/>
      <c r="P67" s="542"/>
      <c r="T67" s="542"/>
      <c r="X67" s="542"/>
      <c r="AB67" s="542"/>
      <c r="AF67" s="542"/>
      <c r="AG67" s="463"/>
      <c r="AH67" s="168"/>
      <c r="AI67" s="334"/>
      <c r="AJ67" s="333"/>
      <c r="AK67" s="334"/>
      <c r="AL67" s="335"/>
    </row>
    <row r="68" spans="1:38" ht="18" customHeight="1">
      <c r="A68" s="538" t="s">
        <v>83</v>
      </c>
      <c r="B68" s="543"/>
      <c r="C68" s="48"/>
      <c r="D68" s="48"/>
      <c r="E68" s="48"/>
      <c r="F68" s="48"/>
      <c r="G68" s="543"/>
      <c r="H68" s="175"/>
      <c r="I68" s="526"/>
      <c r="J68" s="526"/>
      <c r="K68" s="526"/>
      <c r="L68" s="175"/>
      <c r="M68" s="526"/>
      <c r="N68" s="526"/>
      <c r="O68" s="526"/>
      <c r="P68" s="175"/>
      <c r="Q68" s="526"/>
      <c r="R68" s="526"/>
      <c r="S68" s="526"/>
      <c r="T68" s="175"/>
      <c r="U68" s="526">
        <f>+M68+Q68</f>
        <v>0</v>
      </c>
      <c r="V68" s="526"/>
      <c r="W68" s="526"/>
      <c r="X68" s="175"/>
      <c r="Y68" s="526"/>
      <c r="Z68" s="526"/>
      <c r="AA68" s="526"/>
      <c r="AB68" s="175"/>
      <c r="AC68" s="526"/>
      <c r="AD68" s="526"/>
      <c r="AE68" s="526"/>
      <c r="AF68" s="175"/>
      <c r="AG68" s="526">
        <f>Y68+U68</f>
        <v>0</v>
      </c>
      <c r="AH68" s="170"/>
      <c r="AI68" s="304"/>
      <c r="AJ68" s="325"/>
      <c r="AK68" s="304">
        <f>AG68-M68</f>
        <v>0</v>
      </c>
      <c r="AL68" s="326"/>
    </row>
    <row r="69" spans="1:38" ht="18" customHeight="1">
      <c r="A69" s="176"/>
      <c r="B69" s="177" t="s">
        <v>86</v>
      </c>
      <c r="C69" s="177"/>
      <c r="D69" s="178"/>
      <c r="E69" s="178"/>
      <c r="F69" s="178"/>
      <c r="G69" s="177"/>
      <c r="H69" s="180"/>
      <c r="I69" s="181">
        <f>+I66+I68</f>
        <v>0</v>
      </c>
      <c r="J69" s="181"/>
      <c r="K69" s="181"/>
      <c r="L69" s="180"/>
      <c r="M69" s="181">
        <f>+M66+M68</f>
        <v>0</v>
      </c>
      <c r="N69" s="181"/>
      <c r="O69" s="181"/>
      <c r="P69" s="180"/>
      <c r="Q69" s="181">
        <f>+Q66+Q68</f>
        <v>0</v>
      </c>
      <c r="R69" s="181"/>
      <c r="S69" s="181"/>
      <c r="T69" s="180"/>
      <c r="U69" s="181">
        <f>+U66+U68</f>
        <v>0</v>
      </c>
      <c r="V69" s="181"/>
      <c r="W69" s="181"/>
      <c r="X69" s="180"/>
      <c r="Y69" s="181">
        <f>+Y66+Y68</f>
        <v>0</v>
      </c>
      <c r="Z69" s="181"/>
      <c r="AA69" s="181"/>
      <c r="AB69" s="180"/>
      <c r="AC69" s="181">
        <f>+AC66+AC68</f>
        <v>0</v>
      </c>
      <c r="AD69" s="181"/>
      <c r="AE69" s="181"/>
      <c r="AF69" s="180"/>
      <c r="AG69" s="181">
        <f>+AG66+AG68</f>
        <v>0</v>
      </c>
      <c r="AH69" s="182"/>
      <c r="AI69" s="318"/>
      <c r="AJ69" s="317"/>
      <c r="AK69" s="318">
        <f>+AK66+AK68</f>
        <v>0</v>
      </c>
      <c r="AL69" s="321"/>
    </row>
    <row r="70" spans="1:38" ht="18" customHeight="1">
      <c r="A70" s="174"/>
      <c r="H70" s="542"/>
      <c r="L70" s="542"/>
      <c r="P70" s="542"/>
      <c r="T70" s="542"/>
      <c r="X70" s="542"/>
      <c r="AB70" s="542"/>
      <c r="AF70" s="542"/>
      <c r="AG70" s="463"/>
      <c r="AH70" s="168"/>
      <c r="AI70" s="334"/>
      <c r="AJ70" s="333"/>
      <c r="AK70" s="334"/>
      <c r="AL70" s="335"/>
    </row>
    <row r="71" spans="1:38" ht="18" customHeight="1">
      <c r="A71" s="176"/>
      <c r="B71" s="177" t="s">
        <v>84</v>
      </c>
      <c r="C71" s="177"/>
      <c r="D71" s="177"/>
      <c r="E71" s="177"/>
      <c r="F71" s="177"/>
      <c r="G71" s="177"/>
      <c r="H71" s="180"/>
      <c r="I71" s="181"/>
      <c r="J71" s="181"/>
      <c r="K71" s="181"/>
      <c r="L71" s="180"/>
      <c r="M71" s="181"/>
      <c r="N71" s="181"/>
      <c r="O71" s="181"/>
      <c r="P71" s="180"/>
      <c r="Q71" s="181"/>
      <c r="R71" s="181"/>
      <c r="S71" s="181"/>
      <c r="T71" s="180"/>
      <c r="U71" s="181"/>
      <c r="V71" s="181"/>
      <c r="W71" s="181"/>
      <c r="X71" s="180"/>
      <c r="Y71" s="181"/>
      <c r="Z71" s="181"/>
      <c r="AA71" s="181"/>
      <c r="AB71" s="180"/>
      <c r="AC71" s="181"/>
      <c r="AD71" s="181"/>
      <c r="AE71" s="181"/>
      <c r="AF71" s="180"/>
      <c r="AG71" s="181"/>
      <c r="AH71" s="182"/>
      <c r="AI71" s="318"/>
      <c r="AJ71" s="317"/>
      <c r="AK71" s="318"/>
      <c r="AL71" s="321"/>
    </row>
    <row r="72" spans="1:38" ht="18" customHeight="1">
      <c r="A72" s="176"/>
      <c r="B72" s="178"/>
      <c r="C72" s="177" t="s">
        <v>204</v>
      </c>
      <c r="D72" s="178"/>
      <c r="E72" s="178"/>
      <c r="F72" s="178"/>
      <c r="G72" s="177"/>
      <c r="H72" s="180"/>
      <c r="I72" s="181">
        <v>0</v>
      </c>
      <c r="J72" s="181"/>
      <c r="K72" s="181"/>
      <c r="L72" s="180"/>
      <c r="M72" s="181">
        <v>0</v>
      </c>
      <c r="N72" s="181"/>
      <c r="O72" s="181"/>
      <c r="P72" s="180"/>
      <c r="Q72" s="181">
        <v>0</v>
      </c>
      <c r="R72" s="181"/>
      <c r="S72" s="181"/>
      <c r="T72" s="180"/>
      <c r="U72" s="181">
        <v>0</v>
      </c>
      <c r="V72" s="181"/>
      <c r="W72" s="181"/>
      <c r="X72" s="180"/>
      <c r="Y72" s="181">
        <v>0</v>
      </c>
      <c r="Z72" s="181"/>
      <c r="AA72" s="181"/>
      <c r="AB72" s="180"/>
      <c r="AC72" s="181">
        <v>0</v>
      </c>
      <c r="AD72" s="181"/>
      <c r="AE72" s="181"/>
      <c r="AF72" s="180"/>
      <c r="AG72" s="181">
        <v>0</v>
      </c>
      <c r="AH72" s="182"/>
      <c r="AI72" s="318"/>
      <c r="AJ72" s="317"/>
      <c r="AK72" s="318">
        <f>AG72-M72</f>
        <v>0</v>
      </c>
      <c r="AL72" s="321"/>
    </row>
    <row r="73" spans="1:38" ht="18" customHeight="1">
      <c r="A73" s="538"/>
      <c r="B73" s="48"/>
      <c r="C73" s="543" t="s">
        <v>57</v>
      </c>
      <c r="D73" s="48"/>
      <c r="E73" s="48"/>
      <c r="F73" s="48"/>
      <c r="G73" s="543"/>
      <c r="H73" s="175"/>
      <c r="I73" s="526">
        <v>0</v>
      </c>
      <c r="J73" s="526"/>
      <c r="K73" s="526"/>
      <c r="L73" s="175"/>
      <c r="M73" s="526">
        <v>0</v>
      </c>
      <c r="N73" s="526"/>
      <c r="O73" s="526"/>
      <c r="P73" s="175"/>
      <c r="Q73" s="526">
        <v>0</v>
      </c>
      <c r="R73" s="526"/>
      <c r="S73" s="526"/>
      <c r="T73" s="175"/>
      <c r="U73" s="526">
        <v>0</v>
      </c>
      <c r="V73" s="526"/>
      <c r="W73" s="526"/>
      <c r="X73" s="175"/>
      <c r="Y73" s="526">
        <v>0</v>
      </c>
      <c r="Z73" s="526"/>
      <c r="AA73" s="526"/>
      <c r="AB73" s="175"/>
      <c r="AC73" s="526">
        <v>0</v>
      </c>
      <c r="AD73" s="526"/>
      <c r="AE73" s="526"/>
      <c r="AF73" s="175"/>
      <c r="AG73" s="526"/>
      <c r="AH73" s="170"/>
      <c r="AI73" s="304"/>
      <c r="AJ73" s="325"/>
      <c r="AK73" s="304">
        <f>AG73-M73</f>
        <v>0</v>
      </c>
      <c r="AL73" s="326"/>
    </row>
    <row r="74" spans="1:38" ht="18" customHeight="1">
      <c r="A74" s="538"/>
      <c r="B74" s="543" t="s">
        <v>85</v>
      </c>
      <c r="C74" s="48"/>
      <c r="D74" s="48"/>
      <c r="E74" s="48"/>
      <c r="F74" s="48"/>
      <c r="G74" s="543"/>
      <c r="H74" s="175"/>
      <c r="I74" s="526">
        <f>I73+I72+I69</f>
        <v>0</v>
      </c>
      <c r="J74" s="526"/>
      <c r="K74" s="526"/>
      <c r="L74" s="175"/>
      <c r="M74" s="526">
        <f>M73+M72+M69</f>
        <v>0</v>
      </c>
      <c r="N74" s="526"/>
      <c r="O74" s="526"/>
      <c r="P74" s="175"/>
      <c r="Q74" s="526">
        <f>Q73+Q72+Q69</f>
        <v>0</v>
      </c>
      <c r="R74" s="526"/>
      <c r="S74" s="526"/>
      <c r="T74" s="175"/>
      <c r="U74" s="526">
        <f>U73+U72+U69</f>
        <v>0</v>
      </c>
      <c r="V74" s="526"/>
      <c r="W74" s="526"/>
      <c r="X74" s="175"/>
      <c r="Y74" s="526">
        <f>Y73+Y72+Y69</f>
        <v>0</v>
      </c>
      <c r="Z74" s="526"/>
      <c r="AA74" s="526"/>
      <c r="AB74" s="175"/>
      <c r="AC74" s="526">
        <f>AC73+AC72+AC69</f>
        <v>0</v>
      </c>
      <c r="AD74" s="526"/>
      <c r="AE74" s="526"/>
      <c r="AF74" s="175"/>
      <c r="AG74" s="526">
        <f>AG73+AG72+AG69</f>
        <v>0</v>
      </c>
      <c r="AH74" s="170"/>
      <c r="AI74" s="304"/>
      <c r="AJ74" s="325"/>
      <c r="AK74" s="304">
        <f>AK73+AK72+AK69</f>
        <v>0</v>
      </c>
      <c r="AL74" s="326"/>
    </row>
    <row r="75" spans="1:39" ht="23.25">
      <c r="A75" s="511"/>
      <c r="B75" s="511"/>
      <c r="C75" s="511"/>
      <c r="D75" s="511"/>
      <c r="E75" s="511"/>
      <c r="F75" s="511"/>
      <c r="G75" s="511"/>
      <c r="H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U75" s="512"/>
      <c r="V75" s="512"/>
      <c r="W75" s="512"/>
      <c r="X75" s="512"/>
      <c r="Y75" s="512"/>
      <c r="Z75" s="512"/>
      <c r="AA75" s="512"/>
      <c r="AB75" s="512"/>
      <c r="AC75" s="512"/>
      <c r="AD75" s="512"/>
      <c r="AE75" s="512"/>
      <c r="AF75" s="512"/>
      <c r="AG75" s="512"/>
      <c r="AH75" s="512"/>
      <c r="AM75" s="10"/>
    </row>
    <row r="76" spans="1:39" ht="18" customHeight="1">
      <c r="A76" s="511"/>
      <c r="B76" s="511"/>
      <c r="C76" s="511"/>
      <c r="D76" s="511"/>
      <c r="E76" s="511"/>
      <c r="F76" s="511"/>
      <c r="G76" s="511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12"/>
      <c r="X76" s="512"/>
      <c r="Y76" s="512"/>
      <c r="Z76" s="512"/>
      <c r="AA76" s="512"/>
      <c r="AB76" s="512"/>
      <c r="AC76" s="512"/>
      <c r="AD76" s="512"/>
      <c r="AE76" s="512"/>
      <c r="AF76" s="512"/>
      <c r="AG76" s="512"/>
      <c r="AH76" s="512"/>
      <c r="AM76" s="10"/>
    </row>
    <row r="77" spans="1:39" ht="18" customHeight="1" hidden="1">
      <c r="A77" s="377" t="s">
        <v>95</v>
      </c>
      <c r="B77" s="377"/>
      <c r="C77" s="377"/>
      <c r="D77" s="377"/>
      <c r="E77" s="377"/>
      <c r="F77" s="377"/>
      <c r="G77" s="377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10"/>
    </row>
    <row r="78" spans="1:38" ht="18" customHeight="1" hidden="1">
      <c r="A78" s="290"/>
      <c r="B78" s="291"/>
      <c r="C78" s="291"/>
      <c r="D78" s="291"/>
      <c r="E78" s="291"/>
      <c r="F78" s="291"/>
      <c r="G78" s="291"/>
      <c r="H78" s="292" t="s">
        <v>61</v>
      </c>
      <c r="I78" s="293"/>
      <c r="J78" s="293"/>
      <c r="K78" s="294"/>
      <c r="L78" s="292" t="s">
        <v>62</v>
      </c>
      <c r="M78" s="293"/>
      <c r="N78" s="293"/>
      <c r="O78" s="294"/>
      <c r="P78" s="295">
        <v>2007</v>
      </c>
      <c r="Q78" s="296"/>
      <c r="R78" s="296"/>
      <c r="S78" s="294"/>
      <c r="T78" s="295">
        <v>2007</v>
      </c>
      <c r="U78" s="296"/>
      <c r="V78" s="296"/>
      <c r="W78" s="294"/>
      <c r="X78" s="295">
        <v>2007</v>
      </c>
      <c r="Y78" s="296"/>
      <c r="Z78" s="296"/>
      <c r="AA78" s="294"/>
      <c r="AB78" s="295">
        <v>2007</v>
      </c>
      <c r="AC78" s="296"/>
      <c r="AD78" s="296"/>
      <c r="AE78" s="294"/>
      <c r="AF78" s="295">
        <v>2007</v>
      </c>
      <c r="AG78" s="296"/>
      <c r="AH78" s="296"/>
      <c r="AI78" s="294"/>
      <c r="AJ78" s="292" t="s">
        <v>63</v>
      </c>
      <c r="AK78" s="293"/>
      <c r="AL78" s="297"/>
    </row>
    <row r="79" spans="1:38" ht="18" customHeight="1" hidden="1">
      <c r="A79" s="298"/>
      <c r="B79" s="299"/>
      <c r="C79" s="300"/>
      <c r="D79" s="300"/>
      <c r="E79" s="301"/>
      <c r="F79" s="299"/>
      <c r="G79" s="301"/>
      <c r="H79" s="302" t="s">
        <v>100</v>
      </c>
      <c r="I79" s="303"/>
      <c r="J79" s="303"/>
      <c r="K79" s="304"/>
      <c r="L79" s="302" t="s">
        <v>98</v>
      </c>
      <c r="M79" s="303"/>
      <c r="N79" s="303"/>
      <c r="O79" s="304"/>
      <c r="P79" s="302" t="s">
        <v>154</v>
      </c>
      <c r="Q79" s="305"/>
      <c r="R79" s="305"/>
      <c r="S79" s="304"/>
      <c r="T79" s="302" t="s">
        <v>113</v>
      </c>
      <c r="U79" s="303"/>
      <c r="V79" s="303"/>
      <c r="W79" s="304"/>
      <c r="X79" s="302" t="s">
        <v>114</v>
      </c>
      <c r="Y79" s="305"/>
      <c r="Z79" s="305"/>
      <c r="AA79" s="304"/>
      <c r="AB79" s="302" t="s">
        <v>116</v>
      </c>
      <c r="AC79" s="305"/>
      <c r="AD79" s="305"/>
      <c r="AE79" s="304"/>
      <c r="AF79" s="302" t="s">
        <v>104</v>
      </c>
      <c r="AG79" s="303"/>
      <c r="AH79" s="303"/>
      <c r="AI79" s="304"/>
      <c r="AJ79" s="302" t="s">
        <v>110</v>
      </c>
      <c r="AK79" s="303"/>
      <c r="AL79" s="306"/>
    </row>
    <row r="80" spans="1:38" ht="18" customHeight="1" hidden="1" thickBot="1">
      <c r="A80" s="307" t="s">
        <v>105</v>
      </c>
      <c r="B80" s="308"/>
      <c r="C80" s="308"/>
      <c r="D80" s="308"/>
      <c r="E80" s="308"/>
      <c r="F80" s="308"/>
      <c r="G80" s="308"/>
      <c r="H80" s="309" t="s">
        <v>106</v>
      </c>
      <c r="I80" s="310" t="s">
        <v>200</v>
      </c>
      <c r="J80" s="311" t="s">
        <v>108</v>
      </c>
      <c r="K80" s="312"/>
      <c r="L80" s="309" t="s">
        <v>106</v>
      </c>
      <c r="M80" s="310" t="s">
        <v>200</v>
      </c>
      <c r="N80" s="311" t="s">
        <v>108</v>
      </c>
      <c r="O80" s="312"/>
      <c r="P80" s="309" t="s">
        <v>106</v>
      </c>
      <c r="Q80" s="310" t="s">
        <v>200</v>
      </c>
      <c r="R80" s="311" t="s">
        <v>108</v>
      </c>
      <c r="S80" s="312"/>
      <c r="T80" s="309" t="s">
        <v>106</v>
      </c>
      <c r="U80" s="310" t="s">
        <v>200</v>
      </c>
      <c r="V80" s="311" t="s">
        <v>108</v>
      </c>
      <c r="W80" s="312"/>
      <c r="X80" s="309" t="s">
        <v>106</v>
      </c>
      <c r="Y80" s="310" t="s">
        <v>200</v>
      </c>
      <c r="Z80" s="311" t="s">
        <v>108</v>
      </c>
      <c r="AA80" s="312"/>
      <c r="AB80" s="309" t="s">
        <v>106</v>
      </c>
      <c r="AC80" s="310" t="s">
        <v>200</v>
      </c>
      <c r="AD80" s="311" t="s">
        <v>108</v>
      </c>
      <c r="AE80" s="312"/>
      <c r="AF80" s="309" t="s">
        <v>106</v>
      </c>
      <c r="AG80" s="310" t="s">
        <v>200</v>
      </c>
      <c r="AH80" s="311" t="s">
        <v>108</v>
      </c>
      <c r="AI80" s="312"/>
      <c r="AJ80" s="309" t="s">
        <v>106</v>
      </c>
      <c r="AK80" s="310" t="s">
        <v>200</v>
      </c>
      <c r="AL80" s="313" t="s">
        <v>108</v>
      </c>
    </row>
    <row r="81" spans="1:38" ht="18" customHeight="1" hidden="1">
      <c r="A81" s="314"/>
      <c r="B81" s="636" t="s">
        <v>52</v>
      </c>
      <c r="C81" s="636"/>
      <c r="D81" s="636"/>
      <c r="E81" s="636"/>
      <c r="F81" s="636"/>
      <c r="G81" s="637"/>
      <c r="H81" s="317"/>
      <c r="I81" s="318"/>
      <c r="J81" s="319">
        <v>0</v>
      </c>
      <c r="K81" s="318"/>
      <c r="L81" s="317"/>
      <c r="M81" s="318"/>
      <c r="N81" s="319">
        <v>0</v>
      </c>
      <c r="O81" s="318"/>
      <c r="P81" s="317"/>
      <c r="Q81" s="318"/>
      <c r="R81" s="319">
        <v>0</v>
      </c>
      <c r="S81" s="318"/>
      <c r="T81" s="317">
        <f aca="true" t="shared" si="0" ref="T81:V84">P81+L81</f>
        <v>0</v>
      </c>
      <c r="U81" s="318">
        <f t="shared" si="0"/>
        <v>0</v>
      </c>
      <c r="V81" s="318">
        <f t="shared" si="0"/>
        <v>0</v>
      </c>
      <c r="W81" s="318"/>
      <c r="X81" s="317">
        <v>0</v>
      </c>
      <c r="Y81" s="318">
        <v>0</v>
      </c>
      <c r="Z81" s="319">
        <v>0</v>
      </c>
      <c r="AA81" s="318"/>
      <c r="AB81" s="317">
        <v>0</v>
      </c>
      <c r="AC81" s="318">
        <v>0</v>
      </c>
      <c r="AD81" s="319">
        <v>0</v>
      </c>
      <c r="AE81" s="318"/>
      <c r="AF81" s="317">
        <f aca="true" t="shared" si="1" ref="AF81:AH84">X81+T81</f>
        <v>0</v>
      </c>
      <c r="AG81" s="318">
        <f t="shared" si="1"/>
        <v>0</v>
      </c>
      <c r="AH81" s="319">
        <f t="shared" si="1"/>
        <v>0</v>
      </c>
      <c r="AI81" s="318"/>
      <c r="AJ81" s="317">
        <f aca="true" t="shared" si="2" ref="AJ81:AL84">AF81-L81</f>
        <v>0</v>
      </c>
      <c r="AK81" s="318">
        <f t="shared" si="2"/>
        <v>0</v>
      </c>
      <c r="AL81" s="320">
        <f t="shared" si="2"/>
        <v>0</v>
      </c>
    </row>
    <row r="82" spans="1:38" ht="18" customHeight="1" hidden="1">
      <c r="A82" s="314"/>
      <c r="B82" s="624" t="s">
        <v>53</v>
      </c>
      <c r="C82" s="624"/>
      <c r="D82" s="624"/>
      <c r="E82" s="624"/>
      <c r="F82" s="624"/>
      <c r="G82" s="625"/>
      <c r="H82" s="317"/>
      <c r="I82" s="318"/>
      <c r="J82" s="318"/>
      <c r="K82" s="318"/>
      <c r="L82" s="317"/>
      <c r="M82" s="318"/>
      <c r="N82" s="318"/>
      <c r="O82" s="318"/>
      <c r="P82" s="317"/>
      <c r="Q82" s="318"/>
      <c r="R82" s="318"/>
      <c r="S82" s="318"/>
      <c r="T82" s="317">
        <f t="shared" si="0"/>
        <v>0</v>
      </c>
      <c r="U82" s="318">
        <f t="shared" si="0"/>
        <v>0</v>
      </c>
      <c r="V82" s="318">
        <f t="shared" si="0"/>
        <v>0</v>
      </c>
      <c r="W82" s="318"/>
      <c r="X82" s="317"/>
      <c r="Y82" s="318"/>
      <c r="Z82" s="318"/>
      <c r="AA82" s="318"/>
      <c r="AB82" s="317"/>
      <c r="AC82" s="318"/>
      <c r="AD82" s="318"/>
      <c r="AE82" s="318"/>
      <c r="AF82" s="317">
        <f t="shared" si="1"/>
        <v>0</v>
      </c>
      <c r="AG82" s="318">
        <f t="shared" si="1"/>
        <v>0</v>
      </c>
      <c r="AH82" s="318">
        <f t="shared" si="1"/>
        <v>0</v>
      </c>
      <c r="AI82" s="318"/>
      <c r="AJ82" s="317">
        <f t="shared" si="2"/>
        <v>0</v>
      </c>
      <c r="AK82" s="318">
        <f t="shared" si="2"/>
        <v>0</v>
      </c>
      <c r="AL82" s="321">
        <f t="shared" si="2"/>
        <v>0</v>
      </c>
    </row>
    <row r="83" spans="1:38" ht="18" customHeight="1" hidden="1">
      <c r="A83" s="314"/>
      <c r="B83" s="624" t="s">
        <v>54</v>
      </c>
      <c r="C83" s="624"/>
      <c r="D83" s="624"/>
      <c r="E83" s="624"/>
      <c r="F83" s="624"/>
      <c r="G83" s="625"/>
      <c r="H83" s="317"/>
      <c r="I83" s="318"/>
      <c r="J83" s="318"/>
      <c r="K83" s="318"/>
      <c r="L83" s="317"/>
      <c r="M83" s="318"/>
      <c r="N83" s="318"/>
      <c r="O83" s="318"/>
      <c r="P83" s="317"/>
      <c r="Q83" s="318"/>
      <c r="R83" s="318"/>
      <c r="S83" s="318"/>
      <c r="T83" s="317">
        <f t="shared" si="0"/>
        <v>0</v>
      </c>
      <c r="U83" s="318">
        <f t="shared" si="0"/>
        <v>0</v>
      </c>
      <c r="V83" s="318">
        <f t="shared" si="0"/>
        <v>0</v>
      </c>
      <c r="W83" s="318"/>
      <c r="X83" s="317"/>
      <c r="Y83" s="318"/>
      <c r="Z83" s="318"/>
      <c r="AA83" s="318"/>
      <c r="AB83" s="317"/>
      <c r="AC83" s="318"/>
      <c r="AD83" s="318"/>
      <c r="AE83" s="318"/>
      <c r="AF83" s="317">
        <f t="shared" si="1"/>
        <v>0</v>
      </c>
      <c r="AG83" s="318">
        <f t="shared" si="1"/>
        <v>0</v>
      </c>
      <c r="AH83" s="318">
        <f t="shared" si="1"/>
        <v>0</v>
      </c>
      <c r="AI83" s="318"/>
      <c r="AJ83" s="317">
        <f t="shared" si="2"/>
        <v>0</v>
      </c>
      <c r="AK83" s="318">
        <f t="shared" si="2"/>
        <v>0</v>
      </c>
      <c r="AL83" s="321">
        <f t="shared" si="2"/>
        <v>0</v>
      </c>
    </row>
    <row r="84" spans="1:38" ht="18" customHeight="1" hidden="1">
      <c r="A84" s="322"/>
      <c r="B84" s="622" t="s">
        <v>55</v>
      </c>
      <c r="C84" s="622"/>
      <c r="D84" s="622"/>
      <c r="E84" s="622"/>
      <c r="F84" s="622"/>
      <c r="G84" s="623"/>
      <c r="H84" s="325"/>
      <c r="I84" s="304"/>
      <c r="J84" s="304"/>
      <c r="K84" s="304"/>
      <c r="L84" s="325"/>
      <c r="M84" s="304"/>
      <c r="N84" s="304"/>
      <c r="O84" s="304"/>
      <c r="P84" s="325"/>
      <c r="Q84" s="304"/>
      <c r="R84" s="304"/>
      <c r="S84" s="304"/>
      <c r="T84" s="325">
        <f t="shared" si="0"/>
        <v>0</v>
      </c>
      <c r="U84" s="304">
        <f t="shared" si="0"/>
        <v>0</v>
      </c>
      <c r="V84" s="304">
        <f t="shared" si="0"/>
        <v>0</v>
      </c>
      <c r="W84" s="304"/>
      <c r="X84" s="325"/>
      <c r="Y84" s="304"/>
      <c r="Z84" s="304"/>
      <c r="AA84" s="304"/>
      <c r="AB84" s="325"/>
      <c r="AC84" s="304"/>
      <c r="AD84" s="304"/>
      <c r="AE84" s="304"/>
      <c r="AF84" s="325">
        <f t="shared" si="1"/>
        <v>0</v>
      </c>
      <c r="AG84" s="304">
        <f t="shared" si="1"/>
        <v>0</v>
      </c>
      <c r="AH84" s="304">
        <f t="shared" si="1"/>
        <v>0</v>
      </c>
      <c r="AI84" s="304"/>
      <c r="AJ84" s="325">
        <f t="shared" si="2"/>
        <v>0</v>
      </c>
      <c r="AK84" s="304">
        <f t="shared" si="2"/>
        <v>0</v>
      </c>
      <c r="AL84" s="326">
        <f t="shared" si="2"/>
        <v>0</v>
      </c>
    </row>
    <row r="85" spans="1:39" ht="18" customHeight="1" hidden="1">
      <c r="A85" s="327"/>
      <c r="B85" s="328"/>
      <c r="C85" s="328" t="s">
        <v>201</v>
      </c>
      <c r="D85" s="329"/>
      <c r="E85" s="329"/>
      <c r="F85" s="329"/>
      <c r="G85" s="328"/>
      <c r="H85" s="330">
        <f>SUM(H81:H84)</f>
        <v>0</v>
      </c>
      <c r="I85" s="331">
        <f>SUM(I81:I84)</f>
        <v>0</v>
      </c>
      <c r="J85" s="331">
        <f>SUM(J81:J84)</f>
        <v>0</v>
      </c>
      <c r="K85" s="331"/>
      <c r="L85" s="330">
        <f>SUM(L81:L84)</f>
        <v>0</v>
      </c>
      <c r="M85" s="331">
        <f>SUM(M81:M84)</f>
        <v>0</v>
      </c>
      <c r="N85" s="331">
        <f>SUM(N81:N84)</f>
        <v>0</v>
      </c>
      <c r="O85" s="331"/>
      <c r="P85" s="330">
        <f>SUM(P81:P84)</f>
        <v>0</v>
      </c>
      <c r="Q85" s="331">
        <f>SUM(Q81:Q84)</f>
        <v>0</v>
      </c>
      <c r="R85" s="331">
        <f>SUM(R81:R84)</f>
        <v>0</v>
      </c>
      <c r="S85" s="331"/>
      <c r="T85" s="330">
        <f>SUM(T81:T84)</f>
        <v>0</v>
      </c>
      <c r="U85" s="331">
        <f>SUM(U81:U84)</f>
        <v>0</v>
      </c>
      <c r="V85" s="331">
        <f>SUM(V81:V84)</f>
        <v>0</v>
      </c>
      <c r="W85" s="331"/>
      <c r="X85" s="330">
        <f>SUM(X81:X84)</f>
        <v>0</v>
      </c>
      <c r="Y85" s="331">
        <f>SUM(Y81:Y84)</f>
        <v>0</v>
      </c>
      <c r="Z85" s="331">
        <f>SUM(Z81:Z84)</f>
        <v>0</v>
      </c>
      <c r="AA85" s="331"/>
      <c r="AB85" s="330">
        <f>SUM(AB81:AB84)</f>
        <v>0</v>
      </c>
      <c r="AC85" s="331">
        <f>SUM(AC81:AC84)</f>
        <v>0</v>
      </c>
      <c r="AD85" s="331">
        <f>SUM(AD81:AD84)</f>
        <v>0</v>
      </c>
      <c r="AE85" s="331"/>
      <c r="AF85" s="330">
        <f>SUM(AF81:AF84)</f>
        <v>0</v>
      </c>
      <c r="AG85" s="331">
        <f>SUM(AG81:AG84)</f>
        <v>0</v>
      </c>
      <c r="AH85" s="331">
        <f>SUM(AH81:AH84)</f>
        <v>0</v>
      </c>
      <c r="AI85" s="331"/>
      <c r="AJ85" s="330">
        <f>SUM(AJ81:AJ84)</f>
        <v>0</v>
      </c>
      <c r="AK85" s="331">
        <f>SUM(AK81:AK84)</f>
        <v>0</v>
      </c>
      <c r="AL85" s="332">
        <f>SUM(AL81:AL84)</f>
        <v>0</v>
      </c>
      <c r="AM85" s="13"/>
    </row>
    <row r="86" spans="1:38" ht="18" customHeight="1" hidden="1">
      <c r="A86" s="298"/>
      <c r="B86" s="301"/>
      <c r="C86" s="301"/>
      <c r="D86" s="301"/>
      <c r="E86" s="301"/>
      <c r="F86" s="301"/>
      <c r="G86" s="301"/>
      <c r="H86" s="333"/>
      <c r="I86" s="334"/>
      <c r="J86" s="334"/>
      <c r="K86" s="334"/>
      <c r="L86" s="333"/>
      <c r="M86" s="334"/>
      <c r="N86" s="334"/>
      <c r="O86" s="334"/>
      <c r="P86" s="333"/>
      <c r="Q86" s="334"/>
      <c r="R86" s="334"/>
      <c r="S86" s="334"/>
      <c r="T86" s="333"/>
      <c r="U86" s="334"/>
      <c r="V86" s="334"/>
      <c r="W86" s="334"/>
      <c r="X86" s="333"/>
      <c r="Y86" s="334"/>
      <c r="Z86" s="334"/>
      <c r="AA86" s="334"/>
      <c r="AB86" s="333"/>
      <c r="AC86" s="334"/>
      <c r="AD86" s="334"/>
      <c r="AE86" s="334"/>
      <c r="AF86" s="333"/>
      <c r="AG86" s="334"/>
      <c r="AH86" s="334"/>
      <c r="AI86" s="334"/>
      <c r="AJ86" s="333"/>
      <c r="AK86" s="334"/>
      <c r="AL86" s="335"/>
    </row>
    <row r="87" spans="1:38" ht="18" customHeight="1" hidden="1">
      <c r="A87" s="327" t="s">
        <v>83</v>
      </c>
      <c r="B87" s="323"/>
      <c r="C87" s="324"/>
      <c r="D87" s="324"/>
      <c r="E87" s="324"/>
      <c r="F87" s="324"/>
      <c r="G87" s="323"/>
      <c r="H87" s="325"/>
      <c r="I87" s="304"/>
      <c r="J87" s="304"/>
      <c r="K87" s="304"/>
      <c r="L87" s="325"/>
      <c r="M87" s="304"/>
      <c r="N87" s="304"/>
      <c r="O87" s="304"/>
      <c r="P87" s="325"/>
      <c r="Q87" s="304"/>
      <c r="R87" s="304"/>
      <c r="S87" s="304"/>
      <c r="T87" s="325"/>
      <c r="U87" s="304">
        <f>+M87+Q87</f>
        <v>0</v>
      </c>
      <c r="V87" s="304"/>
      <c r="W87" s="304"/>
      <c r="X87" s="325"/>
      <c r="Y87" s="304"/>
      <c r="Z87" s="304"/>
      <c r="AA87" s="304"/>
      <c r="AB87" s="325"/>
      <c r="AC87" s="304"/>
      <c r="AD87" s="304"/>
      <c r="AE87" s="304"/>
      <c r="AF87" s="325"/>
      <c r="AG87" s="304">
        <f>Y87+U87</f>
        <v>0</v>
      </c>
      <c r="AH87" s="304"/>
      <c r="AI87" s="304"/>
      <c r="AJ87" s="325"/>
      <c r="AK87" s="304">
        <f>AG87-M87</f>
        <v>0</v>
      </c>
      <c r="AL87" s="326"/>
    </row>
    <row r="88" spans="1:38" ht="18" customHeight="1" hidden="1">
      <c r="A88" s="314"/>
      <c r="B88" s="315" t="s">
        <v>86</v>
      </c>
      <c r="C88" s="316"/>
      <c r="D88" s="316"/>
      <c r="E88" s="316"/>
      <c r="F88" s="316"/>
      <c r="G88" s="315"/>
      <c r="H88" s="317"/>
      <c r="I88" s="318">
        <f>+I85+I87</f>
        <v>0</v>
      </c>
      <c r="J88" s="318"/>
      <c r="K88" s="318"/>
      <c r="L88" s="317"/>
      <c r="M88" s="318">
        <f>+M85+M87</f>
        <v>0</v>
      </c>
      <c r="N88" s="318"/>
      <c r="O88" s="318"/>
      <c r="P88" s="317"/>
      <c r="Q88" s="318">
        <f>+Q85+Q87</f>
        <v>0</v>
      </c>
      <c r="R88" s="318"/>
      <c r="S88" s="318"/>
      <c r="T88" s="317"/>
      <c r="U88" s="318">
        <f>+U85+U87</f>
        <v>0</v>
      </c>
      <c r="V88" s="318"/>
      <c r="W88" s="318"/>
      <c r="X88" s="317"/>
      <c r="Y88" s="318">
        <f>+Y85+Y87</f>
        <v>0</v>
      </c>
      <c r="Z88" s="318"/>
      <c r="AA88" s="318"/>
      <c r="AB88" s="317"/>
      <c r="AC88" s="318">
        <f>+AC85+AC87</f>
        <v>0</v>
      </c>
      <c r="AD88" s="318"/>
      <c r="AE88" s="318"/>
      <c r="AF88" s="317"/>
      <c r="AG88" s="318">
        <f>+AG85+AG87</f>
        <v>0</v>
      </c>
      <c r="AH88" s="318"/>
      <c r="AI88" s="318"/>
      <c r="AJ88" s="317"/>
      <c r="AK88" s="318">
        <f>+AK85+AK87</f>
        <v>0</v>
      </c>
      <c r="AL88" s="321"/>
    </row>
    <row r="89" spans="1:38" ht="18" customHeight="1" hidden="1">
      <c r="A89" s="298"/>
      <c r="B89" s="301"/>
      <c r="C89" s="301"/>
      <c r="D89" s="301"/>
      <c r="E89" s="301"/>
      <c r="F89" s="301"/>
      <c r="G89" s="301"/>
      <c r="H89" s="333"/>
      <c r="I89" s="334"/>
      <c r="J89" s="334"/>
      <c r="K89" s="334"/>
      <c r="L89" s="333"/>
      <c r="M89" s="334"/>
      <c r="N89" s="334"/>
      <c r="O89" s="334"/>
      <c r="P89" s="333"/>
      <c r="Q89" s="334"/>
      <c r="R89" s="334"/>
      <c r="S89" s="334"/>
      <c r="T89" s="333"/>
      <c r="U89" s="334"/>
      <c r="V89" s="334"/>
      <c r="W89" s="334"/>
      <c r="X89" s="333"/>
      <c r="Y89" s="334"/>
      <c r="Z89" s="334"/>
      <c r="AA89" s="334"/>
      <c r="AB89" s="333"/>
      <c r="AC89" s="334"/>
      <c r="AD89" s="334"/>
      <c r="AE89" s="334"/>
      <c r="AF89" s="333"/>
      <c r="AG89" s="334"/>
      <c r="AH89" s="334"/>
      <c r="AI89" s="334"/>
      <c r="AJ89" s="333"/>
      <c r="AK89" s="334"/>
      <c r="AL89" s="335"/>
    </row>
    <row r="90" spans="1:38" ht="18" customHeight="1" hidden="1">
      <c r="A90" s="314"/>
      <c r="B90" s="315" t="s">
        <v>84</v>
      </c>
      <c r="C90" s="315"/>
      <c r="D90" s="315"/>
      <c r="E90" s="315"/>
      <c r="F90" s="315"/>
      <c r="G90" s="315"/>
      <c r="H90" s="317"/>
      <c r="I90" s="318"/>
      <c r="J90" s="318"/>
      <c r="K90" s="318"/>
      <c r="L90" s="317"/>
      <c r="M90" s="318"/>
      <c r="N90" s="318"/>
      <c r="O90" s="318"/>
      <c r="P90" s="317"/>
      <c r="Q90" s="318"/>
      <c r="R90" s="318"/>
      <c r="S90" s="318"/>
      <c r="T90" s="317"/>
      <c r="U90" s="318"/>
      <c r="V90" s="318"/>
      <c r="W90" s="318"/>
      <c r="X90" s="317"/>
      <c r="Y90" s="318"/>
      <c r="Z90" s="318"/>
      <c r="AA90" s="318"/>
      <c r="AB90" s="317"/>
      <c r="AC90" s="318"/>
      <c r="AD90" s="318"/>
      <c r="AE90" s="318"/>
      <c r="AF90" s="317"/>
      <c r="AG90" s="318"/>
      <c r="AH90" s="318"/>
      <c r="AI90" s="318"/>
      <c r="AJ90" s="317"/>
      <c r="AK90" s="318"/>
      <c r="AL90" s="321"/>
    </row>
    <row r="91" spans="1:38" ht="18" customHeight="1" hidden="1">
      <c r="A91" s="314"/>
      <c r="B91" s="316"/>
      <c r="C91" s="315" t="s">
        <v>204</v>
      </c>
      <c r="D91" s="316"/>
      <c r="E91" s="316"/>
      <c r="F91" s="316"/>
      <c r="G91" s="315"/>
      <c r="H91" s="317"/>
      <c r="I91" s="318"/>
      <c r="J91" s="318"/>
      <c r="K91" s="318"/>
      <c r="L91" s="317"/>
      <c r="M91" s="318"/>
      <c r="N91" s="318"/>
      <c r="O91" s="318"/>
      <c r="P91" s="317"/>
      <c r="Q91" s="318">
        <v>0</v>
      </c>
      <c r="R91" s="318"/>
      <c r="S91" s="318"/>
      <c r="T91" s="317"/>
      <c r="U91" s="318"/>
      <c r="V91" s="318"/>
      <c r="W91" s="318"/>
      <c r="X91" s="317"/>
      <c r="Y91" s="318">
        <v>0</v>
      </c>
      <c r="Z91" s="318"/>
      <c r="AA91" s="318"/>
      <c r="AB91" s="317"/>
      <c r="AC91" s="318">
        <v>0</v>
      </c>
      <c r="AD91" s="318"/>
      <c r="AE91" s="318"/>
      <c r="AF91" s="317"/>
      <c r="AG91" s="318"/>
      <c r="AH91" s="318"/>
      <c r="AI91" s="318"/>
      <c r="AJ91" s="317"/>
      <c r="AK91" s="318">
        <f>AG91-M91</f>
        <v>0</v>
      </c>
      <c r="AL91" s="321"/>
    </row>
    <row r="92" spans="1:38" ht="18" customHeight="1" hidden="1">
      <c r="A92" s="327"/>
      <c r="B92" s="324"/>
      <c r="C92" s="323" t="s">
        <v>57</v>
      </c>
      <c r="D92" s="324"/>
      <c r="E92" s="324"/>
      <c r="F92" s="324"/>
      <c r="G92" s="323"/>
      <c r="H92" s="325"/>
      <c r="I92" s="304"/>
      <c r="J92" s="304"/>
      <c r="K92" s="304"/>
      <c r="L92" s="325"/>
      <c r="M92" s="304"/>
      <c r="N92" s="304"/>
      <c r="O92" s="304"/>
      <c r="P92" s="325"/>
      <c r="Q92" s="304">
        <v>0</v>
      </c>
      <c r="R92" s="304"/>
      <c r="S92" s="304"/>
      <c r="T92" s="325"/>
      <c r="U92" s="304"/>
      <c r="V92" s="304"/>
      <c r="W92" s="304"/>
      <c r="X92" s="325"/>
      <c r="Y92" s="304">
        <v>0</v>
      </c>
      <c r="Z92" s="304"/>
      <c r="AA92" s="304"/>
      <c r="AB92" s="325"/>
      <c r="AC92" s="304">
        <v>0</v>
      </c>
      <c r="AD92" s="304"/>
      <c r="AE92" s="304"/>
      <c r="AF92" s="325"/>
      <c r="AG92" s="304"/>
      <c r="AH92" s="304"/>
      <c r="AI92" s="304"/>
      <c r="AJ92" s="325"/>
      <c r="AK92" s="304">
        <f>AG92-M92</f>
        <v>0</v>
      </c>
      <c r="AL92" s="326"/>
    </row>
    <row r="93" spans="1:38" ht="18" customHeight="1" hidden="1">
      <c r="A93" s="327"/>
      <c r="B93" s="323" t="s">
        <v>85</v>
      </c>
      <c r="C93" s="324"/>
      <c r="D93" s="324"/>
      <c r="E93" s="324"/>
      <c r="F93" s="324"/>
      <c r="G93" s="323"/>
      <c r="H93" s="325"/>
      <c r="I93" s="304">
        <f>I92+I91+I88</f>
        <v>0</v>
      </c>
      <c r="J93" s="304"/>
      <c r="K93" s="304"/>
      <c r="L93" s="325"/>
      <c r="M93" s="304">
        <f>M92+M91+M88</f>
        <v>0</v>
      </c>
      <c r="N93" s="304"/>
      <c r="O93" s="304"/>
      <c r="P93" s="325"/>
      <c r="Q93" s="304">
        <f>Q92+Q91+Q88</f>
        <v>0</v>
      </c>
      <c r="R93" s="304"/>
      <c r="S93" s="304"/>
      <c r="T93" s="325"/>
      <c r="U93" s="304">
        <f>U92+U91+U88</f>
        <v>0</v>
      </c>
      <c r="V93" s="304"/>
      <c r="W93" s="304"/>
      <c r="X93" s="325"/>
      <c r="Y93" s="304">
        <f>Y92+Y91+Y88</f>
        <v>0</v>
      </c>
      <c r="Z93" s="304"/>
      <c r="AA93" s="304"/>
      <c r="AB93" s="325"/>
      <c r="AC93" s="304">
        <f>AC92+AC91+AC88</f>
        <v>0</v>
      </c>
      <c r="AD93" s="304"/>
      <c r="AE93" s="304"/>
      <c r="AF93" s="325"/>
      <c r="AG93" s="304">
        <f>AG92+AG91+AG88</f>
        <v>0</v>
      </c>
      <c r="AH93" s="304"/>
      <c r="AI93" s="304"/>
      <c r="AJ93" s="325"/>
      <c r="AK93" s="304">
        <f>AK92+AK91+AK88</f>
        <v>0</v>
      </c>
      <c r="AL93" s="326"/>
    </row>
    <row r="94" spans="3:6" ht="18" customHeight="1">
      <c r="C94" s="12"/>
      <c r="D94" s="12"/>
      <c r="E94" s="12"/>
      <c r="F94" s="12"/>
    </row>
    <row r="95" spans="3:6" ht="18" customHeight="1">
      <c r="C95" s="12"/>
      <c r="D95" s="12"/>
      <c r="E95" s="12"/>
      <c r="F95" s="12"/>
    </row>
    <row r="99" spans="33:39" ht="15.75">
      <c r="AG99" s="259"/>
      <c r="AH99" s="259"/>
      <c r="AI99" s="259"/>
      <c r="AJ99" s="259"/>
      <c r="AK99" s="259"/>
      <c r="AL99" s="259"/>
      <c r="AM99" s="258"/>
    </row>
    <row r="100" spans="33:39" ht="15.75">
      <c r="AG100" s="259"/>
      <c r="AH100" s="259"/>
      <c r="AI100" s="259"/>
      <c r="AJ100" s="259"/>
      <c r="AK100" s="259"/>
      <c r="AL100" s="259"/>
      <c r="AM100" s="258"/>
    </row>
  </sheetData>
  <mergeCells count="10">
    <mergeCell ref="B84:G84"/>
    <mergeCell ref="B83:G83"/>
    <mergeCell ref="B82:G82"/>
    <mergeCell ref="AJ11:AL11"/>
    <mergeCell ref="AF11:AH11"/>
    <mergeCell ref="A46:C46"/>
    <mergeCell ref="A48:C48"/>
    <mergeCell ref="A47:C47"/>
    <mergeCell ref="B64:G64"/>
    <mergeCell ref="B81:G81"/>
  </mergeCells>
  <printOptions horizontalCentered="1"/>
  <pageMargins left="0.5" right="0.4" top="0.5" bottom="0.25" header="0" footer="0.27"/>
  <pageSetup firstPageNumber="8" useFirstPageNumber="1" fitToHeight="0" fitToWidth="1" horizontalDpi="300" verticalDpi="300" orientation="landscape" scale="48" r:id="rId1"/>
  <headerFooter alignWithMargins="0">
    <oddFooter>&amp;C&amp;"Times New Roman,Regular"Exhibit B - Summary of Requirements</oddFooter>
  </headerFooter>
  <rowBreaks count="1" manualBreakCount="1">
    <brk id="50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1">
      <selection activeCell="F15" sqref="F15:O15"/>
    </sheetView>
  </sheetViews>
  <sheetFormatPr defaultColWidth="8.88671875" defaultRowHeight="15"/>
  <cols>
    <col min="1" max="1" width="17.88671875" style="49" customWidth="1"/>
    <col min="2" max="2" width="15.88671875" style="49" customWidth="1"/>
    <col min="3" max="6" width="10.77734375" style="49" customWidth="1"/>
    <col min="7" max="7" width="4.6640625" style="49" hidden="1" customWidth="1"/>
    <col min="8" max="8" width="7.4453125" style="49" hidden="1" customWidth="1"/>
    <col min="9" max="9" width="4.6640625" style="49" hidden="1" customWidth="1"/>
    <col min="10" max="10" width="7.21484375" style="49" hidden="1" customWidth="1"/>
    <col min="11" max="11" width="4.6640625" style="49" hidden="1" customWidth="1"/>
    <col min="12" max="12" width="7.21484375" style="49" hidden="1" customWidth="1"/>
    <col min="13" max="13" width="4.6640625" style="49" hidden="1" customWidth="1"/>
    <col min="14" max="14" width="7.88671875" style="49" hidden="1" customWidth="1"/>
    <col min="15" max="15" width="10.77734375" style="49" customWidth="1"/>
    <col min="16" max="16384" width="7.21484375" style="49" customWidth="1"/>
  </cols>
  <sheetData>
    <row r="1" ht="12.75">
      <c r="A1" s="427" t="s">
        <v>205</v>
      </c>
    </row>
    <row r="2" ht="20.25">
      <c r="A2" s="44"/>
    </row>
    <row r="4" spans="1:15" ht="15.75">
      <c r="A4" s="58" t="s">
        <v>206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5.75">
      <c r="A5" s="60" t="str">
        <f>'(B) W&amp;S Sum of Req '!A53</f>
        <v>Office of Justice Programs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5.75">
      <c r="A6" s="60" t="str">
        <f>'(B) W&amp;S Sum of Req '!A54</f>
        <v>Weed and Seed Program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2.75">
      <c r="A7" s="59" t="s">
        <v>80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2.75">
      <c r="A8" s="33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10" spans="1:15" ht="12.75">
      <c r="A10" s="352" t="s">
        <v>67</v>
      </c>
      <c r="B10" s="65" t="s">
        <v>78</v>
      </c>
      <c r="C10" s="66" t="s">
        <v>195</v>
      </c>
      <c r="D10" s="67"/>
      <c r="E10" s="67"/>
      <c r="F10" s="68"/>
      <c r="G10" s="66" t="s">
        <v>53</v>
      </c>
      <c r="H10" s="67"/>
      <c r="I10" s="67"/>
      <c r="J10" s="68"/>
      <c r="K10" s="66" t="s">
        <v>54</v>
      </c>
      <c r="L10" s="67"/>
      <c r="M10" s="67"/>
      <c r="N10" s="68"/>
      <c r="O10" s="69" t="s">
        <v>201</v>
      </c>
    </row>
    <row r="11" spans="1:15" ht="12.75">
      <c r="A11" s="70"/>
      <c r="B11" s="71" t="s">
        <v>208</v>
      </c>
      <c r="C11" s="72" t="s">
        <v>106</v>
      </c>
      <c r="D11" s="72" t="s">
        <v>140</v>
      </c>
      <c r="E11" s="72" t="s">
        <v>200</v>
      </c>
      <c r="F11" s="73" t="s">
        <v>108</v>
      </c>
      <c r="G11" s="72" t="s">
        <v>106</v>
      </c>
      <c r="H11" s="72" t="s">
        <v>140</v>
      </c>
      <c r="I11" s="72" t="s">
        <v>200</v>
      </c>
      <c r="J11" s="73" t="s">
        <v>108</v>
      </c>
      <c r="K11" s="72" t="s">
        <v>106</v>
      </c>
      <c r="L11" s="72" t="s">
        <v>140</v>
      </c>
      <c r="M11" s="72" t="s">
        <v>200</v>
      </c>
      <c r="N11" s="73" t="s">
        <v>108</v>
      </c>
      <c r="O11" s="73" t="s">
        <v>114</v>
      </c>
    </row>
    <row r="12" spans="1:15" ht="12.75">
      <c r="A12" s="74"/>
      <c r="B12" s="74"/>
      <c r="C12" s="75"/>
      <c r="D12" s="75"/>
      <c r="E12" s="75"/>
      <c r="F12" s="76"/>
      <c r="G12" s="75"/>
      <c r="H12" s="75"/>
      <c r="I12" s="75"/>
      <c r="J12" s="76"/>
      <c r="K12" s="75"/>
      <c r="L12" s="75"/>
      <c r="M12" s="75"/>
      <c r="N12" s="76"/>
      <c r="O12" s="76"/>
    </row>
    <row r="13" spans="1:15" ht="12.75">
      <c r="A13" s="74" t="s">
        <v>195</v>
      </c>
      <c r="B13" s="546" t="s">
        <v>195</v>
      </c>
      <c r="C13" s="549">
        <v>0</v>
      </c>
      <c r="D13" s="550">
        <v>0</v>
      </c>
      <c r="E13" s="550">
        <v>0</v>
      </c>
      <c r="F13" s="551">
        <v>0</v>
      </c>
      <c r="G13" s="552">
        <v>0</v>
      </c>
      <c r="H13" s="553">
        <v>0</v>
      </c>
      <c r="I13" s="553">
        <v>0</v>
      </c>
      <c r="J13" s="554">
        <v>0</v>
      </c>
      <c r="K13" s="552">
        <v>0</v>
      </c>
      <c r="L13" s="553">
        <v>0</v>
      </c>
      <c r="M13" s="553">
        <v>0</v>
      </c>
      <c r="N13" s="554">
        <v>0</v>
      </c>
      <c r="O13" s="551">
        <f>SUM(C13:N13)</f>
        <v>0</v>
      </c>
    </row>
    <row r="14" spans="1:15" ht="12.75">
      <c r="A14" s="77"/>
      <c r="B14" s="164"/>
      <c r="C14" s="555"/>
      <c r="D14" s="556"/>
      <c r="E14" s="556"/>
      <c r="F14" s="557"/>
      <c r="G14" s="555">
        <v>0</v>
      </c>
      <c r="H14" s="556">
        <v>0</v>
      </c>
      <c r="I14" s="556">
        <v>0</v>
      </c>
      <c r="J14" s="557">
        <v>0</v>
      </c>
      <c r="K14" s="555">
        <v>0</v>
      </c>
      <c r="L14" s="556">
        <v>0</v>
      </c>
      <c r="M14" s="556">
        <v>0</v>
      </c>
      <c r="N14" s="557">
        <v>0</v>
      </c>
      <c r="O14" s="558"/>
    </row>
    <row r="15" spans="1:15" ht="12.75">
      <c r="A15" s="89" t="s">
        <v>101</v>
      </c>
      <c r="B15" s="65"/>
      <c r="C15" s="80">
        <f aca="true" t="shared" si="0" ref="C15:O15">SUM(C13:C14)</f>
        <v>0</v>
      </c>
      <c r="D15" s="81">
        <f t="shared" si="0"/>
        <v>0</v>
      </c>
      <c r="E15" s="81">
        <f t="shared" si="0"/>
        <v>0</v>
      </c>
      <c r="F15" s="82">
        <f t="shared" si="0"/>
        <v>0</v>
      </c>
      <c r="G15" s="80">
        <f t="shared" si="0"/>
        <v>0</v>
      </c>
      <c r="H15" s="81">
        <f t="shared" si="0"/>
        <v>0</v>
      </c>
      <c r="I15" s="81">
        <f t="shared" si="0"/>
        <v>0</v>
      </c>
      <c r="J15" s="82">
        <f t="shared" si="0"/>
        <v>0</v>
      </c>
      <c r="K15" s="80">
        <f t="shared" si="0"/>
        <v>0</v>
      </c>
      <c r="L15" s="81">
        <f t="shared" si="0"/>
        <v>0</v>
      </c>
      <c r="M15" s="81">
        <f t="shared" si="0"/>
        <v>0</v>
      </c>
      <c r="N15" s="82">
        <f t="shared" si="0"/>
        <v>0</v>
      </c>
      <c r="O15" s="83">
        <f t="shared" si="0"/>
        <v>0</v>
      </c>
    </row>
    <row r="16" spans="1:15" ht="15" customHeight="1">
      <c r="A16" s="84"/>
      <c r="B16" s="77"/>
      <c r="C16" s="84"/>
      <c r="D16" s="78"/>
      <c r="E16" s="78"/>
      <c r="F16" s="85"/>
      <c r="G16" s="78"/>
      <c r="H16" s="78"/>
      <c r="I16" s="78"/>
      <c r="J16" s="78"/>
      <c r="K16" s="84"/>
      <c r="L16" s="78"/>
      <c r="M16" s="78"/>
      <c r="N16" s="85"/>
      <c r="O16" s="85"/>
    </row>
    <row r="17" spans="1:15" ht="15" customHeight="1" hidden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ht="15" customHeight="1" hidden="1">
      <c r="A18" s="351" t="s">
        <v>96</v>
      </c>
      <c r="B18" s="65" t="s">
        <v>155</v>
      </c>
      <c r="C18" s="66" t="s">
        <v>52</v>
      </c>
      <c r="D18" s="67"/>
      <c r="E18" s="67"/>
      <c r="F18" s="68"/>
      <c r="G18" s="66" t="s">
        <v>53</v>
      </c>
      <c r="H18" s="67"/>
      <c r="I18" s="67"/>
      <c r="J18" s="68"/>
      <c r="K18" s="66" t="s">
        <v>54</v>
      </c>
      <c r="L18" s="67"/>
      <c r="M18" s="67"/>
      <c r="N18" s="68"/>
      <c r="O18" s="69" t="s">
        <v>201</v>
      </c>
    </row>
    <row r="19" spans="1:15" ht="15" customHeight="1" hidden="1">
      <c r="A19" s="51"/>
      <c r="B19" s="71" t="s">
        <v>156</v>
      </c>
      <c r="C19" s="72" t="s">
        <v>106</v>
      </c>
      <c r="D19" s="72" t="s">
        <v>140</v>
      </c>
      <c r="E19" s="72" t="s">
        <v>200</v>
      </c>
      <c r="F19" s="73" t="s">
        <v>108</v>
      </c>
      <c r="G19" s="72" t="s">
        <v>106</v>
      </c>
      <c r="H19" s="72" t="s">
        <v>140</v>
      </c>
      <c r="I19" s="72" t="s">
        <v>200</v>
      </c>
      <c r="J19" s="73" t="s">
        <v>108</v>
      </c>
      <c r="K19" s="72" t="s">
        <v>106</v>
      </c>
      <c r="L19" s="72" t="s">
        <v>140</v>
      </c>
      <c r="M19" s="72" t="s">
        <v>200</v>
      </c>
      <c r="N19" s="73" t="s">
        <v>108</v>
      </c>
      <c r="O19" s="73" t="s">
        <v>115</v>
      </c>
    </row>
    <row r="20" spans="1:15" ht="15" customHeight="1" hidden="1">
      <c r="A20" s="74"/>
      <c r="B20" s="74"/>
      <c r="C20" s="75"/>
      <c r="D20" s="75"/>
      <c r="E20" s="75"/>
      <c r="F20" s="76"/>
      <c r="G20" s="75"/>
      <c r="H20" s="75"/>
      <c r="I20" s="75"/>
      <c r="J20" s="76"/>
      <c r="K20" s="75"/>
      <c r="L20" s="75"/>
      <c r="M20" s="75"/>
      <c r="N20" s="76"/>
      <c r="O20" s="76"/>
    </row>
    <row r="21" spans="1:15" ht="15" customHeight="1" hidden="1">
      <c r="A21" s="161" t="s">
        <v>143</v>
      </c>
      <c r="B21" s="162"/>
      <c r="C21" s="163"/>
      <c r="D21" s="163"/>
      <c r="E21" s="163"/>
      <c r="F21" s="360"/>
      <c r="G21" s="163"/>
      <c r="H21" s="163"/>
      <c r="I21" s="163"/>
      <c r="J21" s="356"/>
      <c r="K21" s="163"/>
      <c r="L21" s="163"/>
      <c r="M21" s="163"/>
      <c r="N21" s="356"/>
      <c r="O21" s="358">
        <f>SUM(F21,J21,N21)</f>
        <v>0</v>
      </c>
    </row>
    <row r="22" spans="1:15" ht="15" customHeight="1" hidden="1">
      <c r="A22" s="161" t="s">
        <v>144</v>
      </c>
      <c r="B22" s="162"/>
      <c r="C22" s="163"/>
      <c r="D22" s="163"/>
      <c r="E22" s="163"/>
      <c r="F22" s="360"/>
      <c r="G22" s="163"/>
      <c r="H22" s="163"/>
      <c r="I22" s="163"/>
      <c r="J22" s="356"/>
      <c r="K22" s="163"/>
      <c r="L22" s="163"/>
      <c r="M22" s="163"/>
      <c r="N22" s="356"/>
      <c r="O22" s="358">
        <f>SUM(F22,J22,N22)</f>
        <v>0</v>
      </c>
    </row>
    <row r="23" spans="1:15" ht="15" customHeight="1" hidden="1">
      <c r="A23" s="161" t="s">
        <v>145</v>
      </c>
      <c r="B23" s="162"/>
      <c r="C23" s="163"/>
      <c r="D23" s="163"/>
      <c r="E23" s="163"/>
      <c r="F23" s="360"/>
      <c r="G23" s="163"/>
      <c r="H23" s="163"/>
      <c r="I23" s="163"/>
      <c r="J23" s="356"/>
      <c r="K23" s="163"/>
      <c r="L23" s="163"/>
      <c r="M23" s="163"/>
      <c r="N23" s="356"/>
      <c r="O23" s="358">
        <f>SUM(F23,J23,N23)</f>
        <v>0</v>
      </c>
    </row>
    <row r="24" spans="1:15" ht="15" customHeight="1" hidden="1">
      <c r="A24" s="161" t="s">
        <v>146</v>
      </c>
      <c r="B24" s="162"/>
      <c r="C24" s="163"/>
      <c r="D24" s="163"/>
      <c r="E24" s="163"/>
      <c r="F24" s="360"/>
      <c r="G24" s="163"/>
      <c r="H24" s="163"/>
      <c r="I24" s="163"/>
      <c r="J24" s="356"/>
      <c r="K24" s="163"/>
      <c r="L24" s="163"/>
      <c r="M24" s="163"/>
      <c r="N24" s="356"/>
      <c r="O24" s="358">
        <f>SUM(F24,J24,N24)</f>
        <v>0</v>
      </c>
    </row>
    <row r="25" spans="1:15" ht="15" customHeight="1" hidden="1">
      <c r="A25" s="165" t="s">
        <v>147</v>
      </c>
      <c r="B25" s="166"/>
      <c r="C25" s="167"/>
      <c r="D25" s="167"/>
      <c r="E25" s="167"/>
      <c r="F25" s="361"/>
      <c r="G25" s="167"/>
      <c r="H25" s="167"/>
      <c r="I25" s="167"/>
      <c r="J25" s="357"/>
      <c r="K25" s="167"/>
      <c r="L25" s="167"/>
      <c r="M25" s="167"/>
      <c r="N25" s="357"/>
      <c r="O25" s="359">
        <f>SUM(F25,J25,N25)</f>
        <v>0</v>
      </c>
    </row>
    <row r="26" spans="1:15" ht="15" customHeight="1" hidden="1">
      <c r="A26" s="355" t="s">
        <v>148</v>
      </c>
      <c r="B26" s="79"/>
      <c r="C26" s="80">
        <f aca="true" t="shared" si="1" ref="C26:O26">SUM(C21:C25)</f>
        <v>0</v>
      </c>
      <c r="D26" s="81">
        <f t="shared" si="1"/>
        <v>0</v>
      </c>
      <c r="E26" s="81">
        <f t="shared" si="1"/>
        <v>0</v>
      </c>
      <c r="F26" s="363">
        <f t="shared" si="1"/>
        <v>0</v>
      </c>
      <c r="G26" s="80">
        <f t="shared" si="1"/>
        <v>0</v>
      </c>
      <c r="H26" s="81">
        <f t="shared" si="1"/>
        <v>0</v>
      </c>
      <c r="I26" s="81">
        <f t="shared" si="1"/>
        <v>0</v>
      </c>
      <c r="J26" s="82">
        <f t="shared" si="1"/>
        <v>0</v>
      </c>
      <c r="K26" s="80">
        <f t="shared" si="1"/>
        <v>0</v>
      </c>
      <c r="L26" s="81">
        <f t="shared" si="1"/>
        <v>0</v>
      </c>
      <c r="M26" s="81">
        <f t="shared" si="1"/>
        <v>0</v>
      </c>
      <c r="N26" s="82">
        <f t="shared" si="1"/>
        <v>0</v>
      </c>
      <c r="O26" s="362">
        <f t="shared" si="1"/>
        <v>0</v>
      </c>
    </row>
    <row r="27" spans="1:15" ht="15" customHeight="1" hidden="1">
      <c r="A27" s="77"/>
      <c r="B27" s="78"/>
      <c r="C27" s="84"/>
      <c r="D27" s="78"/>
      <c r="E27" s="78"/>
      <c r="F27" s="85"/>
      <c r="G27" s="78"/>
      <c r="H27" s="78"/>
      <c r="I27" s="78"/>
      <c r="J27" s="78"/>
      <c r="K27" s="84"/>
      <c r="L27" s="78"/>
      <c r="M27" s="78"/>
      <c r="N27" s="85"/>
      <c r="O27" s="85"/>
    </row>
    <row r="28" spans="1:15" ht="15" customHeight="1" hidden="1">
      <c r="A28" s="352" t="s">
        <v>183</v>
      </c>
      <c r="B28" s="76"/>
      <c r="C28" s="87">
        <f aca="true" t="shared" si="2" ref="C28:O28">C26+C15</f>
        <v>0</v>
      </c>
      <c r="D28" s="87">
        <f t="shared" si="2"/>
        <v>0</v>
      </c>
      <c r="E28" s="87">
        <f t="shared" si="2"/>
        <v>0</v>
      </c>
      <c r="F28" s="88">
        <f t="shared" si="2"/>
        <v>0</v>
      </c>
      <c r="G28" s="87">
        <f t="shared" si="2"/>
        <v>0</v>
      </c>
      <c r="H28" s="87">
        <f t="shared" si="2"/>
        <v>0</v>
      </c>
      <c r="I28" s="87">
        <f t="shared" si="2"/>
        <v>0</v>
      </c>
      <c r="J28" s="88">
        <f t="shared" si="2"/>
        <v>0</v>
      </c>
      <c r="K28" s="87">
        <f t="shared" si="2"/>
        <v>0</v>
      </c>
      <c r="L28" s="87">
        <f t="shared" si="2"/>
        <v>0</v>
      </c>
      <c r="M28" s="87">
        <f t="shared" si="2"/>
        <v>0</v>
      </c>
      <c r="N28" s="88">
        <f t="shared" si="2"/>
        <v>0</v>
      </c>
      <c r="O28" s="88">
        <f t="shared" si="2"/>
        <v>0</v>
      </c>
    </row>
    <row r="29" spans="1:15" ht="15" customHeight="1" hidden="1">
      <c r="A29" s="354" t="s">
        <v>97</v>
      </c>
      <c r="B29" s="51"/>
      <c r="C29" s="50"/>
      <c r="D29" s="50"/>
      <c r="E29" s="50"/>
      <c r="F29" s="51"/>
      <c r="G29" s="50"/>
      <c r="H29" s="50"/>
      <c r="I29" s="50"/>
      <c r="J29" s="51"/>
      <c r="K29" s="50"/>
      <c r="L29" s="50"/>
      <c r="M29" s="50"/>
      <c r="N29" s="51"/>
      <c r="O29" s="51"/>
    </row>
    <row r="30" spans="1:15" ht="15" customHeight="1" hidden="1">
      <c r="A30" s="353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</row>
    <row r="31" spans="1:15" ht="11.25" customHeight="1" hidden="1">
      <c r="A31" s="51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</row>
    <row r="32" spans="1:15" ht="12.75" customHeight="1">
      <c r="A32" s="352" t="s">
        <v>142</v>
      </c>
      <c r="B32" s="65" t="s">
        <v>78</v>
      </c>
      <c r="C32" s="66" t="s">
        <v>195</v>
      </c>
      <c r="D32" s="67"/>
      <c r="E32" s="67"/>
      <c r="F32" s="68"/>
      <c r="G32" s="66" t="s">
        <v>53</v>
      </c>
      <c r="H32" s="67"/>
      <c r="I32" s="67"/>
      <c r="J32" s="68"/>
      <c r="K32" s="66" t="s">
        <v>54</v>
      </c>
      <c r="L32" s="67"/>
      <c r="M32" s="67"/>
      <c r="N32" s="68"/>
      <c r="O32" s="69" t="s">
        <v>201</v>
      </c>
    </row>
    <row r="33" spans="1:15" ht="12.75" customHeight="1">
      <c r="A33" s="70"/>
      <c r="B33" s="71" t="s">
        <v>208</v>
      </c>
      <c r="C33" s="72" t="s">
        <v>106</v>
      </c>
      <c r="D33" s="72" t="s">
        <v>140</v>
      </c>
      <c r="E33" s="72" t="s">
        <v>200</v>
      </c>
      <c r="F33" s="73" t="s">
        <v>108</v>
      </c>
      <c r="G33" s="72" t="s">
        <v>106</v>
      </c>
      <c r="H33" s="72" t="s">
        <v>140</v>
      </c>
      <c r="I33" s="72" t="s">
        <v>200</v>
      </c>
      <c r="J33" s="73" t="s">
        <v>108</v>
      </c>
      <c r="K33" s="72" t="s">
        <v>106</v>
      </c>
      <c r="L33" s="72" t="s">
        <v>140</v>
      </c>
      <c r="M33" s="72" t="s">
        <v>200</v>
      </c>
      <c r="N33" s="73" t="s">
        <v>108</v>
      </c>
      <c r="O33" s="73" t="s">
        <v>116</v>
      </c>
    </row>
    <row r="34" spans="1:15" ht="12.75" customHeight="1">
      <c r="A34" s="590" t="s">
        <v>195</v>
      </c>
      <c r="B34" s="591" t="s">
        <v>195</v>
      </c>
      <c r="C34" s="549">
        <v>0</v>
      </c>
      <c r="D34" s="550">
        <v>0</v>
      </c>
      <c r="E34" s="550">
        <v>0</v>
      </c>
      <c r="F34" s="592">
        <v>-44227</v>
      </c>
      <c r="G34" s="593"/>
      <c r="H34" s="594"/>
      <c r="I34" s="594"/>
      <c r="J34" s="595"/>
      <c r="K34" s="593"/>
      <c r="L34" s="594"/>
      <c r="M34" s="594"/>
      <c r="N34" s="595"/>
      <c r="O34" s="596">
        <v>-44227</v>
      </c>
    </row>
    <row r="35" spans="1:15" ht="12" customHeight="1">
      <c r="A35" s="77"/>
      <c r="B35" s="548"/>
      <c r="C35" s="498"/>
      <c r="D35" s="499"/>
      <c r="E35" s="499"/>
      <c r="F35" s="500"/>
      <c r="G35" s="498">
        <v>0</v>
      </c>
      <c r="H35" s="499">
        <v>0</v>
      </c>
      <c r="I35" s="499">
        <v>0</v>
      </c>
      <c r="J35" s="500">
        <v>0</v>
      </c>
      <c r="K35" s="498">
        <v>0</v>
      </c>
      <c r="L35" s="499">
        <v>0</v>
      </c>
      <c r="M35" s="499">
        <v>0</v>
      </c>
      <c r="N35" s="500">
        <v>0</v>
      </c>
      <c r="O35" s="547"/>
    </row>
    <row r="36" spans="1:15" ht="14.25" customHeight="1">
      <c r="A36" s="352" t="s">
        <v>81</v>
      </c>
      <c r="B36" s="338"/>
      <c r="C36" s="80">
        <f aca="true" t="shared" si="3" ref="C36:N36">SUM(C35:C35)</f>
        <v>0</v>
      </c>
      <c r="D36" s="81">
        <f t="shared" si="3"/>
        <v>0</v>
      </c>
      <c r="E36" s="81">
        <f t="shared" si="3"/>
        <v>0</v>
      </c>
      <c r="F36" s="597">
        <v>-44227</v>
      </c>
      <c r="G36" s="598">
        <f t="shared" si="3"/>
        <v>0</v>
      </c>
      <c r="H36" s="597">
        <f t="shared" si="3"/>
        <v>0</v>
      </c>
      <c r="I36" s="597">
        <f t="shared" si="3"/>
        <v>0</v>
      </c>
      <c r="J36" s="597">
        <f t="shared" si="3"/>
        <v>0</v>
      </c>
      <c r="K36" s="598">
        <f t="shared" si="3"/>
        <v>0</v>
      </c>
      <c r="L36" s="597">
        <f t="shared" si="3"/>
        <v>0</v>
      </c>
      <c r="M36" s="597">
        <f t="shared" si="3"/>
        <v>0</v>
      </c>
      <c r="N36" s="597">
        <f t="shared" si="3"/>
        <v>0</v>
      </c>
      <c r="O36" s="599">
        <v>-44227</v>
      </c>
    </row>
    <row r="37" spans="1:15" ht="12.75">
      <c r="A37" s="77"/>
      <c r="B37" s="50"/>
      <c r="C37" s="52"/>
      <c r="D37" s="50"/>
      <c r="E37" s="50"/>
      <c r="F37" s="51"/>
      <c r="G37" s="52"/>
      <c r="H37" s="50"/>
      <c r="I37" s="50"/>
      <c r="J37" s="51"/>
      <c r="K37" s="52"/>
      <c r="L37" s="50"/>
      <c r="M37" s="50"/>
      <c r="N37" s="51"/>
      <c r="O37" s="51"/>
    </row>
    <row r="38" spans="1:15" ht="13.5" customHeight="1">
      <c r="A38" s="338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</row>
    <row r="39" spans="1:15" ht="18" customHeight="1">
      <c r="A39" s="33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</row>
    <row r="40" spans="1:13" ht="12.75">
      <c r="A40" s="406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</row>
  </sheetData>
  <printOptions horizontalCentered="1"/>
  <pageMargins left="0.75" right="0.75" top="1" bottom="0.63" header="0.5" footer="0.64"/>
  <pageSetup fitToHeight="1" fitToWidth="1" horizontalDpi="600" verticalDpi="600" orientation="landscape" r:id="rId1"/>
  <headerFooter alignWithMargins="0">
    <oddFooter>&amp;C&amp;"Times New Roman,Regular"Exhibit C - Program Increases/Offsets By Appropriation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workbookViewId="0" topLeftCell="A41">
      <selection activeCell="D32" sqref="D32"/>
    </sheetView>
  </sheetViews>
  <sheetFormatPr defaultColWidth="8.88671875" defaultRowHeight="15"/>
  <cols>
    <col min="1" max="1" width="45.4453125" style="54" customWidth="1"/>
    <col min="2" max="2" width="1.2265625" style="54" customWidth="1"/>
    <col min="3" max="3" width="10.77734375" style="54" customWidth="1"/>
    <col min="4" max="4" width="10.99609375" style="54" customWidth="1"/>
    <col min="5" max="5" width="1.2265625" style="54" customWidth="1"/>
    <col min="6" max="7" width="11.21484375" style="54" customWidth="1"/>
    <col min="8" max="8" width="1.2265625" style="54" customWidth="1"/>
    <col min="9" max="9" width="7.21484375" style="54" customWidth="1"/>
    <col min="10" max="10" width="7.99609375" style="54" customWidth="1"/>
    <col min="11" max="13" width="6.77734375" style="54" customWidth="1"/>
    <col min="14" max="14" width="7.21484375" style="54" customWidth="1"/>
    <col min="15" max="15" width="6.3359375" style="54" customWidth="1"/>
    <col min="16" max="16" width="7.21484375" style="54" customWidth="1"/>
    <col min="17" max="17" width="1.88671875" style="54" customWidth="1"/>
    <col min="18" max="16384" width="7.21484375" style="54" customWidth="1"/>
  </cols>
  <sheetData>
    <row r="1" ht="15.75">
      <c r="A1" s="61" t="s">
        <v>190</v>
      </c>
    </row>
    <row r="2" ht="18.75" customHeight="1">
      <c r="A2" s="61"/>
    </row>
    <row r="3" spans="1:19" ht="15.75">
      <c r="A3" s="62" t="s">
        <v>141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s="565" customFormat="1" ht="15.75">
      <c r="A4" s="563" t="str">
        <f>+'(B) W&amp;S Sum of Req '!A53</f>
        <v>Office of Justice Programs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</row>
    <row r="5" spans="1:19" s="565" customFormat="1" ht="15.75">
      <c r="A5" s="563" t="s">
        <v>195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</row>
    <row r="6" spans="1:19" ht="12.75">
      <c r="A6" s="64" t="s">
        <v>80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8" ht="13.5" thickBot="1"/>
    <row r="9" spans="1:19" ht="12.75">
      <c r="A9" s="562"/>
      <c r="B9" s="90"/>
      <c r="C9" s="464" t="str">
        <f>+'(B) W&amp;S Sum of Req '!H61</f>
        <v>2006 Appropriation Enacted</v>
      </c>
      <c r="D9" s="383"/>
      <c r="E9" s="280"/>
      <c r="F9" s="464" t="str">
        <f>+'(B) W&amp;S Sum of Req '!L62</f>
        <v>2007 Estimate</v>
      </c>
      <c r="G9" s="383"/>
      <c r="H9" s="280"/>
      <c r="I9" s="384">
        <f>+'(B) W&amp;S Sum of Req '!T61</f>
        <v>2008</v>
      </c>
      <c r="J9" s="383"/>
      <c r="K9" s="418">
        <f>+'(B) W&amp;S Sum of Req '!X61</f>
        <v>2008</v>
      </c>
      <c r="L9" s="419"/>
      <c r="M9" s="420"/>
      <c r="N9" s="421"/>
      <c r="O9" s="384">
        <f>+'(B) W&amp;S Sum of Req '!AF61</f>
        <v>2008</v>
      </c>
      <c r="P9" s="383"/>
      <c r="Q9" s="282"/>
      <c r="R9" s="466"/>
      <c r="S9" s="467"/>
    </row>
    <row r="10" spans="1:19" ht="14.25" customHeight="1">
      <c r="A10" s="91"/>
      <c r="B10" s="90"/>
      <c r="C10" s="465" t="str">
        <f>+'(B) W&amp;S Sum of Req '!H62</f>
        <v>w/Rescissions and Supplementals</v>
      </c>
      <c r="D10" s="284"/>
      <c r="E10" s="280"/>
      <c r="F10" s="465"/>
      <c r="G10" s="285"/>
      <c r="H10" s="280"/>
      <c r="I10" s="283" t="str">
        <f>+'(B) W&amp;S Sum of Req '!T62</f>
        <v>Current Services</v>
      </c>
      <c r="J10" s="285"/>
      <c r="K10" s="638" t="s">
        <v>114</v>
      </c>
      <c r="L10" s="639"/>
      <c r="M10" s="407" t="s">
        <v>116</v>
      </c>
      <c r="N10" s="285"/>
      <c r="O10" s="283" t="str">
        <f>+'(B) W&amp;S Sum of Req '!AF62</f>
        <v>Request</v>
      </c>
      <c r="P10" s="285"/>
      <c r="Q10" s="282"/>
      <c r="R10" s="467"/>
      <c r="S10" s="467"/>
    </row>
    <row r="11" spans="1:19" ht="12.75" hidden="1">
      <c r="A11" s="643" t="s">
        <v>64</v>
      </c>
      <c r="B11" s="90"/>
      <c r="C11" s="286"/>
      <c r="D11" s="287"/>
      <c r="E11" s="280"/>
      <c r="F11" s="286"/>
      <c r="G11" s="287"/>
      <c r="H11" s="280"/>
      <c r="I11" s="286"/>
      <c r="J11" s="287"/>
      <c r="K11" s="286"/>
      <c r="L11" s="287"/>
      <c r="M11" s="408"/>
      <c r="N11" s="287"/>
      <c r="O11" s="286"/>
      <c r="P11" s="287"/>
      <c r="Q11" s="282"/>
      <c r="R11" s="408"/>
      <c r="S11" s="408"/>
    </row>
    <row r="12" spans="1:19" ht="51">
      <c r="A12" s="644"/>
      <c r="B12" s="90"/>
      <c r="C12" s="505" t="s">
        <v>184</v>
      </c>
      <c r="D12" s="506" t="s">
        <v>185</v>
      </c>
      <c r="E12" s="280"/>
      <c r="F12" s="505" t="s">
        <v>184</v>
      </c>
      <c r="G12" s="506" t="s">
        <v>185</v>
      </c>
      <c r="H12" s="280"/>
      <c r="I12" s="505" t="s">
        <v>184</v>
      </c>
      <c r="J12" s="506" t="s">
        <v>185</v>
      </c>
      <c r="K12" s="505" t="s">
        <v>184</v>
      </c>
      <c r="L12" s="506" t="s">
        <v>185</v>
      </c>
      <c r="M12" s="505" t="s">
        <v>184</v>
      </c>
      <c r="N12" s="506" t="s">
        <v>185</v>
      </c>
      <c r="O12" s="505" t="s">
        <v>184</v>
      </c>
      <c r="P12" s="506" t="s">
        <v>185</v>
      </c>
      <c r="Q12" s="282"/>
      <c r="R12" s="468"/>
      <c r="S12" s="468"/>
    </row>
    <row r="13" spans="1:19" ht="12.75">
      <c r="A13" s="91"/>
      <c r="B13" s="90"/>
      <c r="C13" s="92"/>
      <c r="D13" s="93"/>
      <c r="E13" s="90"/>
      <c r="F13" s="92"/>
      <c r="G13" s="93"/>
      <c r="H13" s="90"/>
      <c r="I13" s="92"/>
      <c r="J13" s="93"/>
      <c r="K13" s="92"/>
      <c r="L13" s="410"/>
      <c r="M13" s="422"/>
      <c r="N13" s="93"/>
      <c r="O13" s="92"/>
      <c r="P13" s="93"/>
      <c r="R13" s="410"/>
      <c r="S13" s="410"/>
    </row>
    <row r="14" spans="1:19" ht="12.75">
      <c r="A14" s="94" t="s">
        <v>159</v>
      </c>
      <c r="B14" s="90"/>
      <c r="C14" s="501"/>
      <c r="D14" s="502"/>
      <c r="E14" s="90"/>
      <c r="F14" s="501"/>
      <c r="G14" s="502"/>
      <c r="H14" s="90"/>
      <c r="I14" s="501"/>
      <c r="J14" s="502"/>
      <c r="K14" s="501"/>
      <c r="L14" s="503"/>
      <c r="M14" s="501"/>
      <c r="N14" s="502"/>
      <c r="O14" s="501"/>
      <c r="P14" s="502"/>
      <c r="R14" s="411"/>
      <c r="S14" s="469"/>
    </row>
    <row r="15" spans="1:19" ht="12.75">
      <c r="A15" s="97" t="s">
        <v>91</v>
      </c>
      <c r="B15" s="90"/>
      <c r="C15" s="501"/>
      <c r="D15" s="502"/>
      <c r="E15" s="90"/>
      <c r="F15" s="501"/>
      <c r="G15" s="502"/>
      <c r="H15" s="90"/>
      <c r="I15" s="501"/>
      <c r="J15" s="502"/>
      <c r="K15" s="501"/>
      <c r="L15" s="503"/>
      <c r="M15" s="501"/>
      <c r="N15" s="502"/>
      <c r="O15" s="501"/>
      <c r="P15" s="502"/>
      <c r="R15" s="411"/>
      <c r="S15" s="469"/>
    </row>
    <row r="16" spans="1:19" ht="12.75" hidden="1">
      <c r="A16" s="97" t="s">
        <v>149</v>
      </c>
      <c r="B16" s="90"/>
      <c r="C16" s="101"/>
      <c r="D16" s="102"/>
      <c r="E16" s="100"/>
      <c r="F16" s="101"/>
      <c r="G16" s="102"/>
      <c r="H16" s="100"/>
      <c r="I16" s="101"/>
      <c r="J16" s="102"/>
      <c r="K16" s="101"/>
      <c r="L16" s="413"/>
      <c r="M16" s="101"/>
      <c r="N16" s="102"/>
      <c r="O16" s="101"/>
      <c r="P16" s="102"/>
      <c r="R16" s="413"/>
      <c r="S16" s="413"/>
    </row>
    <row r="17" spans="1:19" s="55" customFormat="1" ht="12.75">
      <c r="A17" s="105" t="s">
        <v>160</v>
      </c>
      <c r="B17" s="94"/>
      <c r="C17" s="106">
        <f>SUM(C15:C16)</f>
        <v>0</v>
      </c>
      <c r="D17" s="107">
        <f>SUM(D15:D16)</f>
        <v>0</v>
      </c>
      <c r="E17" s="478"/>
      <c r="F17" s="106">
        <f>SUM(F15:F16)</f>
        <v>0</v>
      </c>
      <c r="G17" s="107">
        <f>SUM(G15:G16)</f>
        <v>0</v>
      </c>
      <c r="H17" s="252"/>
      <c r="I17" s="106">
        <f aca="true" t="shared" si="0" ref="I17:P17">SUM(I15:I16)</f>
        <v>0</v>
      </c>
      <c r="J17" s="107">
        <f t="shared" si="0"/>
        <v>0</v>
      </c>
      <c r="K17" s="106">
        <f t="shared" si="0"/>
        <v>0</v>
      </c>
      <c r="L17" s="107">
        <f t="shared" si="0"/>
        <v>0</v>
      </c>
      <c r="M17" s="106">
        <f t="shared" si="0"/>
        <v>0</v>
      </c>
      <c r="N17" s="107">
        <f t="shared" si="0"/>
        <v>0</v>
      </c>
      <c r="O17" s="106">
        <f t="shared" si="0"/>
        <v>0</v>
      </c>
      <c r="P17" s="107">
        <f t="shared" si="0"/>
        <v>0</v>
      </c>
      <c r="R17" s="470"/>
      <c r="S17" s="470"/>
    </row>
    <row r="18" spans="1:19" ht="12.75">
      <c r="A18" s="91"/>
      <c r="B18" s="90"/>
      <c r="C18" s="92"/>
      <c r="D18" s="93"/>
      <c r="E18" s="90"/>
      <c r="F18" s="92"/>
      <c r="G18" s="93"/>
      <c r="H18" s="90"/>
      <c r="I18" s="92"/>
      <c r="J18" s="93"/>
      <c r="K18" s="92"/>
      <c r="L18" s="410"/>
      <c r="M18" s="92"/>
      <c r="N18" s="93"/>
      <c r="O18" s="92"/>
      <c r="P18" s="93"/>
      <c r="R18" s="410"/>
      <c r="S18" s="410"/>
    </row>
    <row r="19" spans="1:19" ht="25.5">
      <c r="A19" s="104" t="s">
        <v>165</v>
      </c>
      <c r="B19" s="90"/>
      <c r="C19" s="92"/>
      <c r="D19" s="93"/>
      <c r="E19" s="90"/>
      <c r="F19" s="92"/>
      <c r="G19" s="93"/>
      <c r="H19" s="90"/>
      <c r="I19" s="92"/>
      <c r="J19" s="93"/>
      <c r="K19" s="92"/>
      <c r="L19" s="410"/>
      <c r="M19" s="92"/>
      <c r="N19" s="93"/>
      <c r="O19" s="92"/>
      <c r="P19" s="93"/>
      <c r="R19" s="410"/>
      <c r="S19" s="410"/>
    </row>
    <row r="20" spans="1:19" ht="14.25" customHeight="1">
      <c r="A20" s="249">
        <v>2.1</v>
      </c>
      <c r="B20" s="91"/>
      <c r="C20" s="250"/>
      <c r="D20" s="251"/>
      <c r="E20" s="98"/>
      <c r="F20" s="250"/>
      <c r="G20" s="251"/>
      <c r="H20" s="253"/>
      <c r="I20" s="250"/>
      <c r="J20" s="251"/>
      <c r="K20" s="250"/>
      <c r="L20" s="412"/>
      <c r="M20" s="250"/>
      <c r="N20" s="251"/>
      <c r="O20" s="250">
        <f aca="true" t="shared" si="1" ref="O20:O26">K20+I20+M20</f>
        <v>0</v>
      </c>
      <c r="P20" s="251">
        <f aca="true" t="shared" si="2" ref="P20:P26">N20+J20+L20</f>
        <v>0</v>
      </c>
      <c r="R20" s="415"/>
      <c r="S20" s="415"/>
    </row>
    <row r="21" spans="1:19" ht="12.75" hidden="1">
      <c r="A21" s="97" t="s">
        <v>166</v>
      </c>
      <c r="B21" s="90"/>
      <c r="C21" s="98"/>
      <c r="D21" s="99"/>
      <c r="E21" s="100"/>
      <c r="F21" s="98"/>
      <c r="G21" s="99"/>
      <c r="H21" s="100"/>
      <c r="I21" s="98"/>
      <c r="J21" s="99"/>
      <c r="K21" s="98"/>
      <c r="L21" s="415"/>
      <c r="M21" s="98"/>
      <c r="N21" s="99"/>
      <c r="O21" s="98">
        <f t="shared" si="1"/>
        <v>0</v>
      </c>
      <c r="P21" s="99">
        <f t="shared" si="2"/>
        <v>0</v>
      </c>
      <c r="R21" s="415"/>
      <c r="S21" s="415"/>
    </row>
    <row r="22" spans="1:19" ht="12.75" hidden="1">
      <c r="A22" s="97" t="s">
        <v>167</v>
      </c>
      <c r="B22" s="90"/>
      <c r="C22" s="98"/>
      <c r="D22" s="99"/>
      <c r="E22" s="100"/>
      <c r="F22" s="98"/>
      <c r="G22" s="99"/>
      <c r="H22" s="100"/>
      <c r="I22" s="98"/>
      <c r="J22" s="99"/>
      <c r="K22" s="98"/>
      <c r="L22" s="415"/>
      <c r="M22" s="98"/>
      <c r="N22" s="99"/>
      <c r="O22" s="98">
        <f t="shared" si="1"/>
        <v>0</v>
      </c>
      <c r="P22" s="99">
        <f t="shared" si="2"/>
        <v>0</v>
      </c>
      <c r="R22" s="415"/>
      <c r="S22" s="415"/>
    </row>
    <row r="23" spans="1:19" ht="12.75" hidden="1">
      <c r="A23" s="97" t="s">
        <v>168</v>
      </c>
      <c r="B23" s="90"/>
      <c r="C23" s="98"/>
      <c r="D23" s="99"/>
      <c r="E23" s="100"/>
      <c r="F23" s="98"/>
      <c r="G23" s="99"/>
      <c r="H23" s="100"/>
      <c r="I23" s="98"/>
      <c r="J23" s="99"/>
      <c r="K23" s="98"/>
      <c r="L23" s="415"/>
      <c r="M23" s="98"/>
      <c r="N23" s="99"/>
      <c r="O23" s="98">
        <f t="shared" si="1"/>
        <v>0</v>
      </c>
      <c r="P23" s="99">
        <f t="shared" si="2"/>
        <v>0</v>
      </c>
      <c r="R23" s="415"/>
      <c r="S23" s="415"/>
    </row>
    <row r="24" spans="1:19" ht="12.75" hidden="1">
      <c r="A24" s="97" t="s">
        <v>169</v>
      </c>
      <c r="B24" s="90"/>
      <c r="C24" s="98">
        <f>'[2]CEFC Split'!J7</f>
        <v>0</v>
      </c>
      <c r="D24" s="99">
        <f>'[2]CEFC Split'!I7</f>
        <v>0</v>
      </c>
      <c r="E24" s="100"/>
      <c r="F24" s="98">
        <f>'[2]CEFC Split'!L7</f>
        <v>0</v>
      </c>
      <c r="G24" s="99">
        <f>'[2]CEFC Split'!K7</f>
        <v>0</v>
      </c>
      <c r="H24" s="100"/>
      <c r="I24" s="98">
        <f>'[2]CEFC Split'!N7</f>
        <v>0</v>
      </c>
      <c r="J24" s="99">
        <f>'[2]CEFC Split'!M7</f>
        <v>0</v>
      </c>
      <c r="K24" s="98"/>
      <c r="L24" s="415"/>
      <c r="M24" s="98"/>
      <c r="N24" s="99"/>
      <c r="O24" s="98">
        <f t="shared" si="1"/>
        <v>0</v>
      </c>
      <c r="P24" s="99">
        <f t="shared" si="2"/>
        <v>0</v>
      </c>
      <c r="R24" s="415"/>
      <c r="S24" s="415"/>
    </row>
    <row r="25" spans="1:19" ht="12.75" hidden="1">
      <c r="A25" s="97" t="s">
        <v>170</v>
      </c>
      <c r="B25" s="90"/>
      <c r="C25" s="101">
        <f>'[2]CEFC Split'!J8</f>
        <v>0</v>
      </c>
      <c r="D25" s="102">
        <f>'[2]CEFC Split'!I8</f>
        <v>0</v>
      </c>
      <c r="E25" s="100"/>
      <c r="F25" s="101">
        <f>'[2]CEFC Split'!L8</f>
        <v>0</v>
      </c>
      <c r="G25" s="102">
        <f>'[2]CEFC Split'!K8</f>
        <v>0</v>
      </c>
      <c r="H25" s="100"/>
      <c r="I25" s="101">
        <f>'[2]CEFC Split'!N8</f>
        <v>0</v>
      </c>
      <c r="J25" s="102">
        <f>'[2]CEFC Split'!M8</f>
        <v>0</v>
      </c>
      <c r="K25" s="101"/>
      <c r="L25" s="413"/>
      <c r="M25" s="101"/>
      <c r="N25" s="102"/>
      <c r="O25" s="101">
        <f t="shared" si="1"/>
        <v>0</v>
      </c>
      <c r="P25" s="102">
        <f t="shared" si="2"/>
        <v>0</v>
      </c>
      <c r="R25" s="413"/>
      <c r="S25" s="413"/>
    </row>
    <row r="26" spans="1:19" ht="12.75">
      <c r="A26" s="105" t="s">
        <v>171</v>
      </c>
      <c r="B26" s="94"/>
      <c r="C26" s="106">
        <f>SUM(C20:C25)</f>
        <v>0</v>
      </c>
      <c r="D26" s="107">
        <f>SUM(D20:D25)</f>
        <v>0</v>
      </c>
      <c r="E26" s="478"/>
      <c r="F26" s="106">
        <f>SUM(F20:F25)</f>
        <v>0</v>
      </c>
      <c r="G26" s="107">
        <f>SUM(G20:G25)</f>
        <v>0</v>
      </c>
      <c r="H26" s="252"/>
      <c r="I26" s="106">
        <f aca="true" t="shared" si="3" ref="I26:N26">SUM(I20:I25)</f>
        <v>0</v>
      </c>
      <c r="J26" s="107">
        <f t="shared" si="3"/>
        <v>0</v>
      </c>
      <c r="K26" s="106">
        <f t="shared" si="3"/>
        <v>0</v>
      </c>
      <c r="L26" s="414">
        <f>SUM(L20:L25)</f>
        <v>0</v>
      </c>
      <c r="M26" s="106">
        <f>SUM(M20:M25)</f>
        <v>0</v>
      </c>
      <c r="N26" s="107">
        <f t="shared" si="3"/>
        <v>0</v>
      </c>
      <c r="O26" s="106">
        <f t="shared" si="1"/>
        <v>0</v>
      </c>
      <c r="P26" s="107">
        <f t="shared" si="2"/>
        <v>0</v>
      </c>
      <c r="R26" s="470"/>
      <c r="S26" s="470"/>
    </row>
    <row r="27" spans="1:19" ht="12.75">
      <c r="A27" s="91"/>
      <c r="B27" s="90"/>
      <c r="C27" s="92"/>
      <c r="D27" s="93"/>
      <c r="E27" s="90"/>
      <c r="F27" s="92"/>
      <c r="G27" s="93"/>
      <c r="H27" s="90"/>
      <c r="I27" s="92"/>
      <c r="J27" s="93"/>
      <c r="K27" s="92"/>
      <c r="L27" s="410"/>
      <c r="M27" s="92"/>
      <c r="N27" s="93"/>
      <c r="O27" s="92"/>
      <c r="P27" s="93"/>
      <c r="R27" s="410"/>
      <c r="S27" s="410"/>
    </row>
    <row r="28" spans="1:19" ht="25.5">
      <c r="A28" s="104" t="s">
        <v>137</v>
      </c>
      <c r="B28" s="90"/>
      <c r="C28" s="92"/>
      <c r="D28" s="93"/>
      <c r="E28" s="90"/>
      <c r="F28" s="92"/>
      <c r="G28" s="93"/>
      <c r="H28" s="90"/>
      <c r="I28" s="92"/>
      <c r="J28" s="93"/>
      <c r="K28" s="92"/>
      <c r="L28" s="410"/>
      <c r="M28" s="92"/>
      <c r="N28" s="93"/>
      <c r="O28" s="92"/>
      <c r="P28" s="93"/>
      <c r="R28" s="410"/>
      <c r="S28" s="410"/>
    </row>
    <row r="29" spans="1:19" ht="12.75">
      <c r="A29" s="249" t="s">
        <v>151</v>
      </c>
      <c r="B29" s="91"/>
      <c r="C29" s="250">
        <v>0</v>
      </c>
      <c r="D29" s="251">
        <f>49361-792</f>
        <v>48569</v>
      </c>
      <c r="E29" s="98"/>
      <c r="F29" s="250">
        <v>0</v>
      </c>
      <c r="G29" s="251">
        <v>19800</v>
      </c>
      <c r="H29" s="253"/>
      <c r="I29" s="250">
        <v>0</v>
      </c>
      <c r="J29" s="251">
        <v>44227</v>
      </c>
      <c r="K29" s="250">
        <v>0</v>
      </c>
      <c r="L29" s="412">
        <v>0</v>
      </c>
      <c r="M29" s="250">
        <v>0</v>
      </c>
      <c r="N29" s="251">
        <v>-44227</v>
      </c>
      <c r="O29" s="250">
        <f>K29+I29+M29</f>
        <v>0</v>
      </c>
      <c r="P29" s="251">
        <f>N29+J29+L29</f>
        <v>0</v>
      </c>
      <c r="R29" s="415"/>
      <c r="S29" s="415"/>
    </row>
    <row r="30" spans="1:19" ht="12.75" hidden="1">
      <c r="A30" s="97" t="s">
        <v>173</v>
      </c>
      <c r="B30" s="90"/>
      <c r="C30" s="98"/>
      <c r="D30" s="99"/>
      <c r="E30" s="100"/>
      <c r="F30" s="98"/>
      <c r="G30" s="99"/>
      <c r="H30" s="100"/>
      <c r="I30" s="98"/>
      <c r="J30" s="99"/>
      <c r="K30" s="98"/>
      <c r="L30" s="415"/>
      <c r="M30" s="98"/>
      <c r="N30" s="99"/>
      <c r="O30" s="98">
        <f>K30+I30+M30</f>
        <v>0</v>
      </c>
      <c r="P30" s="99">
        <f>N30+J30+L30</f>
        <v>0</v>
      </c>
      <c r="R30" s="415"/>
      <c r="S30" s="415"/>
    </row>
    <row r="31" spans="1:19" ht="12.75" hidden="1">
      <c r="A31" s="97" t="s">
        <v>174</v>
      </c>
      <c r="B31" s="90"/>
      <c r="C31" s="101"/>
      <c r="D31" s="102"/>
      <c r="E31" s="100"/>
      <c r="F31" s="101"/>
      <c r="G31" s="102"/>
      <c r="H31" s="100"/>
      <c r="I31" s="101"/>
      <c r="J31" s="102"/>
      <c r="K31" s="101"/>
      <c r="L31" s="413"/>
      <c r="M31" s="101"/>
      <c r="N31" s="102"/>
      <c r="O31" s="101">
        <f>K31+I31+M31</f>
        <v>0</v>
      </c>
      <c r="P31" s="102">
        <f>N31+J31+L31</f>
        <v>0</v>
      </c>
      <c r="R31" s="413"/>
      <c r="S31" s="413"/>
    </row>
    <row r="32" spans="1:19" ht="12.75">
      <c r="A32" s="105" t="s">
        <v>175</v>
      </c>
      <c r="B32" s="94"/>
      <c r="C32" s="106">
        <f>SUM(C29:C31)</f>
        <v>0</v>
      </c>
      <c r="D32" s="107">
        <f>SUM(D29:D31)</f>
        <v>48569</v>
      </c>
      <c r="E32" s="478"/>
      <c r="F32" s="106">
        <f>SUM(F29:F31)</f>
        <v>0</v>
      </c>
      <c r="G32" s="107">
        <f>SUM(G29:G31)</f>
        <v>19800</v>
      </c>
      <c r="H32" s="252"/>
      <c r="I32" s="106">
        <f aca="true" t="shared" si="4" ref="I32:N32">SUM(I29:I31)</f>
        <v>0</v>
      </c>
      <c r="J32" s="107">
        <f t="shared" si="4"/>
        <v>44227</v>
      </c>
      <c r="K32" s="106">
        <f t="shared" si="4"/>
        <v>0</v>
      </c>
      <c r="L32" s="107">
        <f>SUM(L29:L31)</f>
        <v>0</v>
      </c>
      <c r="M32" s="106">
        <f>SUM(M29:M31)</f>
        <v>0</v>
      </c>
      <c r="N32" s="107">
        <f t="shared" si="4"/>
        <v>-44227</v>
      </c>
      <c r="O32" s="106">
        <f>K32+I32+M32</f>
        <v>0</v>
      </c>
      <c r="P32" s="107">
        <f>N32+J32+L32</f>
        <v>0</v>
      </c>
      <c r="R32" s="470"/>
      <c r="S32" s="470"/>
    </row>
    <row r="33" spans="1:19" ht="12.75">
      <c r="A33" s="91"/>
      <c r="B33" s="90"/>
      <c r="C33" s="92"/>
      <c r="D33" s="93"/>
      <c r="E33" s="90"/>
      <c r="F33" s="92"/>
      <c r="G33" s="93"/>
      <c r="H33" s="90"/>
      <c r="I33" s="92"/>
      <c r="J33" s="93"/>
      <c r="K33" s="92"/>
      <c r="L33" s="410"/>
      <c r="M33" s="92"/>
      <c r="N33" s="93"/>
      <c r="O33" s="92"/>
      <c r="P33" s="93"/>
      <c r="R33" s="410"/>
      <c r="S33" s="410"/>
    </row>
    <row r="34" spans="1:19" ht="25.5">
      <c r="A34" s="104" t="s">
        <v>176</v>
      </c>
      <c r="B34" s="90"/>
      <c r="C34" s="92"/>
      <c r="D34" s="93"/>
      <c r="E34" s="90"/>
      <c r="F34" s="92"/>
      <c r="G34" s="93"/>
      <c r="H34" s="90"/>
      <c r="I34" s="92"/>
      <c r="J34" s="93"/>
      <c r="K34" s="92"/>
      <c r="L34" s="410"/>
      <c r="M34" s="92"/>
      <c r="N34" s="93"/>
      <c r="O34" s="92"/>
      <c r="P34" s="93"/>
      <c r="R34" s="410"/>
      <c r="S34" s="410"/>
    </row>
    <row r="35" spans="1:19" ht="12.75">
      <c r="A35" s="249" t="s">
        <v>152</v>
      </c>
      <c r="B35" s="91"/>
      <c r="C35" s="250">
        <v>0</v>
      </c>
      <c r="D35" s="251">
        <v>0</v>
      </c>
      <c r="E35" s="98"/>
      <c r="F35" s="250">
        <v>0</v>
      </c>
      <c r="G35" s="251">
        <v>0</v>
      </c>
      <c r="H35" s="253"/>
      <c r="I35" s="250">
        <v>0</v>
      </c>
      <c r="J35" s="251">
        <v>0</v>
      </c>
      <c r="K35" s="250">
        <v>0</v>
      </c>
      <c r="L35" s="412">
        <v>0</v>
      </c>
      <c r="M35" s="250">
        <v>0</v>
      </c>
      <c r="N35" s="251">
        <v>0</v>
      </c>
      <c r="O35" s="250">
        <f aca="true" t="shared" si="5" ref="O35:O41">K35+I35+M35</f>
        <v>0</v>
      </c>
      <c r="P35" s="251">
        <f aca="true" t="shared" si="6" ref="P35:P41">N35+J35+L35</f>
        <v>0</v>
      </c>
      <c r="R35" s="415"/>
      <c r="S35" s="415"/>
    </row>
    <row r="36" spans="1:19" ht="12.75" hidden="1">
      <c r="A36" s="97" t="s">
        <v>177</v>
      </c>
      <c r="B36" s="90"/>
      <c r="C36" s="98">
        <v>0</v>
      </c>
      <c r="D36" s="99">
        <v>0</v>
      </c>
      <c r="E36" s="100"/>
      <c r="F36" s="98">
        <v>0</v>
      </c>
      <c r="G36" s="99">
        <v>0</v>
      </c>
      <c r="H36" s="100"/>
      <c r="I36" s="98">
        <v>0</v>
      </c>
      <c r="J36" s="99">
        <v>0</v>
      </c>
      <c r="K36" s="98">
        <v>0</v>
      </c>
      <c r="L36" s="415"/>
      <c r="M36" s="98"/>
      <c r="N36" s="99">
        <v>0</v>
      </c>
      <c r="O36" s="98">
        <f t="shared" si="5"/>
        <v>0</v>
      </c>
      <c r="P36" s="99">
        <f t="shared" si="6"/>
        <v>0</v>
      </c>
      <c r="R36" s="415"/>
      <c r="S36" s="415"/>
    </row>
    <row r="37" spans="1:19" ht="12.75" hidden="1">
      <c r="A37" s="97" t="s">
        <v>178</v>
      </c>
      <c r="B37" s="90"/>
      <c r="C37" s="98">
        <v>0</v>
      </c>
      <c r="D37" s="99">
        <v>0</v>
      </c>
      <c r="E37" s="100"/>
      <c r="F37" s="98">
        <v>0</v>
      </c>
      <c r="G37" s="99">
        <v>0</v>
      </c>
      <c r="H37" s="100"/>
      <c r="I37" s="98">
        <v>0</v>
      </c>
      <c r="J37" s="99">
        <v>0</v>
      </c>
      <c r="K37" s="98">
        <v>0</v>
      </c>
      <c r="L37" s="415"/>
      <c r="M37" s="98"/>
      <c r="N37" s="99">
        <v>0</v>
      </c>
      <c r="O37" s="98">
        <f t="shared" si="5"/>
        <v>0</v>
      </c>
      <c r="P37" s="99">
        <f t="shared" si="6"/>
        <v>0</v>
      </c>
      <c r="R37" s="415"/>
      <c r="S37" s="415"/>
    </row>
    <row r="38" spans="1:19" ht="12.75" hidden="1">
      <c r="A38" s="97" t="s">
        <v>179</v>
      </c>
      <c r="B38" s="90"/>
      <c r="C38" s="98">
        <v>0</v>
      </c>
      <c r="D38" s="99">
        <v>0</v>
      </c>
      <c r="E38" s="100"/>
      <c r="F38" s="98">
        <v>0</v>
      </c>
      <c r="G38" s="99">
        <v>0</v>
      </c>
      <c r="H38" s="100"/>
      <c r="I38" s="98">
        <v>0</v>
      </c>
      <c r="J38" s="99">
        <v>0</v>
      </c>
      <c r="K38" s="98">
        <v>0</v>
      </c>
      <c r="L38" s="415"/>
      <c r="M38" s="98"/>
      <c r="N38" s="99">
        <v>0</v>
      </c>
      <c r="O38" s="98">
        <f t="shared" si="5"/>
        <v>0</v>
      </c>
      <c r="P38" s="99">
        <f t="shared" si="6"/>
        <v>0</v>
      </c>
      <c r="R38" s="415"/>
      <c r="S38" s="415"/>
    </row>
    <row r="39" spans="1:19" ht="12.75" hidden="1">
      <c r="A39" s="97" t="s">
        <v>180</v>
      </c>
      <c r="B39" s="90"/>
      <c r="C39" s="98">
        <v>0</v>
      </c>
      <c r="D39" s="99">
        <v>0</v>
      </c>
      <c r="E39" s="100"/>
      <c r="F39" s="98">
        <v>0</v>
      </c>
      <c r="G39" s="99">
        <v>0</v>
      </c>
      <c r="H39" s="100"/>
      <c r="I39" s="98">
        <v>0</v>
      </c>
      <c r="J39" s="99">
        <v>0</v>
      </c>
      <c r="K39" s="98">
        <v>0</v>
      </c>
      <c r="L39" s="415"/>
      <c r="M39" s="98"/>
      <c r="N39" s="99">
        <v>0</v>
      </c>
      <c r="O39" s="98">
        <f t="shared" si="5"/>
        <v>0</v>
      </c>
      <c r="P39" s="99">
        <f t="shared" si="6"/>
        <v>0</v>
      </c>
      <c r="R39" s="415"/>
      <c r="S39" s="415"/>
    </row>
    <row r="40" spans="1:19" ht="12.75" hidden="1">
      <c r="A40" s="97" t="s">
        <v>181</v>
      </c>
      <c r="B40" s="90"/>
      <c r="C40" s="101">
        <v>0</v>
      </c>
      <c r="D40" s="102">
        <v>0</v>
      </c>
      <c r="E40" s="100"/>
      <c r="F40" s="101">
        <v>0</v>
      </c>
      <c r="G40" s="102">
        <v>0</v>
      </c>
      <c r="H40" s="100"/>
      <c r="I40" s="101">
        <v>0</v>
      </c>
      <c r="J40" s="102">
        <v>0</v>
      </c>
      <c r="K40" s="101">
        <v>0</v>
      </c>
      <c r="L40" s="413"/>
      <c r="M40" s="101"/>
      <c r="N40" s="102">
        <v>0</v>
      </c>
      <c r="O40" s="101">
        <f t="shared" si="5"/>
        <v>0</v>
      </c>
      <c r="P40" s="102">
        <f t="shared" si="6"/>
        <v>0</v>
      </c>
      <c r="R40" s="413"/>
      <c r="S40" s="413"/>
    </row>
    <row r="41" spans="1:19" ht="12.75">
      <c r="A41" s="105" t="s">
        <v>182</v>
      </c>
      <c r="B41" s="94"/>
      <c r="C41" s="106">
        <f>SUM(C35:C40)</f>
        <v>0</v>
      </c>
      <c r="D41" s="107">
        <f>SUM(D35:D40)</f>
        <v>0</v>
      </c>
      <c r="E41" s="103"/>
      <c r="F41" s="106">
        <f>SUM(F35:F40)</f>
        <v>0</v>
      </c>
      <c r="G41" s="107">
        <f>SUM(G35:G40)</f>
        <v>0</v>
      </c>
      <c r="H41" s="252"/>
      <c r="I41" s="106">
        <f aca="true" t="shared" si="7" ref="I41:N41">SUM(I35:I40)</f>
        <v>0</v>
      </c>
      <c r="J41" s="107">
        <f t="shared" si="7"/>
        <v>0</v>
      </c>
      <c r="K41" s="106">
        <f t="shared" si="7"/>
        <v>0</v>
      </c>
      <c r="L41" s="414">
        <f>SUM(L35:L40)</f>
        <v>0</v>
      </c>
      <c r="M41" s="106">
        <f>SUM(M35:M40)</f>
        <v>0</v>
      </c>
      <c r="N41" s="107">
        <f t="shared" si="7"/>
        <v>0</v>
      </c>
      <c r="O41" s="106">
        <f t="shared" si="5"/>
        <v>0</v>
      </c>
      <c r="P41" s="107">
        <f t="shared" si="6"/>
        <v>0</v>
      </c>
      <c r="R41" s="470"/>
      <c r="S41" s="470"/>
    </row>
    <row r="42" spans="1:19" ht="13.5" thickBo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504"/>
      <c r="N42" s="90"/>
      <c r="O42" s="90"/>
      <c r="P42" s="90"/>
      <c r="R42" s="410"/>
      <c r="S42" s="410"/>
    </row>
    <row r="43" spans="1:19" s="56" customFormat="1" ht="13.5" thickBot="1">
      <c r="A43" s="255" t="s">
        <v>183</v>
      </c>
      <c r="B43" s="256"/>
      <c r="C43" s="254">
        <f>C17+C26+C32+C41</f>
        <v>0</v>
      </c>
      <c r="D43" s="108">
        <f>D17+D26+D32+D41</f>
        <v>48569</v>
      </c>
      <c r="E43" s="256"/>
      <c r="F43" s="254">
        <f>F17+F26+F32+F41</f>
        <v>0</v>
      </c>
      <c r="G43" s="108">
        <f>G17+G26+G32+G41</f>
        <v>19800</v>
      </c>
      <c r="H43" s="256"/>
      <c r="I43" s="254">
        <f aca="true" t="shared" si="8" ref="I43:P43">I17+I26+I32+I41</f>
        <v>0</v>
      </c>
      <c r="J43" s="108">
        <f t="shared" si="8"/>
        <v>44227</v>
      </c>
      <c r="K43" s="254">
        <f t="shared" si="8"/>
        <v>0</v>
      </c>
      <c r="L43" s="108">
        <f t="shared" si="8"/>
        <v>0</v>
      </c>
      <c r="M43" s="254">
        <f t="shared" si="8"/>
        <v>0</v>
      </c>
      <c r="N43" s="108">
        <f t="shared" si="8"/>
        <v>-44227</v>
      </c>
      <c r="O43" s="254">
        <f t="shared" si="8"/>
        <v>0</v>
      </c>
      <c r="P43" s="108">
        <f t="shared" si="8"/>
        <v>0</v>
      </c>
      <c r="R43" s="110"/>
      <c r="S43" s="111"/>
    </row>
    <row r="44" spans="1:19" s="56" customFormat="1" ht="12.75">
      <c r="A44" s="109"/>
      <c r="B44" s="109"/>
      <c r="C44" s="110"/>
      <c r="D44" s="111"/>
      <c r="E44" s="109"/>
      <c r="F44" s="110"/>
      <c r="G44" s="111"/>
      <c r="H44" s="109"/>
      <c r="I44" s="110"/>
      <c r="J44" s="111"/>
      <c r="R44" s="471"/>
      <c r="S44" s="471"/>
    </row>
    <row r="45" spans="1:19" s="56" customFormat="1" ht="15.75" hidden="1">
      <c r="A45" s="62" t="s">
        <v>141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472"/>
      <c r="S45" s="472"/>
    </row>
    <row r="46" spans="1:19" s="56" customFormat="1" ht="15.75" hidden="1">
      <c r="A46" s="63" t="e">
        <f>+#REF!</f>
        <v>#REF!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472"/>
      <c r="S46" s="472"/>
    </row>
    <row r="47" spans="1:19" s="56" customFormat="1" ht="12.75" hidden="1">
      <c r="A47" s="64" t="s">
        <v>80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472"/>
      <c r="S47" s="472"/>
    </row>
    <row r="48" spans="1:19" s="56" customFormat="1" ht="12.75" hidden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73"/>
      <c r="S48" s="473"/>
    </row>
    <row r="49" spans="18:19" ht="12.75" hidden="1">
      <c r="R49" s="473"/>
      <c r="S49" s="473"/>
    </row>
    <row r="50" spans="1:19" ht="12.75" hidden="1">
      <c r="A50" s="385" t="s">
        <v>94</v>
      </c>
      <c r="B50" s="90"/>
      <c r="C50" s="278" t="e">
        <f>+#REF!</f>
        <v>#REF!</v>
      </c>
      <c r="D50" s="279"/>
      <c r="E50" s="280"/>
      <c r="F50" s="278" t="e">
        <f>+#REF!</f>
        <v>#REF!</v>
      </c>
      <c r="G50" s="279"/>
      <c r="H50" s="280"/>
      <c r="I50" s="281" t="e">
        <f>+#REF!</f>
        <v>#REF!</v>
      </c>
      <c r="J50" s="279"/>
      <c r="K50" s="281" t="e">
        <f>+#REF!</f>
        <v>#REF!</v>
      </c>
      <c r="L50" s="417"/>
      <c r="M50" s="417"/>
      <c r="N50" s="279"/>
      <c r="O50" s="281" t="e">
        <f>+#REF!</f>
        <v>#REF!</v>
      </c>
      <c r="P50" s="279"/>
      <c r="Q50" s="282"/>
      <c r="R50" s="466"/>
      <c r="S50" s="467"/>
    </row>
    <row r="51" spans="2:19" ht="12.75" hidden="1">
      <c r="B51" s="90"/>
      <c r="C51" s="283" t="e">
        <f>+#REF!</f>
        <v>#REF!</v>
      </c>
      <c r="D51" s="284"/>
      <c r="E51" s="280"/>
      <c r="F51" s="283" t="e">
        <f>+#REF!</f>
        <v>#REF!</v>
      </c>
      <c r="G51" s="285"/>
      <c r="H51" s="280"/>
      <c r="I51" s="283" t="e">
        <f>+#REF!</f>
        <v>#REF!</v>
      </c>
      <c r="J51" s="285"/>
      <c r="K51" s="283" t="s">
        <v>82</v>
      </c>
      <c r="L51" s="407"/>
      <c r="M51" s="407"/>
      <c r="N51" s="285"/>
      <c r="O51" s="283" t="e">
        <f>+#REF!</f>
        <v>#REF!</v>
      </c>
      <c r="P51" s="285"/>
      <c r="Q51" s="282"/>
      <c r="R51" s="467"/>
      <c r="S51" s="467"/>
    </row>
    <row r="52" spans="1:19" ht="12.75" hidden="1">
      <c r="A52" s="643" t="s">
        <v>157</v>
      </c>
      <c r="B52" s="90"/>
      <c r="C52" s="286"/>
      <c r="D52" s="287" t="s">
        <v>108</v>
      </c>
      <c r="E52" s="280"/>
      <c r="F52" s="286"/>
      <c r="G52" s="287" t="s">
        <v>108</v>
      </c>
      <c r="H52" s="280"/>
      <c r="I52" s="286"/>
      <c r="J52" s="287" t="s">
        <v>108</v>
      </c>
      <c r="K52" s="286"/>
      <c r="L52" s="408"/>
      <c r="M52" s="408"/>
      <c r="N52" s="287" t="s">
        <v>108</v>
      </c>
      <c r="O52" s="286"/>
      <c r="P52" s="287" t="s">
        <v>108</v>
      </c>
      <c r="Q52" s="282"/>
      <c r="R52" s="408"/>
      <c r="S52" s="408"/>
    </row>
    <row r="53" spans="1:19" ht="12.75" hidden="1">
      <c r="A53" s="644"/>
      <c r="B53" s="90"/>
      <c r="C53" s="288" t="s">
        <v>200</v>
      </c>
      <c r="D53" s="289" t="s">
        <v>158</v>
      </c>
      <c r="E53" s="280"/>
      <c r="F53" s="288" t="s">
        <v>200</v>
      </c>
      <c r="G53" s="289" t="s">
        <v>158</v>
      </c>
      <c r="H53" s="280"/>
      <c r="I53" s="288" t="s">
        <v>200</v>
      </c>
      <c r="J53" s="289" t="s">
        <v>158</v>
      </c>
      <c r="K53" s="288" t="s">
        <v>200</v>
      </c>
      <c r="L53" s="409"/>
      <c r="M53" s="409"/>
      <c r="N53" s="289" t="s">
        <v>158</v>
      </c>
      <c r="O53" s="288" t="s">
        <v>200</v>
      </c>
      <c r="P53" s="289" t="s">
        <v>158</v>
      </c>
      <c r="Q53" s="282"/>
      <c r="R53" s="468"/>
      <c r="S53" s="468"/>
    </row>
    <row r="54" spans="1:19" ht="12.75" hidden="1">
      <c r="A54" s="91"/>
      <c r="B54" s="90"/>
      <c r="C54" s="92"/>
      <c r="D54" s="93"/>
      <c r="E54" s="90"/>
      <c r="F54" s="92"/>
      <c r="G54" s="93"/>
      <c r="H54" s="90"/>
      <c r="I54" s="92"/>
      <c r="J54" s="93"/>
      <c r="K54" s="92"/>
      <c r="L54" s="410"/>
      <c r="M54" s="410"/>
      <c r="N54" s="93"/>
      <c r="O54" s="92"/>
      <c r="P54" s="93"/>
      <c r="R54" s="410"/>
      <c r="S54" s="410"/>
    </row>
    <row r="55" spans="1:19" ht="12.75" hidden="1">
      <c r="A55" s="94" t="s">
        <v>159</v>
      </c>
      <c r="B55" s="90"/>
      <c r="C55" s="95"/>
      <c r="D55" s="96"/>
      <c r="E55" s="90"/>
      <c r="F55" s="95"/>
      <c r="G55" s="96"/>
      <c r="H55" s="90"/>
      <c r="I55" s="95"/>
      <c r="J55" s="96"/>
      <c r="K55" s="95"/>
      <c r="L55" s="411"/>
      <c r="M55" s="411"/>
      <c r="N55" s="96"/>
      <c r="O55" s="95"/>
      <c r="P55" s="96"/>
      <c r="R55" s="411"/>
      <c r="S55" s="469"/>
    </row>
    <row r="56" spans="1:19" ht="12.75" hidden="1">
      <c r="A56" s="249" t="s">
        <v>150</v>
      </c>
      <c r="B56" s="91"/>
      <c r="C56" s="250"/>
      <c r="D56" s="251"/>
      <c r="E56" s="253"/>
      <c r="F56" s="250"/>
      <c r="G56" s="251"/>
      <c r="H56" s="253"/>
      <c r="I56" s="250"/>
      <c r="J56" s="251"/>
      <c r="K56" s="250"/>
      <c r="L56" s="412"/>
      <c r="M56" s="412"/>
      <c r="N56" s="251"/>
      <c r="O56" s="250">
        <f>K56+I56</f>
        <v>0</v>
      </c>
      <c r="P56" s="251">
        <f>N56+J56</f>
        <v>0</v>
      </c>
      <c r="R56" s="415"/>
      <c r="S56" s="415"/>
    </row>
    <row r="57" spans="1:19" ht="10.5" customHeight="1" hidden="1">
      <c r="A57" s="97" t="s">
        <v>149</v>
      </c>
      <c r="B57" s="90"/>
      <c r="C57" s="101"/>
      <c r="D57" s="102"/>
      <c r="E57" s="100"/>
      <c r="F57" s="101"/>
      <c r="G57" s="102"/>
      <c r="H57" s="100"/>
      <c r="I57" s="101"/>
      <c r="J57" s="102"/>
      <c r="K57" s="101"/>
      <c r="L57" s="413"/>
      <c r="M57" s="413"/>
      <c r="N57" s="102"/>
      <c r="O57" s="101"/>
      <c r="P57" s="102"/>
      <c r="R57" s="413"/>
      <c r="S57" s="413"/>
    </row>
    <row r="58" spans="1:19" ht="12.75" hidden="1">
      <c r="A58" s="105" t="s">
        <v>160</v>
      </c>
      <c r="B58" s="94"/>
      <c r="C58" s="106">
        <f>SUM(C56:C57)</f>
        <v>0</v>
      </c>
      <c r="D58" s="107">
        <f>SUM(D56:D57)</f>
        <v>0</v>
      </c>
      <c r="E58" s="252"/>
      <c r="F58" s="106">
        <f>SUM(F56:F57)</f>
        <v>0</v>
      </c>
      <c r="G58" s="107">
        <f>SUM(G56:G57)</f>
        <v>0</v>
      </c>
      <c r="H58" s="252"/>
      <c r="I58" s="106">
        <f aca="true" t="shared" si="9" ref="I58:P58">SUM(I56:I57)</f>
        <v>0</v>
      </c>
      <c r="J58" s="107">
        <f t="shared" si="9"/>
        <v>0</v>
      </c>
      <c r="K58" s="106">
        <f t="shared" si="9"/>
        <v>0</v>
      </c>
      <c r="L58" s="414"/>
      <c r="M58" s="414"/>
      <c r="N58" s="107">
        <f t="shared" si="9"/>
        <v>0</v>
      </c>
      <c r="O58" s="106">
        <f t="shared" si="9"/>
        <v>0</v>
      </c>
      <c r="P58" s="107">
        <f t="shared" si="9"/>
        <v>0</v>
      </c>
      <c r="Q58" s="55"/>
      <c r="R58" s="470"/>
      <c r="S58" s="470"/>
    </row>
    <row r="59" spans="1:19" ht="12.75" hidden="1">
      <c r="A59" s="91"/>
      <c r="B59" s="90"/>
      <c r="C59" s="92"/>
      <c r="D59" s="93"/>
      <c r="E59" s="90"/>
      <c r="F59" s="92"/>
      <c r="G59" s="93"/>
      <c r="H59" s="90"/>
      <c r="I59" s="92"/>
      <c r="J59" s="93"/>
      <c r="K59" s="92"/>
      <c r="L59" s="410"/>
      <c r="M59" s="410"/>
      <c r="N59" s="93"/>
      <c r="O59" s="92"/>
      <c r="P59" s="93"/>
      <c r="R59" s="410"/>
      <c r="S59" s="410"/>
    </row>
    <row r="60" spans="1:19" ht="25.5" hidden="1">
      <c r="A60" s="104" t="s">
        <v>165</v>
      </c>
      <c r="B60" s="90"/>
      <c r="C60" s="92"/>
      <c r="D60" s="93"/>
      <c r="E60" s="90"/>
      <c r="F60" s="92"/>
      <c r="G60" s="93"/>
      <c r="H60" s="90"/>
      <c r="I60" s="92"/>
      <c r="J60" s="93"/>
      <c r="K60" s="92"/>
      <c r="L60" s="410"/>
      <c r="M60" s="410"/>
      <c r="N60" s="93"/>
      <c r="O60" s="92"/>
      <c r="P60" s="93"/>
      <c r="R60" s="410"/>
      <c r="S60" s="410"/>
    </row>
    <row r="61" spans="1:19" ht="12.75" hidden="1">
      <c r="A61" s="249">
        <v>2.1</v>
      </c>
      <c r="B61" s="91"/>
      <c r="C61" s="250"/>
      <c r="D61" s="251"/>
      <c r="E61" s="253"/>
      <c r="F61" s="250"/>
      <c r="G61" s="251"/>
      <c r="H61" s="253"/>
      <c r="I61" s="250"/>
      <c r="J61" s="251"/>
      <c r="K61" s="250"/>
      <c r="L61" s="412"/>
      <c r="M61" s="412"/>
      <c r="N61" s="251"/>
      <c r="O61" s="250">
        <f>K61+I61</f>
        <v>0</v>
      </c>
      <c r="P61" s="251">
        <f>N61+J61</f>
        <v>0</v>
      </c>
      <c r="R61" s="415"/>
      <c r="S61" s="415"/>
    </row>
    <row r="62" spans="1:19" ht="12.75" hidden="1">
      <c r="A62" s="97" t="s">
        <v>166</v>
      </c>
      <c r="B62" s="90"/>
      <c r="C62" s="98"/>
      <c r="D62" s="99"/>
      <c r="E62" s="100"/>
      <c r="F62" s="98"/>
      <c r="G62" s="99"/>
      <c r="H62" s="100"/>
      <c r="I62" s="98"/>
      <c r="J62" s="99"/>
      <c r="K62" s="98"/>
      <c r="L62" s="415"/>
      <c r="M62" s="415"/>
      <c r="N62" s="99"/>
      <c r="O62" s="98"/>
      <c r="P62" s="99"/>
      <c r="R62" s="415"/>
      <c r="S62" s="415"/>
    </row>
    <row r="63" spans="1:19" ht="12.75" hidden="1">
      <c r="A63" s="97" t="s">
        <v>167</v>
      </c>
      <c r="B63" s="90"/>
      <c r="C63" s="98"/>
      <c r="D63" s="99"/>
      <c r="E63" s="100"/>
      <c r="F63" s="98"/>
      <c r="G63" s="99"/>
      <c r="H63" s="100"/>
      <c r="I63" s="98"/>
      <c r="J63" s="99"/>
      <c r="K63" s="98"/>
      <c r="L63" s="415"/>
      <c r="M63" s="415"/>
      <c r="N63" s="99"/>
      <c r="O63" s="98"/>
      <c r="P63" s="99"/>
      <c r="R63" s="415"/>
      <c r="S63" s="415"/>
    </row>
    <row r="64" spans="1:19" ht="12.75" hidden="1">
      <c r="A64" s="97" t="s">
        <v>168</v>
      </c>
      <c r="B64" s="90"/>
      <c r="C64" s="98"/>
      <c r="D64" s="99"/>
      <c r="E64" s="100"/>
      <c r="F64" s="98"/>
      <c r="G64" s="99"/>
      <c r="H64" s="100"/>
      <c r="I64" s="98"/>
      <c r="J64" s="99"/>
      <c r="K64" s="98"/>
      <c r="L64" s="415"/>
      <c r="M64" s="415"/>
      <c r="N64" s="99"/>
      <c r="O64" s="98"/>
      <c r="P64" s="99"/>
      <c r="R64" s="415"/>
      <c r="S64" s="415"/>
    </row>
    <row r="65" spans="1:19" ht="12.75" hidden="1">
      <c r="A65" s="97" t="s">
        <v>169</v>
      </c>
      <c r="B65" s="90"/>
      <c r="C65" s="98"/>
      <c r="D65" s="99"/>
      <c r="E65" s="100"/>
      <c r="F65" s="98"/>
      <c r="G65" s="99"/>
      <c r="H65" s="100"/>
      <c r="I65" s="98"/>
      <c r="J65" s="99"/>
      <c r="K65" s="98"/>
      <c r="L65" s="415"/>
      <c r="M65" s="415"/>
      <c r="N65" s="99"/>
      <c r="O65" s="98"/>
      <c r="P65" s="99"/>
      <c r="R65" s="415"/>
      <c r="S65" s="415"/>
    </row>
    <row r="66" spans="1:19" ht="12.75" hidden="1">
      <c r="A66" s="97" t="s">
        <v>170</v>
      </c>
      <c r="B66" s="90"/>
      <c r="C66" s="101"/>
      <c r="D66" s="102"/>
      <c r="E66" s="100"/>
      <c r="F66" s="101"/>
      <c r="G66" s="102"/>
      <c r="H66" s="100"/>
      <c r="I66" s="101"/>
      <c r="J66" s="102"/>
      <c r="K66" s="101"/>
      <c r="L66" s="413"/>
      <c r="M66" s="413"/>
      <c r="N66" s="102"/>
      <c r="O66" s="101"/>
      <c r="P66" s="102"/>
      <c r="R66" s="413"/>
      <c r="S66" s="413"/>
    </row>
    <row r="67" spans="1:19" ht="12.75" hidden="1">
      <c r="A67" s="105" t="s">
        <v>171</v>
      </c>
      <c r="B67" s="94"/>
      <c r="C67" s="106">
        <f>SUM(C61:C66)</f>
        <v>0</v>
      </c>
      <c r="D67" s="107">
        <f>SUM(D61:D66)</f>
        <v>0</v>
      </c>
      <c r="E67" s="252"/>
      <c r="F67" s="106">
        <f>SUM(F61:F66)</f>
        <v>0</v>
      </c>
      <c r="G67" s="107">
        <f>SUM(G61:G66)</f>
        <v>0</v>
      </c>
      <c r="H67" s="252"/>
      <c r="I67" s="106">
        <f aca="true" t="shared" si="10" ref="I67:P67">SUM(I61:I66)</f>
        <v>0</v>
      </c>
      <c r="J67" s="107">
        <f t="shared" si="10"/>
        <v>0</v>
      </c>
      <c r="K67" s="106">
        <f t="shared" si="10"/>
        <v>0</v>
      </c>
      <c r="L67" s="414"/>
      <c r="M67" s="414"/>
      <c r="N67" s="107">
        <f t="shared" si="10"/>
        <v>0</v>
      </c>
      <c r="O67" s="106">
        <f t="shared" si="10"/>
        <v>0</v>
      </c>
      <c r="P67" s="107">
        <f t="shared" si="10"/>
        <v>0</v>
      </c>
      <c r="R67" s="470"/>
      <c r="S67" s="470"/>
    </row>
    <row r="68" spans="1:19" ht="12.75" hidden="1">
      <c r="A68" s="91"/>
      <c r="B68" s="90"/>
      <c r="C68" s="92"/>
      <c r="D68" s="93"/>
      <c r="E68" s="90"/>
      <c r="F68" s="92"/>
      <c r="G68" s="93"/>
      <c r="H68" s="90"/>
      <c r="I68" s="92"/>
      <c r="J68" s="93"/>
      <c r="K68" s="92"/>
      <c r="L68" s="410"/>
      <c r="M68" s="410"/>
      <c r="N68" s="93"/>
      <c r="O68" s="92"/>
      <c r="P68" s="93"/>
      <c r="R68" s="410"/>
      <c r="S68" s="410"/>
    </row>
    <row r="69" spans="1:19" ht="25.5" hidden="1">
      <c r="A69" s="104" t="s">
        <v>172</v>
      </c>
      <c r="B69" s="90"/>
      <c r="C69" s="92"/>
      <c r="D69" s="93"/>
      <c r="E69" s="90"/>
      <c r="F69" s="92"/>
      <c r="G69" s="93"/>
      <c r="H69" s="90"/>
      <c r="I69" s="92"/>
      <c r="J69" s="93"/>
      <c r="K69" s="92"/>
      <c r="L69" s="410"/>
      <c r="M69" s="410"/>
      <c r="N69" s="93"/>
      <c r="O69" s="92"/>
      <c r="P69" s="93"/>
      <c r="R69" s="410"/>
      <c r="S69" s="410"/>
    </row>
    <row r="70" spans="1:19" ht="12.75" hidden="1">
      <c r="A70" s="249" t="s">
        <v>151</v>
      </c>
      <c r="B70" s="91"/>
      <c r="C70" s="250"/>
      <c r="D70" s="251"/>
      <c r="E70" s="253"/>
      <c r="F70" s="250"/>
      <c r="G70" s="251"/>
      <c r="H70" s="253"/>
      <c r="I70" s="250"/>
      <c r="J70" s="251"/>
      <c r="K70" s="250"/>
      <c r="L70" s="412"/>
      <c r="M70" s="412"/>
      <c r="N70" s="251"/>
      <c r="O70" s="250">
        <f>K70+I70</f>
        <v>0</v>
      </c>
      <c r="P70" s="251">
        <f>N70+J70</f>
        <v>0</v>
      </c>
      <c r="R70" s="415"/>
      <c r="S70" s="415"/>
    </row>
    <row r="71" spans="1:19" ht="12.75" hidden="1">
      <c r="A71" s="97" t="s">
        <v>173</v>
      </c>
      <c r="B71" s="90"/>
      <c r="C71" s="98"/>
      <c r="D71" s="99"/>
      <c r="E71" s="100"/>
      <c r="F71" s="98"/>
      <c r="G71" s="99"/>
      <c r="H71" s="100"/>
      <c r="I71" s="98"/>
      <c r="J71" s="99"/>
      <c r="K71" s="98"/>
      <c r="L71" s="415"/>
      <c r="M71" s="415"/>
      <c r="N71" s="99"/>
      <c r="O71" s="98"/>
      <c r="P71" s="99"/>
      <c r="R71" s="415"/>
      <c r="S71" s="415"/>
    </row>
    <row r="72" spans="1:19" ht="12.75" hidden="1">
      <c r="A72" s="97" t="s">
        <v>174</v>
      </c>
      <c r="B72" s="90"/>
      <c r="C72" s="101"/>
      <c r="D72" s="102"/>
      <c r="E72" s="100"/>
      <c r="F72" s="101"/>
      <c r="G72" s="102"/>
      <c r="H72" s="100"/>
      <c r="I72" s="101"/>
      <c r="J72" s="102"/>
      <c r="K72" s="101"/>
      <c r="L72" s="413"/>
      <c r="M72" s="413"/>
      <c r="N72" s="102"/>
      <c r="O72" s="101"/>
      <c r="P72" s="102"/>
      <c r="R72" s="413"/>
      <c r="S72" s="413"/>
    </row>
    <row r="73" spans="1:19" ht="12.75" hidden="1">
      <c r="A73" s="105" t="s">
        <v>175</v>
      </c>
      <c r="B73" s="94"/>
      <c r="C73" s="106">
        <f>SUM(C70:C72)</f>
        <v>0</v>
      </c>
      <c r="D73" s="107">
        <f>SUM(D70:D72)</f>
        <v>0</v>
      </c>
      <c r="E73" s="252"/>
      <c r="F73" s="106">
        <f>SUM(F70:F72)</f>
        <v>0</v>
      </c>
      <c r="G73" s="107">
        <f>SUM(G70:G72)</f>
        <v>0</v>
      </c>
      <c r="H73" s="252"/>
      <c r="I73" s="106">
        <f aca="true" t="shared" si="11" ref="I73:P73">SUM(I70:I72)</f>
        <v>0</v>
      </c>
      <c r="J73" s="107">
        <f t="shared" si="11"/>
        <v>0</v>
      </c>
      <c r="K73" s="106">
        <f t="shared" si="11"/>
        <v>0</v>
      </c>
      <c r="L73" s="414"/>
      <c r="M73" s="414"/>
      <c r="N73" s="107">
        <f t="shared" si="11"/>
        <v>0</v>
      </c>
      <c r="O73" s="106">
        <f t="shared" si="11"/>
        <v>0</v>
      </c>
      <c r="P73" s="107">
        <f t="shared" si="11"/>
        <v>0</v>
      </c>
      <c r="R73" s="470"/>
      <c r="S73" s="470"/>
    </row>
    <row r="74" spans="1:19" ht="12.75" hidden="1">
      <c r="A74" s="91"/>
      <c r="B74" s="90"/>
      <c r="C74" s="92"/>
      <c r="D74" s="93"/>
      <c r="E74" s="90"/>
      <c r="F74" s="92"/>
      <c r="G74" s="93"/>
      <c r="H74" s="90"/>
      <c r="I74" s="92"/>
      <c r="J74" s="93"/>
      <c r="K74" s="92"/>
      <c r="L74" s="410"/>
      <c r="M74" s="410"/>
      <c r="N74" s="93"/>
      <c r="O74" s="92"/>
      <c r="P74" s="93"/>
      <c r="R74" s="410"/>
      <c r="S74" s="410"/>
    </row>
    <row r="75" spans="1:19" ht="25.5" hidden="1">
      <c r="A75" s="104" t="s">
        <v>176</v>
      </c>
      <c r="B75" s="90"/>
      <c r="C75" s="92"/>
      <c r="D75" s="93"/>
      <c r="E75" s="90"/>
      <c r="F75" s="92"/>
      <c r="G75" s="93"/>
      <c r="H75" s="90"/>
      <c r="I75" s="92"/>
      <c r="J75" s="93"/>
      <c r="K75" s="92"/>
      <c r="L75" s="410"/>
      <c r="M75" s="410"/>
      <c r="N75" s="93"/>
      <c r="O75" s="92"/>
      <c r="P75" s="93"/>
      <c r="R75" s="410"/>
      <c r="S75" s="410"/>
    </row>
    <row r="76" spans="1:19" ht="12.75" hidden="1">
      <c r="A76" s="249" t="s">
        <v>152</v>
      </c>
      <c r="B76" s="91"/>
      <c r="C76" s="250">
        <v>0</v>
      </c>
      <c r="D76" s="251">
        <v>0</v>
      </c>
      <c r="E76" s="253"/>
      <c r="F76" s="250">
        <v>0</v>
      </c>
      <c r="G76" s="251">
        <v>0</v>
      </c>
      <c r="H76" s="253"/>
      <c r="I76" s="250">
        <v>0</v>
      </c>
      <c r="J76" s="251">
        <v>0</v>
      </c>
      <c r="K76" s="250">
        <v>0</v>
      </c>
      <c r="L76" s="412"/>
      <c r="M76" s="412"/>
      <c r="N76" s="251">
        <v>0</v>
      </c>
      <c r="O76" s="250">
        <f>K76+I76</f>
        <v>0</v>
      </c>
      <c r="P76" s="251">
        <f>N76+J76</f>
        <v>0</v>
      </c>
      <c r="R76" s="415"/>
      <c r="S76" s="415"/>
    </row>
    <row r="77" spans="1:19" ht="12.75" hidden="1">
      <c r="A77" s="97" t="s">
        <v>177</v>
      </c>
      <c r="B77" s="90"/>
      <c r="C77" s="98">
        <v>0</v>
      </c>
      <c r="D77" s="99">
        <v>0</v>
      </c>
      <c r="E77" s="100"/>
      <c r="F77" s="98">
        <v>0</v>
      </c>
      <c r="G77" s="99">
        <v>0</v>
      </c>
      <c r="H77" s="100"/>
      <c r="I77" s="98">
        <v>0</v>
      </c>
      <c r="J77" s="99">
        <v>0</v>
      </c>
      <c r="K77" s="98">
        <v>0</v>
      </c>
      <c r="L77" s="415"/>
      <c r="M77" s="415"/>
      <c r="N77" s="99">
        <v>0</v>
      </c>
      <c r="O77" s="98">
        <v>0</v>
      </c>
      <c r="P77" s="99">
        <v>0</v>
      </c>
      <c r="R77" s="415"/>
      <c r="S77" s="415"/>
    </row>
    <row r="78" spans="1:19" ht="12.75" hidden="1">
      <c r="A78" s="97" t="s">
        <v>178</v>
      </c>
      <c r="B78" s="90"/>
      <c r="C78" s="98">
        <v>0</v>
      </c>
      <c r="D78" s="99">
        <v>0</v>
      </c>
      <c r="E78" s="100"/>
      <c r="F78" s="98">
        <v>0</v>
      </c>
      <c r="G78" s="99">
        <v>0</v>
      </c>
      <c r="H78" s="100"/>
      <c r="I78" s="98">
        <v>0</v>
      </c>
      <c r="J78" s="99">
        <v>0</v>
      </c>
      <c r="K78" s="98">
        <v>0</v>
      </c>
      <c r="L78" s="415"/>
      <c r="M78" s="415"/>
      <c r="N78" s="99">
        <v>0</v>
      </c>
      <c r="O78" s="98">
        <v>0</v>
      </c>
      <c r="P78" s="99">
        <v>0</v>
      </c>
      <c r="R78" s="415"/>
      <c r="S78" s="415"/>
    </row>
    <row r="79" spans="1:19" ht="12.75" hidden="1">
      <c r="A79" s="97" t="s">
        <v>179</v>
      </c>
      <c r="B79" s="90"/>
      <c r="C79" s="98">
        <v>0</v>
      </c>
      <c r="D79" s="99">
        <v>0</v>
      </c>
      <c r="E79" s="100"/>
      <c r="F79" s="98">
        <v>0</v>
      </c>
      <c r="G79" s="99">
        <v>0</v>
      </c>
      <c r="H79" s="100"/>
      <c r="I79" s="98">
        <v>0</v>
      </c>
      <c r="J79" s="99">
        <v>0</v>
      </c>
      <c r="K79" s="98">
        <v>0</v>
      </c>
      <c r="L79" s="415"/>
      <c r="M79" s="415"/>
      <c r="N79" s="99">
        <v>0</v>
      </c>
      <c r="O79" s="98">
        <v>0</v>
      </c>
      <c r="P79" s="99">
        <v>0</v>
      </c>
      <c r="R79" s="415"/>
      <c r="S79" s="415"/>
    </row>
    <row r="80" spans="1:19" ht="12.75" hidden="1">
      <c r="A80" s="97" t="s">
        <v>180</v>
      </c>
      <c r="B80" s="90"/>
      <c r="C80" s="98">
        <v>0</v>
      </c>
      <c r="D80" s="99">
        <v>0</v>
      </c>
      <c r="E80" s="100"/>
      <c r="F80" s="98">
        <v>0</v>
      </c>
      <c r="G80" s="99">
        <v>0</v>
      </c>
      <c r="H80" s="100"/>
      <c r="I80" s="98">
        <v>0</v>
      </c>
      <c r="J80" s="99">
        <v>0</v>
      </c>
      <c r="K80" s="98">
        <v>0</v>
      </c>
      <c r="L80" s="415"/>
      <c r="M80" s="415"/>
      <c r="N80" s="99">
        <v>0</v>
      </c>
      <c r="O80" s="98">
        <v>0</v>
      </c>
      <c r="P80" s="99">
        <v>0</v>
      </c>
      <c r="R80" s="415"/>
      <c r="S80" s="415"/>
    </row>
    <row r="81" spans="1:19" ht="12.75" hidden="1">
      <c r="A81" s="97" t="s">
        <v>181</v>
      </c>
      <c r="B81" s="90"/>
      <c r="C81" s="101">
        <v>0</v>
      </c>
      <c r="D81" s="102">
        <v>0</v>
      </c>
      <c r="E81" s="100"/>
      <c r="F81" s="101">
        <v>0</v>
      </c>
      <c r="G81" s="102">
        <v>0</v>
      </c>
      <c r="H81" s="100"/>
      <c r="I81" s="101">
        <v>0</v>
      </c>
      <c r="J81" s="102">
        <v>0</v>
      </c>
      <c r="K81" s="101">
        <v>0</v>
      </c>
      <c r="L81" s="413"/>
      <c r="M81" s="413"/>
      <c r="N81" s="102">
        <v>0</v>
      </c>
      <c r="O81" s="101">
        <v>0</v>
      </c>
      <c r="P81" s="102">
        <v>0</v>
      </c>
      <c r="R81" s="413"/>
      <c r="S81" s="413"/>
    </row>
    <row r="82" spans="1:19" ht="12.75" hidden="1">
      <c r="A82" s="105" t="s">
        <v>182</v>
      </c>
      <c r="B82" s="94"/>
      <c r="C82" s="106">
        <f>SUM(C76:C81)</f>
        <v>0</v>
      </c>
      <c r="D82" s="107">
        <f>SUM(D76:D81)</f>
        <v>0</v>
      </c>
      <c r="E82" s="103"/>
      <c r="F82" s="106">
        <f>SUM(F76:F81)</f>
        <v>0</v>
      </c>
      <c r="G82" s="107">
        <f>SUM(G76:G81)</f>
        <v>0</v>
      </c>
      <c r="H82" s="252"/>
      <c r="I82" s="106">
        <f aca="true" t="shared" si="12" ref="I82:P82">SUM(I76:I81)</f>
        <v>0</v>
      </c>
      <c r="J82" s="107">
        <f t="shared" si="12"/>
        <v>0</v>
      </c>
      <c r="K82" s="106">
        <f t="shared" si="12"/>
        <v>0</v>
      </c>
      <c r="L82" s="414"/>
      <c r="M82" s="414"/>
      <c r="N82" s="107">
        <f t="shared" si="12"/>
        <v>0</v>
      </c>
      <c r="O82" s="106">
        <f t="shared" si="12"/>
        <v>0</v>
      </c>
      <c r="P82" s="107">
        <f t="shared" si="12"/>
        <v>0</v>
      </c>
      <c r="R82" s="470"/>
      <c r="S82" s="470"/>
    </row>
    <row r="83" spans="1:19" ht="12.75" hidden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R83" s="410"/>
      <c r="S83" s="410"/>
    </row>
    <row r="84" spans="1:19" ht="13.5" hidden="1" thickBot="1">
      <c r="A84" s="255" t="s">
        <v>183</v>
      </c>
      <c r="B84" s="256"/>
      <c r="C84" s="254">
        <f>C58+C67+C73+C82</f>
        <v>0</v>
      </c>
      <c r="D84" s="108">
        <f>D58+D67+D73+D82</f>
        <v>0</v>
      </c>
      <c r="E84" s="256"/>
      <c r="F84" s="254">
        <f>F58+F67+F73+F82</f>
        <v>0</v>
      </c>
      <c r="G84" s="108">
        <f>G58+G67+G73+G82</f>
        <v>0</v>
      </c>
      <c r="H84" s="256"/>
      <c r="I84" s="254">
        <f aca="true" t="shared" si="13" ref="I84:P84">I58+I67+I73+I82</f>
        <v>0</v>
      </c>
      <c r="J84" s="108">
        <f t="shared" si="13"/>
        <v>0</v>
      </c>
      <c r="K84" s="254">
        <f t="shared" si="13"/>
        <v>0</v>
      </c>
      <c r="L84" s="416"/>
      <c r="M84" s="416"/>
      <c r="N84" s="108">
        <f t="shared" si="13"/>
        <v>0</v>
      </c>
      <c r="O84" s="254">
        <f t="shared" si="13"/>
        <v>0</v>
      </c>
      <c r="P84" s="108">
        <f t="shared" si="13"/>
        <v>0</v>
      </c>
      <c r="Q84" s="56"/>
      <c r="R84" s="110"/>
      <c r="S84" s="111"/>
    </row>
    <row r="85" spans="1:19" ht="12.75">
      <c r="A85" s="109"/>
      <c r="B85" s="109"/>
      <c r="C85" s="110"/>
      <c r="D85" s="111"/>
      <c r="E85" s="109"/>
      <c r="F85" s="110"/>
      <c r="G85" s="111"/>
      <c r="H85" s="109"/>
      <c r="I85" s="110"/>
      <c r="J85" s="111"/>
      <c r="K85" s="56"/>
      <c r="L85" s="56"/>
      <c r="M85" s="56"/>
      <c r="N85" s="56"/>
      <c r="O85" s="56"/>
      <c r="P85" s="56"/>
      <c r="Q85" s="56"/>
      <c r="R85" s="471"/>
      <c r="S85" s="471"/>
    </row>
    <row r="86" spans="1:19" ht="12.75">
      <c r="A86" s="109"/>
      <c r="B86" s="109"/>
      <c r="C86" s="110"/>
      <c r="D86" s="111"/>
      <c r="E86" s="109"/>
      <c r="F86" s="110"/>
      <c r="G86" s="111"/>
      <c r="H86" s="109"/>
      <c r="I86" s="110"/>
      <c r="J86" s="111"/>
      <c r="K86" s="56"/>
      <c r="L86" s="56"/>
      <c r="M86" s="56"/>
      <c r="N86" s="56"/>
      <c r="O86" s="56"/>
      <c r="P86" s="56"/>
      <c r="Q86" s="56"/>
      <c r="R86" s="471"/>
      <c r="S86" s="471"/>
    </row>
    <row r="87" spans="1:19" ht="15">
      <c r="A87" s="640"/>
      <c r="B87" s="641"/>
      <c r="C87" s="641"/>
      <c r="D87" s="641"/>
      <c r="E87" s="641"/>
      <c r="F87" s="641"/>
      <c r="G87" s="641"/>
      <c r="H87" s="641"/>
      <c r="I87" s="641"/>
      <c r="J87" s="642"/>
      <c r="K87" s="642"/>
      <c r="L87" s="642"/>
      <c r="M87" s="642"/>
      <c r="N87" s="642"/>
      <c r="O87" s="642"/>
      <c r="P87" s="642"/>
      <c r="Q87" s="642"/>
      <c r="R87" s="642"/>
      <c r="S87" s="642"/>
    </row>
  </sheetData>
  <mergeCells count="4">
    <mergeCell ref="K10:L10"/>
    <mergeCell ref="A87:S87"/>
    <mergeCell ref="A11:A12"/>
    <mergeCell ref="A52:A53"/>
  </mergeCells>
  <printOptions horizontalCentered="1"/>
  <pageMargins left="0.75" right="0.75" top="1" bottom="0.78" header="0.5" footer="0.78"/>
  <pageSetup fitToHeight="1" fitToWidth="1" horizontalDpi="600" verticalDpi="600" orientation="landscape" scale="61" r:id="rId1"/>
  <headerFooter alignWithMargins="0">
    <oddFooter>&amp;C&amp;"Times New Roman,Regular"Exhibit D - Resources by DOJ Strategic Goals and Strategic Objectives</oddFooter>
  </headerFooter>
  <rowBreaks count="1" manualBreakCount="1"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showGridLines="0" showOutlineSymbols="0" zoomScale="80" zoomScaleNormal="80" workbookViewId="0" topLeftCell="A1">
      <selection activeCell="U16" sqref="U16"/>
    </sheetView>
  </sheetViews>
  <sheetFormatPr defaultColWidth="8.88671875" defaultRowHeight="15"/>
  <cols>
    <col min="1" max="1" width="3.77734375" style="21" customWidth="1"/>
    <col min="2" max="2" width="23.88671875" style="21" customWidth="1"/>
    <col min="3" max="3" width="5.6640625" style="21" customWidth="1"/>
    <col min="4" max="4" width="6.77734375" style="21" customWidth="1"/>
    <col min="5" max="5" width="7.6640625" style="21" customWidth="1"/>
    <col min="6" max="6" width="1.1171875" style="21" customWidth="1"/>
    <col min="7" max="7" width="5.77734375" style="21" customWidth="1"/>
    <col min="8" max="8" width="5.6640625" style="21" customWidth="1"/>
    <col min="9" max="9" width="7.77734375" style="21" customWidth="1"/>
    <col min="10" max="10" width="0.78125" style="27" customWidth="1"/>
    <col min="11" max="12" width="5.6640625" style="21" hidden="1" customWidth="1"/>
    <col min="13" max="13" width="7.77734375" style="21" hidden="1" customWidth="1"/>
    <col min="14" max="14" width="0.78125" style="21" hidden="1" customWidth="1"/>
    <col min="15" max="15" width="5.5546875" style="21" customWidth="1"/>
    <col min="16" max="16" width="5.6640625" style="21" customWidth="1"/>
    <col min="17" max="17" width="7.77734375" style="21" customWidth="1"/>
    <col min="18" max="18" width="0.78125" style="21" customWidth="1"/>
    <col min="19" max="20" width="5.6640625" style="21" customWidth="1"/>
    <col min="21" max="21" width="8.77734375" style="21" customWidth="1"/>
    <col min="22" max="22" width="0.88671875" style="21" customWidth="1"/>
    <col min="23" max="23" width="5.6640625" style="21" customWidth="1"/>
    <col min="24" max="24" width="6.77734375" style="21" customWidth="1"/>
    <col min="25" max="25" width="7.77734375" style="21" customWidth="1"/>
    <col min="26" max="16384" width="9.6640625" style="21" customWidth="1"/>
  </cols>
  <sheetData>
    <row r="1" spans="1:25" ht="18.75">
      <c r="A1" s="560" t="s">
        <v>189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>
      <c r="A3" s="22" t="s">
        <v>72</v>
      </c>
      <c r="B3" s="23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6.5">
      <c r="A4" s="25" t="str">
        <f>+'(B) W&amp;S Sum of Req '!A5</f>
        <v>Office of Justice Programs</v>
      </c>
      <c r="B4" s="23"/>
      <c r="C4" s="23"/>
      <c r="D4" s="23"/>
      <c r="E4" s="23"/>
      <c r="F4" s="23"/>
      <c r="G4" s="23"/>
      <c r="H4" s="23"/>
      <c r="I4" s="23"/>
      <c r="J4" s="2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6.5">
      <c r="A5" s="25" t="str">
        <f>+'(B) W&amp;S Sum of Req '!A6</f>
        <v>Weed and Seed Program</v>
      </c>
      <c r="B5" s="23"/>
      <c r="C5" s="23"/>
      <c r="D5" s="23"/>
      <c r="E5" s="23"/>
      <c r="F5" s="23"/>
      <c r="G5" s="23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5.75">
      <c r="A6" s="112" t="s">
        <v>80</v>
      </c>
      <c r="B6" s="23"/>
      <c r="C6" s="23"/>
      <c r="D6" s="23"/>
      <c r="E6" s="23"/>
      <c r="F6" s="23"/>
      <c r="G6" s="23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5.75">
      <c r="A7" s="1"/>
      <c r="B7" s="1"/>
      <c r="C7" s="1"/>
      <c r="D7" s="1"/>
      <c r="E7" s="1"/>
      <c r="F7" s="1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1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23"/>
      <c r="D8" s="23"/>
      <c r="E8" s="23"/>
      <c r="F8" s="23"/>
      <c r="G8" s="23"/>
      <c r="H8" s="23"/>
      <c r="I8" s="23"/>
      <c r="J8" s="24"/>
      <c r="K8" s="23"/>
      <c r="L8" s="23"/>
      <c r="M8" s="23"/>
      <c r="N8" s="23"/>
      <c r="O8" s="23"/>
      <c r="P8" s="23"/>
      <c r="Q8" s="23"/>
      <c r="R8" s="23" t="s">
        <v>107</v>
      </c>
      <c r="S8" s="1"/>
      <c r="T8" s="1"/>
      <c r="U8" s="1"/>
      <c r="V8" s="1"/>
      <c r="W8" s="26"/>
      <c r="X8" s="23"/>
      <c r="Y8" s="23"/>
    </row>
    <row r="9" spans="1:25" ht="15.75">
      <c r="A9" s="139"/>
      <c r="B9" s="140"/>
      <c r="C9" s="156" t="s">
        <v>75</v>
      </c>
      <c r="D9" s="141"/>
      <c r="E9" s="141"/>
      <c r="F9" s="141" t="s">
        <v>107</v>
      </c>
      <c r="G9" s="156" t="s">
        <v>107</v>
      </c>
      <c r="H9" s="141"/>
      <c r="I9" s="141"/>
      <c r="J9" s="157"/>
      <c r="K9" s="158"/>
      <c r="L9" s="141"/>
      <c r="M9" s="141"/>
      <c r="N9" s="141" t="s">
        <v>107</v>
      </c>
      <c r="O9" s="156" t="s">
        <v>112</v>
      </c>
      <c r="P9" s="141"/>
      <c r="Q9" s="141"/>
      <c r="R9" s="141" t="s">
        <v>107</v>
      </c>
      <c r="S9" s="156" t="s">
        <v>60</v>
      </c>
      <c r="T9" s="141"/>
      <c r="U9" s="141"/>
      <c r="V9" s="266"/>
      <c r="W9" s="156"/>
      <c r="X9" s="141"/>
      <c r="Y9" s="142"/>
    </row>
    <row r="10" spans="1:25" ht="15.75">
      <c r="A10" s="138"/>
      <c r="B10" s="2"/>
      <c r="C10" s="262" t="s">
        <v>164</v>
      </c>
      <c r="D10" s="263"/>
      <c r="E10" s="263"/>
      <c r="F10" s="263" t="s">
        <v>107</v>
      </c>
      <c r="G10" s="262" t="s">
        <v>102</v>
      </c>
      <c r="H10" s="263"/>
      <c r="I10" s="263"/>
      <c r="J10" s="263" t="s">
        <v>107</v>
      </c>
      <c r="K10" s="262" t="s">
        <v>103</v>
      </c>
      <c r="L10" s="263"/>
      <c r="M10" s="263"/>
      <c r="N10" s="263" t="s">
        <v>107</v>
      </c>
      <c r="O10" s="262" t="s">
        <v>203</v>
      </c>
      <c r="P10" s="263"/>
      <c r="Q10" s="263"/>
      <c r="R10" s="263" t="s">
        <v>107</v>
      </c>
      <c r="S10" s="262" t="s">
        <v>111</v>
      </c>
      <c r="T10" s="263"/>
      <c r="U10" s="263"/>
      <c r="V10" s="264" t="s">
        <v>107</v>
      </c>
      <c r="W10" s="262" t="s">
        <v>76</v>
      </c>
      <c r="X10" s="263"/>
      <c r="Y10" s="265"/>
    </row>
    <row r="11" spans="1:25" ht="3" customHeight="1">
      <c r="A11" s="138"/>
      <c r="B11" s="1"/>
      <c r="C11" s="138"/>
      <c r="D11" s="1"/>
      <c r="E11" s="1"/>
      <c r="F11" s="1"/>
      <c r="G11" s="138"/>
      <c r="H11" s="1"/>
      <c r="I11" s="1"/>
      <c r="J11" s="2"/>
      <c r="K11" s="138"/>
      <c r="L11" s="1"/>
      <c r="M11" s="1"/>
      <c r="N11" s="1"/>
      <c r="O11" s="138"/>
      <c r="P11" s="1"/>
      <c r="Q11" s="1"/>
      <c r="R11" s="1"/>
      <c r="S11" s="138"/>
      <c r="T11" s="1"/>
      <c r="U11" s="1"/>
      <c r="V11" s="1"/>
      <c r="W11" s="138"/>
      <c r="X11" s="1"/>
      <c r="Y11" s="134"/>
    </row>
    <row r="12" spans="1:25" ht="16.5" thickBot="1">
      <c r="A12" s="144" t="s">
        <v>202</v>
      </c>
      <c r="B12" s="260"/>
      <c r="C12" s="236" t="s">
        <v>106</v>
      </c>
      <c r="D12" s="143" t="s">
        <v>200</v>
      </c>
      <c r="E12" s="143" t="s">
        <v>108</v>
      </c>
      <c r="F12" s="261"/>
      <c r="G12" s="236" t="s">
        <v>106</v>
      </c>
      <c r="H12" s="143" t="s">
        <v>200</v>
      </c>
      <c r="I12" s="143" t="s">
        <v>108</v>
      </c>
      <c r="J12" s="143"/>
      <c r="K12" s="236" t="s">
        <v>106</v>
      </c>
      <c r="L12" s="143" t="s">
        <v>200</v>
      </c>
      <c r="M12" s="143" t="s">
        <v>108</v>
      </c>
      <c r="N12" s="143"/>
      <c r="O12" s="236" t="s">
        <v>106</v>
      </c>
      <c r="P12" s="143" t="s">
        <v>200</v>
      </c>
      <c r="Q12" s="143" t="s">
        <v>108</v>
      </c>
      <c r="R12" s="143"/>
      <c r="S12" s="236" t="s">
        <v>106</v>
      </c>
      <c r="T12" s="143" t="s">
        <v>200</v>
      </c>
      <c r="U12" s="143" t="s">
        <v>108</v>
      </c>
      <c r="V12" s="143"/>
      <c r="W12" s="236" t="s">
        <v>106</v>
      </c>
      <c r="X12" s="143" t="s">
        <v>200</v>
      </c>
      <c r="Y12" s="237" t="s">
        <v>108</v>
      </c>
    </row>
    <row r="13" spans="1:25" ht="11.25" customHeight="1">
      <c r="A13" s="138"/>
      <c r="B13" s="1"/>
      <c r="C13" s="138"/>
      <c r="D13" s="1"/>
      <c r="E13" s="1"/>
      <c r="F13" s="1"/>
      <c r="G13" s="138"/>
      <c r="H13" s="1"/>
      <c r="I13" s="1"/>
      <c r="J13" s="2"/>
      <c r="K13" s="138"/>
      <c r="L13" s="1"/>
      <c r="M13" s="1"/>
      <c r="N13" s="1"/>
      <c r="O13" s="138"/>
      <c r="P13" s="1"/>
      <c r="Q13" s="1"/>
      <c r="R13" s="1"/>
      <c r="S13" s="138"/>
      <c r="T13" s="1"/>
      <c r="U13" s="1"/>
      <c r="V13" s="1"/>
      <c r="W13" s="138"/>
      <c r="X13" s="1"/>
      <c r="Y13" s="134"/>
    </row>
    <row r="14" spans="1:25" ht="15.75">
      <c r="A14" s="149" t="s">
        <v>66</v>
      </c>
      <c r="B14" s="150"/>
      <c r="C14" s="149">
        <v>0</v>
      </c>
      <c r="D14" s="150">
        <v>0</v>
      </c>
      <c r="E14" s="600">
        <v>50000</v>
      </c>
      <c r="F14" s="150"/>
      <c r="G14" s="149">
        <v>0</v>
      </c>
      <c r="H14" s="150">
        <v>0</v>
      </c>
      <c r="I14" s="600">
        <f>-140+-499+-792</f>
        <v>-1431</v>
      </c>
      <c r="J14" s="150"/>
      <c r="K14" s="149"/>
      <c r="L14" s="150"/>
      <c r="M14" s="150">
        <v>0</v>
      </c>
      <c r="N14" s="150"/>
      <c r="O14" s="149">
        <v>0</v>
      </c>
      <c r="P14" s="150">
        <v>0</v>
      </c>
      <c r="Q14" s="607">
        <f>SUM(Q12:Q12)</f>
        <v>0</v>
      </c>
      <c r="R14" s="150">
        <v>0</v>
      </c>
      <c r="S14" s="149">
        <v>0</v>
      </c>
      <c r="T14" s="150">
        <v>0</v>
      </c>
      <c r="U14" s="603">
        <v>10209</v>
      </c>
      <c r="V14" s="150"/>
      <c r="W14" s="149">
        <f>C14+G14+K14+O14+S14</f>
        <v>0</v>
      </c>
      <c r="X14" s="150">
        <f>D14+H14+L14+P14+T14</f>
        <v>0</v>
      </c>
      <c r="Y14" s="606">
        <f>E14+I14+M14+Q14+U14</f>
        <v>58778</v>
      </c>
    </row>
    <row r="15" spans="1:25" ht="9" customHeight="1" hidden="1">
      <c r="A15" s="138"/>
      <c r="B15" s="1" t="s">
        <v>107</v>
      </c>
      <c r="C15" s="138"/>
      <c r="D15" s="2"/>
      <c r="E15" s="2"/>
      <c r="F15" s="1"/>
      <c r="G15" s="138"/>
      <c r="H15" s="2"/>
      <c r="I15" s="2"/>
      <c r="J15" s="2"/>
      <c r="K15" s="138"/>
      <c r="L15" s="2"/>
      <c r="M15" s="2"/>
      <c r="N15" s="2"/>
      <c r="O15" s="138"/>
      <c r="P15" s="2"/>
      <c r="Q15" s="2"/>
      <c r="R15" s="1"/>
      <c r="S15" s="138"/>
      <c r="T15" s="2"/>
      <c r="U15" s="2"/>
      <c r="V15" s="1"/>
      <c r="W15" s="138"/>
      <c r="X15" s="2"/>
      <c r="Y15" s="134"/>
    </row>
    <row r="16" spans="1:25" ht="15.75">
      <c r="A16" s="152" t="s">
        <v>124</v>
      </c>
      <c r="B16" s="136" t="s">
        <v>117</v>
      </c>
      <c r="C16" s="159">
        <f>SUM(C14:C14)</f>
        <v>0</v>
      </c>
      <c r="D16" s="136">
        <f>SUM(D14:D14)</f>
        <v>0</v>
      </c>
      <c r="E16" s="602">
        <f>SUM(E14:E14)</f>
        <v>50000</v>
      </c>
      <c r="F16" s="136"/>
      <c r="G16" s="159">
        <f>SUM(G14:G14)</f>
        <v>0</v>
      </c>
      <c r="H16" s="136">
        <f>SUM(H14:H14)</f>
        <v>0</v>
      </c>
      <c r="I16" s="602">
        <f>SUM(I14:I14)</f>
        <v>-1431</v>
      </c>
      <c r="J16" s="136"/>
      <c r="K16" s="159">
        <f>SUM(K14:K14)</f>
        <v>0</v>
      </c>
      <c r="L16" s="136">
        <f>SUM(L14:L14)</f>
        <v>0</v>
      </c>
      <c r="M16" s="137">
        <f>SUM(M14:M14)</f>
        <v>0</v>
      </c>
      <c r="N16" s="136"/>
      <c r="O16" s="159">
        <f>SUM(O14:O14)</f>
        <v>0</v>
      </c>
      <c r="P16" s="136">
        <f>SUM(P14:P14)</f>
        <v>0</v>
      </c>
      <c r="Q16" s="602">
        <f>SUM(Q14:Q14)</f>
        <v>0</v>
      </c>
      <c r="R16" s="136"/>
      <c r="S16" s="159">
        <f>SUM(S14:S14)</f>
        <v>0</v>
      </c>
      <c r="T16" s="136">
        <f>SUM(T14:T14)</f>
        <v>0</v>
      </c>
      <c r="U16" s="602">
        <f>SUM(U14:U14)</f>
        <v>10209</v>
      </c>
      <c r="V16" s="136"/>
      <c r="W16" s="159">
        <f>SUM(W14:W14)</f>
        <v>0</v>
      </c>
      <c r="X16" s="136">
        <f>SUM(X14:X14)</f>
        <v>0</v>
      </c>
      <c r="Y16" s="604">
        <f>SUM(Y14:Y14)</f>
        <v>58778</v>
      </c>
    </row>
    <row r="17" spans="1:25" ht="9" customHeight="1">
      <c r="A17" s="153"/>
      <c r="B17" s="1"/>
      <c r="C17" s="138"/>
      <c r="D17" s="1"/>
      <c r="E17" s="1"/>
      <c r="F17" s="1"/>
      <c r="G17" s="138"/>
      <c r="H17" s="1"/>
      <c r="I17" s="1"/>
      <c r="J17" s="2"/>
      <c r="K17" s="138"/>
      <c r="L17" s="1"/>
      <c r="M17" s="1"/>
      <c r="N17" s="1"/>
      <c r="O17" s="138"/>
      <c r="P17" s="1"/>
      <c r="Q17" s="1"/>
      <c r="R17" s="1"/>
      <c r="S17" s="138"/>
      <c r="T17" s="1"/>
      <c r="U17" s="1"/>
      <c r="V17" s="1"/>
      <c r="W17" s="138"/>
      <c r="X17" s="1"/>
      <c r="Y17" s="145"/>
    </row>
    <row r="18" spans="1:39" ht="15.75">
      <c r="A18" s="155" t="s">
        <v>87</v>
      </c>
      <c r="B18" s="207"/>
      <c r="C18" s="155"/>
      <c r="D18" s="37"/>
      <c r="E18" s="37"/>
      <c r="F18" s="37"/>
      <c r="G18" s="155"/>
      <c r="H18" s="37"/>
      <c r="I18" s="37"/>
      <c r="J18" s="37"/>
      <c r="K18" s="155"/>
      <c r="L18" s="37"/>
      <c r="M18" s="37"/>
      <c r="N18" s="37"/>
      <c r="O18" s="155"/>
      <c r="P18" s="37"/>
      <c r="Q18" s="37"/>
      <c r="R18" s="37"/>
      <c r="S18" s="155"/>
      <c r="T18" s="37"/>
      <c r="U18" s="37"/>
      <c r="V18" s="37"/>
      <c r="W18" s="155"/>
      <c r="X18" s="37">
        <f>D18+H18+L18+P18+T18</f>
        <v>0</v>
      </c>
      <c r="Y18" s="13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1:25" ht="15.75">
      <c r="A19" s="248"/>
      <c r="B19" s="147" t="s">
        <v>86</v>
      </c>
      <c r="C19" s="146"/>
      <c r="D19" s="147">
        <f>SUM(D16:D18)</f>
        <v>0</v>
      </c>
      <c r="E19" s="147"/>
      <c r="F19" s="147"/>
      <c r="G19" s="146"/>
      <c r="H19" s="147">
        <f>+H16+H18</f>
        <v>0</v>
      </c>
      <c r="I19" s="147"/>
      <c r="J19" s="147"/>
      <c r="K19" s="146"/>
      <c r="L19" s="147">
        <f>+L16+L18</f>
        <v>0</v>
      </c>
      <c r="M19" s="147"/>
      <c r="N19" s="147"/>
      <c r="O19" s="146"/>
      <c r="P19" s="147">
        <f>+P16+P18</f>
        <v>0</v>
      </c>
      <c r="Q19" s="147"/>
      <c r="R19" s="147"/>
      <c r="S19" s="146"/>
      <c r="T19" s="147">
        <f>+T16+T18</f>
        <v>0</v>
      </c>
      <c r="U19" s="147"/>
      <c r="V19" s="147"/>
      <c r="W19" s="146"/>
      <c r="X19" s="147">
        <f>SUM(X16:X18)</f>
        <v>0</v>
      </c>
      <c r="Y19" s="148"/>
    </row>
    <row r="20" spans="1:25" ht="15.75">
      <c r="A20" s="160" t="s">
        <v>88</v>
      </c>
      <c r="B20" s="150"/>
      <c r="C20" s="149"/>
      <c r="D20" s="150"/>
      <c r="E20" s="150"/>
      <c r="F20" s="150"/>
      <c r="G20" s="149"/>
      <c r="H20" s="150"/>
      <c r="I20" s="150"/>
      <c r="J20" s="150"/>
      <c r="K20" s="149"/>
      <c r="L20" s="150"/>
      <c r="M20" s="150"/>
      <c r="N20" s="150"/>
      <c r="O20" s="149"/>
      <c r="P20" s="150"/>
      <c r="Q20" s="150"/>
      <c r="R20" s="150"/>
      <c r="S20" s="149"/>
      <c r="T20" s="150"/>
      <c r="U20" s="150"/>
      <c r="V20" s="150"/>
      <c r="W20" s="149"/>
      <c r="X20" s="150"/>
      <c r="Y20" s="151"/>
    </row>
    <row r="21" spans="1:25" ht="15.75">
      <c r="A21" s="160"/>
      <c r="B21" s="150" t="s">
        <v>204</v>
      </c>
      <c r="C21" s="149"/>
      <c r="D21" s="150"/>
      <c r="E21" s="150"/>
      <c r="F21" s="150"/>
      <c r="G21" s="149"/>
      <c r="H21" s="150"/>
      <c r="I21" s="150"/>
      <c r="J21" s="150"/>
      <c r="K21" s="149"/>
      <c r="L21" s="150"/>
      <c r="M21" s="150"/>
      <c r="N21" s="150"/>
      <c r="O21" s="149"/>
      <c r="P21" s="150"/>
      <c r="Q21" s="150"/>
      <c r="R21" s="150"/>
      <c r="S21" s="149"/>
      <c r="T21" s="150"/>
      <c r="U21" s="150"/>
      <c r="V21" s="150"/>
      <c r="W21" s="149"/>
      <c r="X21" s="150">
        <f>D21+H21+L21+P21+T21</f>
        <v>0</v>
      </c>
      <c r="Y21" s="151"/>
    </row>
    <row r="22" spans="1:25" ht="15.75">
      <c r="A22" s="154"/>
      <c r="B22" s="37" t="s">
        <v>57</v>
      </c>
      <c r="C22" s="155"/>
      <c r="D22" s="37"/>
      <c r="E22" s="37"/>
      <c r="F22" s="37"/>
      <c r="G22" s="155"/>
      <c r="H22" s="37"/>
      <c r="I22" s="37"/>
      <c r="J22" s="37"/>
      <c r="K22" s="155"/>
      <c r="L22" s="37"/>
      <c r="M22" s="37"/>
      <c r="N22" s="37"/>
      <c r="O22" s="155"/>
      <c r="P22" s="37"/>
      <c r="Q22" s="37"/>
      <c r="R22" s="37"/>
      <c r="S22" s="155"/>
      <c r="T22" s="37"/>
      <c r="U22" s="37"/>
      <c r="V22" s="37"/>
      <c r="W22" s="155"/>
      <c r="X22" s="37">
        <f>D22+H22+L22+P22+T22</f>
        <v>0</v>
      </c>
      <c r="Y22" s="135"/>
    </row>
    <row r="23" spans="1:25" ht="15.75">
      <c r="A23" s="154" t="s">
        <v>89</v>
      </c>
      <c r="B23" s="37"/>
      <c r="C23" s="155"/>
      <c r="D23" s="37">
        <f>D22+D21+D19</f>
        <v>0</v>
      </c>
      <c r="E23" s="37"/>
      <c r="F23" s="37"/>
      <c r="G23" s="155"/>
      <c r="H23" s="37">
        <f>H22+H21+H19</f>
        <v>0</v>
      </c>
      <c r="I23" s="37"/>
      <c r="J23" s="37"/>
      <c r="K23" s="155"/>
      <c r="L23" s="37">
        <f>L22+L21+L19</f>
        <v>0</v>
      </c>
      <c r="M23" s="37"/>
      <c r="N23" s="37"/>
      <c r="O23" s="155"/>
      <c r="P23" s="37">
        <f>P22+P21+P19</f>
        <v>0</v>
      </c>
      <c r="Q23" s="37"/>
      <c r="R23" s="37"/>
      <c r="S23" s="155"/>
      <c r="T23" s="37">
        <f>T22+T21+T19</f>
        <v>0</v>
      </c>
      <c r="U23" s="37"/>
      <c r="V23" s="37"/>
      <c r="W23" s="155"/>
      <c r="X23" s="37">
        <f>X22+X21+X19</f>
        <v>0</v>
      </c>
      <c r="Y23" s="135"/>
    </row>
    <row r="24" spans="2:25" ht="15.75">
      <c r="B24" s="1"/>
      <c r="C24" s="1"/>
      <c r="D24" s="1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601" t="s">
        <v>73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1"/>
      <c r="B26" s="1" t="s">
        <v>209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>
      <c r="A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>
      <c r="A29" s="131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"/>
      <c r="W29" s="1"/>
      <c r="X29" s="1"/>
      <c r="Y29" s="1"/>
    </row>
    <row r="30" spans="1:25" ht="15.75">
      <c r="A30" s="1" t="s">
        <v>226</v>
      </c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</row>
    <row r="31" spans="1:25" ht="15.75">
      <c r="A31" s="1" t="s">
        <v>227</v>
      </c>
      <c r="B31" s="1"/>
      <c r="C31" s="1"/>
      <c r="D31" s="1"/>
      <c r="E31" s="1"/>
      <c r="F31" s="1"/>
      <c r="G31" s="1"/>
      <c r="H31" s="1"/>
      <c r="I31" s="1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</sheetData>
  <printOptions horizontalCentered="1"/>
  <pageMargins left="0.5" right="0.5" top="0.5" bottom="0.38" header="0" footer="0.35"/>
  <pageSetup firstPageNumber="2" useFirstPageNumber="1" fitToHeight="1" fitToWidth="1" horizontalDpi="300" verticalDpi="300" orientation="landscape" scale="82" r:id="rId1"/>
  <headerFooter alignWithMargins="0">
    <oddFooter>&amp;C&amp;"Times New Roman,Regular"Exhibit F - Crosswalk of 2006 Availability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showGridLines="0" showOutlineSymbols="0" zoomScale="80" zoomScaleNormal="80" workbookViewId="0" topLeftCell="A1">
      <selection activeCell="Q27" sqref="Q27"/>
    </sheetView>
  </sheetViews>
  <sheetFormatPr defaultColWidth="8.88671875" defaultRowHeight="15"/>
  <cols>
    <col min="1" max="1" width="3.77734375" style="45" customWidth="1"/>
    <col min="2" max="2" width="23.88671875" style="45" customWidth="1"/>
    <col min="3" max="3" width="5.6640625" style="45" customWidth="1"/>
    <col min="4" max="4" width="6.77734375" style="45" customWidth="1"/>
    <col min="5" max="5" width="7.6640625" style="45" customWidth="1"/>
    <col min="6" max="6" width="1.1171875" style="45" customWidth="1"/>
    <col min="7" max="7" width="5.77734375" style="45" customWidth="1"/>
    <col min="8" max="8" width="5.6640625" style="45" customWidth="1"/>
    <col min="9" max="9" width="7.77734375" style="45" customWidth="1"/>
    <col min="10" max="10" width="0.78125" style="567" customWidth="1"/>
    <col min="11" max="12" width="5.6640625" style="45" hidden="1" customWidth="1"/>
    <col min="13" max="13" width="7.77734375" style="45" hidden="1" customWidth="1"/>
    <col min="14" max="14" width="0.78125" style="45" hidden="1" customWidth="1"/>
    <col min="15" max="15" width="5.5546875" style="45" customWidth="1"/>
    <col min="16" max="16" width="5.6640625" style="45" customWidth="1"/>
    <col min="17" max="17" width="7.77734375" style="45" customWidth="1"/>
    <col min="18" max="18" width="0.78125" style="45" customWidth="1"/>
    <col min="19" max="20" width="5.6640625" style="45" customWidth="1"/>
    <col min="21" max="21" width="8.77734375" style="45" customWidth="1"/>
    <col min="22" max="22" width="0.88671875" style="45" customWidth="1"/>
    <col min="23" max="23" width="5.6640625" style="45" customWidth="1"/>
    <col min="24" max="24" width="6.77734375" style="45" customWidth="1"/>
    <col min="25" max="25" width="7.77734375" style="45" customWidth="1"/>
    <col min="26" max="16384" width="9.6640625" style="45" customWidth="1"/>
  </cols>
  <sheetData>
    <row r="1" spans="1:25" ht="18.75">
      <c r="A1" s="560" t="s">
        <v>218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.75">
      <c r="A3" s="22" t="s">
        <v>222</v>
      </c>
      <c r="B3" s="23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6.5">
      <c r="A4" s="25" t="str">
        <f>+'(B) W&amp;S Sum of Req '!A5</f>
        <v>Office of Justice Programs</v>
      </c>
      <c r="B4" s="23"/>
      <c r="C4" s="23"/>
      <c r="D4" s="23"/>
      <c r="E4" s="23"/>
      <c r="F4" s="23"/>
      <c r="G4" s="23"/>
      <c r="H4" s="23"/>
      <c r="I4" s="23"/>
      <c r="J4" s="2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6.5">
      <c r="A5" s="25" t="str">
        <f>+'(B) W&amp;S Sum of Req '!A6</f>
        <v>Weed and Seed Program</v>
      </c>
      <c r="B5" s="23"/>
      <c r="C5" s="23"/>
      <c r="D5" s="23"/>
      <c r="E5" s="23"/>
      <c r="F5" s="23"/>
      <c r="G5" s="23"/>
      <c r="H5" s="23"/>
      <c r="I5" s="23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5.75">
      <c r="A6" s="112" t="s">
        <v>80</v>
      </c>
      <c r="B6" s="23"/>
      <c r="C6" s="23"/>
      <c r="D6" s="23"/>
      <c r="E6" s="23"/>
      <c r="F6" s="23"/>
      <c r="G6" s="23"/>
      <c r="H6" s="23"/>
      <c r="I6" s="23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5.75">
      <c r="A7" s="1"/>
      <c r="B7" s="1"/>
      <c r="C7" s="1"/>
      <c r="D7" s="1"/>
      <c r="E7" s="1"/>
      <c r="F7" s="1"/>
      <c r="G7" s="23"/>
      <c r="H7" s="23"/>
      <c r="I7" s="23"/>
      <c r="J7" s="24"/>
      <c r="K7" s="23"/>
      <c r="L7" s="23"/>
      <c r="M7" s="23"/>
      <c r="N7" s="23"/>
      <c r="O7" s="23"/>
      <c r="P7" s="23"/>
      <c r="Q7" s="23"/>
      <c r="R7" s="1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23"/>
      <c r="D8" s="23"/>
      <c r="E8" s="23"/>
      <c r="F8" s="23"/>
      <c r="G8" s="23"/>
      <c r="H8" s="23"/>
      <c r="I8" s="23"/>
      <c r="J8" s="24"/>
      <c r="K8" s="23"/>
      <c r="L8" s="23"/>
      <c r="M8" s="23"/>
      <c r="N8" s="23"/>
      <c r="O8" s="23"/>
      <c r="P8" s="23"/>
      <c r="Q8" s="23"/>
      <c r="R8" s="23" t="s">
        <v>107</v>
      </c>
      <c r="S8" s="1"/>
      <c r="T8" s="1"/>
      <c r="U8" s="1"/>
      <c r="V8" s="1"/>
      <c r="W8" s="26"/>
      <c r="X8" s="23"/>
      <c r="Y8" s="23"/>
    </row>
    <row r="9" spans="1:25" ht="15.75">
      <c r="A9" s="139"/>
      <c r="B9" s="140"/>
      <c r="C9" s="156"/>
      <c r="D9" s="141"/>
      <c r="E9" s="141"/>
      <c r="F9" s="141" t="s">
        <v>107</v>
      </c>
      <c r="G9" s="156" t="s">
        <v>107</v>
      </c>
      <c r="H9" s="141"/>
      <c r="I9" s="141"/>
      <c r="J9" s="157"/>
      <c r="K9" s="158"/>
      <c r="L9" s="141"/>
      <c r="M9" s="141"/>
      <c r="N9" s="141" t="s">
        <v>107</v>
      </c>
      <c r="O9" s="156" t="s">
        <v>112</v>
      </c>
      <c r="P9" s="141"/>
      <c r="Q9" s="141"/>
      <c r="R9" s="141" t="s">
        <v>107</v>
      </c>
      <c r="S9" s="156" t="s">
        <v>60</v>
      </c>
      <c r="T9" s="141"/>
      <c r="U9" s="141"/>
      <c r="V9" s="266"/>
      <c r="W9" s="156"/>
      <c r="X9" s="141"/>
      <c r="Y9" s="142"/>
    </row>
    <row r="10" spans="1:25" ht="15.75">
      <c r="A10" s="138"/>
      <c r="B10" s="2"/>
      <c r="C10" s="262" t="s">
        <v>216</v>
      </c>
      <c r="D10" s="263"/>
      <c r="E10" s="263"/>
      <c r="F10" s="263" t="s">
        <v>107</v>
      </c>
      <c r="G10" s="262" t="s">
        <v>102</v>
      </c>
      <c r="H10" s="263"/>
      <c r="I10" s="263"/>
      <c r="J10" s="263" t="s">
        <v>107</v>
      </c>
      <c r="K10" s="262" t="s">
        <v>103</v>
      </c>
      <c r="L10" s="263"/>
      <c r="M10" s="263"/>
      <c r="N10" s="263" t="s">
        <v>107</v>
      </c>
      <c r="O10" s="262" t="s">
        <v>203</v>
      </c>
      <c r="P10" s="263"/>
      <c r="Q10" s="263"/>
      <c r="R10" s="263" t="s">
        <v>107</v>
      </c>
      <c r="S10" s="262" t="s">
        <v>111</v>
      </c>
      <c r="T10" s="263"/>
      <c r="U10" s="263"/>
      <c r="V10" s="264" t="s">
        <v>107</v>
      </c>
      <c r="W10" s="262" t="s">
        <v>217</v>
      </c>
      <c r="X10" s="263"/>
      <c r="Y10" s="265"/>
    </row>
    <row r="11" spans="1:25" ht="3" customHeight="1">
      <c r="A11" s="138"/>
      <c r="B11" s="1"/>
      <c r="C11" s="138"/>
      <c r="D11" s="1"/>
      <c r="E11" s="1"/>
      <c r="F11" s="1"/>
      <c r="G11" s="138"/>
      <c r="H11" s="1"/>
      <c r="I11" s="1"/>
      <c r="J11" s="2"/>
      <c r="K11" s="138"/>
      <c r="L11" s="1"/>
      <c r="M11" s="1"/>
      <c r="N11" s="1"/>
      <c r="O11" s="138"/>
      <c r="P11" s="1"/>
      <c r="Q11" s="1"/>
      <c r="R11" s="1"/>
      <c r="S11" s="138"/>
      <c r="T11" s="1"/>
      <c r="U11" s="1"/>
      <c r="V11" s="1"/>
      <c r="W11" s="138"/>
      <c r="X11" s="1"/>
      <c r="Y11" s="134"/>
    </row>
    <row r="12" spans="1:25" ht="16.5" thickBot="1">
      <c r="A12" s="144" t="s">
        <v>202</v>
      </c>
      <c r="B12" s="260"/>
      <c r="C12" s="236" t="s">
        <v>106</v>
      </c>
      <c r="D12" s="143" t="s">
        <v>200</v>
      </c>
      <c r="E12" s="143" t="s">
        <v>108</v>
      </c>
      <c r="F12" s="261"/>
      <c r="G12" s="236" t="s">
        <v>106</v>
      </c>
      <c r="H12" s="143" t="s">
        <v>200</v>
      </c>
      <c r="I12" s="143" t="s">
        <v>108</v>
      </c>
      <c r="J12" s="143"/>
      <c r="K12" s="236" t="s">
        <v>106</v>
      </c>
      <c r="L12" s="143" t="s">
        <v>200</v>
      </c>
      <c r="M12" s="143" t="s">
        <v>108</v>
      </c>
      <c r="N12" s="143"/>
      <c r="O12" s="236" t="s">
        <v>106</v>
      </c>
      <c r="P12" s="143" t="s">
        <v>200</v>
      </c>
      <c r="Q12" s="143" t="s">
        <v>108</v>
      </c>
      <c r="R12" s="143"/>
      <c r="S12" s="236" t="s">
        <v>106</v>
      </c>
      <c r="T12" s="143" t="s">
        <v>200</v>
      </c>
      <c r="U12" s="143" t="s">
        <v>108</v>
      </c>
      <c r="V12" s="143"/>
      <c r="W12" s="236" t="s">
        <v>106</v>
      </c>
      <c r="X12" s="143" t="s">
        <v>200</v>
      </c>
      <c r="Y12" s="237" t="s">
        <v>108</v>
      </c>
    </row>
    <row r="13" spans="1:25" ht="11.25" customHeight="1">
      <c r="A13" s="138"/>
      <c r="B13" s="1"/>
      <c r="C13" s="138"/>
      <c r="D13" s="1"/>
      <c r="E13" s="1"/>
      <c r="F13" s="1"/>
      <c r="G13" s="138"/>
      <c r="H13" s="1"/>
      <c r="I13" s="1"/>
      <c r="J13" s="2"/>
      <c r="K13" s="138"/>
      <c r="L13" s="1"/>
      <c r="M13" s="1"/>
      <c r="N13" s="1"/>
      <c r="O13" s="138"/>
      <c r="P13" s="1"/>
      <c r="Q13" s="1"/>
      <c r="R13" s="1"/>
      <c r="S13" s="138"/>
      <c r="T13" s="1"/>
      <c r="U13" s="1"/>
      <c r="V13" s="1"/>
      <c r="W13" s="138"/>
      <c r="X13" s="1"/>
      <c r="Y13" s="134"/>
    </row>
    <row r="14" spans="1:25" ht="15.75">
      <c r="A14" s="149" t="s">
        <v>66</v>
      </c>
      <c r="B14" s="150"/>
      <c r="C14" s="149">
        <v>0</v>
      </c>
      <c r="D14" s="150">
        <v>0</v>
      </c>
      <c r="E14" s="605">
        <v>19800</v>
      </c>
      <c r="F14" s="150"/>
      <c r="G14" s="149">
        <v>0</v>
      </c>
      <c r="H14" s="150">
        <v>0</v>
      </c>
      <c r="I14" s="607">
        <f>SUM(I12:I12)</f>
        <v>0</v>
      </c>
      <c r="J14" s="150"/>
      <c r="K14" s="149"/>
      <c r="L14" s="150"/>
      <c r="M14" s="150">
        <v>0</v>
      </c>
      <c r="N14" s="150"/>
      <c r="O14" s="149">
        <v>0</v>
      </c>
      <c r="P14" s="150">
        <v>0</v>
      </c>
      <c r="Q14" s="607">
        <f>SUM(Q12:Q12)</f>
        <v>0</v>
      </c>
      <c r="R14" s="150">
        <v>0</v>
      </c>
      <c r="S14" s="149">
        <v>0</v>
      </c>
      <c r="T14" s="150">
        <v>0</v>
      </c>
      <c r="U14" s="605">
        <f>1113+1873-40+1+1000</f>
        <v>3947</v>
      </c>
      <c r="V14" s="150"/>
      <c r="W14" s="149">
        <f>C14+G14+K14+O14+S14</f>
        <v>0</v>
      </c>
      <c r="X14" s="150">
        <f>D14+H14+L14+P14+T14</f>
        <v>0</v>
      </c>
      <c r="Y14" s="606">
        <f>E14+I14+M14+Q14+U14</f>
        <v>23747</v>
      </c>
    </row>
    <row r="15" spans="1:25" ht="9" customHeight="1" hidden="1">
      <c r="A15" s="138"/>
      <c r="B15" s="1" t="s">
        <v>107</v>
      </c>
      <c r="C15" s="138"/>
      <c r="D15" s="2"/>
      <c r="E15" s="2"/>
      <c r="F15" s="1"/>
      <c r="G15" s="138"/>
      <c r="H15" s="2"/>
      <c r="I15" s="2"/>
      <c r="J15" s="2"/>
      <c r="K15" s="138"/>
      <c r="L15" s="2"/>
      <c r="M15" s="2"/>
      <c r="N15" s="2"/>
      <c r="O15" s="138"/>
      <c r="P15" s="2"/>
      <c r="Q15" s="2"/>
      <c r="R15" s="1"/>
      <c r="S15" s="138"/>
      <c r="T15" s="2"/>
      <c r="U15" s="2"/>
      <c r="V15" s="1"/>
      <c r="W15" s="138"/>
      <c r="X15" s="2"/>
      <c r="Y15" s="134"/>
    </row>
    <row r="16" spans="1:25" ht="15.75">
      <c r="A16" s="152" t="s">
        <v>124</v>
      </c>
      <c r="B16" s="136" t="s">
        <v>117</v>
      </c>
      <c r="C16" s="159">
        <f>SUM(C14:C14)</f>
        <v>0</v>
      </c>
      <c r="D16" s="136">
        <f>SUM(D14:D14)</f>
        <v>0</v>
      </c>
      <c r="E16" s="602">
        <f>SUM(E14:E14)</f>
        <v>19800</v>
      </c>
      <c r="F16" s="136"/>
      <c r="G16" s="159">
        <f>SUM(G14:G14)</f>
        <v>0</v>
      </c>
      <c r="H16" s="136">
        <f>SUM(H14:H14)</f>
        <v>0</v>
      </c>
      <c r="I16" s="602">
        <f>SUM(I14:I14)</f>
        <v>0</v>
      </c>
      <c r="J16" s="136"/>
      <c r="K16" s="159">
        <f>SUM(K14:K14)</f>
        <v>0</v>
      </c>
      <c r="L16" s="136">
        <f>SUM(L14:L14)</f>
        <v>0</v>
      </c>
      <c r="M16" s="137">
        <f>SUM(M14:M14)</f>
        <v>0</v>
      </c>
      <c r="N16" s="136"/>
      <c r="O16" s="159">
        <f>SUM(O14:O14)</f>
        <v>0</v>
      </c>
      <c r="P16" s="136">
        <f>SUM(P14:P14)</f>
        <v>0</v>
      </c>
      <c r="Q16" s="602">
        <f>SUM(Q14:Q14)</f>
        <v>0</v>
      </c>
      <c r="R16" s="136"/>
      <c r="S16" s="159">
        <f>SUM(S14:S14)</f>
        <v>0</v>
      </c>
      <c r="T16" s="136">
        <f>SUM(T14:T14)</f>
        <v>0</v>
      </c>
      <c r="U16" s="602">
        <f>SUM(U14:U14)</f>
        <v>3947</v>
      </c>
      <c r="V16" s="136"/>
      <c r="W16" s="159">
        <f>SUM(W14:W14)</f>
        <v>0</v>
      </c>
      <c r="X16" s="136">
        <f>SUM(X14:X14)</f>
        <v>0</v>
      </c>
      <c r="Y16" s="604">
        <f>SUM(Y14:Y14)</f>
        <v>23747</v>
      </c>
    </row>
    <row r="17" spans="1:25" ht="9" customHeight="1">
      <c r="A17" s="153"/>
      <c r="B17" s="1"/>
      <c r="C17" s="138"/>
      <c r="D17" s="1"/>
      <c r="E17" s="1"/>
      <c r="F17" s="1"/>
      <c r="G17" s="138"/>
      <c r="H17" s="1"/>
      <c r="I17" s="1"/>
      <c r="J17" s="2"/>
      <c r="K17" s="138"/>
      <c r="L17" s="1"/>
      <c r="M17" s="1"/>
      <c r="N17" s="1"/>
      <c r="O17" s="138"/>
      <c r="P17" s="1"/>
      <c r="Q17" s="1"/>
      <c r="R17" s="1"/>
      <c r="S17" s="138"/>
      <c r="T17" s="1"/>
      <c r="U17" s="1"/>
      <c r="V17" s="1"/>
      <c r="W17" s="138"/>
      <c r="X17" s="1"/>
      <c r="Y17" s="145"/>
    </row>
    <row r="18" spans="1:39" ht="15.75">
      <c r="A18" s="155" t="s">
        <v>87</v>
      </c>
      <c r="B18" s="566"/>
      <c r="C18" s="155"/>
      <c r="D18" s="37"/>
      <c r="E18" s="37"/>
      <c r="F18" s="37"/>
      <c r="G18" s="155"/>
      <c r="H18" s="37"/>
      <c r="I18" s="37"/>
      <c r="J18" s="37"/>
      <c r="K18" s="155"/>
      <c r="L18" s="37"/>
      <c r="M18" s="37"/>
      <c r="N18" s="37"/>
      <c r="O18" s="155"/>
      <c r="P18" s="37"/>
      <c r="Q18" s="37"/>
      <c r="R18" s="37"/>
      <c r="S18" s="155"/>
      <c r="T18" s="37"/>
      <c r="U18" s="37"/>
      <c r="V18" s="37"/>
      <c r="W18" s="155"/>
      <c r="X18" s="37">
        <f>D18+H18+L18+P18+T18</f>
        <v>0</v>
      </c>
      <c r="Y18" s="135"/>
      <c r="Z18" s="567"/>
      <c r="AA18" s="567"/>
      <c r="AB18" s="567"/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</row>
    <row r="19" spans="1:25" ht="15.75">
      <c r="A19" s="568"/>
      <c r="B19" s="147" t="s">
        <v>86</v>
      </c>
      <c r="C19" s="146"/>
      <c r="D19" s="147">
        <f>SUM(D16:D18)</f>
        <v>0</v>
      </c>
      <c r="E19" s="147"/>
      <c r="F19" s="147"/>
      <c r="G19" s="146"/>
      <c r="H19" s="147">
        <f>+H16+H18</f>
        <v>0</v>
      </c>
      <c r="I19" s="147"/>
      <c r="J19" s="147"/>
      <c r="K19" s="146"/>
      <c r="L19" s="147">
        <f>+L16+L18</f>
        <v>0</v>
      </c>
      <c r="M19" s="147"/>
      <c r="N19" s="147"/>
      <c r="O19" s="146"/>
      <c r="P19" s="147">
        <f>+P16+P18</f>
        <v>0</v>
      </c>
      <c r="Q19" s="147"/>
      <c r="R19" s="147"/>
      <c r="S19" s="146"/>
      <c r="T19" s="147">
        <f>+T16+T18</f>
        <v>0</v>
      </c>
      <c r="U19" s="147"/>
      <c r="V19" s="147"/>
      <c r="W19" s="146"/>
      <c r="X19" s="147">
        <f>SUM(X16:X18)</f>
        <v>0</v>
      </c>
      <c r="Y19" s="148"/>
    </row>
    <row r="20" spans="1:25" ht="15.75">
      <c r="A20" s="569" t="s">
        <v>88</v>
      </c>
      <c r="B20" s="150"/>
      <c r="C20" s="149"/>
      <c r="D20" s="150"/>
      <c r="E20" s="150"/>
      <c r="F20" s="150"/>
      <c r="G20" s="149"/>
      <c r="H20" s="150"/>
      <c r="I20" s="150"/>
      <c r="J20" s="150"/>
      <c r="K20" s="149"/>
      <c r="L20" s="150"/>
      <c r="M20" s="150"/>
      <c r="N20" s="150"/>
      <c r="O20" s="149"/>
      <c r="P20" s="150"/>
      <c r="Q20" s="150"/>
      <c r="R20" s="150"/>
      <c r="S20" s="149"/>
      <c r="T20" s="150"/>
      <c r="U20" s="150"/>
      <c r="V20" s="150"/>
      <c r="W20" s="149"/>
      <c r="X20" s="150"/>
      <c r="Y20" s="151"/>
    </row>
    <row r="21" spans="1:25" ht="15.75">
      <c r="A21" s="569"/>
      <c r="B21" s="150" t="s">
        <v>204</v>
      </c>
      <c r="C21" s="149"/>
      <c r="D21" s="150"/>
      <c r="E21" s="150"/>
      <c r="F21" s="150"/>
      <c r="G21" s="149"/>
      <c r="H21" s="150"/>
      <c r="I21" s="150"/>
      <c r="J21" s="150"/>
      <c r="K21" s="149"/>
      <c r="L21" s="150"/>
      <c r="M21" s="150"/>
      <c r="N21" s="150"/>
      <c r="O21" s="149"/>
      <c r="P21" s="150"/>
      <c r="Q21" s="150"/>
      <c r="R21" s="150"/>
      <c r="S21" s="149"/>
      <c r="T21" s="150"/>
      <c r="U21" s="150"/>
      <c r="V21" s="150"/>
      <c r="W21" s="149"/>
      <c r="X21" s="150">
        <f>D21+H21+L21+P21+T21</f>
        <v>0</v>
      </c>
      <c r="Y21" s="151"/>
    </row>
    <row r="22" spans="1:25" ht="15.75">
      <c r="A22" s="570"/>
      <c r="B22" s="37" t="s">
        <v>57</v>
      </c>
      <c r="C22" s="155"/>
      <c r="D22" s="37"/>
      <c r="E22" s="37"/>
      <c r="F22" s="37"/>
      <c r="G22" s="155"/>
      <c r="H22" s="37"/>
      <c r="I22" s="37"/>
      <c r="J22" s="37"/>
      <c r="K22" s="155"/>
      <c r="L22" s="37"/>
      <c r="M22" s="37"/>
      <c r="N22" s="37"/>
      <c r="O22" s="155"/>
      <c r="P22" s="37"/>
      <c r="Q22" s="37"/>
      <c r="R22" s="37"/>
      <c r="S22" s="155"/>
      <c r="T22" s="37"/>
      <c r="U22" s="37"/>
      <c r="V22" s="37"/>
      <c r="W22" s="155"/>
      <c r="X22" s="37">
        <f>D22+H22+L22+P22+T22</f>
        <v>0</v>
      </c>
      <c r="Y22" s="135"/>
    </row>
    <row r="23" spans="1:25" ht="15.75">
      <c r="A23" s="570" t="s">
        <v>89</v>
      </c>
      <c r="B23" s="37"/>
      <c r="C23" s="155"/>
      <c r="D23" s="37">
        <f>D22+D21+D19</f>
        <v>0</v>
      </c>
      <c r="E23" s="37"/>
      <c r="F23" s="37"/>
      <c r="G23" s="155"/>
      <c r="H23" s="37">
        <f>H22+H21+H19</f>
        <v>0</v>
      </c>
      <c r="I23" s="37"/>
      <c r="J23" s="37"/>
      <c r="K23" s="155"/>
      <c r="L23" s="37">
        <f>L22+L21+L19</f>
        <v>0</v>
      </c>
      <c r="M23" s="37"/>
      <c r="N23" s="37"/>
      <c r="O23" s="155"/>
      <c r="P23" s="37">
        <f>P22+P21+P19</f>
        <v>0</v>
      </c>
      <c r="Q23" s="37"/>
      <c r="R23" s="37"/>
      <c r="S23" s="155"/>
      <c r="T23" s="37">
        <f>T22+T21+T19</f>
        <v>0</v>
      </c>
      <c r="U23" s="37"/>
      <c r="V23" s="37"/>
      <c r="W23" s="155"/>
      <c r="X23" s="37">
        <f>X22+X21+X19</f>
        <v>0</v>
      </c>
      <c r="Y23" s="135"/>
    </row>
    <row r="24" spans="2:25" ht="15.75">
      <c r="B24" s="1"/>
      <c r="C24" s="1"/>
      <c r="D24" s="1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>
      <c r="A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>
      <c r="A29" s="131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"/>
      <c r="W29" s="1"/>
      <c r="X29" s="1"/>
      <c r="Y29" s="1"/>
    </row>
    <row r="30" spans="1:25" ht="15.75">
      <c r="A30" s="1" t="s">
        <v>225</v>
      </c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</row>
    <row r="31" spans="1:25" ht="15.75">
      <c r="A31" s="1" t="s">
        <v>220</v>
      </c>
      <c r="B31" s="1"/>
      <c r="C31" s="1"/>
      <c r="D31" s="1"/>
      <c r="E31" s="1"/>
      <c r="F31" s="1"/>
      <c r="G31" s="1"/>
      <c r="H31" s="1"/>
      <c r="I31" s="1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</sheetData>
  <printOptions horizontalCentered="1"/>
  <pageMargins left="0.5" right="0.5" top="0.5" bottom="0.38" header="0" footer="0.35"/>
  <pageSetup firstPageNumber="2" useFirstPageNumber="1" fitToHeight="1" fitToWidth="1" horizontalDpi="300" verticalDpi="300" orientation="landscape" scale="82" r:id="rId1"/>
  <headerFooter alignWithMargins="0">
    <oddFooter>&amp;C&amp;"Times New Roman,Regular"Exhibit G - Crosswalk of 2007 Availability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zoomScale="75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A58" sqref="AA58"/>
    </sheetView>
  </sheetViews>
  <sheetFormatPr defaultColWidth="8.88671875" defaultRowHeight="15"/>
  <cols>
    <col min="1" max="1" width="1.4375" style="0" customWidth="1"/>
    <col min="2" max="2" width="60.88671875" style="0" customWidth="1"/>
    <col min="3" max="3" width="6.21484375" style="0" customWidth="1"/>
    <col min="5" max="6" width="0" style="0" hidden="1" customWidth="1"/>
    <col min="9" max="9" width="6.21484375" style="0" hidden="1" customWidth="1"/>
    <col min="10" max="12" width="0" style="0" hidden="1" customWidth="1"/>
    <col min="13" max="13" width="7.77734375" style="0" hidden="1" customWidth="1"/>
    <col min="14" max="14" width="0" style="0" hidden="1" customWidth="1"/>
    <col min="15" max="15" width="6.21484375" style="0" hidden="1" customWidth="1"/>
    <col min="16" max="18" width="0" style="0" hidden="1" customWidth="1"/>
    <col min="19" max="19" width="7.77734375" style="0" hidden="1" customWidth="1"/>
    <col min="20" max="20" width="0" style="0" hidden="1" customWidth="1"/>
    <col min="21" max="21" width="6.21484375" style="0" hidden="1" customWidth="1"/>
    <col min="22" max="24" width="0" style="0" hidden="1" customWidth="1"/>
    <col min="25" max="25" width="7.77734375" style="0" hidden="1" customWidth="1"/>
    <col min="26" max="26" width="0" style="0" hidden="1" customWidth="1"/>
    <col min="27" max="27" width="6.99609375" style="0" customWidth="1"/>
    <col min="28" max="28" width="10.21484375" style="0" customWidth="1"/>
  </cols>
  <sheetData>
    <row r="1" spans="1:29" ht="18.75">
      <c r="A1" s="560" t="s">
        <v>188</v>
      </c>
      <c r="B1" s="123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42"/>
      <c r="AC1" s="39"/>
    </row>
    <row r="2" spans="1:29" ht="20.25">
      <c r="A2" s="44"/>
      <c r="B2" s="12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2"/>
      <c r="AC2" s="39"/>
    </row>
    <row r="3" spans="1:29" ht="12.75" customHeight="1">
      <c r="A3" s="44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2"/>
      <c r="AC3" s="39"/>
    </row>
    <row r="4" spans="1:29" ht="18.75">
      <c r="A4" s="38"/>
      <c r="B4" s="22" t="s">
        <v>128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340"/>
      <c r="AC4" s="39"/>
    </row>
    <row r="5" spans="1:29" ht="16.5">
      <c r="A5" s="116"/>
      <c r="B5" s="25" t="str">
        <f>+'(B) W&amp;S Sum of Req '!A5</f>
        <v>Office of Justice Programs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340"/>
      <c r="AC5" s="39"/>
    </row>
    <row r="6" spans="1:29" ht="16.5">
      <c r="A6" s="38"/>
      <c r="B6" s="25" t="str">
        <f>+'(B) W&amp;S Sum of Req '!A6</f>
        <v>Weed and Seed Program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340"/>
      <c r="AC6" s="39"/>
    </row>
    <row r="7" spans="1:29" ht="15.75">
      <c r="A7" s="38"/>
      <c r="B7" s="112" t="s">
        <v>80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340"/>
      <c r="AC7" s="39"/>
    </row>
    <row r="8" spans="1:29" ht="15.75">
      <c r="A8" s="38"/>
      <c r="B8" s="40"/>
      <c r="C8" s="341"/>
      <c r="D8" s="340"/>
      <c r="E8" s="340"/>
      <c r="F8" s="340"/>
      <c r="G8" s="340"/>
      <c r="H8" s="340"/>
      <c r="I8" s="341"/>
      <c r="J8" s="340"/>
      <c r="K8" s="340"/>
      <c r="L8" s="340"/>
      <c r="M8" s="340"/>
      <c r="N8" s="340"/>
      <c r="O8" s="341"/>
      <c r="P8" s="340"/>
      <c r="Q8" s="340"/>
      <c r="R8" s="340"/>
      <c r="S8" s="340"/>
      <c r="T8" s="340"/>
      <c r="U8" s="341"/>
      <c r="V8" s="340"/>
      <c r="W8" s="340"/>
      <c r="X8" s="340"/>
      <c r="Y8" s="340"/>
      <c r="Z8" s="340"/>
      <c r="AA8" s="40"/>
      <c r="AB8" s="342"/>
      <c r="AC8" s="39"/>
    </row>
    <row r="9" spans="1:29" ht="15.75">
      <c r="A9" s="38"/>
      <c r="B9" s="117"/>
      <c r="C9" s="343" t="s">
        <v>195</v>
      </c>
      <c r="D9" s="344"/>
      <c r="E9" s="339"/>
      <c r="F9" s="339"/>
      <c r="G9" s="339"/>
      <c r="H9" s="339"/>
      <c r="I9" s="343" t="s">
        <v>53</v>
      </c>
      <c r="J9" s="344"/>
      <c r="K9" s="339"/>
      <c r="L9" s="339"/>
      <c r="M9" s="339"/>
      <c r="N9" s="339"/>
      <c r="O9" s="343" t="s">
        <v>54</v>
      </c>
      <c r="P9" s="344"/>
      <c r="Q9" s="339"/>
      <c r="R9" s="339"/>
      <c r="S9" s="339"/>
      <c r="T9" s="339"/>
      <c r="U9" s="343" t="s">
        <v>55</v>
      </c>
      <c r="V9" s="344"/>
      <c r="W9" s="339"/>
      <c r="X9" s="339"/>
      <c r="Y9" s="339"/>
      <c r="Z9" s="339"/>
      <c r="AA9" s="117"/>
      <c r="AB9" s="370"/>
      <c r="AC9" s="42"/>
    </row>
    <row r="10" spans="1:29" ht="15.75">
      <c r="A10" s="38"/>
      <c r="B10" s="119"/>
      <c r="C10" s="127"/>
      <c r="D10" s="274"/>
      <c r="E10" s="274"/>
      <c r="F10" s="274"/>
      <c r="G10" s="274"/>
      <c r="H10" s="274"/>
      <c r="I10" s="127"/>
      <c r="J10" s="274"/>
      <c r="K10" s="274"/>
      <c r="L10" s="274"/>
      <c r="M10" s="274"/>
      <c r="N10" s="274"/>
      <c r="O10" s="127"/>
      <c r="P10" s="274"/>
      <c r="Q10" s="274"/>
      <c r="R10" s="274"/>
      <c r="S10" s="274"/>
      <c r="T10" s="274"/>
      <c r="U10" s="127"/>
      <c r="V10" s="274"/>
      <c r="W10" s="274"/>
      <c r="X10" s="274"/>
      <c r="Y10" s="274"/>
      <c r="Z10" s="274"/>
      <c r="AA10" s="125" t="s">
        <v>202</v>
      </c>
      <c r="AB10" s="371"/>
      <c r="AC10" s="42"/>
    </row>
    <row r="11" spans="1:29" ht="15.75">
      <c r="A11" s="38"/>
      <c r="B11" s="119"/>
      <c r="C11" s="125" t="s">
        <v>195</v>
      </c>
      <c r="D11" s="126"/>
      <c r="E11" s="126" t="s">
        <v>130</v>
      </c>
      <c r="F11" s="126"/>
      <c r="G11" s="126" t="s">
        <v>131</v>
      </c>
      <c r="H11" s="126"/>
      <c r="I11" s="125" t="s">
        <v>129</v>
      </c>
      <c r="J11" s="126"/>
      <c r="K11" s="126" t="s">
        <v>130</v>
      </c>
      <c r="L11" s="126"/>
      <c r="M11" s="126" t="s">
        <v>131</v>
      </c>
      <c r="N11" s="126"/>
      <c r="O11" s="125" t="s">
        <v>129</v>
      </c>
      <c r="P11" s="126"/>
      <c r="Q11" s="126" t="s">
        <v>130</v>
      </c>
      <c r="R11" s="126"/>
      <c r="S11" s="126" t="s">
        <v>131</v>
      </c>
      <c r="T11" s="126"/>
      <c r="U11" s="125" t="s">
        <v>129</v>
      </c>
      <c r="V11" s="126"/>
      <c r="W11" s="126" t="s">
        <v>130</v>
      </c>
      <c r="X11" s="126"/>
      <c r="Y11" s="126" t="s">
        <v>131</v>
      </c>
      <c r="Z11" s="126"/>
      <c r="AA11" s="125" t="s">
        <v>132</v>
      </c>
      <c r="AB11" s="371"/>
      <c r="AC11" s="42"/>
    </row>
    <row r="12" spans="1:29" ht="16.5" thickBot="1">
      <c r="A12" s="38"/>
      <c r="B12" s="246" t="s">
        <v>51</v>
      </c>
      <c r="C12" s="244" t="s">
        <v>106</v>
      </c>
      <c r="D12" s="245" t="s">
        <v>79</v>
      </c>
      <c r="E12" s="345" t="s">
        <v>106</v>
      </c>
      <c r="F12" s="245" t="s">
        <v>79</v>
      </c>
      <c r="G12" s="345" t="s">
        <v>106</v>
      </c>
      <c r="H12" s="245" t="s">
        <v>79</v>
      </c>
      <c r="I12" s="244" t="s">
        <v>106</v>
      </c>
      <c r="J12" s="245" t="s">
        <v>79</v>
      </c>
      <c r="K12" s="345" t="s">
        <v>106</v>
      </c>
      <c r="L12" s="245" t="s">
        <v>79</v>
      </c>
      <c r="M12" s="345" t="s">
        <v>106</v>
      </c>
      <c r="N12" s="245" t="s">
        <v>79</v>
      </c>
      <c r="O12" s="244" t="s">
        <v>106</v>
      </c>
      <c r="P12" s="245" t="s">
        <v>79</v>
      </c>
      <c r="Q12" s="345" t="s">
        <v>106</v>
      </c>
      <c r="R12" s="245" t="s">
        <v>79</v>
      </c>
      <c r="S12" s="345" t="s">
        <v>106</v>
      </c>
      <c r="T12" s="245" t="s">
        <v>79</v>
      </c>
      <c r="U12" s="244" t="s">
        <v>106</v>
      </c>
      <c r="V12" s="245" t="s">
        <v>79</v>
      </c>
      <c r="W12" s="345" t="s">
        <v>106</v>
      </c>
      <c r="X12" s="245" t="s">
        <v>79</v>
      </c>
      <c r="Y12" s="345" t="s">
        <v>106</v>
      </c>
      <c r="Z12" s="245" t="s">
        <v>79</v>
      </c>
      <c r="AA12" s="244" t="s">
        <v>106</v>
      </c>
      <c r="AB12" s="372" t="s">
        <v>79</v>
      </c>
      <c r="AC12" s="42"/>
    </row>
    <row r="13" spans="1:29" ht="15.75">
      <c r="A13" s="38"/>
      <c r="B13" s="120"/>
      <c r="C13" s="610"/>
      <c r="D13" s="611"/>
      <c r="E13" s="612"/>
      <c r="F13" s="611"/>
      <c r="G13" s="612"/>
      <c r="H13" s="612"/>
      <c r="I13" s="610"/>
      <c r="J13" s="611"/>
      <c r="K13" s="612"/>
      <c r="L13" s="611"/>
      <c r="M13" s="612"/>
      <c r="N13" s="612"/>
      <c r="O13" s="610"/>
      <c r="P13" s="611"/>
      <c r="Q13" s="612"/>
      <c r="R13" s="611"/>
      <c r="S13" s="612"/>
      <c r="T13" s="612"/>
      <c r="U13" s="610"/>
      <c r="V13" s="611"/>
      <c r="W13" s="612"/>
      <c r="X13" s="611"/>
      <c r="Y13" s="612"/>
      <c r="Z13" s="612"/>
      <c r="AA13" s="613"/>
      <c r="AB13" s="614"/>
      <c r="AC13" s="42"/>
    </row>
    <row r="14" spans="1:29" ht="15.75" hidden="1">
      <c r="A14" s="38"/>
      <c r="B14" s="238" t="s">
        <v>24</v>
      </c>
      <c r="C14" s="239">
        <v>0</v>
      </c>
      <c r="D14" s="240">
        <v>0</v>
      </c>
      <c r="E14" s="241">
        <v>0</v>
      </c>
      <c r="F14" s="247">
        <v>0</v>
      </c>
      <c r="G14" s="241">
        <v>0</v>
      </c>
      <c r="H14" s="241">
        <v>0</v>
      </c>
      <c r="I14" s="239">
        <v>0</v>
      </c>
      <c r="J14" s="240">
        <v>0</v>
      </c>
      <c r="K14" s="241">
        <v>0</v>
      </c>
      <c r="L14" s="247">
        <v>0</v>
      </c>
      <c r="M14" s="241">
        <v>0</v>
      </c>
      <c r="N14" s="241">
        <v>0</v>
      </c>
      <c r="O14" s="239">
        <v>0</v>
      </c>
      <c r="P14" s="240">
        <v>0</v>
      </c>
      <c r="Q14" s="241">
        <v>0</v>
      </c>
      <c r="R14" s="247">
        <v>0</v>
      </c>
      <c r="S14" s="241">
        <v>0</v>
      </c>
      <c r="T14" s="241">
        <v>0</v>
      </c>
      <c r="U14" s="239">
        <v>0</v>
      </c>
      <c r="V14" s="240">
        <v>0</v>
      </c>
      <c r="W14" s="241">
        <v>0</v>
      </c>
      <c r="X14" s="247">
        <v>0</v>
      </c>
      <c r="Y14" s="241">
        <v>0</v>
      </c>
      <c r="Z14" s="241">
        <v>0</v>
      </c>
      <c r="AA14" s="483">
        <f>SUM(S14,Q14,O14,M14,K14,I14,G14,E14,C14)</f>
        <v>0</v>
      </c>
      <c r="AB14" s="486">
        <f>SUM(T14,R14,P14,N14,L14,J14,H14,F14,D14)</f>
        <v>0</v>
      </c>
      <c r="AC14" s="42"/>
    </row>
    <row r="15" spans="1:29" ht="15.75" hidden="1">
      <c r="A15" s="38"/>
      <c r="B15" s="238" t="s">
        <v>25</v>
      </c>
      <c r="C15" s="239">
        <v>0</v>
      </c>
      <c r="D15" s="240">
        <v>0</v>
      </c>
      <c r="E15" s="241">
        <v>0</v>
      </c>
      <c r="F15" s="247">
        <v>0</v>
      </c>
      <c r="G15" s="241">
        <v>0</v>
      </c>
      <c r="H15" s="241">
        <v>0</v>
      </c>
      <c r="I15" s="239">
        <v>0</v>
      </c>
      <c r="J15" s="240">
        <v>0</v>
      </c>
      <c r="K15" s="241">
        <v>0</v>
      </c>
      <c r="L15" s="247">
        <v>0</v>
      </c>
      <c r="M15" s="241">
        <v>0</v>
      </c>
      <c r="N15" s="241">
        <v>0</v>
      </c>
      <c r="O15" s="239">
        <v>0</v>
      </c>
      <c r="P15" s="240">
        <v>0</v>
      </c>
      <c r="Q15" s="241">
        <v>0</v>
      </c>
      <c r="R15" s="247">
        <v>0</v>
      </c>
      <c r="S15" s="241">
        <v>0</v>
      </c>
      <c r="T15" s="241">
        <v>0</v>
      </c>
      <c r="U15" s="239">
        <v>0</v>
      </c>
      <c r="V15" s="240">
        <v>0</v>
      </c>
      <c r="W15" s="241">
        <v>0</v>
      </c>
      <c r="X15" s="247">
        <v>0</v>
      </c>
      <c r="Y15" s="241">
        <v>0</v>
      </c>
      <c r="Z15" s="241">
        <v>0</v>
      </c>
      <c r="AA15" s="490">
        <f>SUM(,S15,Q15,O15,M15,K15,I15,G15,E15,C15)</f>
        <v>0</v>
      </c>
      <c r="AB15" s="487">
        <f aca="true" t="shared" si="0" ref="AB15:AB24">SUM(T15,R15,P15,N15,L15,J15,H15,F15,D15)</f>
        <v>0</v>
      </c>
      <c r="AC15" s="42"/>
    </row>
    <row r="16" spans="1:29" ht="15.75" hidden="1">
      <c r="A16" s="38"/>
      <c r="B16" s="238" t="s">
        <v>26</v>
      </c>
      <c r="C16" s="239">
        <v>0</v>
      </c>
      <c r="D16" s="240">
        <v>0</v>
      </c>
      <c r="E16" s="241">
        <v>0</v>
      </c>
      <c r="F16" s="247">
        <v>0</v>
      </c>
      <c r="G16" s="241">
        <v>0</v>
      </c>
      <c r="H16" s="241">
        <v>0</v>
      </c>
      <c r="I16" s="239">
        <v>0</v>
      </c>
      <c r="J16" s="240">
        <v>0</v>
      </c>
      <c r="K16" s="241">
        <v>0</v>
      </c>
      <c r="L16" s="247">
        <v>0</v>
      </c>
      <c r="M16" s="241">
        <v>0</v>
      </c>
      <c r="N16" s="241">
        <v>0</v>
      </c>
      <c r="O16" s="239">
        <v>0</v>
      </c>
      <c r="P16" s="240">
        <v>0</v>
      </c>
      <c r="Q16" s="241">
        <v>0</v>
      </c>
      <c r="R16" s="247">
        <v>0</v>
      </c>
      <c r="S16" s="241">
        <v>0</v>
      </c>
      <c r="T16" s="241">
        <v>0</v>
      </c>
      <c r="U16" s="239">
        <v>0</v>
      </c>
      <c r="V16" s="240">
        <v>0</v>
      </c>
      <c r="W16" s="241">
        <v>0</v>
      </c>
      <c r="X16" s="247">
        <v>0</v>
      </c>
      <c r="Y16" s="241">
        <v>0</v>
      </c>
      <c r="Z16" s="241">
        <v>0</v>
      </c>
      <c r="AA16" s="239">
        <f aca="true" t="shared" si="1" ref="AA16:AA24">SUM(S16,Q16,O16,M16,K16,I16,G16,E16,C16)</f>
        <v>0</v>
      </c>
      <c r="AB16" s="488">
        <f t="shared" si="0"/>
        <v>0</v>
      </c>
      <c r="AC16" s="42"/>
    </row>
    <row r="17" spans="1:29" ht="15.75" hidden="1">
      <c r="A17" s="38"/>
      <c r="B17" s="238" t="s">
        <v>27</v>
      </c>
      <c r="C17" s="239">
        <v>0</v>
      </c>
      <c r="D17" s="240">
        <v>0</v>
      </c>
      <c r="E17" s="241">
        <v>0</v>
      </c>
      <c r="F17" s="247">
        <v>0</v>
      </c>
      <c r="G17" s="241">
        <v>0</v>
      </c>
      <c r="H17" s="241">
        <v>0</v>
      </c>
      <c r="I17" s="239">
        <v>0</v>
      </c>
      <c r="J17" s="240">
        <v>0</v>
      </c>
      <c r="K17" s="241">
        <v>0</v>
      </c>
      <c r="L17" s="247">
        <v>0</v>
      </c>
      <c r="M17" s="241">
        <v>0</v>
      </c>
      <c r="N17" s="241">
        <v>0</v>
      </c>
      <c r="O17" s="239">
        <v>0</v>
      </c>
      <c r="P17" s="240">
        <v>0</v>
      </c>
      <c r="Q17" s="241">
        <v>0</v>
      </c>
      <c r="R17" s="247">
        <v>0</v>
      </c>
      <c r="S17" s="241">
        <v>0</v>
      </c>
      <c r="T17" s="241">
        <v>0</v>
      </c>
      <c r="U17" s="239">
        <v>0</v>
      </c>
      <c r="V17" s="240">
        <v>0</v>
      </c>
      <c r="W17" s="241">
        <v>0</v>
      </c>
      <c r="X17" s="247">
        <v>0</v>
      </c>
      <c r="Y17" s="241">
        <v>0</v>
      </c>
      <c r="Z17" s="241">
        <v>0</v>
      </c>
      <c r="AA17" s="239">
        <f t="shared" si="1"/>
        <v>0</v>
      </c>
      <c r="AB17" s="488">
        <f t="shared" si="0"/>
        <v>0</v>
      </c>
      <c r="AC17" s="42"/>
    </row>
    <row r="18" spans="1:29" ht="15.75" hidden="1">
      <c r="A18" s="38"/>
      <c r="B18" s="238" t="s">
        <v>28</v>
      </c>
      <c r="C18" s="239">
        <v>0</v>
      </c>
      <c r="D18" s="240">
        <v>0</v>
      </c>
      <c r="E18" s="241">
        <v>0</v>
      </c>
      <c r="F18" s="247">
        <v>0</v>
      </c>
      <c r="G18" s="241">
        <v>0</v>
      </c>
      <c r="H18" s="241">
        <v>0</v>
      </c>
      <c r="I18" s="239">
        <v>0</v>
      </c>
      <c r="J18" s="240">
        <v>0</v>
      </c>
      <c r="K18" s="241">
        <v>0</v>
      </c>
      <c r="L18" s="247">
        <v>0</v>
      </c>
      <c r="M18" s="241">
        <v>0</v>
      </c>
      <c r="N18" s="241">
        <v>0</v>
      </c>
      <c r="O18" s="239">
        <v>0</v>
      </c>
      <c r="P18" s="240">
        <v>0</v>
      </c>
      <c r="Q18" s="241">
        <v>0</v>
      </c>
      <c r="R18" s="247">
        <v>0</v>
      </c>
      <c r="S18" s="241">
        <v>0</v>
      </c>
      <c r="T18" s="241">
        <v>0</v>
      </c>
      <c r="U18" s="239">
        <v>0</v>
      </c>
      <c r="V18" s="240">
        <v>0</v>
      </c>
      <c r="W18" s="241">
        <v>0</v>
      </c>
      <c r="X18" s="247">
        <v>0</v>
      </c>
      <c r="Y18" s="241">
        <v>0</v>
      </c>
      <c r="Z18" s="241">
        <v>0</v>
      </c>
      <c r="AA18" s="239">
        <f t="shared" si="1"/>
        <v>0</v>
      </c>
      <c r="AB18" s="488">
        <f t="shared" si="0"/>
        <v>0</v>
      </c>
      <c r="AC18" s="42"/>
    </row>
    <row r="19" spans="1:29" ht="15.75" hidden="1">
      <c r="A19" s="38"/>
      <c r="B19" s="238" t="s">
        <v>29</v>
      </c>
      <c r="C19" s="239">
        <v>0</v>
      </c>
      <c r="D19" s="240">
        <v>0</v>
      </c>
      <c r="E19" s="241">
        <v>0</v>
      </c>
      <c r="F19" s="247">
        <v>0</v>
      </c>
      <c r="G19" s="241">
        <v>0</v>
      </c>
      <c r="H19" s="241">
        <v>0</v>
      </c>
      <c r="I19" s="239">
        <v>0</v>
      </c>
      <c r="J19" s="240">
        <v>0</v>
      </c>
      <c r="K19" s="241">
        <v>0</v>
      </c>
      <c r="L19" s="247">
        <v>0</v>
      </c>
      <c r="M19" s="241">
        <v>0</v>
      </c>
      <c r="N19" s="241">
        <v>0</v>
      </c>
      <c r="O19" s="239">
        <v>0</v>
      </c>
      <c r="P19" s="240">
        <v>0</v>
      </c>
      <c r="Q19" s="241">
        <v>0</v>
      </c>
      <c r="R19" s="247">
        <v>0</v>
      </c>
      <c r="S19" s="241">
        <v>0</v>
      </c>
      <c r="T19" s="241">
        <v>0</v>
      </c>
      <c r="U19" s="239">
        <v>0</v>
      </c>
      <c r="V19" s="240">
        <v>0</v>
      </c>
      <c r="W19" s="241">
        <v>0</v>
      </c>
      <c r="X19" s="247">
        <v>0</v>
      </c>
      <c r="Y19" s="241">
        <v>0</v>
      </c>
      <c r="Z19" s="241">
        <v>0</v>
      </c>
      <c r="AA19" s="239">
        <f t="shared" si="1"/>
        <v>0</v>
      </c>
      <c r="AB19" s="488">
        <f t="shared" si="0"/>
        <v>0</v>
      </c>
      <c r="AC19" s="42"/>
    </row>
    <row r="20" spans="1:29" ht="15.75" hidden="1">
      <c r="A20" s="38"/>
      <c r="B20" s="238" t="s">
        <v>30</v>
      </c>
      <c r="C20" s="239">
        <v>0</v>
      </c>
      <c r="D20" s="240">
        <v>0</v>
      </c>
      <c r="E20" s="241">
        <v>0</v>
      </c>
      <c r="F20" s="247">
        <v>0</v>
      </c>
      <c r="G20" s="241">
        <v>0</v>
      </c>
      <c r="H20" s="241">
        <v>0</v>
      </c>
      <c r="I20" s="239">
        <v>0</v>
      </c>
      <c r="J20" s="240">
        <v>0</v>
      </c>
      <c r="K20" s="241">
        <v>0</v>
      </c>
      <c r="L20" s="247">
        <v>0</v>
      </c>
      <c r="M20" s="241">
        <v>0</v>
      </c>
      <c r="N20" s="241">
        <v>0</v>
      </c>
      <c r="O20" s="239">
        <v>0</v>
      </c>
      <c r="P20" s="240">
        <v>0</v>
      </c>
      <c r="Q20" s="241">
        <v>0</v>
      </c>
      <c r="R20" s="247">
        <v>0</v>
      </c>
      <c r="S20" s="241">
        <v>0</v>
      </c>
      <c r="T20" s="241">
        <v>0</v>
      </c>
      <c r="U20" s="239">
        <v>0</v>
      </c>
      <c r="V20" s="240">
        <v>0</v>
      </c>
      <c r="W20" s="241">
        <v>0</v>
      </c>
      <c r="X20" s="247">
        <v>0</v>
      </c>
      <c r="Y20" s="241">
        <v>0</v>
      </c>
      <c r="Z20" s="241">
        <v>0</v>
      </c>
      <c r="AA20" s="239">
        <f t="shared" si="1"/>
        <v>0</v>
      </c>
      <c r="AB20" s="488">
        <f t="shared" si="0"/>
        <v>0</v>
      </c>
      <c r="AC20" s="42"/>
    </row>
    <row r="21" spans="1:29" ht="15.75" hidden="1">
      <c r="A21" s="38"/>
      <c r="B21" s="238" t="s">
        <v>31</v>
      </c>
      <c r="C21" s="239">
        <v>0</v>
      </c>
      <c r="D21" s="240">
        <v>0</v>
      </c>
      <c r="E21" s="241">
        <v>0</v>
      </c>
      <c r="F21" s="247">
        <v>0</v>
      </c>
      <c r="G21" s="241">
        <v>0</v>
      </c>
      <c r="H21" s="241">
        <v>0</v>
      </c>
      <c r="I21" s="239">
        <v>0</v>
      </c>
      <c r="J21" s="240">
        <v>0</v>
      </c>
      <c r="K21" s="241">
        <v>0</v>
      </c>
      <c r="L21" s="247">
        <v>0</v>
      </c>
      <c r="M21" s="241">
        <v>0</v>
      </c>
      <c r="N21" s="241">
        <v>0</v>
      </c>
      <c r="O21" s="239">
        <v>0</v>
      </c>
      <c r="P21" s="240">
        <v>0</v>
      </c>
      <c r="Q21" s="241">
        <v>0</v>
      </c>
      <c r="R21" s="247">
        <v>0</v>
      </c>
      <c r="S21" s="241">
        <v>0</v>
      </c>
      <c r="T21" s="241">
        <v>0</v>
      </c>
      <c r="U21" s="239">
        <v>0</v>
      </c>
      <c r="V21" s="240">
        <v>0</v>
      </c>
      <c r="W21" s="241">
        <v>0</v>
      </c>
      <c r="X21" s="247">
        <v>0</v>
      </c>
      <c r="Y21" s="241">
        <v>0</v>
      </c>
      <c r="Z21" s="241">
        <v>0</v>
      </c>
      <c r="AA21" s="239">
        <f t="shared" si="1"/>
        <v>0</v>
      </c>
      <c r="AB21" s="488">
        <f t="shared" si="0"/>
        <v>0</v>
      </c>
      <c r="AC21" s="42"/>
    </row>
    <row r="22" spans="1:29" ht="15.75" hidden="1">
      <c r="A22" s="38"/>
      <c r="B22" s="238" t="s">
        <v>32</v>
      </c>
      <c r="C22" s="239">
        <v>0</v>
      </c>
      <c r="D22" s="240">
        <v>0</v>
      </c>
      <c r="E22" s="241">
        <v>0</v>
      </c>
      <c r="F22" s="247">
        <v>0</v>
      </c>
      <c r="G22" s="241">
        <v>0</v>
      </c>
      <c r="H22" s="241">
        <v>0</v>
      </c>
      <c r="I22" s="239">
        <v>0</v>
      </c>
      <c r="J22" s="240">
        <v>0</v>
      </c>
      <c r="K22" s="241">
        <v>0</v>
      </c>
      <c r="L22" s="247">
        <v>0</v>
      </c>
      <c r="M22" s="241">
        <v>0</v>
      </c>
      <c r="N22" s="241">
        <v>0</v>
      </c>
      <c r="O22" s="239">
        <v>0</v>
      </c>
      <c r="P22" s="240">
        <v>0</v>
      </c>
      <c r="Q22" s="241">
        <v>0</v>
      </c>
      <c r="R22" s="247">
        <v>0</v>
      </c>
      <c r="S22" s="241">
        <v>0</v>
      </c>
      <c r="T22" s="241">
        <v>0</v>
      </c>
      <c r="U22" s="239">
        <v>0</v>
      </c>
      <c r="V22" s="240">
        <v>0</v>
      </c>
      <c r="W22" s="241">
        <v>0</v>
      </c>
      <c r="X22" s="247">
        <v>0</v>
      </c>
      <c r="Y22" s="241">
        <v>0</v>
      </c>
      <c r="Z22" s="241">
        <v>0</v>
      </c>
      <c r="AA22" s="239">
        <f t="shared" si="1"/>
        <v>0</v>
      </c>
      <c r="AB22" s="488">
        <f t="shared" si="0"/>
        <v>0</v>
      </c>
      <c r="AC22" s="42"/>
    </row>
    <row r="23" spans="1:29" ht="15.75" hidden="1">
      <c r="A23" s="38"/>
      <c r="B23" s="238" t="s">
        <v>33</v>
      </c>
      <c r="C23" s="239">
        <v>0</v>
      </c>
      <c r="D23" s="240">
        <v>0</v>
      </c>
      <c r="E23" s="241">
        <v>0</v>
      </c>
      <c r="F23" s="247">
        <v>0</v>
      </c>
      <c r="G23" s="241">
        <v>0</v>
      </c>
      <c r="H23" s="241">
        <v>0</v>
      </c>
      <c r="I23" s="239">
        <v>0</v>
      </c>
      <c r="J23" s="240">
        <v>0</v>
      </c>
      <c r="K23" s="241">
        <v>0</v>
      </c>
      <c r="L23" s="247">
        <v>0</v>
      </c>
      <c r="M23" s="241">
        <v>0</v>
      </c>
      <c r="N23" s="241">
        <v>0</v>
      </c>
      <c r="O23" s="239">
        <v>0</v>
      </c>
      <c r="P23" s="240">
        <v>0</v>
      </c>
      <c r="Q23" s="241">
        <v>0</v>
      </c>
      <c r="R23" s="247">
        <v>0</v>
      </c>
      <c r="S23" s="241">
        <v>0</v>
      </c>
      <c r="T23" s="241">
        <v>0</v>
      </c>
      <c r="U23" s="239">
        <v>0</v>
      </c>
      <c r="V23" s="240">
        <v>0</v>
      </c>
      <c r="W23" s="241">
        <v>0</v>
      </c>
      <c r="X23" s="247">
        <v>0</v>
      </c>
      <c r="Y23" s="241">
        <v>0</v>
      </c>
      <c r="Z23" s="241">
        <v>0</v>
      </c>
      <c r="AA23" s="239">
        <f t="shared" si="1"/>
        <v>0</v>
      </c>
      <c r="AB23" s="488">
        <f t="shared" si="0"/>
        <v>0</v>
      </c>
      <c r="AC23" s="42"/>
    </row>
    <row r="24" spans="1:29" ht="15.75" hidden="1">
      <c r="A24" s="38"/>
      <c r="B24" s="243" t="s">
        <v>34</v>
      </c>
      <c r="C24" s="115">
        <v>0</v>
      </c>
      <c r="D24" s="129">
        <v>0</v>
      </c>
      <c r="E24" s="241">
        <v>0</v>
      </c>
      <c r="F24" s="247">
        <v>0</v>
      </c>
      <c r="G24" s="241">
        <v>0</v>
      </c>
      <c r="H24" s="241">
        <v>0</v>
      </c>
      <c r="I24" s="115">
        <v>0</v>
      </c>
      <c r="J24" s="129">
        <v>0</v>
      </c>
      <c r="K24" s="241">
        <v>0</v>
      </c>
      <c r="L24" s="247">
        <v>0</v>
      </c>
      <c r="M24" s="241">
        <v>0</v>
      </c>
      <c r="N24" s="241">
        <v>0</v>
      </c>
      <c r="O24" s="115">
        <v>0</v>
      </c>
      <c r="P24" s="129">
        <v>0</v>
      </c>
      <c r="Q24" s="241">
        <v>0</v>
      </c>
      <c r="R24" s="247">
        <v>0</v>
      </c>
      <c r="S24" s="241">
        <v>0</v>
      </c>
      <c r="T24" s="241">
        <v>0</v>
      </c>
      <c r="U24" s="115">
        <v>0</v>
      </c>
      <c r="V24" s="129">
        <v>0</v>
      </c>
      <c r="W24" s="241">
        <v>0</v>
      </c>
      <c r="X24" s="247">
        <v>0</v>
      </c>
      <c r="Y24" s="241">
        <v>0</v>
      </c>
      <c r="Z24" s="241">
        <v>0</v>
      </c>
      <c r="AA24" s="491">
        <f t="shared" si="1"/>
        <v>0</v>
      </c>
      <c r="AB24" s="489">
        <f t="shared" si="0"/>
        <v>0</v>
      </c>
      <c r="AC24" s="42"/>
    </row>
    <row r="25" spans="1:29" ht="15.75" hidden="1">
      <c r="A25" s="38"/>
      <c r="B25" s="122"/>
      <c r="C25" s="117"/>
      <c r="D25" s="346"/>
      <c r="E25" s="124"/>
      <c r="F25" s="346"/>
      <c r="G25" s="124"/>
      <c r="H25" s="124"/>
      <c r="I25" s="117"/>
      <c r="J25" s="346"/>
      <c r="K25" s="124"/>
      <c r="L25" s="346"/>
      <c r="M25" s="124"/>
      <c r="N25" s="124"/>
      <c r="O25" s="117"/>
      <c r="P25" s="346"/>
      <c r="Q25" s="124"/>
      <c r="R25" s="346"/>
      <c r="S25" s="124"/>
      <c r="T25" s="124"/>
      <c r="U25" s="117"/>
      <c r="V25" s="346"/>
      <c r="W25" s="124"/>
      <c r="X25" s="346"/>
      <c r="Y25" s="124"/>
      <c r="Z25" s="124"/>
      <c r="AA25" s="117"/>
      <c r="AB25" s="370"/>
      <c r="AC25" s="42"/>
    </row>
    <row r="26" spans="1:29" ht="15.75" hidden="1">
      <c r="A26" s="38"/>
      <c r="B26" s="238" t="s">
        <v>133</v>
      </c>
      <c r="C26" s="239">
        <f aca="true" t="shared" si="2" ref="C26:T26">SUM(C14:C24)</f>
        <v>0</v>
      </c>
      <c r="D26" s="240">
        <f t="shared" si="2"/>
        <v>0</v>
      </c>
      <c r="E26" s="239">
        <f t="shared" si="2"/>
        <v>0</v>
      </c>
      <c r="F26" s="240">
        <f t="shared" si="2"/>
        <v>0</v>
      </c>
      <c r="G26" s="239">
        <f t="shared" si="2"/>
        <v>0</v>
      </c>
      <c r="H26" s="240">
        <f t="shared" si="2"/>
        <v>0</v>
      </c>
      <c r="I26" s="239">
        <f t="shared" si="2"/>
        <v>0</v>
      </c>
      <c r="J26" s="240">
        <f t="shared" si="2"/>
        <v>0</v>
      </c>
      <c r="K26" s="239">
        <f t="shared" si="2"/>
        <v>0</v>
      </c>
      <c r="L26" s="240">
        <f t="shared" si="2"/>
        <v>0</v>
      </c>
      <c r="M26" s="239">
        <f t="shared" si="2"/>
        <v>0</v>
      </c>
      <c r="N26" s="240">
        <f t="shared" si="2"/>
        <v>0</v>
      </c>
      <c r="O26" s="239">
        <f t="shared" si="2"/>
        <v>0</v>
      </c>
      <c r="P26" s="240">
        <f t="shared" si="2"/>
        <v>0</v>
      </c>
      <c r="Q26" s="239">
        <f t="shared" si="2"/>
        <v>0</v>
      </c>
      <c r="R26" s="240">
        <f t="shared" si="2"/>
        <v>0</v>
      </c>
      <c r="S26" s="239">
        <f t="shared" si="2"/>
        <v>0</v>
      </c>
      <c r="T26" s="240">
        <f t="shared" si="2"/>
        <v>0</v>
      </c>
      <c r="U26" s="239">
        <f aca="true" t="shared" si="3" ref="U26:Z26">SUM(U14:U24)</f>
        <v>0</v>
      </c>
      <c r="V26" s="240">
        <f t="shared" si="3"/>
        <v>0</v>
      </c>
      <c r="W26" s="239">
        <f t="shared" si="3"/>
        <v>0</v>
      </c>
      <c r="X26" s="240">
        <f t="shared" si="3"/>
        <v>0</v>
      </c>
      <c r="Y26" s="239">
        <f t="shared" si="3"/>
        <v>0</v>
      </c>
      <c r="Z26" s="240">
        <f t="shared" si="3"/>
        <v>0</v>
      </c>
      <c r="AA26" s="239">
        <f>SUM(AA14:AA24)</f>
        <v>0</v>
      </c>
      <c r="AB26" s="486">
        <f>SUM(AB14:AB24)</f>
        <v>0</v>
      </c>
      <c r="AC26" s="42"/>
    </row>
    <row r="27" spans="1:29" ht="15.75" hidden="1">
      <c r="A27" s="38"/>
      <c r="B27" s="242" t="s">
        <v>134</v>
      </c>
      <c r="C27" s="239">
        <f aca="true" t="shared" si="4" ref="C27:T27">+C26/-2</f>
        <v>0</v>
      </c>
      <c r="D27" s="240">
        <f t="shared" si="4"/>
        <v>0</v>
      </c>
      <c r="E27" s="239">
        <f t="shared" si="4"/>
        <v>0</v>
      </c>
      <c r="F27" s="240">
        <f t="shared" si="4"/>
        <v>0</v>
      </c>
      <c r="G27" s="239">
        <f t="shared" si="4"/>
        <v>0</v>
      </c>
      <c r="H27" s="240">
        <f t="shared" si="4"/>
        <v>0</v>
      </c>
      <c r="I27" s="239">
        <f t="shared" si="4"/>
        <v>0</v>
      </c>
      <c r="J27" s="240">
        <f t="shared" si="4"/>
        <v>0</v>
      </c>
      <c r="K27" s="239">
        <f t="shared" si="4"/>
        <v>0</v>
      </c>
      <c r="L27" s="240">
        <f t="shared" si="4"/>
        <v>0</v>
      </c>
      <c r="M27" s="239">
        <f t="shared" si="4"/>
        <v>0</v>
      </c>
      <c r="N27" s="240">
        <f t="shared" si="4"/>
        <v>0</v>
      </c>
      <c r="O27" s="239">
        <f t="shared" si="4"/>
        <v>0</v>
      </c>
      <c r="P27" s="240">
        <f t="shared" si="4"/>
        <v>0</v>
      </c>
      <c r="Q27" s="239">
        <f t="shared" si="4"/>
        <v>0</v>
      </c>
      <c r="R27" s="240">
        <f t="shared" si="4"/>
        <v>0</v>
      </c>
      <c r="S27" s="239">
        <f t="shared" si="4"/>
        <v>0</v>
      </c>
      <c r="T27" s="240">
        <f t="shared" si="4"/>
        <v>0</v>
      </c>
      <c r="U27" s="239">
        <f aca="true" t="shared" si="5" ref="U27:Z27">+U26/-2</f>
        <v>0</v>
      </c>
      <c r="V27" s="240">
        <f t="shared" si="5"/>
        <v>0</v>
      </c>
      <c r="W27" s="239">
        <f t="shared" si="5"/>
        <v>0</v>
      </c>
      <c r="X27" s="240">
        <f t="shared" si="5"/>
        <v>0</v>
      </c>
      <c r="Y27" s="239">
        <f t="shared" si="5"/>
        <v>0</v>
      </c>
      <c r="Z27" s="240">
        <f t="shared" si="5"/>
        <v>0</v>
      </c>
      <c r="AA27" s="239">
        <f>SUM(C27:T27,S27,Q27,O27,M27,K27,I27,G27,E27)</f>
        <v>0</v>
      </c>
      <c r="AB27" s="486">
        <f>SUM(D27:U27,T27,R27,P27,N27,L27,J27,H27,F27)</f>
        <v>0</v>
      </c>
      <c r="AC27" s="42"/>
    </row>
    <row r="28" spans="1:29" ht="15.75" hidden="1">
      <c r="A28" s="38"/>
      <c r="B28" s="243" t="s">
        <v>135</v>
      </c>
      <c r="C28" s="481">
        <v>0</v>
      </c>
      <c r="D28" s="129">
        <v>0</v>
      </c>
      <c r="E28" s="481">
        <v>0</v>
      </c>
      <c r="F28" s="129">
        <v>0</v>
      </c>
      <c r="G28" s="481">
        <v>0</v>
      </c>
      <c r="H28" s="129">
        <v>0</v>
      </c>
      <c r="I28" s="481">
        <v>0</v>
      </c>
      <c r="J28" s="129">
        <v>0</v>
      </c>
      <c r="K28" s="481">
        <v>0</v>
      </c>
      <c r="L28" s="129">
        <v>0</v>
      </c>
      <c r="M28" s="481">
        <v>0</v>
      </c>
      <c r="N28" s="129">
        <v>0</v>
      </c>
      <c r="O28" s="481">
        <v>0</v>
      </c>
      <c r="P28" s="129">
        <v>0</v>
      </c>
      <c r="Q28" s="481">
        <v>0</v>
      </c>
      <c r="R28" s="129">
        <v>0</v>
      </c>
      <c r="S28" s="481">
        <v>0</v>
      </c>
      <c r="T28" s="129">
        <v>0</v>
      </c>
      <c r="U28" s="481">
        <v>0</v>
      </c>
      <c r="V28" s="129">
        <v>0</v>
      </c>
      <c r="W28" s="481">
        <v>0</v>
      </c>
      <c r="X28" s="129">
        <v>0</v>
      </c>
      <c r="Y28" s="481">
        <v>0</v>
      </c>
      <c r="Z28" s="129">
        <v>0</v>
      </c>
      <c r="AA28" s="481">
        <f>SUM(C28:T28,S28,Q28,O28,M28,K28,I28,G28,E28)</f>
        <v>0</v>
      </c>
      <c r="AB28" s="492">
        <f>SUM(D28:U28,T28,R28,P28,N28,L28,J28,H28,F28)</f>
        <v>0</v>
      </c>
      <c r="AC28" s="42"/>
    </row>
    <row r="29" spans="1:29" ht="15.75" hidden="1">
      <c r="A29" s="38"/>
      <c r="B29" s="122"/>
      <c r="C29" s="480"/>
      <c r="D29" s="347"/>
      <c r="E29" s="480"/>
      <c r="F29" s="347"/>
      <c r="G29" s="480"/>
      <c r="H29" s="347"/>
      <c r="I29" s="480"/>
      <c r="J29" s="347"/>
      <c r="K29" s="480"/>
      <c r="L29" s="347"/>
      <c r="M29" s="480"/>
      <c r="N29" s="347"/>
      <c r="O29" s="480"/>
      <c r="P29" s="347"/>
      <c r="Q29" s="480"/>
      <c r="R29" s="347"/>
      <c r="S29" s="480"/>
      <c r="T29" s="347"/>
      <c r="U29" s="480"/>
      <c r="V29" s="347"/>
      <c r="W29" s="480"/>
      <c r="X29" s="347"/>
      <c r="Y29" s="480"/>
      <c r="Z29" s="347"/>
      <c r="AA29" s="480"/>
      <c r="AB29" s="493"/>
      <c r="AC29" s="42"/>
    </row>
    <row r="30" spans="1:29" ht="15.75" hidden="1">
      <c r="A30" s="38"/>
      <c r="B30" s="482"/>
      <c r="C30" s="480"/>
      <c r="D30" s="348"/>
      <c r="E30" s="480"/>
      <c r="F30" s="348"/>
      <c r="G30" s="480"/>
      <c r="H30" s="348"/>
      <c r="I30" s="480"/>
      <c r="J30" s="348"/>
      <c r="K30" s="480"/>
      <c r="L30" s="348"/>
      <c r="M30" s="480"/>
      <c r="N30" s="348"/>
      <c r="O30" s="480"/>
      <c r="P30" s="348"/>
      <c r="Q30" s="480"/>
      <c r="R30" s="348"/>
      <c r="S30" s="480"/>
      <c r="T30" s="348"/>
      <c r="U30" s="480"/>
      <c r="V30" s="348"/>
      <c r="W30" s="480"/>
      <c r="X30" s="348"/>
      <c r="Y30" s="480"/>
      <c r="Z30" s="348"/>
      <c r="AA30" s="480"/>
      <c r="AB30" s="494"/>
      <c r="AC30" s="42"/>
    </row>
    <row r="31" spans="1:29" ht="15.75" hidden="1">
      <c r="A31" s="38"/>
      <c r="B31" s="349" t="s">
        <v>136</v>
      </c>
      <c r="C31" s="484">
        <f aca="true" t="shared" si="6" ref="C31:T31">SUM(C26:C28)</f>
        <v>0</v>
      </c>
      <c r="D31" s="485">
        <f t="shared" si="6"/>
        <v>0</v>
      </c>
      <c r="E31" s="484">
        <f t="shared" si="6"/>
        <v>0</v>
      </c>
      <c r="F31" s="485">
        <f t="shared" si="6"/>
        <v>0</v>
      </c>
      <c r="G31" s="484">
        <f t="shared" si="6"/>
        <v>0</v>
      </c>
      <c r="H31" s="485">
        <f t="shared" si="6"/>
        <v>0</v>
      </c>
      <c r="I31" s="484">
        <f t="shared" si="6"/>
        <v>0</v>
      </c>
      <c r="J31" s="485">
        <f t="shared" si="6"/>
        <v>0</v>
      </c>
      <c r="K31" s="484">
        <f t="shared" si="6"/>
        <v>0</v>
      </c>
      <c r="L31" s="485">
        <f t="shared" si="6"/>
        <v>0</v>
      </c>
      <c r="M31" s="484">
        <f t="shared" si="6"/>
        <v>0</v>
      </c>
      <c r="N31" s="485">
        <f t="shared" si="6"/>
        <v>0</v>
      </c>
      <c r="O31" s="484">
        <f t="shared" si="6"/>
        <v>0</v>
      </c>
      <c r="P31" s="485">
        <f t="shared" si="6"/>
        <v>0</v>
      </c>
      <c r="Q31" s="484">
        <f t="shared" si="6"/>
        <v>0</v>
      </c>
      <c r="R31" s="485">
        <f t="shared" si="6"/>
        <v>0</v>
      </c>
      <c r="S31" s="484">
        <f t="shared" si="6"/>
        <v>0</v>
      </c>
      <c r="T31" s="485">
        <f t="shared" si="6"/>
        <v>0</v>
      </c>
      <c r="U31" s="484">
        <f aca="true" t="shared" si="7" ref="U31:Z31">SUM(U26:U28)</f>
        <v>0</v>
      </c>
      <c r="V31" s="485">
        <f t="shared" si="7"/>
        <v>0</v>
      </c>
      <c r="W31" s="484">
        <f t="shared" si="7"/>
        <v>0</v>
      </c>
      <c r="X31" s="485">
        <f t="shared" si="7"/>
        <v>0</v>
      </c>
      <c r="Y31" s="484">
        <f t="shared" si="7"/>
        <v>0</v>
      </c>
      <c r="Z31" s="485">
        <f t="shared" si="7"/>
        <v>0</v>
      </c>
      <c r="AA31" s="484">
        <f>SUM(AA26:AA28)</f>
        <v>0</v>
      </c>
      <c r="AB31" s="495">
        <f>SUM(AB26:AB28)</f>
        <v>0</v>
      </c>
      <c r="AC31" s="42"/>
    </row>
    <row r="32" spans="1:29" ht="15.75" hidden="1">
      <c r="A32" s="38"/>
      <c r="B32" s="122"/>
      <c r="C32" s="119"/>
      <c r="D32" s="496"/>
      <c r="E32" s="123"/>
      <c r="F32" s="348"/>
      <c r="G32" s="123"/>
      <c r="H32" s="123"/>
      <c r="I32" s="119"/>
      <c r="J32" s="348"/>
      <c r="K32" s="123"/>
      <c r="L32" s="348"/>
      <c r="M32" s="123"/>
      <c r="N32" s="123"/>
      <c r="O32" s="119"/>
      <c r="P32" s="348"/>
      <c r="Q32" s="123"/>
      <c r="R32" s="348"/>
      <c r="S32" s="123"/>
      <c r="T32" s="123"/>
      <c r="U32" s="119"/>
      <c r="V32" s="348"/>
      <c r="W32" s="123"/>
      <c r="X32" s="348"/>
      <c r="Y32" s="123"/>
      <c r="Z32" s="123"/>
      <c r="AA32" s="119"/>
      <c r="AB32" s="373"/>
      <c r="AC32" s="42"/>
    </row>
    <row r="33" spans="1:29" ht="15.75" hidden="1">
      <c r="A33" s="38"/>
      <c r="B33" s="238" t="s">
        <v>35</v>
      </c>
      <c r="C33" s="239">
        <v>0</v>
      </c>
      <c r="D33" s="497">
        <v>0</v>
      </c>
      <c r="E33" s="241">
        <v>0</v>
      </c>
      <c r="F33" s="247">
        <v>0</v>
      </c>
      <c r="G33" s="241">
        <v>0</v>
      </c>
      <c r="H33" s="241">
        <v>0</v>
      </c>
      <c r="I33" s="239">
        <v>0</v>
      </c>
      <c r="J33" s="240">
        <v>0</v>
      </c>
      <c r="K33" s="241">
        <v>0</v>
      </c>
      <c r="L33" s="247">
        <v>0</v>
      </c>
      <c r="M33" s="241">
        <v>0</v>
      </c>
      <c r="N33" s="241">
        <v>0</v>
      </c>
      <c r="O33" s="239">
        <v>0</v>
      </c>
      <c r="P33" s="240">
        <v>0</v>
      </c>
      <c r="Q33" s="241">
        <v>0</v>
      </c>
      <c r="R33" s="247">
        <v>0</v>
      </c>
      <c r="S33" s="241">
        <v>0</v>
      </c>
      <c r="T33" s="241">
        <v>0</v>
      </c>
      <c r="U33" s="239">
        <v>0</v>
      </c>
      <c r="V33" s="240">
        <v>0</v>
      </c>
      <c r="W33" s="241">
        <v>0</v>
      </c>
      <c r="X33" s="247">
        <v>0</v>
      </c>
      <c r="Y33" s="241">
        <v>0</v>
      </c>
      <c r="Z33" s="241">
        <v>0</v>
      </c>
      <c r="AA33" s="239">
        <f aca="true" t="shared" si="8" ref="AA33:AA45">SUM(S33,Q33,O33,M33,K33,I33,G33,E33,C33)</f>
        <v>0</v>
      </c>
      <c r="AB33" s="488">
        <f aca="true" t="shared" si="9" ref="AB33:AB45">SUM(T33,R33,P33,N33,L33,J33,H33,F33,D33)</f>
        <v>0</v>
      </c>
      <c r="AC33" s="42"/>
    </row>
    <row r="34" spans="1:29" ht="15.75" hidden="1">
      <c r="A34" s="38"/>
      <c r="B34" s="238" t="s">
        <v>39</v>
      </c>
      <c r="C34" s="239">
        <v>0</v>
      </c>
      <c r="D34" s="240">
        <v>0</v>
      </c>
      <c r="E34" s="241">
        <v>0</v>
      </c>
      <c r="F34" s="247">
        <v>0</v>
      </c>
      <c r="G34" s="241">
        <v>0</v>
      </c>
      <c r="H34" s="241">
        <v>0</v>
      </c>
      <c r="I34" s="239">
        <v>0</v>
      </c>
      <c r="J34" s="240">
        <v>0</v>
      </c>
      <c r="K34" s="241">
        <v>0</v>
      </c>
      <c r="L34" s="247">
        <v>0</v>
      </c>
      <c r="M34" s="241">
        <v>0</v>
      </c>
      <c r="N34" s="241">
        <v>0</v>
      </c>
      <c r="O34" s="239">
        <v>0</v>
      </c>
      <c r="P34" s="240">
        <v>0</v>
      </c>
      <c r="Q34" s="241">
        <v>0</v>
      </c>
      <c r="R34" s="247">
        <v>0</v>
      </c>
      <c r="S34" s="241">
        <v>0</v>
      </c>
      <c r="T34" s="241">
        <v>0</v>
      </c>
      <c r="U34" s="239">
        <v>0</v>
      </c>
      <c r="V34" s="240">
        <v>0</v>
      </c>
      <c r="W34" s="241">
        <v>0</v>
      </c>
      <c r="X34" s="247">
        <v>0</v>
      </c>
      <c r="Y34" s="241">
        <v>0</v>
      </c>
      <c r="Z34" s="241">
        <v>0</v>
      </c>
      <c r="AA34" s="239">
        <f t="shared" si="8"/>
        <v>0</v>
      </c>
      <c r="AB34" s="488">
        <f t="shared" si="9"/>
        <v>0</v>
      </c>
      <c r="AC34" s="42"/>
    </row>
    <row r="35" spans="1:29" ht="15.75" hidden="1">
      <c r="A35" s="38"/>
      <c r="B35" s="238" t="s">
        <v>36</v>
      </c>
      <c r="C35" s="239">
        <v>0</v>
      </c>
      <c r="D35" s="240">
        <v>0</v>
      </c>
      <c r="E35" s="241">
        <v>0</v>
      </c>
      <c r="F35" s="247">
        <v>0</v>
      </c>
      <c r="G35" s="241">
        <v>0</v>
      </c>
      <c r="H35" s="241">
        <v>0</v>
      </c>
      <c r="I35" s="239">
        <v>0</v>
      </c>
      <c r="J35" s="240">
        <v>0</v>
      </c>
      <c r="K35" s="241">
        <v>0</v>
      </c>
      <c r="L35" s="247">
        <v>0</v>
      </c>
      <c r="M35" s="241">
        <v>0</v>
      </c>
      <c r="N35" s="241">
        <v>0</v>
      </c>
      <c r="O35" s="239">
        <v>0</v>
      </c>
      <c r="P35" s="240">
        <v>0</v>
      </c>
      <c r="Q35" s="241">
        <v>0</v>
      </c>
      <c r="R35" s="247">
        <v>0</v>
      </c>
      <c r="S35" s="241">
        <v>0</v>
      </c>
      <c r="T35" s="241">
        <v>0</v>
      </c>
      <c r="U35" s="239">
        <v>0</v>
      </c>
      <c r="V35" s="240">
        <v>0</v>
      </c>
      <c r="W35" s="241">
        <v>0</v>
      </c>
      <c r="X35" s="247">
        <v>0</v>
      </c>
      <c r="Y35" s="241">
        <v>0</v>
      </c>
      <c r="Z35" s="241">
        <v>0</v>
      </c>
      <c r="AA35" s="239">
        <f t="shared" si="8"/>
        <v>0</v>
      </c>
      <c r="AB35" s="488">
        <f t="shared" si="9"/>
        <v>0</v>
      </c>
      <c r="AC35" s="42"/>
    </row>
    <row r="36" spans="1:29" ht="15.75" hidden="1">
      <c r="A36" s="38"/>
      <c r="B36" s="238" t="s">
        <v>40</v>
      </c>
      <c r="C36" s="239">
        <v>0</v>
      </c>
      <c r="D36" s="240">
        <v>0</v>
      </c>
      <c r="E36" s="241">
        <v>0</v>
      </c>
      <c r="F36" s="247">
        <v>0</v>
      </c>
      <c r="G36" s="241">
        <v>0</v>
      </c>
      <c r="H36" s="241">
        <v>0</v>
      </c>
      <c r="I36" s="239">
        <v>0</v>
      </c>
      <c r="J36" s="240">
        <v>0</v>
      </c>
      <c r="K36" s="241">
        <v>0</v>
      </c>
      <c r="L36" s="247">
        <v>0</v>
      </c>
      <c r="M36" s="241">
        <v>0</v>
      </c>
      <c r="N36" s="241">
        <v>0</v>
      </c>
      <c r="O36" s="239">
        <v>0</v>
      </c>
      <c r="P36" s="240">
        <v>0</v>
      </c>
      <c r="Q36" s="241">
        <v>0</v>
      </c>
      <c r="R36" s="247">
        <v>0</v>
      </c>
      <c r="S36" s="241">
        <v>0</v>
      </c>
      <c r="T36" s="241">
        <v>0</v>
      </c>
      <c r="U36" s="239">
        <v>0</v>
      </c>
      <c r="V36" s="240">
        <v>0</v>
      </c>
      <c r="W36" s="241">
        <v>0</v>
      </c>
      <c r="X36" s="247">
        <v>0</v>
      </c>
      <c r="Y36" s="241">
        <v>0</v>
      </c>
      <c r="Z36" s="241">
        <v>0</v>
      </c>
      <c r="AA36" s="239">
        <f t="shared" si="8"/>
        <v>0</v>
      </c>
      <c r="AB36" s="488">
        <f t="shared" si="9"/>
        <v>0</v>
      </c>
      <c r="AC36" s="42"/>
    </row>
    <row r="37" spans="1:29" ht="15.75" hidden="1">
      <c r="A37" s="38"/>
      <c r="B37" s="238" t="s">
        <v>41</v>
      </c>
      <c r="C37" s="239">
        <v>0</v>
      </c>
      <c r="D37" s="240">
        <v>0</v>
      </c>
      <c r="E37" s="241">
        <v>0</v>
      </c>
      <c r="F37" s="247">
        <v>0</v>
      </c>
      <c r="G37" s="241">
        <v>0</v>
      </c>
      <c r="H37" s="241">
        <v>0</v>
      </c>
      <c r="I37" s="239">
        <v>0</v>
      </c>
      <c r="J37" s="240">
        <v>0</v>
      </c>
      <c r="K37" s="241">
        <v>0</v>
      </c>
      <c r="L37" s="247">
        <v>0</v>
      </c>
      <c r="M37" s="241">
        <v>0</v>
      </c>
      <c r="N37" s="241">
        <v>0</v>
      </c>
      <c r="O37" s="239">
        <v>0</v>
      </c>
      <c r="P37" s="240">
        <v>0</v>
      </c>
      <c r="Q37" s="241">
        <v>0</v>
      </c>
      <c r="R37" s="247">
        <v>0</v>
      </c>
      <c r="S37" s="241">
        <v>0</v>
      </c>
      <c r="T37" s="241">
        <v>0</v>
      </c>
      <c r="U37" s="239">
        <v>0</v>
      </c>
      <c r="V37" s="240">
        <v>0</v>
      </c>
      <c r="W37" s="241">
        <v>0</v>
      </c>
      <c r="X37" s="247">
        <v>0</v>
      </c>
      <c r="Y37" s="241">
        <v>0</v>
      </c>
      <c r="Z37" s="241">
        <v>0</v>
      </c>
      <c r="AA37" s="239">
        <f t="shared" si="8"/>
        <v>0</v>
      </c>
      <c r="AB37" s="488">
        <f t="shared" si="9"/>
        <v>0</v>
      </c>
      <c r="AC37" s="42"/>
    </row>
    <row r="38" spans="1:29" ht="15.75" hidden="1">
      <c r="A38" s="38"/>
      <c r="B38" s="238" t="s">
        <v>37</v>
      </c>
      <c r="C38" s="239">
        <v>0</v>
      </c>
      <c r="D38" s="240">
        <v>0</v>
      </c>
      <c r="E38" s="241">
        <v>0</v>
      </c>
      <c r="F38" s="247">
        <v>0</v>
      </c>
      <c r="G38" s="241">
        <v>0</v>
      </c>
      <c r="H38" s="241">
        <v>0</v>
      </c>
      <c r="I38" s="239">
        <v>0</v>
      </c>
      <c r="J38" s="240">
        <v>0</v>
      </c>
      <c r="K38" s="241">
        <v>0</v>
      </c>
      <c r="L38" s="247">
        <v>0</v>
      </c>
      <c r="M38" s="241">
        <v>0</v>
      </c>
      <c r="N38" s="241">
        <v>0</v>
      </c>
      <c r="O38" s="239">
        <v>0</v>
      </c>
      <c r="P38" s="240">
        <v>0</v>
      </c>
      <c r="Q38" s="241">
        <v>0</v>
      </c>
      <c r="R38" s="247">
        <v>0</v>
      </c>
      <c r="S38" s="241">
        <v>0</v>
      </c>
      <c r="T38" s="241">
        <v>0</v>
      </c>
      <c r="U38" s="239">
        <v>0</v>
      </c>
      <c r="V38" s="240">
        <v>0</v>
      </c>
      <c r="W38" s="241">
        <v>0</v>
      </c>
      <c r="X38" s="247">
        <v>0</v>
      </c>
      <c r="Y38" s="241">
        <v>0</v>
      </c>
      <c r="Z38" s="241">
        <v>0</v>
      </c>
      <c r="AA38" s="239">
        <f t="shared" si="8"/>
        <v>0</v>
      </c>
      <c r="AB38" s="488">
        <f t="shared" si="9"/>
        <v>0</v>
      </c>
      <c r="AC38" s="42"/>
    </row>
    <row r="39" spans="1:29" ht="15.75" hidden="1">
      <c r="A39" s="38"/>
      <c r="B39" s="238" t="s">
        <v>42</v>
      </c>
      <c r="C39" s="239">
        <v>0</v>
      </c>
      <c r="D39" s="240">
        <v>0</v>
      </c>
      <c r="E39" s="241">
        <v>0</v>
      </c>
      <c r="F39" s="247">
        <v>0</v>
      </c>
      <c r="G39" s="241">
        <v>0</v>
      </c>
      <c r="H39" s="241">
        <v>0</v>
      </c>
      <c r="I39" s="239">
        <v>0</v>
      </c>
      <c r="J39" s="240">
        <v>0</v>
      </c>
      <c r="K39" s="241">
        <v>0</v>
      </c>
      <c r="L39" s="247">
        <v>0</v>
      </c>
      <c r="M39" s="241">
        <v>0</v>
      </c>
      <c r="N39" s="241">
        <v>0</v>
      </c>
      <c r="O39" s="239">
        <v>0</v>
      </c>
      <c r="P39" s="240">
        <v>0</v>
      </c>
      <c r="Q39" s="241">
        <v>0</v>
      </c>
      <c r="R39" s="247">
        <v>0</v>
      </c>
      <c r="S39" s="241">
        <v>0</v>
      </c>
      <c r="T39" s="241">
        <v>0</v>
      </c>
      <c r="U39" s="239">
        <v>0</v>
      </c>
      <c r="V39" s="240">
        <v>0</v>
      </c>
      <c r="W39" s="241">
        <v>0</v>
      </c>
      <c r="X39" s="247">
        <v>0</v>
      </c>
      <c r="Y39" s="241">
        <v>0</v>
      </c>
      <c r="Z39" s="241">
        <v>0</v>
      </c>
      <c r="AA39" s="239">
        <f t="shared" si="8"/>
        <v>0</v>
      </c>
      <c r="AB39" s="488">
        <f t="shared" si="9"/>
        <v>0</v>
      </c>
      <c r="AC39" s="42"/>
    </row>
    <row r="40" spans="1:29" ht="15.75" hidden="1">
      <c r="A40" s="38"/>
      <c r="B40" s="238" t="s">
        <v>43</v>
      </c>
      <c r="C40" s="239">
        <v>0</v>
      </c>
      <c r="D40" s="240">
        <v>0</v>
      </c>
      <c r="E40" s="241">
        <v>0</v>
      </c>
      <c r="F40" s="247">
        <v>0</v>
      </c>
      <c r="G40" s="241">
        <v>0</v>
      </c>
      <c r="H40" s="241">
        <v>0</v>
      </c>
      <c r="I40" s="239">
        <v>0</v>
      </c>
      <c r="J40" s="240">
        <v>0</v>
      </c>
      <c r="K40" s="241">
        <v>0</v>
      </c>
      <c r="L40" s="247">
        <v>0</v>
      </c>
      <c r="M40" s="241">
        <v>0</v>
      </c>
      <c r="N40" s="241">
        <v>0</v>
      </c>
      <c r="O40" s="239">
        <v>0</v>
      </c>
      <c r="P40" s="240">
        <v>0</v>
      </c>
      <c r="Q40" s="241">
        <v>0</v>
      </c>
      <c r="R40" s="247">
        <v>0</v>
      </c>
      <c r="S40" s="241">
        <v>0</v>
      </c>
      <c r="T40" s="241">
        <v>0</v>
      </c>
      <c r="U40" s="239">
        <v>0</v>
      </c>
      <c r="V40" s="240">
        <v>0</v>
      </c>
      <c r="W40" s="241">
        <v>0</v>
      </c>
      <c r="X40" s="247">
        <v>0</v>
      </c>
      <c r="Y40" s="241">
        <v>0</v>
      </c>
      <c r="Z40" s="241">
        <v>0</v>
      </c>
      <c r="AA40" s="239">
        <f t="shared" si="8"/>
        <v>0</v>
      </c>
      <c r="AB40" s="488">
        <f t="shared" si="9"/>
        <v>0</v>
      </c>
      <c r="AC40" s="42"/>
    </row>
    <row r="41" spans="1:29" ht="15.75" hidden="1">
      <c r="A41" s="38"/>
      <c r="B41" s="238" t="s">
        <v>38</v>
      </c>
      <c r="C41" s="239">
        <v>0</v>
      </c>
      <c r="D41" s="240">
        <v>0</v>
      </c>
      <c r="E41" s="241">
        <v>0</v>
      </c>
      <c r="F41" s="247">
        <v>0</v>
      </c>
      <c r="G41" s="241">
        <v>0</v>
      </c>
      <c r="H41" s="241">
        <v>0</v>
      </c>
      <c r="I41" s="239">
        <v>0</v>
      </c>
      <c r="J41" s="240">
        <v>0</v>
      </c>
      <c r="K41" s="241">
        <v>0</v>
      </c>
      <c r="L41" s="247">
        <v>0</v>
      </c>
      <c r="M41" s="241">
        <v>0</v>
      </c>
      <c r="N41" s="241">
        <v>0</v>
      </c>
      <c r="O41" s="239">
        <v>0</v>
      </c>
      <c r="P41" s="240">
        <v>0</v>
      </c>
      <c r="Q41" s="241">
        <v>0</v>
      </c>
      <c r="R41" s="247">
        <v>0</v>
      </c>
      <c r="S41" s="241">
        <v>0</v>
      </c>
      <c r="T41" s="241">
        <v>0</v>
      </c>
      <c r="U41" s="239">
        <v>0</v>
      </c>
      <c r="V41" s="240">
        <v>0</v>
      </c>
      <c r="W41" s="241">
        <v>0</v>
      </c>
      <c r="X41" s="247">
        <v>0</v>
      </c>
      <c r="Y41" s="241">
        <v>0</v>
      </c>
      <c r="Z41" s="241">
        <v>0</v>
      </c>
      <c r="AA41" s="239">
        <f t="shared" si="8"/>
        <v>0</v>
      </c>
      <c r="AB41" s="488">
        <f t="shared" si="9"/>
        <v>0</v>
      </c>
      <c r="AC41" s="42"/>
    </row>
    <row r="42" spans="1:29" ht="15.75" hidden="1">
      <c r="A42" s="38"/>
      <c r="B42" s="238" t="s">
        <v>44</v>
      </c>
      <c r="C42" s="239">
        <v>0</v>
      </c>
      <c r="D42" s="240">
        <v>0</v>
      </c>
      <c r="E42" s="241">
        <v>0</v>
      </c>
      <c r="F42" s="247">
        <v>0</v>
      </c>
      <c r="G42" s="241">
        <v>0</v>
      </c>
      <c r="H42" s="241">
        <v>0</v>
      </c>
      <c r="I42" s="239">
        <v>0</v>
      </c>
      <c r="J42" s="240">
        <v>0</v>
      </c>
      <c r="K42" s="241">
        <v>0</v>
      </c>
      <c r="L42" s="247">
        <v>0</v>
      </c>
      <c r="M42" s="241">
        <v>0</v>
      </c>
      <c r="N42" s="241">
        <v>0</v>
      </c>
      <c r="O42" s="239">
        <v>0</v>
      </c>
      <c r="P42" s="240">
        <v>0</v>
      </c>
      <c r="Q42" s="241">
        <v>0</v>
      </c>
      <c r="R42" s="247">
        <v>0</v>
      </c>
      <c r="S42" s="241">
        <v>0</v>
      </c>
      <c r="T42" s="241">
        <v>0</v>
      </c>
      <c r="U42" s="239">
        <v>0</v>
      </c>
      <c r="V42" s="240">
        <v>0</v>
      </c>
      <c r="W42" s="241">
        <v>0</v>
      </c>
      <c r="X42" s="247">
        <v>0</v>
      </c>
      <c r="Y42" s="241">
        <v>0</v>
      </c>
      <c r="Z42" s="241">
        <v>0</v>
      </c>
      <c r="AA42" s="239">
        <f t="shared" si="8"/>
        <v>0</v>
      </c>
      <c r="AB42" s="488">
        <f t="shared" si="9"/>
        <v>0</v>
      </c>
      <c r="AC42" s="42"/>
    </row>
    <row r="43" spans="1:29" ht="15.75" hidden="1">
      <c r="A43" s="38"/>
      <c r="B43" s="238" t="s">
        <v>46</v>
      </c>
      <c r="C43" s="239">
        <v>0</v>
      </c>
      <c r="D43" s="240">
        <v>0</v>
      </c>
      <c r="E43" s="241">
        <v>0</v>
      </c>
      <c r="F43" s="247">
        <v>0</v>
      </c>
      <c r="G43" s="241">
        <v>0</v>
      </c>
      <c r="H43" s="241">
        <v>0</v>
      </c>
      <c r="I43" s="239">
        <v>0</v>
      </c>
      <c r="J43" s="240">
        <v>0</v>
      </c>
      <c r="K43" s="241">
        <v>0</v>
      </c>
      <c r="L43" s="247">
        <v>0</v>
      </c>
      <c r="M43" s="241">
        <v>0</v>
      </c>
      <c r="N43" s="241">
        <v>0</v>
      </c>
      <c r="O43" s="239">
        <v>0</v>
      </c>
      <c r="P43" s="240">
        <v>0</v>
      </c>
      <c r="Q43" s="241">
        <v>0</v>
      </c>
      <c r="R43" s="247">
        <v>0</v>
      </c>
      <c r="S43" s="241">
        <v>0</v>
      </c>
      <c r="T43" s="241">
        <v>0</v>
      </c>
      <c r="U43" s="239">
        <v>0</v>
      </c>
      <c r="V43" s="240">
        <v>0</v>
      </c>
      <c r="W43" s="241">
        <v>0</v>
      </c>
      <c r="X43" s="247">
        <v>0</v>
      </c>
      <c r="Y43" s="241">
        <v>0</v>
      </c>
      <c r="Z43" s="241">
        <v>0</v>
      </c>
      <c r="AA43" s="239">
        <f t="shared" si="8"/>
        <v>0</v>
      </c>
      <c r="AB43" s="488">
        <f t="shared" si="9"/>
        <v>0</v>
      </c>
      <c r="AC43" s="42"/>
    </row>
    <row r="44" spans="1:29" ht="15.75" hidden="1">
      <c r="A44" s="38"/>
      <c r="B44" s="238" t="s">
        <v>45</v>
      </c>
      <c r="C44" s="239">
        <v>0</v>
      </c>
      <c r="D44" s="240">
        <v>0</v>
      </c>
      <c r="E44" s="241">
        <v>0</v>
      </c>
      <c r="F44" s="247">
        <v>0</v>
      </c>
      <c r="G44" s="241">
        <v>0</v>
      </c>
      <c r="H44" s="241">
        <v>0</v>
      </c>
      <c r="I44" s="239">
        <v>0</v>
      </c>
      <c r="J44" s="240">
        <v>0</v>
      </c>
      <c r="K44" s="241">
        <v>0</v>
      </c>
      <c r="L44" s="247">
        <v>0</v>
      </c>
      <c r="M44" s="241">
        <v>0</v>
      </c>
      <c r="N44" s="241">
        <v>0</v>
      </c>
      <c r="O44" s="239">
        <v>0</v>
      </c>
      <c r="P44" s="240">
        <v>0</v>
      </c>
      <c r="Q44" s="241">
        <v>0</v>
      </c>
      <c r="R44" s="247">
        <v>0</v>
      </c>
      <c r="S44" s="241">
        <v>0</v>
      </c>
      <c r="T44" s="241">
        <v>0</v>
      </c>
      <c r="U44" s="239">
        <v>0</v>
      </c>
      <c r="V44" s="240">
        <v>0</v>
      </c>
      <c r="W44" s="241">
        <v>0</v>
      </c>
      <c r="X44" s="247">
        <v>0</v>
      </c>
      <c r="Y44" s="241">
        <v>0</v>
      </c>
      <c r="Z44" s="241">
        <v>0</v>
      </c>
      <c r="AA44" s="239">
        <f t="shared" si="8"/>
        <v>0</v>
      </c>
      <c r="AB44" s="488">
        <f t="shared" si="9"/>
        <v>0</v>
      </c>
      <c r="AC44" s="42"/>
    </row>
    <row r="45" spans="1:29" ht="15.75">
      <c r="A45" s="38"/>
      <c r="B45" s="243" t="s">
        <v>68</v>
      </c>
      <c r="C45" s="239">
        <v>0</v>
      </c>
      <c r="D45" s="609">
        <f>SUM(D28:D42)</f>
        <v>0</v>
      </c>
      <c r="E45" s="241">
        <v>0</v>
      </c>
      <c r="F45" s="247">
        <v>0</v>
      </c>
      <c r="G45" s="241">
        <v>0</v>
      </c>
      <c r="H45" s="609">
        <v>-44227</v>
      </c>
      <c r="I45" s="239">
        <v>0</v>
      </c>
      <c r="J45" s="128">
        <v>0</v>
      </c>
      <c r="K45" s="241">
        <v>0</v>
      </c>
      <c r="L45" s="247">
        <v>0</v>
      </c>
      <c r="M45" s="241">
        <v>0</v>
      </c>
      <c r="N45" s="241">
        <v>0</v>
      </c>
      <c r="O45" s="239">
        <v>0</v>
      </c>
      <c r="P45" s="128">
        <v>0</v>
      </c>
      <c r="Q45" s="241">
        <v>0</v>
      </c>
      <c r="R45" s="247">
        <v>0</v>
      </c>
      <c r="S45" s="241">
        <v>0</v>
      </c>
      <c r="T45" s="241">
        <v>0</v>
      </c>
      <c r="U45" s="239">
        <v>0</v>
      </c>
      <c r="V45" s="128">
        <v>0</v>
      </c>
      <c r="W45" s="241">
        <v>0</v>
      </c>
      <c r="X45" s="247">
        <v>0</v>
      </c>
      <c r="Y45" s="241">
        <v>0</v>
      </c>
      <c r="Z45" s="241">
        <v>0</v>
      </c>
      <c r="AA45" s="491">
        <f t="shared" si="8"/>
        <v>0</v>
      </c>
      <c r="AB45" s="608">
        <f t="shared" si="9"/>
        <v>-44227</v>
      </c>
      <c r="AC45" s="42"/>
    </row>
    <row r="46" spans="1:29" ht="15.75">
      <c r="A46" s="38"/>
      <c r="B46" s="122"/>
      <c r="C46" s="117"/>
      <c r="D46" s="348"/>
      <c r="E46" s="118"/>
      <c r="F46" s="347"/>
      <c r="G46" s="118"/>
      <c r="H46" s="121"/>
      <c r="I46" s="117"/>
      <c r="J46" s="347"/>
      <c r="K46" s="118"/>
      <c r="L46" s="347"/>
      <c r="M46" s="118"/>
      <c r="N46" s="118"/>
      <c r="O46" s="117"/>
      <c r="P46" s="347"/>
      <c r="Q46" s="118"/>
      <c r="R46" s="347"/>
      <c r="S46" s="118"/>
      <c r="T46" s="118"/>
      <c r="U46" s="117"/>
      <c r="V46" s="347"/>
      <c r="W46" s="118"/>
      <c r="X46" s="347"/>
      <c r="Y46" s="118"/>
      <c r="Z46" s="118"/>
      <c r="AA46" s="117"/>
      <c r="AB46" s="370"/>
      <c r="AC46" s="42"/>
    </row>
    <row r="47" spans="1:29" ht="15.75">
      <c r="A47" s="38"/>
      <c r="B47" s="273"/>
      <c r="C47" s="127"/>
      <c r="D47" s="350"/>
      <c r="E47" s="274"/>
      <c r="F47" s="350"/>
      <c r="G47" s="274"/>
      <c r="H47" s="274"/>
      <c r="I47" s="127"/>
      <c r="J47" s="350"/>
      <c r="K47" s="274"/>
      <c r="L47" s="350"/>
      <c r="M47" s="274"/>
      <c r="N47" s="274"/>
      <c r="O47" s="127"/>
      <c r="P47" s="350"/>
      <c r="Q47" s="274"/>
      <c r="R47" s="350"/>
      <c r="S47" s="274"/>
      <c r="T47" s="274"/>
      <c r="U47" s="127"/>
      <c r="V47" s="350"/>
      <c r="W47" s="274"/>
      <c r="X47" s="350"/>
      <c r="Y47" s="274"/>
      <c r="Z47" s="274"/>
      <c r="AA47" s="127"/>
      <c r="AB47" s="374"/>
      <c r="AC47" s="42"/>
    </row>
    <row r="48" spans="1:29" ht="16.5" thickBot="1">
      <c r="A48" s="38"/>
      <c r="B48" s="365" t="s">
        <v>192</v>
      </c>
      <c r="C48" s="618">
        <v>0</v>
      </c>
      <c r="D48" s="615">
        <f aca="true" t="shared" si="10" ref="D48:Z48">SUM(D31:D45)</f>
        <v>0</v>
      </c>
      <c r="E48" s="368">
        <f t="shared" si="10"/>
        <v>0</v>
      </c>
      <c r="F48" s="367">
        <f t="shared" si="10"/>
        <v>0</v>
      </c>
      <c r="G48" s="618">
        <v>0</v>
      </c>
      <c r="H48" s="616">
        <v>-44227</v>
      </c>
      <c r="I48" s="366">
        <f t="shared" si="10"/>
        <v>0</v>
      </c>
      <c r="J48" s="367">
        <f t="shared" si="10"/>
        <v>0</v>
      </c>
      <c r="K48" s="368">
        <f t="shared" si="10"/>
        <v>0</v>
      </c>
      <c r="L48" s="367">
        <f t="shared" si="10"/>
        <v>0</v>
      </c>
      <c r="M48" s="368">
        <f t="shared" si="10"/>
        <v>0</v>
      </c>
      <c r="N48" s="369">
        <f t="shared" si="10"/>
        <v>0</v>
      </c>
      <c r="O48" s="366">
        <f t="shared" si="10"/>
        <v>0</v>
      </c>
      <c r="P48" s="367">
        <f t="shared" si="10"/>
        <v>0</v>
      </c>
      <c r="Q48" s="368">
        <f t="shared" si="10"/>
        <v>0</v>
      </c>
      <c r="R48" s="367">
        <f t="shared" si="10"/>
        <v>0</v>
      </c>
      <c r="S48" s="368">
        <f t="shared" si="10"/>
        <v>0</v>
      </c>
      <c r="T48" s="369">
        <f t="shared" si="10"/>
        <v>0</v>
      </c>
      <c r="U48" s="366">
        <f t="shared" si="10"/>
        <v>0</v>
      </c>
      <c r="V48" s="367">
        <f t="shared" si="10"/>
        <v>0</v>
      </c>
      <c r="W48" s="368">
        <f t="shared" si="10"/>
        <v>0</v>
      </c>
      <c r="X48" s="367">
        <f t="shared" si="10"/>
        <v>0</v>
      </c>
      <c r="Y48" s="368">
        <f t="shared" si="10"/>
        <v>0</v>
      </c>
      <c r="Z48" s="369">
        <f t="shared" si="10"/>
        <v>0</v>
      </c>
      <c r="AA48" s="618">
        <v>0</v>
      </c>
      <c r="AB48" s="617">
        <v>-44227</v>
      </c>
      <c r="AC48" s="42"/>
    </row>
    <row r="49" spans="1:43" ht="15.75">
      <c r="A49" s="3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364"/>
      <c r="AC49" s="39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</row>
    <row r="50" spans="1:43" ht="15.75">
      <c r="A50" s="3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</sheetData>
  <printOptions horizontalCentered="1"/>
  <pageMargins left="0.75" right="0.75" top="0.5" bottom="0.5" header="0.5" footer="0.5"/>
  <pageSetup fitToHeight="0" fitToWidth="1" horizontalDpi="600" verticalDpi="600" orientation="landscape" scale="90" r:id="rId1"/>
  <headerFooter alignWithMargins="0">
    <oddFooter>&amp;C&amp;"Times New Roman,Regular"&amp;14Exhibit J - Financial Analysis of Program Changes&amp;12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8"/>
  <sheetViews>
    <sheetView zoomScale="75" zoomScaleNormal="75" workbookViewId="0" topLeftCell="A1">
      <pane xSplit="4" ySplit="9" topLeftCell="E6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43" sqref="B43"/>
    </sheetView>
  </sheetViews>
  <sheetFormatPr defaultColWidth="8.88671875" defaultRowHeight="15"/>
  <cols>
    <col min="1" max="1" width="1.88671875" style="3" customWidth="1"/>
    <col min="2" max="2" width="27.10546875" style="3" customWidth="1"/>
    <col min="3" max="3" width="12.5546875" style="3" customWidth="1"/>
    <col min="4" max="4" width="16.6640625" style="3" customWidth="1"/>
    <col min="5" max="6" width="8.88671875" style="3" customWidth="1"/>
    <col min="7" max="7" width="2.3359375" style="3" customWidth="1"/>
    <col min="8" max="9" width="8.88671875" style="3" customWidth="1"/>
    <col min="10" max="10" width="1.88671875" style="3" customWidth="1"/>
    <col min="11" max="12" width="8.88671875" style="3" customWidth="1"/>
    <col min="13" max="13" width="2.3359375" style="3" customWidth="1"/>
    <col min="14" max="15" width="8.88671875" style="3" customWidth="1"/>
    <col min="16" max="18" width="0" style="3" hidden="1" customWidth="1"/>
    <col min="19" max="16384" width="8.88671875" style="3" customWidth="1"/>
  </cols>
  <sheetData>
    <row r="1" ht="18.75" customHeight="1">
      <c r="A1" s="44" t="s">
        <v>221</v>
      </c>
    </row>
    <row r="2" ht="18.75" customHeight="1">
      <c r="A2" s="44"/>
    </row>
    <row r="3" spans="2:15" ht="18.75">
      <c r="B3" s="16" t="s">
        <v>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6.5">
      <c r="B4" s="19" t="str">
        <f>+'(B) W&amp;S Sum of Req '!A5</f>
        <v>Office of Justice Programs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6.5">
      <c r="B5" s="19" t="str">
        <f>+'(B) W&amp;S Sum of Req '!A6</f>
        <v>Weed and Seed Program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3"/>
      <c r="O5" s="33"/>
    </row>
    <row r="6" spans="2:15" ht="15.75">
      <c r="B6" s="113" t="s">
        <v>80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  <c r="O6" s="7"/>
    </row>
    <row r="7" spans="1:15" ht="11.25" customHeight="1">
      <c r="A7" s="46"/>
      <c r="B7" s="19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6"/>
      <c r="O7" s="6"/>
    </row>
    <row r="8" spans="1:16" ht="44.25" customHeight="1">
      <c r="A8" s="211"/>
      <c r="B8" s="212"/>
      <c r="C8" s="212"/>
      <c r="D8" s="215"/>
      <c r="E8" s="645" t="s">
        <v>74</v>
      </c>
      <c r="F8" s="648"/>
      <c r="G8" s="645" t="s">
        <v>212</v>
      </c>
      <c r="H8" s="646"/>
      <c r="I8" s="646"/>
      <c r="J8" s="647"/>
      <c r="K8" s="217" t="s">
        <v>77</v>
      </c>
      <c r="L8" s="218"/>
      <c r="M8" s="219"/>
      <c r="N8" s="217" t="s">
        <v>197</v>
      </c>
      <c r="O8" s="220"/>
      <c r="P8" s="15"/>
    </row>
    <row r="9" spans="1:16" ht="25.5" customHeight="1" thickBot="1">
      <c r="A9" s="186"/>
      <c r="B9" s="213" t="s">
        <v>47</v>
      </c>
      <c r="C9" s="213"/>
      <c r="D9" s="216"/>
      <c r="E9" s="221" t="s">
        <v>200</v>
      </c>
      <c r="F9" s="222" t="s">
        <v>108</v>
      </c>
      <c r="G9" s="223"/>
      <c r="H9" s="222" t="s">
        <v>200</v>
      </c>
      <c r="I9" s="222" t="s">
        <v>108</v>
      </c>
      <c r="J9" s="224"/>
      <c r="K9" s="221" t="s">
        <v>200</v>
      </c>
      <c r="L9" s="222" t="s">
        <v>108</v>
      </c>
      <c r="M9" s="224"/>
      <c r="N9" s="221" t="s">
        <v>200</v>
      </c>
      <c r="O9" s="225" t="s">
        <v>108</v>
      </c>
      <c r="P9" s="15"/>
    </row>
    <row r="10" spans="1:16" ht="15.75">
      <c r="A10" s="180"/>
      <c r="B10" s="226" t="s">
        <v>186</v>
      </c>
      <c r="C10" s="132"/>
      <c r="D10" s="133" t="s">
        <v>107</v>
      </c>
      <c r="E10" s="227">
        <v>0</v>
      </c>
      <c r="F10" s="132">
        <v>0</v>
      </c>
      <c r="G10" s="227"/>
      <c r="H10" s="132">
        <v>0</v>
      </c>
      <c r="I10" s="132">
        <v>0</v>
      </c>
      <c r="J10" s="132"/>
      <c r="K10" s="227">
        <v>0</v>
      </c>
      <c r="L10" s="132">
        <v>0</v>
      </c>
      <c r="M10" s="132"/>
      <c r="N10" s="227">
        <f aca="true" t="shared" si="0" ref="N10:O15">K10-H10</f>
        <v>0</v>
      </c>
      <c r="O10" s="133">
        <f t="shared" si="0"/>
        <v>0</v>
      </c>
      <c r="P10" s="15"/>
    </row>
    <row r="11" spans="1:17" ht="15.75">
      <c r="A11" s="180"/>
      <c r="B11" s="226" t="s">
        <v>23</v>
      </c>
      <c r="C11" s="132"/>
      <c r="D11" s="133" t="s">
        <v>107</v>
      </c>
      <c r="E11" s="227">
        <v>0</v>
      </c>
      <c r="F11" s="132">
        <v>0</v>
      </c>
      <c r="G11" s="227"/>
      <c r="H11" s="132">
        <v>0</v>
      </c>
      <c r="I11" s="132">
        <v>0</v>
      </c>
      <c r="J11" s="132"/>
      <c r="K11" s="227">
        <v>0</v>
      </c>
      <c r="L11" s="132">
        <f>+I11*1.034</f>
        <v>0</v>
      </c>
      <c r="M11" s="132"/>
      <c r="N11" s="227">
        <f t="shared" si="0"/>
        <v>0</v>
      </c>
      <c r="O11" s="133">
        <f t="shared" si="0"/>
        <v>0</v>
      </c>
      <c r="P11" s="36" t="s">
        <v>198</v>
      </c>
      <c r="Q11" s="3" t="s">
        <v>199</v>
      </c>
    </row>
    <row r="12" spans="1:16" ht="15.75">
      <c r="A12" s="180"/>
      <c r="B12" s="226" t="s">
        <v>0</v>
      </c>
      <c r="C12" s="132"/>
      <c r="D12" s="133" t="s">
        <v>107</v>
      </c>
      <c r="E12" s="227">
        <v>0</v>
      </c>
      <c r="F12" s="132">
        <v>0</v>
      </c>
      <c r="G12" s="227"/>
      <c r="H12" s="132">
        <v>0</v>
      </c>
      <c r="I12" s="132">
        <v>0</v>
      </c>
      <c r="J12" s="132"/>
      <c r="K12" s="227">
        <v>0</v>
      </c>
      <c r="L12" s="132">
        <v>0</v>
      </c>
      <c r="M12" s="132"/>
      <c r="N12" s="227">
        <f t="shared" si="0"/>
        <v>0</v>
      </c>
      <c r="O12" s="133">
        <f t="shared" si="0"/>
        <v>0</v>
      </c>
      <c r="P12" s="15">
        <v>93</v>
      </c>
    </row>
    <row r="13" spans="1:16" ht="15.75">
      <c r="A13" s="180"/>
      <c r="B13" s="228" t="s">
        <v>2</v>
      </c>
      <c r="C13" s="132"/>
      <c r="D13" s="133" t="s">
        <v>107</v>
      </c>
      <c r="E13" s="229">
        <v>0</v>
      </c>
      <c r="F13" s="230">
        <v>0</v>
      </c>
      <c r="G13" s="229"/>
      <c r="H13" s="230">
        <v>0</v>
      </c>
      <c r="I13" s="230">
        <v>0</v>
      </c>
      <c r="J13" s="230"/>
      <c r="K13" s="229">
        <v>0</v>
      </c>
      <c r="L13" s="230">
        <v>0</v>
      </c>
      <c r="M13" s="230"/>
      <c r="N13" s="229">
        <f t="shared" si="0"/>
        <v>0</v>
      </c>
      <c r="O13" s="231">
        <f t="shared" si="0"/>
        <v>0</v>
      </c>
      <c r="P13" s="15"/>
    </row>
    <row r="14" spans="1:16" ht="15.75">
      <c r="A14" s="180"/>
      <c r="B14" s="228" t="s">
        <v>1</v>
      </c>
      <c r="C14" s="132"/>
      <c r="D14" s="133" t="s">
        <v>107</v>
      </c>
      <c r="E14" s="229">
        <v>0</v>
      </c>
      <c r="F14" s="230">
        <v>0</v>
      </c>
      <c r="G14" s="229"/>
      <c r="H14" s="230">
        <v>0</v>
      </c>
      <c r="I14" s="230">
        <v>0</v>
      </c>
      <c r="J14" s="230"/>
      <c r="K14" s="229">
        <v>0</v>
      </c>
      <c r="L14" s="230">
        <v>0</v>
      </c>
      <c r="M14" s="230"/>
      <c r="N14" s="229">
        <f t="shared" si="0"/>
        <v>0</v>
      </c>
      <c r="O14" s="231">
        <f t="shared" si="0"/>
        <v>0</v>
      </c>
      <c r="P14" s="15"/>
    </row>
    <row r="15" spans="1:16" ht="15.75">
      <c r="A15" s="175"/>
      <c r="B15" s="208" t="s">
        <v>3</v>
      </c>
      <c r="C15" s="209"/>
      <c r="D15" s="210" t="s">
        <v>107</v>
      </c>
      <c r="E15" s="214">
        <v>0</v>
      </c>
      <c r="F15" s="29">
        <v>0</v>
      </c>
      <c r="G15" s="214"/>
      <c r="H15" s="29">
        <v>0</v>
      </c>
      <c r="I15" s="29">
        <v>0</v>
      </c>
      <c r="J15" s="29"/>
      <c r="K15" s="214">
        <v>0</v>
      </c>
      <c r="L15" s="29">
        <v>0</v>
      </c>
      <c r="M15" s="29"/>
      <c r="N15" s="214">
        <f t="shared" si="0"/>
        <v>0</v>
      </c>
      <c r="O15" s="30">
        <f t="shared" si="0"/>
        <v>0</v>
      </c>
      <c r="P15" s="15"/>
    </row>
    <row r="16" spans="1:18" ht="15.75">
      <c r="A16" s="180"/>
      <c r="B16" s="226" t="s">
        <v>187</v>
      </c>
      <c r="C16" s="132"/>
      <c r="D16" s="132" t="s">
        <v>107</v>
      </c>
      <c r="E16" s="475">
        <f>SUM(E10:E15)</f>
        <v>0</v>
      </c>
      <c r="F16" s="476">
        <f>SUM(F10:F15)</f>
        <v>0</v>
      </c>
      <c r="G16" s="475"/>
      <c r="H16" s="477">
        <f>SUM(H10:H15)</f>
        <v>0</v>
      </c>
      <c r="I16" s="477">
        <f>SUM(I10:I15)</f>
        <v>0</v>
      </c>
      <c r="J16" s="477"/>
      <c r="K16" s="475">
        <f>SUM(K10:K15)</f>
        <v>0</v>
      </c>
      <c r="L16" s="477">
        <f>SUM(L10:L15)</f>
        <v>0</v>
      </c>
      <c r="M16" s="477"/>
      <c r="N16" s="475">
        <f>SUM(N10:N15)</f>
        <v>0</v>
      </c>
      <c r="O16" s="476">
        <f>SUM(O10:O15)</f>
        <v>0</v>
      </c>
      <c r="P16" s="47">
        <f>697+630+957+2333</f>
        <v>4617</v>
      </c>
      <c r="Q16" s="3">
        <f>2451-93</f>
        <v>2358</v>
      </c>
      <c r="R16" s="3">
        <f>+I16-L16</f>
        <v>0</v>
      </c>
    </row>
    <row r="17" spans="1:16" ht="15.75">
      <c r="A17" s="507"/>
      <c r="B17" s="508"/>
      <c r="C17" s="509"/>
      <c r="D17" s="510"/>
      <c r="E17" s="214"/>
      <c r="F17" s="29"/>
      <c r="G17" s="214"/>
      <c r="H17" s="29"/>
      <c r="I17" s="29"/>
      <c r="J17" s="29"/>
      <c r="K17" s="214"/>
      <c r="L17" s="29"/>
      <c r="M17" s="29"/>
      <c r="N17" s="214"/>
      <c r="O17" s="30"/>
      <c r="P17" s="6"/>
    </row>
    <row r="18" spans="1:16" ht="15.75">
      <c r="A18" s="180"/>
      <c r="B18" s="226" t="s">
        <v>99</v>
      </c>
      <c r="C18" s="132"/>
      <c r="D18" s="189"/>
      <c r="E18" s="227"/>
      <c r="F18" s="132"/>
      <c r="G18" s="227"/>
      <c r="H18" s="132"/>
      <c r="I18" s="132"/>
      <c r="J18" s="132"/>
      <c r="K18" s="227"/>
      <c r="L18" s="132"/>
      <c r="M18" s="132"/>
      <c r="N18" s="227"/>
      <c r="O18" s="133"/>
      <c r="P18" s="15"/>
    </row>
    <row r="19" spans="1:16" ht="15.75">
      <c r="A19" s="180"/>
      <c r="B19" s="226" t="s">
        <v>4</v>
      </c>
      <c r="C19" s="132"/>
      <c r="D19" s="189"/>
      <c r="E19" s="232"/>
      <c r="F19" s="132"/>
      <c r="G19" s="227"/>
      <c r="H19" s="233"/>
      <c r="I19" s="132"/>
      <c r="J19" s="132"/>
      <c r="K19" s="232"/>
      <c r="L19" s="132"/>
      <c r="M19" s="132"/>
      <c r="N19" s="232"/>
      <c r="O19" s="133"/>
      <c r="P19" s="15"/>
    </row>
    <row r="20" spans="1:16" ht="9.75" customHeight="1">
      <c r="A20" s="649"/>
      <c r="B20" s="650"/>
      <c r="C20" s="650"/>
      <c r="D20" s="651"/>
      <c r="E20" s="214"/>
      <c r="F20" s="29"/>
      <c r="G20" s="214"/>
      <c r="H20" s="29"/>
      <c r="I20" s="29"/>
      <c r="J20" s="29"/>
      <c r="K20" s="214"/>
      <c r="L20" s="29"/>
      <c r="M20" s="29"/>
      <c r="N20" s="214"/>
      <c r="O20" s="30"/>
      <c r="P20" s="15"/>
    </row>
    <row r="21" spans="1:16" ht="15.75">
      <c r="A21" s="180"/>
      <c r="B21" s="226" t="s">
        <v>48</v>
      </c>
      <c r="C21" s="652"/>
      <c r="D21" s="653"/>
      <c r="E21" s="227"/>
      <c r="F21" s="132"/>
      <c r="G21" s="227"/>
      <c r="H21" s="132"/>
      <c r="I21" s="132"/>
      <c r="J21" s="132"/>
      <c r="K21" s="227"/>
      <c r="L21" s="132"/>
      <c r="M21" s="132"/>
      <c r="N21" s="227"/>
      <c r="O21" s="133"/>
      <c r="P21" s="15"/>
    </row>
    <row r="22" spans="1:18" ht="15.75">
      <c r="A22" s="180"/>
      <c r="B22" s="226" t="s">
        <v>5</v>
      </c>
      <c r="C22" s="132"/>
      <c r="D22" s="189"/>
      <c r="E22" s="227"/>
      <c r="F22" s="132">
        <v>0</v>
      </c>
      <c r="G22" s="227"/>
      <c r="H22" s="234"/>
      <c r="I22" s="132">
        <v>0</v>
      </c>
      <c r="J22" s="132"/>
      <c r="K22" s="227"/>
      <c r="L22" s="132">
        <v>0</v>
      </c>
      <c r="M22" s="132"/>
      <c r="N22" s="227"/>
      <c r="O22" s="133">
        <f aca="true" t="shared" si="1" ref="O22:O30">L22-I22</f>
        <v>0</v>
      </c>
      <c r="P22" s="15">
        <v>359</v>
      </c>
      <c r="Q22" s="3">
        <f>1171+93</f>
        <v>1264</v>
      </c>
      <c r="R22" s="3">
        <f>+I22-L22</f>
        <v>0</v>
      </c>
    </row>
    <row r="23" spans="1:18" ht="15.75">
      <c r="A23" s="180"/>
      <c r="B23" s="226" t="s">
        <v>6</v>
      </c>
      <c r="C23" s="132"/>
      <c r="D23" s="189"/>
      <c r="E23" s="227"/>
      <c r="F23" s="619">
        <v>192</v>
      </c>
      <c r="G23" s="227"/>
      <c r="H23" s="132"/>
      <c r="I23" s="619">
        <v>150</v>
      </c>
      <c r="J23" s="132"/>
      <c r="K23" s="227"/>
      <c r="L23" s="132">
        <v>0</v>
      </c>
      <c r="M23" s="132"/>
      <c r="N23" s="227"/>
      <c r="O23" s="620">
        <f t="shared" si="1"/>
        <v>-150</v>
      </c>
      <c r="P23" s="15"/>
      <c r="Q23" s="3">
        <v>110</v>
      </c>
      <c r="R23" s="3">
        <f aca="true" t="shared" si="2" ref="R23:R37">+I23-L23</f>
        <v>150</v>
      </c>
    </row>
    <row r="24" spans="1:18" ht="15.75">
      <c r="A24" s="180"/>
      <c r="B24" s="226" t="s">
        <v>7</v>
      </c>
      <c r="C24" s="132"/>
      <c r="D24" s="189"/>
      <c r="E24" s="227"/>
      <c r="F24" s="132">
        <v>0</v>
      </c>
      <c r="G24" s="227"/>
      <c r="H24" s="132"/>
      <c r="I24" s="132">
        <v>0</v>
      </c>
      <c r="J24" s="132"/>
      <c r="K24" s="227"/>
      <c r="L24" s="132">
        <v>0</v>
      </c>
      <c r="M24" s="132"/>
      <c r="N24" s="227"/>
      <c r="O24" s="133">
        <f t="shared" si="1"/>
        <v>0</v>
      </c>
      <c r="P24" s="15"/>
      <c r="Q24" s="3">
        <v>0</v>
      </c>
      <c r="R24" s="3">
        <f t="shared" si="2"/>
        <v>0</v>
      </c>
    </row>
    <row r="25" spans="1:18" ht="15.75">
      <c r="A25" s="180"/>
      <c r="B25" s="226" t="s">
        <v>8</v>
      </c>
      <c r="C25" s="132"/>
      <c r="D25" s="189"/>
      <c r="E25" s="227"/>
      <c r="F25" s="132">
        <v>0</v>
      </c>
      <c r="G25" s="227"/>
      <c r="H25" s="132"/>
      <c r="I25" s="132">
        <v>0</v>
      </c>
      <c r="J25" s="132"/>
      <c r="K25" s="227"/>
      <c r="L25" s="132">
        <v>0</v>
      </c>
      <c r="M25" s="132"/>
      <c r="N25" s="227"/>
      <c r="O25" s="133">
        <f t="shared" si="1"/>
        <v>0</v>
      </c>
      <c r="P25" s="15">
        <f>4220-576</f>
        <v>3644</v>
      </c>
      <c r="R25" s="3">
        <f t="shared" si="2"/>
        <v>0</v>
      </c>
    </row>
    <row r="26" spans="1:18" ht="15.75">
      <c r="A26" s="180"/>
      <c r="B26" s="226" t="s">
        <v>9</v>
      </c>
      <c r="C26" s="132"/>
      <c r="D26" s="189"/>
      <c r="E26" s="227"/>
      <c r="F26" s="132">
        <v>0</v>
      </c>
      <c r="G26" s="227"/>
      <c r="H26" s="132"/>
      <c r="I26" s="132">
        <v>0</v>
      </c>
      <c r="J26" s="132"/>
      <c r="K26" s="227"/>
      <c r="L26" s="132">
        <v>0</v>
      </c>
      <c r="M26" s="132"/>
      <c r="N26" s="227"/>
      <c r="O26" s="133">
        <f t="shared" si="1"/>
        <v>0</v>
      </c>
      <c r="P26" s="15">
        <v>332</v>
      </c>
      <c r="Q26" s="3">
        <v>175</v>
      </c>
      <c r="R26" s="3">
        <f t="shared" si="2"/>
        <v>0</v>
      </c>
    </row>
    <row r="27" spans="1:18" ht="15.75">
      <c r="A27" s="180"/>
      <c r="B27" s="226" t="s">
        <v>10</v>
      </c>
      <c r="C27" s="132"/>
      <c r="D27" s="189"/>
      <c r="E27" s="227"/>
      <c r="F27" s="132">
        <v>7</v>
      </c>
      <c r="G27" s="227"/>
      <c r="H27" s="132"/>
      <c r="I27" s="132">
        <v>0</v>
      </c>
      <c r="J27" s="132"/>
      <c r="K27" s="227"/>
      <c r="L27" s="132">
        <v>0</v>
      </c>
      <c r="M27" s="132"/>
      <c r="N27" s="227"/>
      <c r="O27" s="133">
        <f t="shared" si="1"/>
        <v>0</v>
      </c>
      <c r="P27" s="15"/>
      <c r="R27" s="3">
        <f t="shared" si="2"/>
        <v>0</v>
      </c>
    </row>
    <row r="28" spans="1:18" ht="15.75">
      <c r="A28" s="180"/>
      <c r="B28" s="226" t="s">
        <v>11</v>
      </c>
      <c r="C28" s="132"/>
      <c r="D28" s="189"/>
      <c r="E28" s="227"/>
      <c r="F28" s="132">
        <v>0</v>
      </c>
      <c r="G28" s="227"/>
      <c r="H28" s="132"/>
      <c r="I28" s="132">
        <v>0</v>
      </c>
      <c r="J28" s="132"/>
      <c r="K28" s="227"/>
      <c r="L28" s="132">
        <v>0</v>
      </c>
      <c r="M28" s="132"/>
      <c r="N28" s="227"/>
      <c r="O28" s="133">
        <f t="shared" si="1"/>
        <v>0</v>
      </c>
      <c r="P28" s="15"/>
      <c r="Q28" s="3">
        <v>14918</v>
      </c>
      <c r="R28" s="3">
        <f t="shared" si="2"/>
        <v>0</v>
      </c>
    </row>
    <row r="29" spans="1:18" ht="15.75">
      <c r="A29" s="180"/>
      <c r="B29" s="226" t="s">
        <v>12</v>
      </c>
      <c r="C29" s="132"/>
      <c r="D29" s="189"/>
      <c r="E29" s="227"/>
      <c r="F29" s="132">
        <v>1430</v>
      </c>
      <c r="G29" s="227"/>
      <c r="H29" s="132"/>
      <c r="I29" s="132">
        <v>500</v>
      </c>
      <c r="J29" s="132"/>
      <c r="K29" s="227"/>
      <c r="L29" s="132">
        <v>0</v>
      </c>
      <c r="M29" s="132"/>
      <c r="N29" s="227"/>
      <c r="O29" s="133">
        <f t="shared" si="1"/>
        <v>-500</v>
      </c>
      <c r="P29" s="15">
        <v>276</v>
      </c>
      <c r="Q29" s="3">
        <v>14853</v>
      </c>
      <c r="R29" s="3">
        <f t="shared" si="2"/>
        <v>500</v>
      </c>
    </row>
    <row r="30" spans="1:18" ht="15.75">
      <c r="A30" s="180"/>
      <c r="B30" s="226" t="s">
        <v>70</v>
      </c>
      <c r="C30" s="132"/>
      <c r="D30" s="189"/>
      <c r="E30" s="227"/>
      <c r="F30" s="132">
        <v>4660</v>
      </c>
      <c r="G30" s="227"/>
      <c r="H30" s="132"/>
      <c r="I30" s="132">
        <v>1000</v>
      </c>
      <c r="J30" s="132"/>
      <c r="K30" s="227"/>
      <c r="L30" s="132">
        <v>0</v>
      </c>
      <c r="M30" s="132"/>
      <c r="N30" s="227"/>
      <c r="O30" s="133">
        <f t="shared" si="1"/>
        <v>-1000</v>
      </c>
      <c r="P30" s="15"/>
      <c r="Q30" s="3">
        <v>135</v>
      </c>
      <c r="R30" s="3">
        <f t="shared" si="2"/>
        <v>1000</v>
      </c>
    </row>
    <row r="31" spans="1:16" ht="15.75">
      <c r="A31" s="180"/>
      <c r="B31" s="226" t="s">
        <v>92</v>
      </c>
      <c r="C31" s="132"/>
      <c r="D31" s="189"/>
      <c r="E31" s="227"/>
      <c r="F31" s="132">
        <v>0</v>
      </c>
      <c r="G31" s="227"/>
      <c r="H31" s="132"/>
      <c r="I31" s="132">
        <v>0</v>
      </c>
      <c r="J31" s="132"/>
      <c r="K31" s="227"/>
      <c r="L31" s="132">
        <v>0</v>
      </c>
      <c r="M31" s="132"/>
      <c r="N31" s="227"/>
      <c r="O31" s="133">
        <f aca="true" t="shared" si="3" ref="O31:O36">L31-I31</f>
        <v>0</v>
      </c>
      <c r="P31" s="15"/>
    </row>
    <row r="32" spans="1:18" ht="15.75">
      <c r="A32" s="180"/>
      <c r="B32" s="226" t="s">
        <v>194</v>
      </c>
      <c r="C32" s="132"/>
      <c r="D32" s="189"/>
      <c r="E32" s="227"/>
      <c r="F32" s="132">
        <v>0</v>
      </c>
      <c r="G32" s="227"/>
      <c r="H32" s="132"/>
      <c r="I32" s="132">
        <v>0</v>
      </c>
      <c r="J32" s="132"/>
      <c r="K32" s="227"/>
      <c r="L32" s="132">
        <v>0</v>
      </c>
      <c r="M32" s="132"/>
      <c r="N32" s="227"/>
      <c r="O32" s="133">
        <f t="shared" si="3"/>
        <v>0</v>
      </c>
      <c r="P32" s="15"/>
      <c r="R32" s="3">
        <f t="shared" si="2"/>
        <v>0</v>
      </c>
    </row>
    <row r="33" spans="1:18" ht="15.75">
      <c r="A33" s="180"/>
      <c r="B33" s="226" t="s">
        <v>71</v>
      </c>
      <c r="C33" s="132"/>
      <c r="D33" s="189"/>
      <c r="E33" s="227"/>
      <c r="F33" s="132">
        <v>0</v>
      </c>
      <c r="G33" s="227"/>
      <c r="H33" s="132"/>
      <c r="I33" s="132">
        <v>0</v>
      </c>
      <c r="J33" s="132"/>
      <c r="K33" s="227"/>
      <c r="L33" s="132">
        <v>0</v>
      </c>
      <c r="M33" s="132"/>
      <c r="N33" s="227"/>
      <c r="O33" s="133">
        <f t="shared" si="3"/>
        <v>0</v>
      </c>
      <c r="P33" s="15"/>
      <c r="Q33" s="3">
        <v>10</v>
      </c>
      <c r="R33" s="3">
        <f t="shared" si="2"/>
        <v>0</v>
      </c>
    </row>
    <row r="34" spans="1:18" ht="15.75">
      <c r="A34" s="180"/>
      <c r="B34" s="226" t="s">
        <v>13</v>
      </c>
      <c r="C34" s="132"/>
      <c r="D34" s="189"/>
      <c r="E34" s="227"/>
      <c r="F34" s="132">
        <v>0</v>
      </c>
      <c r="G34" s="227"/>
      <c r="H34" s="132"/>
      <c r="I34" s="132">
        <f>+F34*1.016</f>
        <v>0</v>
      </c>
      <c r="J34" s="132"/>
      <c r="K34" s="227"/>
      <c r="L34" s="132">
        <v>0</v>
      </c>
      <c r="M34" s="132"/>
      <c r="N34" s="227"/>
      <c r="O34" s="133">
        <f t="shared" si="3"/>
        <v>0</v>
      </c>
      <c r="P34" s="15"/>
      <c r="Q34" s="3">
        <v>85</v>
      </c>
      <c r="R34" s="3">
        <f t="shared" si="2"/>
        <v>0</v>
      </c>
    </row>
    <row r="35" spans="1:18" ht="15.75">
      <c r="A35" s="180"/>
      <c r="B35" s="226" t="s">
        <v>14</v>
      </c>
      <c r="C35" s="132"/>
      <c r="D35" s="189"/>
      <c r="E35" s="227"/>
      <c r="F35" s="132">
        <v>0</v>
      </c>
      <c r="G35" s="227"/>
      <c r="H35" s="132"/>
      <c r="I35" s="132">
        <f>+F35*1.016</f>
        <v>0</v>
      </c>
      <c r="J35" s="132"/>
      <c r="K35" s="227"/>
      <c r="L35" s="132">
        <v>0</v>
      </c>
      <c r="M35" s="132"/>
      <c r="N35" s="227"/>
      <c r="O35" s="133">
        <f t="shared" si="3"/>
        <v>0</v>
      </c>
      <c r="P35" s="15"/>
      <c r="Q35" s="3">
        <v>37758</v>
      </c>
      <c r="R35" s="3">
        <f t="shared" si="2"/>
        <v>0</v>
      </c>
    </row>
    <row r="36" spans="1:16" ht="15.75">
      <c r="A36" s="180"/>
      <c r="B36" s="226" t="s">
        <v>193</v>
      </c>
      <c r="C36" s="132"/>
      <c r="D36" s="189"/>
      <c r="E36" s="227"/>
      <c r="F36" s="132">
        <v>49519</v>
      </c>
      <c r="G36" s="227"/>
      <c r="H36" s="132"/>
      <c r="I36" s="132">
        <v>22097</v>
      </c>
      <c r="J36" s="132"/>
      <c r="K36" s="227"/>
      <c r="L36" s="132">
        <v>0</v>
      </c>
      <c r="M36" s="132"/>
      <c r="N36" s="227"/>
      <c r="O36" s="133">
        <f t="shared" si="3"/>
        <v>-22097</v>
      </c>
      <c r="P36" s="15"/>
    </row>
    <row r="37" spans="1:19" ht="15.75">
      <c r="A37" s="180"/>
      <c r="B37" s="275" t="s">
        <v>15</v>
      </c>
      <c r="C37" s="132"/>
      <c r="D37" s="189"/>
      <c r="E37" s="276"/>
      <c r="F37" s="277">
        <f>SUM(F16:F36)</f>
        <v>55808</v>
      </c>
      <c r="G37" s="276"/>
      <c r="H37" s="277"/>
      <c r="I37" s="277">
        <f>SUM(I16:I36)</f>
        <v>23747</v>
      </c>
      <c r="J37" s="277"/>
      <c r="K37" s="276"/>
      <c r="L37" s="277">
        <v>0</v>
      </c>
      <c r="M37" s="277"/>
      <c r="N37" s="276"/>
      <c r="O37" s="561">
        <f>SUM(O16:O36)</f>
        <v>-23747</v>
      </c>
      <c r="P37" s="15">
        <f>SUM(P12:P35)</f>
        <v>9321</v>
      </c>
      <c r="Q37" s="3">
        <f>SUM(Q16:Q35)</f>
        <v>71666</v>
      </c>
      <c r="R37" s="5">
        <f t="shared" si="2"/>
        <v>23747</v>
      </c>
      <c r="S37" s="426"/>
    </row>
    <row r="38" spans="1:16" ht="16.5" customHeight="1">
      <c r="A38" s="267"/>
      <c r="B38" s="268"/>
      <c r="C38" s="269"/>
      <c r="D38" s="270"/>
      <c r="E38" s="271"/>
      <c r="F38" s="269"/>
      <c r="G38" s="271"/>
      <c r="H38" s="269"/>
      <c r="I38" s="269"/>
      <c r="J38" s="269"/>
      <c r="K38" s="271"/>
      <c r="L38" s="269"/>
      <c r="M38" s="269"/>
      <c r="N38" s="271"/>
      <c r="O38" s="272"/>
      <c r="P38" s="15"/>
    </row>
    <row r="39" spans="1:16" ht="16.5" customHeight="1">
      <c r="A39" s="180"/>
      <c r="B39" s="386" t="s">
        <v>16</v>
      </c>
      <c r="C39" s="387"/>
      <c r="D39" s="388"/>
      <c r="E39" s="389"/>
      <c r="F39" s="387">
        <v>-8978</v>
      </c>
      <c r="G39" s="389"/>
      <c r="H39" s="387"/>
      <c r="I39" s="387">
        <v>-2947</v>
      </c>
      <c r="J39" s="387"/>
      <c r="K39" s="389"/>
      <c r="L39" s="387">
        <f>-I40</f>
        <v>0</v>
      </c>
      <c r="M39" s="387"/>
      <c r="N39" s="389"/>
      <c r="O39" s="390"/>
      <c r="P39" s="15"/>
    </row>
    <row r="40" spans="1:16" ht="15.75">
      <c r="A40" s="180"/>
      <c r="B40" s="386" t="s">
        <v>163</v>
      </c>
      <c r="C40" s="387"/>
      <c r="D40" s="388"/>
      <c r="E40" s="389"/>
      <c r="F40" s="387">
        <v>792</v>
      </c>
      <c r="G40" s="389"/>
      <c r="H40" s="387"/>
      <c r="I40" s="387">
        <v>0</v>
      </c>
      <c r="J40" s="387"/>
      <c r="K40" s="389"/>
      <c r="L40" s="387">
        <v>0</v>
      </c>
      <c r="M40" s="387"/>
      <c r="N40" s="389"/>
      <c r="O40" s="390"/>
      <c r="P40" s="15"/>
    </row>
    <row r="41" spans="1:16" ht="15.75">
      <c r="A41" s="180"/>
      <c r="B41" s="386" t="s">
        <v>219</v>
      </c>
      <c r="C41" s="387"/>
      <c r="D41" s="388"/>
      <c r="E41" s="389"/>
      <c r="F41" s="387">
        <f>1834+1113</f>
        <v>2947</v>
      </c>
      <c r="G41" s="389"/>
      <c r="H41" s="387"/>
      <c r="I41" s="387">
        <v>0</v>
      </c>
      <c r="J41" s="387"/>
      <c r="K41" s="389"/>
      <c r="L41" s="387">
        <v>0</v>
      </c>
      <c r="M41" s="387"/>
      <c r="N41" s="389"/>
      <c r="O41" s="390"/>
      <c r="P41" s="15"/>
    </row>
    <row r="42" spans="1:16" ht="15.75">
      <c r="A42" s="180"/>
      <c r="B42" s="386" t="s">
        <v>228</v>
      </c>
      <c r="C42" s="387"/>
      <c r="D42" s="388"/>
      <c r="E42" s="389"/>
      <c r="F42" s="387">
        <v>23</v>
      </c>
      <c r="G42" s="389"/>
      <c r="H42" s="387"/>
      <c r="I42" s="387">
        <v>0</v>
      </c>
      <c r="J42" s="387"/>
      <c r="K42" s="389"/>
      <c r="L42" s="387">
        <v>0</v>
      </c>
      <c r="M42" s="387"/>
      <c r="N42" s="389"/>
      <c r="O42" s="390"/>
      <c r="P42" s="15"/>
    </row>
    <row r="43" spans="1:16" ht="15.75">
      <c r="A43" s="180"/>
      <c r="B43" s="386" t="s">
        <v>17</v>
      </c>
      <c r="C43" s="387"/>
      <c r="D43" s="388"/>
      <c r="E43" s="389"/>
      <c r="F43" s="387">
        <v>-1231</v>
      </c>
      <c r="G43" s="389"/>
      <c r="H43" s="387"/>
      <c r="I43" s="387">
        <v>-1000</v>
      </c>
      <c r="J43" s="387"/>
      <c r="K43" s="389"/>
      <c r="L43" s="387">
        <v>0</v>
      </c>
      <c r="M43" s="387"/>
      <c r="N43" s="389"/>
      <c r="O43" s="390"/>
      <c r="P43" s="15"/>
    </row>
    <row r="44" spans="1:16" ht="15.75">
      <c r="A44" s="180"/>
      <c r="B44" s="386" t="s">
        <v>18</v>
      </c>
      <c r="C44" s="387"/>
      <c r="D44" s="388"/>
      <c r="E44" s="389"/>
      <c r="F44" s="387">
        <f>SUM(F37:F43)</f>
        <v>49361</v>
      </c>
      <c r="G44" s="389"/>
      <c r="H44" s="387"/>
      <c r="I44" s="387">
        <f>SUM(I37:I43)</f>
        <v>19800</v>
      </c>
      <c r="J44" s="387"/>
      <c r="K44" s="389"/>
      <c r="L44" s="387">
        <f>SUM(L37:L43)</f>
        <v>0</v>
      </c>
      <c r="M44" s="387"/>
      <c r="N44" s="389"/>
      <c r="O44" s="390"/>
      <c r="P44" s="15"/>
    </row>
    <row r="45" spans="1:16" ht="18" customHeight="1">
      <c r="A45" s="235"/>
      <c r="B45" s="391"/>
      <c r="C45" s="392"/>
      <c r="D45" s="393"/>
      <c r="E45" s="394"/>
      <c r="F45" s="392"/>
      <c r="G45" s="394"/>
      <c r="H45" s="392"/>
      <c r="I45" s="392"/>
      <c r="J45" s="392"/>
      <c r="K45" s="394"/>
      <c r="L45" s="392"/>
      <c r="M45" s="392"/>
      <c r="N45" s="395"/>
      <c r="O45" s="396"/>
      <c r="P45" s="15"/>
    </row>
    <row r="46" spans="1:16" ht="15.75">
      <c r="A46" s="180"/>
      <c r="B46" s="386" t="s">
        <v>49</v>
      </c>
      <c r="C46" s="387"/>
      <c r="D46" s="388"/>
      <c r="E46" s="389"/>
      <c r="F46" s="387"/>
      <c r="G46" s="389"/>
      <c r="H46" s="387"/>
      <c r="I46" s="387"/>
      <c r="J46" s="387"/>
      <c r="K46" s="389"/>
      <c r="L46" s="387"/>
      <c r="M46" s="387"/>
      <c r="N46" s="397"/>
      <c r="O46" s="398"/>
      <c r="P46" s="15"/>
    </row>
    <row r="47" spans="1:16" ht="15.75">
      <c r="A47" s="180"/>
      <c r="B47" s="386" t="s">
        <v>19</v>
      </c>
      <c r="C47" s="387"/>
      <c r="D47" s="388"/>
      <c r="E47" s="389"/>
      <c r="F47" s="387">
        <f>F37</f>
        <v>55808</v>
      </c>
      <c r="G47" s="389"/>
      <c r="H47" s="387"/>
      <c r="I47" s="387">
        <v>22747</v>
      </c>
      <c r="J47" s="387"/>
      <c r="K47" s="389"/>
      <c r="L47" s="387">
        <f>L37</f>
        <v>0</v>
      </c>
      <c r="M47" s="387"/>
      <c r="N47" s="397"/>
      <c r="O47" s="398"/>
      <c r="P47" s="15"/>
    </row>
    <row r="48" spans="1:16" ht="15.75">
      <c r="A48" s="180"/>
      <c r="B48" s="386" t="s">
        <v>223</v>
      </c>
      <c r="C48" s="387"/>
      <c r="D48" s="388"/>
      <c r="E48" s="389"/>
      <c r="F48" s="387">
        <f>98176-431+22</f>
        <v>97767</v>
      </c>
      <c r="G48" s="389"/>
      <c r="H48" s="387"/>
      <c r="I48" s="387">
        <f>-F49</f>
        <v>93173</v>
      </c>
      <c r="J48" s="387"/>
      <c r="K48" s="389"/>
      <c r="L48" s="621">
        <v>63909</v>
      </c>
      <c r="M48" s="387"/>
      <c r="N48" s="397"/>
      <c r="O48" s="398"/>
      <c r="P48" s="15"/>
    </row>
    <row r="49" spans="1:16" ht="15.75">
      <c r="A49" s="180"/>
      <c r="B49" s="386" t="s">
        <v>20</v>
      </c>
      <c r="C49" s="387"/>
      <c r="D49" s="388"/>
      <c r="E49" s="389" t="s">
        <v>107</v>
      </c>
      <c r="F49" s="387">
        <v>-93173</v>
      </c>
      <c r="G49" s="389"/>
      <c r="H49" s="387"/>
      <c r="I49" s="387">
        <v>-63909</v>
      </c>
      <c r="J49" s="387"/>
      <c r="K49" s="389"/>
      <c r="L49" s="387">
        <v>-19844</v>
      </c>
      <c r="M49" s="387"/>
      <c r="N49" s="389"/>
      <c r="O49" s="390"/>
      <c r="P49" s="15"/>
    </row>
    <row r="50" spans="1:16" ht="15.75">
      <c r="A50" s="180"/>
      <c r="B50" s="386" t="s">
        <v>21</v>
      </c>
      <c r="C50" s="387"/>
      <c r="D50" s="388"/>
      <c r="E50" s="389"/>
      <c r="F50" s="387">
        <v>-1231</v>
      </c>
      <c r="G50" s="389"/>
      <c r="H50" s="387"/>
      <c r="I50" s="387">
        <v>-1000</v>
      </c>
      <c r="J50" s="387"/>
      <c r="K50" s="389"/>
      <c r="L50" s="387">
        <v>0</v>
      </c>
      <c r="M50" s="387"/>
      <c r="N50" s="399"/>
      <c r="O50" s="400"/>
      <c r="P50" s="15"/>
    </row>
    <row r="51" spans="1:16" ht="15.75">
      <c r="A51" s="175"/>
      <c r="B51" s="401" t="s">
        <v>22</v>
      </c>
      <c r="C51" s="402"/>
      <c r="D51" s="403"/>
      <c r="E51" s="404"/>
      <c r="F51" s="402">
        <f>SUM(F47:F50)</f>
        <v>59171</v>
      </c>
      <c r="G51" s="404"/>
      <c r="H51" s="402"/>
      <c r="I51" s="402">
        <f>SUM(I47:I50)</f>
        <v>51011</v>
      </c>
      <c r="J51" s="402"/>
      <c r="K51" s="404"/>
      <c r="L51" s="402">
        <f>SUM(L47:L50)</f>
        <v>44065</v>
      </c>
      <c r="M51" s="402"/>
      <c r="N51" s="404"/>
      <c r="O51" s="405"/>
      <c r="P51" s="15"/>
    </row>
    <row r="52" spans="1:16" ht="15.75">
      <c r="A52" s="15"/>
      <c r="B52" s="32" t="s">
        <v>224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29"/>
      <c r="O52" s="29"/>
      <c r="P52" s="15"/>
    </row>
    <row r="53" spans="1:16" ht="12.75" customHeight="1">
      <c r="A53" s="14"/>
      <c r="B53" s="14"/>
      <c r="C53" s="14"/>
      <c r="D53" s="14" t="s">
        <v>107</v>
      </c>
      <c r="E53" s="14"/>
      <c r="F53" s="14"/>
      <c r="G53" s="14"/>
      <c r="H53" s="14"/>
      <c r="I53" s="14"/>
      <c r="J53" s="14"/>
      <c r="K53" s="14"/>
      <c r="L53" s="14"/>
      <c r="M53" s="14"/>
      <c r="N53" s="29"/>
      <c r="O53" s="29"/>
      <c r="P53" s="15"/>
    </row>
    <row r="54" spans="1:16" ht="15.75">
      <c r="A54" s="14"/>
      <c r="B54" s="3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34"/>
      <c r="O54" s="34"/>
      <c r="P54" s="15"/>
    </row>
    <row r="55" spans="14:16" ht="15.75">
      <c r="N55" s="28"/>
      <c r="O55" s="28"/>
      <c r="P55" s="15"/>
    </row>
    <row r="56" spans="14:16" ht="15.75">
      <c r="N56" s="28"/>
      <c r="O56" s="29"/>
      <c r="P56" s="15"/>
    </row>
    <row r="57" spans="14:16" ht="15.75">
      <c r="N57" s="28"/>
      <c r="O57" s="29"/>
      <c r="P57" s="15"/>
    </row>
    <row r="58" spans="14:16" ht="15.75">
      <c r="N58" s="28"/>
      <c r="O58" s="28"/>
      <c r="P58" s="15"/>
    </row>
    <row r="59" spans="14:16" ht="15.75">
      <c r="N59" s="28"/>
      <c r="O59" s="28"/>
      <c r="P59" s="15"/>
    </row>
    <row r="60" spans="14:16" ht="15.75">
      <c r="N60" s="28"/>
      <c r="O60" s="28"/>
      <c r="P60" s="15"/>
    </row>
    <row r="61" spans="14:16" ht="15.75">
      <c r="N61" s="28"/>
      <c r="O61" s="28"/>
      <c r="P61" s="15"/>
    </row>
    <row r="62" spans="14:16" ht="15.75">
      <c r="N62" s="28"/>
      <c r="O62" s="28"/>
      <c r="P62" s="15"/>
    </row>
    <row r="63" spans="14:16" ht="15.75">
      <c r="N63" s="28"/>
      <c r="O63" s="28"/>
      <c r="P63" s="15"/>
    </row>
    <row r="64" spans="14:16" ht="15.75">
      <c r="N64" s="28"/>
      <c r="O64" s="28"/>
      <c r="P64" s="15"/>
    </row>
    <row r="65" spans="14:16" ht="15.75">
      <c r="N65" s="28"/>
      <c r="O65" s="28"/>
      <c r="P65" s="15"/>
    </row>
    <row r="66" spans="14:16" ht="15.75">
      <c r="N66" s="28"/>
      <c r="O66" s="28"/>
      <c r="P66" s="15"/>
    </row>
    <row r="67" spans="14:16" ht="15.75">
      <c r="N67" s="28"/>
      <c r="O67" s="28"/>
      <c r="P67" s="15"/>
    </row>
    <row r="68" spans="14:16" ht="15.75">
      <c r="N68" s="28"/>
      <c r="O68" s="28"/>
      <c r="P68" s="15"/>
    </row>
    <row r="69" spans="14:16" ht="15.75">
      <c r="N69" s="28"/>
      <c r="O69" s="28"/>
      <c r="P69" s="15"/>
    </row>
    <row r="70" spans="14:16" ht="15.75">
      <c r="N70" s="28"/>
      <c r="O70" s="28"/>
      <c r="P70" s="15"/>
    </row>
    <row r="71" spans="14:16" ht="15.75">
      <c r="N71" s="35"/>
      <c r="O71" s="28"/>
      <c r="P71" s="15"/>
    </row>
    <row r="72" spans="14:16" ht="15.75">
      <c r="N72" s="15"/>
      <c r="O72" s="15"/>
      <c r="P72" s="15"/>
    </row>
    <row r="73" spans="14:16" ht="15.75">
      <c r="N73" s="14"/>
      <c r="O73" s="14"/>
      <c r="P73" s="15"/>
    </row>
    <row r="74" spans="14:16" ht="15.75">
      <c r="N74" s="14"/>
      <c r="O74" s="14"/>
      <c r="P74" s="15"/>
    </row>
    <row r="75" spans="14:16" ht="15.75">
      <c r="N75" s="14"/>
      <c r="O75" s="14"/>
      <c r="P75" s="15"/>
    </row>
    <row r="76" spans="14:16" ht="15.75">
      <c r="N76" s="14"/>
      <c r="O76" s="14"/>
      <c r="P76" s="15"/>
    </row>
    <row r="77" ht="15.75">
      <c r="P77" s="15"/>
    </row>
    <row r="78" ht="15.75">
      <c r="P78" s="15"/>
    </row>
  </sheetData>
  <mergeCells count="4">
    <mergeCell ref="G8:J8"/>
    <mergeCell ref="E8:F8"/>
    <mergeCell ref="A20:D20"/>
    <mergeCell ref="C21:D21"/>
  </mergeCells>
  <printOptions horizontalCentered="1"/>
  <pageMargins left="0.5" right="0.5" top="0.5" bottom="0.25" header="0.5" footer="0.25"/>
  <pageSetup horizontalDpi="600" verticalDpi="600" orientation="landscape" scale="64" r:id="rId1"/>
  <headerFooter alignWithMargins="0">
    <oddFooter>&amp;C&amp;"Times New Roman,Regular"Exhibit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sdale</dc:creator>
  <cp:keywords/>
  <dc:description/>
  <cp:lastModifiedBy>morser</cp:lastModifiedBy>
  <cp:lastPrinted>2007-01-29T18:10:14Z</cp:lastPrinted>
  <dcterms:created xsi:type="dcterms:W3CDTF">2003-08-28T20:51:00Z</dcterms:created>
  <dcterms:modified xsi:type="dcterms:W3CDTF">2007-03-14T14:18:32Z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804870261</vt:i4>
  </property>
  <property fmtid="{D5CDD505-2E9C-101B-9397-08002B2CF9AE}" pid="4" name="_EmailSubject">
    <vt:lpwstr>Budget Reformat for DOJ E-Gov staff</vt:lpwstr>
  </property>
  <property fmtid="{D5CDD505-2E9C-101B-9397-08002B2CF9AE}" pid="5" name="_AuthorEmail">
    <vt:lpwstr>Ryan.Morse@usdoj.gov</vt:lpwstr>
  </property>
  <property fmtid="{D5CDD505-2E9C-101B-9397-08002B2CF9AE}" pid="6" name="_AuthorEmailDisplayName">
    <vt:lpwstr>Morse, Ryan</vt:lpwstr>
  </property>
</Properties>
</file>