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595" tabRatio="733" activeTab="2"/>
  </bookViews>
  <sheets>
    <sheet name="FEMA Referral_PHA Assignment" sheetId="1" r:id="rId1"/>
    <sheet name="IKE01 PSR Weekly % Change" sheetId="2" r:id="rId2"/>
    <sheet name="Families Assigned by PHAs" sheetId="3" r:id="rId3"/>
  </sheets>
  <definedNames>
    <definedName name="_xlnm.Print_Area" localSheetId="2">'Families Assigned by PHAs'!$A$1:$G$38</definedName>
    <definedName name="_xlnm.Print_Area" localSheetId="0">'FEMA Referral_PHA Assignment'!$A$1:$F$22</definedName>
    <definedName name="_xlnm.Print_Area" localSheetId="1">'IKE01 PSR Weekly % Change'!$A$1:$J$19</definedName>
  </definedNames>
  <calcPr fullCalcOnLoad="1"/>
</workbook>
</file>

<file path=xl/sharedStrings.xml><?xml version="1.0" encoding="utf-8"?>
<sst xmlns="http://schemas.openxmlformats.org/spreadsheetml/2006/main" count="109" uniqueCount="96">
  <si>
    <t>Case Scenario</t>
  </si>
  <si>
    <t>Family Contacted</t>
  </si>
  <si>
    <t>Totals</t>
  </si>
  <si>
    <t>Prior wk total</t>
  </si>
  <si>
    <t>Diff</t>
  </si>
  <si>
    <t>% of PHA Assigned Families</t>
  </si>
  <si>
    <t>% of Total</t>
  </si>
  <si>
    <t>A</t>
  </si>
  <si>
    <t>X</t>
  </si>
  <si>
    <t>B</t>
  </si>
  <si>
    <t>C</t>
  </si>
  <si>
    <t>D</t>
  </si>
  <si>
    <t>E
(In Process - Transitioning to DHAP)</t>
  </si>
  <si>
    <t>EOP’s</t>
  </si>
  <si>
    <t>N/A</t>
  </si>
  <si>
    <t>**</t>
  </si>
  <si>
    <t>***</t>
  </si>
  <si>
    <t>PHA Code</t>
  </si>
  <si>
    <t>PHA NAME</t>
  </si>
  <si>
    <t>Total</t>
  </si>
  <si>
    <t>DHAP IKE Payment Status Report *</t>
  </si>
  <si>
    <t xml:space="preserve">Prior Week Totals as of </t>
  </si>
  <si>
    <t>*Total Assigned to a PHA in DIS</t>
  </si>
  <si>
    <t>*</t>
  </si>
  <si>
    <t>** Weekly % Change</t>
  </si>
  <si>
    <t>TX005</t>
  </si>
  <si>
    <t>TX017</t>
  </si>
  <si>
    <t>TX034</t>
  </si>
  <si>
    <t>TX012</t>
  </si>
  <si>
    <t>TX441</t>
  </si>
  <si>
    <t>TX560</t>
  </si>
  <si>
    <t>TX505</t>
  </si>
  <si>
    <t>TX512</t>
  </si>
  <si>
    <t>TX023</t>
  </si>
  <si>
    <t>DHAP IKE program begins 11/01/2008.  FEMA to make rental payments for all DHAP IKE families in DIS not EOPd for the month of November 2008.</t>
  </si>
  <si>
    <t>Houston Housing Authority</t>
  </si>
  <si>
    <t>Galveston Housing Authority</t>
  </si>
  <si>
    <t>Beaumont Housing Authority</t>
  </si>
  <si>
    <t>Port Arthur</t>
  </si>
  <si>
    <t>Harris County Housing Authority</t>
  </si>
  <si>
    <t>Liberty County</t>
  </si>
  <si>
    <t># of Families Loaded into DIS</t>
  </si>
  <si>
    <t>Date of FEMA Referral</t>
  </si>
  <si>
    <t># of Families Referred</t>
  </si>
  <si>
    <t>Total Families Assigned to a PHA:</t>
  </si>
  <si>
    <t>Records being researched for current HUD Assistance</t>
  </si>
  <si>
    <t>Total Calls Made to Contact Family</t>
  </si>
  <si>
    <t xml:space="preserve">F
</t>
  </si>
  <si>
    <t>Remaining total of DHAP IKE families loaded into DIS but have not yet been assigned to a PHA.</t>
  </si>
  <si>
    <t>TX901</t>
  </si>
  <si>
    <t>Calls received by RCC</t>
  </si>
  <si>
    <t>Current</t>
  </si>
  <si>
    <t>Prior Day</t>
  </si>
  <si>
    <t>TX034 (Port Arthur HA) will administer TX037 (City of Orange) and City of Beaumont families</t>
  </si>
  <si>
    <t>TX560 (Montgomery HA) will administer TX461 (Walker County) families</t>
  </si>
  <si>
    <t>Total Families Referred by FEMA for DHAP IKE loaded into DIS</t>
  </si>
  <si>
    <t xml:space="preserve">LA889 (Pilgrim Rest Community Development Agency) administers: </t>
  </si>
  <si>
    <t>LA220 (St. Mary Parish Council)</t>
  </si>
  <si>
    <t>LA023 (Housing Authority of the City of Alexandria)</t>
  </si>
  <si>
    <t>LA057 (Pineville Housing Authority)</t>
  </si>
  <si>
    <t>Loaded into DIS after further research was performed</t>
  </si>
  <si>
    <t>****</t>
  </si>
  <si>
    <t>TX006 (San Antonio HA) will administer TX444 (Boerne HA) families</t>
  </si>
  <si>
    <t>*****</t>
  </si>
  <si>
    <t>LA253 (LaFourche Parish) families.</t>
  </si>
  <si>
    <t xml:space="preserve">LA181 (St. John the Baptist Parish) </t>
  </si>
  <si>
    <t xml:space="preserve">LA204 (West Baton Rouge) administers: </t>
  </si>
  <si>
    <t>LA179 (City of Plaquemine)</t>
  </si>
  <si>
    <t xml:space="preserve">LA214 (Iberville Parish) </t>
  </si>
  <si>
    <t xml:space="preserve">LA189 (Iberia Parish) </t>
  </si>
  <si>
    <t>DHAP IKE Status Highlights</t>
  </si>
  <si>
    <t>Total Family Assignments by PHAs - DHAP IKE</t>
  </si>
  <si>
    <t>Top 10 Texas PHA</t>
  </si>
  <si>
    <t>PHAs by State</t>
  </si>
  <si>
    <t>TX - PHA</t>
  </si>
  <si>
    <t>Total Remaining Texas PHA</t>
  </si>
  <si>
    <t>LA - PHA</t>
  </si>
  <si>
    <t>All Other PHAs</t>
  </si>
  <si>
    <t>Total PHA Assigned</t>
  </si>
  <si>
    <t>Family Signed Family Obligation</t>
  </si>
  <si>
    <t>All Contract Documents Signed - PHA Payments Have Begun</t>
  </si>
  <si>
    <t>Families Invited to Participate</t>
  </si>
  <si>
    <t>Families Ended Participation</t>
  </si>
  <si>
    <t>Families Accepted Participation</t>
  </si>
  <si>
    <t>Family Rental Assistance Commenced</t>
  </si>
  <si>
    <t xml:space="preserve">Total Assigned Families </t>
  </si>
  <si>
    <t>BAYTOWN HOUSING AUTHORITY</t>
  </si>
  <si>
    <t>MONTGOMERY COUNTY</t>
  </si>
  <si>
    <t>DETCOG</t>
  </si>
  <si>
    <t>TDHCA</t>
  </si>
  <si>
    <t>Total Assigned Louisana PHA</t>
  </si>
  <si>
    <t>Daily Change</t>
  </si>
  <si>
    <t>Data as of 11/17/2008</t>
  </si>
  <si>
    <t>Note: The case scenario breakdown identifies those DHAP IKE families that are being processed in accordance with DHAP IKE SOPs.  To date, FEMA provided 31,226 families to be assisted under DHAP IKE.  The total number of families stated above will reflect those DHAP IKE families that have been assigned to a PHA and processed into DIS.</t>
  </si>
  <si>
    <t xml:space="preserve">LA105 (Rayville HA) </t>
  </si>
  <si>
    <t xml:space="preserve">LA067 (St. Landry)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</si>
</sst>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
    <numFmt numFmtId="172" formatCode="0.0000%"/>
    <numFmt numFmtId="173" formatCode="[$-409]dddd\,\ mmmm\ dd\,\ yyyy"/>
  </numFmts>
  <fonts count="41">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sz val="12"/>
      <name val="Arial"/>
      <family val="2"/>
    </font>
    <font>
      <b/>
      <sz val="12"/>
      <name val="Arial"/>
      <family val="2"/>
    </font>
    <font>
      <b/>
      <sz val="10"/>
      <name val="Arial"/>
      <family val="2"/>
    </font>
    <font>
      <sz val="10"/>
      <color indexed="9"/>
      <name val="Arial"/>
      <family val="2"/>
    </font>
    <font>
      <b/>
      <sz val="10"/>
      <color indexed="9"/>
      <name val="Arial"/>
      <family val="2"/>
    </font>
    <font>
      <b/>
      <sz val="26"/>
      <name val="Arial"/>
      <family val="2"/>
    </font>
    <font>
      <sz val="16"/>
      <name val="Arial"/>
      <family val="2"/>
    </font>
    <font>
      <b/>
      <sz val="14"/>
      <name val="Arial"/>
      <family val="2"/>
    </font>
    <font>
      <b/>
      <sz val="18"/>
      <name val="Arial"/>
      <family val="2"/>
    </font>
    <font>
      <sz val="12"/>
      <name val="Courier New"/>
      <family val="3"/>
    </font>
    <font>
      <b/>
      <i/>
      <sz val="11"/>
      <name val="Arial"/>
      <family val="2"/>
    </font>
    <font>
      <i/>
      <sz val="11"/>
      <name val="Arial"/>
      <family val="2"/>
    </font>
    <font>
      <b/>
      <sz val="11"/>
      <name val="Arial"/>
      <family val="2"/>
    </font>
    <font>
      <sz val="11"/>
      <name val="Arial"/>
      <family val="2"/>
    </font>
    <font>
      <sz val="18"/>
      <name val="Arial"/>
      <family val="2"/>
    </font>
    <font>
      <b/>
      <sz val="14"/>
      <color indexed="8"/>
      <name val="Arial"/>
      <family val="2"/>
    </font>
    <font>
      <sz val="14"/>
      <name val="Arial"/>
      <family val="2"/>
    </font>
    <font>
      <sz val="11"/>
      <color indexed="8"/>
      <name val="Calibri"/>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medium"/>
      <right style="medium"/>
      <top>
        <color indexed="63"/>
      </top>
      <bottom>
        <color indexed="63"/>
      </bottom>
    </border>
    <border>
      <left style="thin"/>
      <right style="medium"/>
      <top style="medium"/>
      <bottom style="medium"/>
    </border>
    <border>
      <left style="medium"/>
      <right>
        <color indexed="63"/>
      </right>
      <top style="medium"/>
      <bottom style="medium"/>
    </border>
    <border>
      <left style="medium"/>
      <right style="medium"/>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42">
    <xf numFmtId="0" fontId="0" fillId="0" borderId="0" xfId="0" applyAlignment="1">
      <alignment/>
    </xf>
    <xf numFmtId="0" fontId="22" fillId="0" borderId="0" xfId="0" applyFont="1" applyAlignment="1">
      <alignment/>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170" fontId="24" fillId="0" borderId="12" xfId="42" applyNumberFormat="1" applyFont="1" applyBorder="1" applyAlignment="1">
      <alignment horizontal="center" vertical="center" wrapText="1"/>
    </xf>
    <xf numFmtId="170" fontId="24" fillId="0" borderId="13" xfId="42" applyNumberFormat="1" applyFont="1" applyBorder="1" applyAlignment="1">
      <alignment horizontal="center" vertical="center" wrapText="1"/>
    </xf>
    <xf numFmtId="170" fontId="24" fillId="0" borderId="14" xfId="42" applyNumberFormat="1" applyFont="1" applyBorder="1" applyAlignment="1">
      <alignment horizontal="center" vertical="center" wrapText="1"/>
    </xf>
    <xf numFmtId="170" fontId="24" fillId="0" borderId="10" xfId="42" applyNumberFormat="1" applyFont="1" applyBorder="1" applyAlignment="1">
      <alignment horizontal="center" vertical="center" wrapText="1"/>
    </xf>
    <xf numFmtId="170" fontId="24" fillId="0" borderId="15" xfId="42" applyNumberFormat="1" applyFont="1" applyBorder="1" applyAlignment="1">
      <alignment horizontal="center" vertical="center" wrapText="1"/>
    </xf>
    <xf numFmtId="170" fontId="24" fillId="0" borderId="16" xfId="42" applyNumberFormat="1" applyFont="1" applyBorder="1" applyAlignment="1">
      <alignment horizontal="center" vertical="center" wrapText="1"/>
    </xf>
    <xf numFmtId="0" fontId="25" fillId="24" borderId="17" xfId="0" applyFont="1" applyFill="1" applyBorder="1" applyAlignment="1">
      <alignment horizontal="center" vertical="top" wrapText="1"/>
    </xf>
    <xf numFmtId="0" fontId="25" fillId="24" borderId="18" xfId="0" applyFont="1" applyFill="1" applyBorder="1" applyAlignment="1">
      <alignment horizontal="center" vertical="top" wrapText="1"/>
    </xf>
    <xf numFmtId="3" fontId="26" fillId="24" borderId="19" xfId="42" applyNumberFormat="1" applyFont="1" applyFill="1" applyBorder="1" applyAlignment="1">
      <alignment horizontal="right" vertical="top"/>
    </xf>
    <xf numFmtId="10" fontId="25" fillId="24" borderId="20" xfId="42" applyNumberFormat="1" applyFont="1" applyFill="1" applyBorder="1" applyAlignment="1">
      <alignment horizontal="right" vertical="top"/>
    </xf>
    <xf numFmtId="10" fontId="26" fillId="24" borderId="17" xfId="42" applyNumberFormat="1" applyFont="1" applyFill="1" applyBorder="1" applyAlignment="1">
      <alignment horizontal="right" vertical="top"/>
    </xf>
    <xf numFmtId="10" fontId="26" fillId="24" borderId="18" xfId="42" applyNumberFormat="1" applyFont="1" applyFill="1" applyBorder="1" applyAlignment="1">
      <alignment horizontal="right" vertical="top"/>
    </xf>
    <xf numFmtId="0" fontId="22" fillId="0" borderId="0" xfId="0" applyFont="1" applyAlignment="1">
      <alignment vertical="center"/>
    </xf>
    <xf numFmtId="0" fontId="0" fillId="25" borderId="21" xfId="0" applyFont="1" applyFill="1" applyBorder="1" applyAlignment="1">
      <alignment horizontal="center" vertical="top" wrapText="1"/>
    </xf>
    <xf numFmtId="0" fontId="0" fillId="25" borderId="22" xfId="0" applyFont="1" applyFill="1" applyBorder="1" applyAlignment="1">
      <alignment horizontal="center" vertical="top" wrapText="1"/>
    </xf>
    <xf numFmtId="3" fontId="24" fillId="25" borderId="23" xfId="42" applyNumberFormat="1" applyFont="1" applyFill="1" applyBorder="1" applyAlignment="1">
      <alignment horizontal="right" vertical="top"/>
    </xf>
    <xf numFmtId="10" fontId="24" fillId="25" borderId="21" xfId="42" applyNumberFormat="1" applyFont="1" applyFill="1" applyBorder="1" applyAlignment="1">
      <alignment horizontal="right" vertical="top"/>
    </xf>
    <xf numFmtId="10" fontId="24" fillId="25" borderId="22" xfId="42" applyNumberFormat="1" applyFont="1" applyFill="1" applyBorder="1" applyAlignment="1">
      <alignment horizontal="right" vertical="top"/>
    </xf>
    <xf numFmtId="0" fontId="25" fillId="17" borderId="21" xfId="0" applyFont="1" applyFill="1" applyBorder="1" applyAlignment="1">
      <alignment horizontal="center" vertical="top" wrapText="1"/>
    </xf>
    <xf numFmtId="0" fontId="25" fillId="17" borderId="22" xfId="0" applyFont="1" applyFill="1" applyBorder="1" applyAlignment="1">
      <alignment horizontal="center" vertical="top" wrapText="1"/>
    </xf>
    <xf numFmtId="3" fontId="26" fillId="17" borderId="23" xfId="42" applyNumberFormat="1" applyFont="1" applyFill="1" applyBorder="1" applyAlignment="1">
      <alignment horizontal="right" vertical="top"/>
    </xf>
    <xf numFmtId="10" fontId="25" fillId="17" borderId="24" xfId="42" applyNumberFormat="1" applyFont="1" applyFill="1" applyBorder="1" applyAlignment="1">
      <alignment horizontal="right" vertical="top"/>
    </xf>
    <xf numFmtId="10" fontId="26" fillId="17" borderId="21" xfId="42" applyNumberFormat="1" applyFont="1" applyFill="1" applyBorder="1" applyAlignment="1">
      <alignment horizontal="right" vertical="top"/>
    </xf>
    <xf numFmtId="10" fontId="26" fillId="17" borderId="22" xfId="42" applyNumberFormat="1" applyFont="1" applyFill="1" applyBorder="1" applyAlignment="1">
      <alignment horizontal="right" vertical="top"/>
    </xf>
    <xf numFmtId="0" fontId="25" fillId="24" borderId="25" xfId="0" applyFont="1" applyFill="1" applyBorder="1" applyAlignment="1">
      <alignment horizontal="center" vertical="top" wrapText="1"/>
    </xf>
    <xf numFmtId="0" fontId="25" fillId="24" borderId="26" xfId="0" applyFont="1" applyFill="1" applyBorder="1" applyAlignment="1">
      <alignment horizontal="center" vertical="top" wrapText="1"/>
    </xf>
    <xf numFmtId="3" fontId="26" fillId="24" borderId="27" xfId="42" applyNumberFormat="1" applyFont="1" applyFill="1" applyBorder="1" applyAlignment="1">
      <alignment horizontal="right" vertical="top"/>
    </xf>
    <xf numFmtId="10" fontId="25" fillId="24" borderId="28" xfId="42" applyNumberFormat="1" applyFont="1" applyFill="1" applyBorder="1" applyAlignment="1">
      <alignment horizontal="right" vertical="top"/>
    </xf>
    <xf numFmtId="10" fontId="26" fillId="24" borderId="25" xfId="42" applyNumberFormat="1" applyFont="1" applyFill="1" applyBorder="1" applyAlignment="1">
      <alignment horizontal="right" vertical="top"/>
    </xf>
    <xf numFmtId="10" fontId="26" fillId="24" borderId="26" xfId="42" applyNumberFormat="1" applyFont="1" applyFill="1" applyBorder="1" applyAlignment="1">
      <alignment horizontal="right" vertical="top"/>
    </xf>
    <xf numFmtId="0" fontId="25" fillId="0" borderId="29" xfId="0" applyFont="1" applyFill="1" applyBorder="1" applyAlignment="1">
      <alignment horizontal="center" vertical="top" wrapText="1"/>
    </xf>
    <xf numFmtId="10" fontId="0" fillId="0" borderId="0" xfId="42" applyNumberFormat="1" applyFont="1" applyFill="1" applyBorder="1" applyAlignment="1">
      <alignment horizontal="right" vertical="top"/>
    </xf>
    <xf numFmtId="10" fontId="0" fillId="0" borderId="29" xfId="42" applyNumberFormat="1" applyFont="1" applyFill="1" applyBorder="1" applyAlignment="1">
      <alignment horizontal="right" vertical="top"/>
    </xf>
    <xf numFmtId="10" fontId="24" fillId="0" borderId="15" xfId="42" applyNumberFormat="1" applyFont="1" applyFill="1" applyBorder="1" applyAlignment="1">
      <alignment vertical="top" wrapText="1"/>
    </xf>
    <xf numFmtId="10" fontId="24" fillId="0" borderId="30" xfId="42" applyNumberFormat="1" applyFont="1" applyFill="1" applyBorder="1" applyAlignment="1">
      <alignment horizontal="right" vertical="top"/>
    </xf>
    <xf numFmtId="0" fontId="24" fillId="20" borderId="12" xfId="0" applyFont="1" applyFill="1" applyBorder="1" applyAlignment="1">
      <alignment horizontal="center" vertical="top" wrapText="1"/>
    </xf>
    <xf numFmtId="170" fontId="24" fillId="20" borderId="12" xfId="42" applyNumberFormat="1" applyFont="1" applyFill="1" applyBorder="1" applyAlignment="1">
      <alignment horizontal="right" vertical="top" wrapText="1"/>
    </xf>
    <xf numFmtId="10" fontId="0" fillId="20" borderId="31" xfId="42" applyNumberFormat="1" applyFont="1" applyFill="1" applyBorder="1" applyAlignment="1">
      <alignment horizontal="right" vertical="top"/>
    </xf>
    <xf numFmtId="10" fontId="0" fillId="20" borderId="12" xfId="42" applyNumberFormat="1" applyFont="1" applyFill="1" applyBorder="1" applyAlignment="1">
      <alignment horizontal="right" vertical="top"/>
    </xf>
    <xf numFmtId="10" fontId="24" fillId="20" borderId="15" xfId="42" applyNumberFormat="1" applyFont="1" applyFill="1" applyBorder="1" applyAlignment="1">
      <alignment horizontal="right" vertical="top"/>
    </xf>
    <xf numFmtId="0" fontId="0" fillId="0" borderId="0" xfId="0" applyFont="1" applyAlignment="1">
      <alignment/>
    </xf>
    <xf numFmtId="3" fontId="24" fillId="0" borderId="12" xfId="42" applyNumberFormat="1" applyFont="1" applyFill="1" applyBorder="1" applyAlignment="1">
      <alignment horizontal="right" vertical="top"/>
    </xf>
    <xf numFmtId="170" fontId="0" fillId="0" borderId="32" xfId="42" applyNumberFormat="1" applyFont="1" applyFill="1" applyBorder="1" applyAlignment="1">
      <alignment horizontal="right" vertical="top"/>
    </xf>
    <xf numFmtId="10" fontId="24" fillId="0" borderId="33" xfId="42" applyNumberFormat="1" applyFont="1" applyFill="1" applyBorder="1" applyAlignment="1">
      <alignment horizontal="right" vertical="top"/>
    </xf>
    <xf numFmtId="9" fontId="24" fillId="0" borderId="0" xfId="64" applyFont="1" applyAlignment="1">
      <alignment horizontal="center"/>
    </xf>
    <xf numFmtId="0" fontId="23" fillId="0" borderId="0" xfId="0" applyFont="1" applyAlignment="1">
      <alignment horizontal="right"/>
    </xf>
    <xf numFmtId="170" fontId="22" fillId="0" borderId="0" xfId="42" applyNumberFormat="1" applyFont="1" applyAlignment="1">
      <alignment/>
    </xf>
    <xf numFmtId="0" fontId="28" fillId="0" borderId="0" xfId="0" applyFont="1" applyAlignment="1">
      <alignment/>
    </xf>
    <xf numFmtId="0" fontId="19" fillId="0" borderId="29" xfId="61" applyFont="1" applyFill="1" applyBorder="1" applyAlignment="1">
      <alignment wrapText="1"/>
      <protection/>
    </xf>
    <xf numFmtId="0" fontId="19" fillId="0" borderId="0" xfId="61" applyFont="1" applyFill="1" applyBorder="1" applyAlignment="1">
      <alignment wrapText="1"/>
      <protection/>
    </xf>
    <xf numFmtId="0" fontId="19" fillId="0" borderId="0" xfId="61" applyFont="1" applyFill="1" applyBorder="1" applyAlignment="1">
      <alignment horizontal="right" wrapText="1"/>
      <protection/>
    </xf>
    <xf numFmtId="0" fontId="29" fillId="0" borderId="0" xfId="0" applyFont="1" applyAlignment="1">
      <alignment/>
    </xf>
    <xf numFmtId="10" fontId="24" fillId="25" borderId="24" xfId="42" applyNumberFormat="1" applyFont="1" applyFill="1" applyBorder="1" applyAlignment="1">
      <alignment horizontal="right" vertical="top"/>
    </xf>
    <xf numFmtId="0" fontId="24" fillId="0" borderId="0" xfId="0" applyFont="1" applyAlignment="1">
      <alignment vertical="top"/>
    </xf>
    <xf numFmtId="170" fontId="24" fillId="0" borderId="33" xfId="42" applyNumberFormat="1" applyFont="1" applyFill="1" applyBorder="1" applyAlignment="1">
      <alignment horizontal="right" vertical="top" wrapText="1"/>
    </xf>
    <xf numFmtId="0" fontId="0" fillId="0" borderId="0" xfId="0" applyAlignment="1">
      <alignment wrapText="1"/>
    </xf>
    <xf numFmtId="3" fontId="0" fillId="0" borderId="0" xfId="0" applyNumberFormat="1" applyAlignment="1">
      <alignment/>
    </xf>
    <xf numFmtId="0" fontId="23" fillId="20" borderId="34" xfId="0" applyFont="1" applyFill="1" applyBorder="1" applyAlignment="1">
      <alignment wrapText="1"/>
    </xf>
    <xf numFmtId="14" fontId="32" fillId="0" borderId="0" xfId="0" applyNumberFormat="1" applyFont="1" applyAlignment="1">
      <alignment horizontal="right" wrapText="1"/>
    </xf>
    <xf numFmtId="3" fontId="33" fillId="0" borderId="0" xfId="0" applyNumberFormat="1" applyFont="1" applyAlignment="1">
      <alignment/>
    </xf>
    <xf numFmtId="3" fontId="35" fillId="0" borderId="0" xfId="0" applyNumberFormat="1" applyFont="1" applyAlignment="1">
      <alignment/>
    </xf>
    <xf numFmtId="0" fontId="34" fillId="0" borderId="0" xfId="0" applyFont="1" applyAlignment="1">
      <alignment horizontal="right" wrapText="1"/>
    </xf>
    <xf numFmtId="3" fontId="34" fillId="0" borderId="0" xfId="0" applyNumberFormat="1" applyFont="1" applyAlignment="1">
      <alignment/>
    </xf>
    <xf numFmtId="3" fontId="24" fillId="0" borderId="0" xfId="64" applyNumberFormat="1" applyFont="1" applyAlignment="1">
      <alignment horizontal="center"/>
    </xf>
    <xf numFmtId="3" fontId="19" fillId="0" borderId="29" xfId="61" applyNumberFormat="1" applyFont="1" applyFill="1" applyBorder="1" applyAlignment="1">
      <alignment horizontal="right" wrapText="1"/>
      <protection/>
    </xf>
    <xf numFmtId="3" fontId="19" fillId="0" borderId="32" xfId="61" applyNumberFormat="1" applyFont="1" applyFill="1" applyBorder="1" applyAlignment="1">
      <alignment horizontal="right" wrapText="1"/>
      <protection/>
    </xf>
    <xf numFmtId="0" fontId="23" fillId="20" borderId="35" xfId="0" applyFont="1" applyFill="1" applyBorder="1" applyAlignment="1">
      <alignment horizontal="center" wrapText="1"/>
    </xf>
    <xf numFmtId="3" fontId="23" fillId="0" borderId="29" xfId="0" applyNumberFormat="1" applyFont="1" applyBorder="1" applyAlignment="1">
      <alignment/>
    </xf>
    <xf numFmtId="3" fontId="32" fillId="0" borderId="0" xfId="0" applyNumberFormat="1" applyFont="1" applyAlignment="1">
      <alignment/>
    </xf>
    <xf numFmtId="3" fontId="34" fillId="20" borderId="34" xfId="0" applyNumberFormat="1" applyFont="1" applyFill="1" applyBorder="1" applyAlignment="1">
      <alignment horizontal="center"/>
    </xf>
    <xf numFmtId="3" fontId="34" fillId="20" borderId="35" xfId="0" applyNumberFormat="1" applyFont="1" applyFill="1" applyBorder="1" applyAlignment="1">
      <alignment horizontal="center"/>
    </xf>
    <xf numFmtId="0" fontId="37" fillId="0" borderId="0" xfId="61" applyFont="1" applyFill="1" applyBorder="1" applyAlignment="1">
      <alignment horizontal="right" wrapText="1"/>
      <protection/>
    </xf>
    <xf numFmtId="0" fontId="23" fillId="0" borderId="0" xfId="0" applyFont="1" applyAlignment="1">
      <alignment/>
    </xf>
    <xf numFmtId="0" fontId="38" fillId="0" borderId="0" xfId="0" applyFont="1" applyAlignment="1">
      <alignment horizontal="right"/>
    </xf>
    <xf numFmtId="3" fontId="19" fillId="0" borderId="12" xfId="61" applyNumberFormat="1" applyFont="1" applyFill="1" applyBorder="1" applyAlignment="1">
      <alignment horizontal="right" wrapText="1"/>
      <protection/>
    </xf>
    <xf numFmtId="0" fontId="34" fillId="20" borderId="36" xfId="0" applyFont="1" applyFill="1" applyBorder="1" applyAlignment="1">
      <alignment horizontal="center"/>
    </xf>
    <xf numFmtId="0" fontId="0" fillId="0" borderId="37" xfId="0" applyBorder="1" applyAlignment="1">
      <alignment/>
    </xf>
    <xf numFmtId="9" fontId="0" fillId="0" borderId="38" xfId="64" applyFont="1" applyFill="1" applyBorder="1" applyAlignment="1">
      <alignment horizontal="right" vertical="top"/>
    </xf>
    <xf numFmtId="14" fontId="32" fillId="0" borderId="0" xfId="0" applyNumberFormat="1" applyFont="1" applyFill="1" applyAlignment="1">
      <alignment horizontal="right" wrapText="1"/>
    </xf>
    <xf numFmtId="3" fontId="33" fillId="0" borderId="0" xfId="0" applyNumberFormat="1" applyFont="1" applyFill="1" applyAlignment="1">
      <alignment/>
    </xf>
    <xf numFmtId="3" fontId="34" fillId="0" borderId="0" xfId="0" applyNumberFormat="1" applyFont="1" applyFill="1" applyAlignment="1">
      <alignment/>
    </xf>
    <xf numFmtId="3" fontId="33" fillId="0" borderId="0" xfId="0" applyNumberFormat="1" applyFont="1" applyFill="1" applyBorder="1" applyAlignment="1">
      <alignment/>
    </xf>
    <xf numFmtId="3" fontId="34" fillId="0" borderId="0" xfId="0" applyNumberFormat="1" applyFont="1" applyFill="1" applyBorder="1" applyAlignment="1">
      <alignment/>
    </xf>
    <xf numFmtId="3" fontId="33" fillId="0" borderId="37" xfId="0" applyNumberFormat="1" applyFont="1" applyFill="1" applyBorder="1" applyAlignment="1">
      <alignment/>
    </xf>
    <xf numFmtId="3" fontId="34" fillId="0" borderId="37" xfId="0" applyNumberFormat="1" applyFont="1" applyFill="1" applyBorder="1" applyAlignment="1">
      <alignment horizontal="right"/>
    </xf>
    <xf numFmtId="0" fontId="34" fillId="0" borderId="0" xfId="0" applyFont="1" applyFill="1" applyAlignment="1">
      <alignment horizontal="left" wrapText="1"/>
    </xf>
    <xf numFmtId="3" fontId="34" fillId="0" borderId="0" xfId="0" applyNumberFormat="1" applyFont="1" applyFill="1" applyAlignment="1">
      <alignment horizontal="right"/>
    </xf>
    <xf numFmtId="0" fontId="33" fillId="0" borderId="0" xfId="0" applyFont="1" applyFill="1" applyAlignment="1">
      <alignment horizontal="right" wrapText="1"/>
    </xf>
    <xf numFmtId="0" fontId="31" fillId="0" borderId="0" xfId="0" applyFont="1" applyAlignment="1">
      <alignment wrapText="1"/>
    </xf>
    <xf numFmtId="3" fontId="35" fillId="0" borderId="11" xfId="0" applyNumberFormat="1" applyFont="1" applyBorder="1" applyAlignment="1">
      <alignment/>
    </xf>
    <xf numFmtId="3" fontId="35" fillId="0" borderId="0" xfId="0" applyNumberFormat="1" applyFont="1" applyBorder="1" applyAlignment="1">
      <alignment/>
    </xf>
    <xf numFmtId="3" fontId="35" fillId="0" borderId="37" xfId="0" applyNumberFormat="1" applyFont="1" applyBorder="1" applyAlignment="1">
      <alignment/>
    </xf>
    <xf numFmtId="0" fontId="23" fillId="20" borderId="12" xfId="0" applyFont="1" applyFill="1" applyBorder="1" applyAlignment="1">
      <alignment horizontal="center" wrapText="1"/>
    </xf>
    <xf numFmtId="0" fontId="23" fillId="0" borderId="0" xfId="0" applyFont="1" applyAlignment="1">
      <alignment horizontal="left"/>
    </xf>
    <xf numFmtId="0" fontId="28" fillId="0" borderId="0" xfId="0" applyFont="1" applyFill="1" applyAlignment="1">
      <alignment/>
    </xf>
    <xf numFmtId="3" fontId="34" fillId="0" borderId="0" xfId="0" applyNumberFormat="1" applyFont="1" applyFill="1" applyBorder="1" applyAlignment="1">
      <alignment horizontal="right"/>
    </xf>
    <xf numFmtId="0" fontId="19" fillId="0" borderId="29" xfId="61" applyFont="1" applyFill="1" applyBorder="1" applyAlignment="1">
      <alignment horizontal="left" wrapText="1"/>
      <protection/>
    </xf>
    <xf numFmtId="0" fontId="19" fillId="0" borderId="12" xfId="61" applyFont="1" applyFill="1" applyBorder="1" applyAlignment="1">
      <alignment wrapText="1"/>
      <protection/>
    </xf>
    <xf numFmtId="0" fontId="23" fillId="8" borderId="10" xfId="0" applyFont="1" applyFill="1" applyBorder="1" applyAlignment="1">
      <alignment horizontal="center" vertical="center" wrapText="1"/>
    </xf>
    <xf numFmtId="3" fontId="23" fillId="0" borderId="32" xfId="0" applyNumberFormat="1" applyFont="1" applyBorder="1" applyAlignment="1">
      <alignment/>
    </xf>
    <xf numFmtId="0" fontId="23" fillId="0" borderId="12" xfId="0" applyFont="1" applyFill="1" applyBorder="1" applyAlignment="1">
      <alignment horizontal="center" vertical="center" wrapText="1"/>
    </xf>
    <xf numFmtId="3" fontId="23" fillId="0" borderId="12" xfId="0" applyNumberFormat="1" applyFont="1" applyBorder="1" applyAlignment="1">
      <alignment/>
    </xf>
    <xf numFmtId="0" fontId="23" fillId="8" borderId="11" xfId="0" applyFont="1" applyFill="1" applyBorder="1" applyAlignment="1">
      <alignment horizontal="center" vertical="center" wrapText="1"/>
    </xf>
    <xf numFmtId="170" fontId="34" fillId="0" borderId="0" xfId="42" applyNumberFormat="1" applyFont="1" applyFill="1" applyAlignment="1">
      <alignment horizontal="right"/>
    </xf>
    <xf numFmtId="3" fontId="35" fillId="0" borderId="0" xfId="0" applyNumberFormat="1" applyFont="1" applyAlignment="1">
      <alignment horizontal="right"/>
    </xf>
    <xf numFmtId="3" fontId="35" fillId="0" borderId="0" xfId="0" applyNumberFormat="1" applyFont="1" applyBorder="1" applyAlignment="1">
      <alignment horizontal="right"/>
    </xf>
    <xf numFmtId="3" fontId="33" fillId="0" borderId="37" xfId="0" applyNumberFormat="1" applyFont="1" applyFill="1" applyBorder="1" applyAlignment="1">
      <alignment horizontal="right"/>
    </xf>
    <xf numFmtId="0" fontId="34" fillId="0" borderId="0" xfId="0" applyFont="1" applyFill="1" applyAlignment="1">
      <alignment horizontal="left" wrapText="1"/>
    </xf>
    <xf numFmtId="0" fontId="30" fillId="25" borderId="39" xfId="0" applyFont="1" applyFill="1" applyBorder="1" applyAlignment="1">
      <alignment horizontal="center" vertical="center" wrapText="1"/>
    </xf>
    <xf numFmtId="0" fontId="30" fillId="25" borderId="11" xfId="0" applyFont="1" applyFill="1" applyBorder="1" applyAlignment="1">
      <alignment horizontal="center" vertical="center" wrapText="1"/>
    </xf>
    <xf numFmtId="0" fontId="30" fillId="25" borderId="16" xfId="0" applyFont="1" applyFill="1" applyBorder="1" applyAlignment="1">
      <alignment horizontal="center" vertical="center" wrapText="1"/>
    </xf>
    <xf numFmtId="0" fontId="30" fillId="25" borderId="40" xfId="0" applyFont="1" applyFill="1" applyBorder="1" applyAlignment="1">
      <alignment horizontal="center" vertical="center" wrapText="1"/>
    </xf>
    <xf numFmtId="0" fontId="30" fillId="25" borderId="37" xfId="0" applyFont="1" applyFill="1" applyBorder="1" applyAlignment="1">
      <alignment horizontal="center" vertical="center" wrapText="1"/>
    </xf>
    <xf numFmtId="0" fontId="30" fillId="25" borderId="33" xfId="0" applyFont="1" applyFill="1" applyBorder="1" applyAlignment="1">
      <alignment horizontal="center" vertical="center" wrapText="1"/>
    </xf>
    <xf numFmtId="0" fontId="24" fillId="0" borderId="37" xfId="0" applyFont="1" applyBorder="1" applyAlignment="1">
      <alignment horizontal="center" wrapText="1"/>
    </xf>
    <xf numFmtId="0" fontId="23" fillId="20" borderId="35" xfId="0" applyFont="1" applyFill="1" applyBorder="1" applyAlignment="1">
      <alignment horizontal="center" wrapText="1"/>
    </xf>
    <xf numFmtId="0" fontId="23" fillId="20" borderId="30" xfId="0" applyFont="1" applyFill="1" applyBorder="1" applyAlignment="1">
      <alignment horizontal="center" wrapText="1"/>
    </xf>
    <xf numFmtId="0" fontId="24" fillId="0" borderId="0" xfId="0" applyFont="1" applyAlignment="1">
      <alignment horizontal="left" vertical="top" wrapText="1"/>
    </xf>
    <xf numFmtId="0" fontId="24" fillId="0" borderId="31" xfId="0" applyFont="1" applyBorder="1" applyAlignment="1">
      <alignment horizontal="right" vertical="top"/>
    </xf>
    <xf numFmtId="0" fontId="24" fillId="0" borderId="41" xfId="0" applyFont="1" applyBorder="1" applyAlignment="1">
      <alignment horizontal="right" vertical="top"/>
    </xf>
    <xf numFmtId="0" fontId="24" fillId="0" borderId="15" xfId="0" applyFont="1" applyBorder="1" applyAlignment="1">
      <alignment horizontal="right" vertical="top"/>
    </xf>
    <xf numFmtId="0" fontId="30" fillId="25" borderId="31" xfId="0" applyFont="1" applyFill="1" applyBorder="1" applyAlignment="1">
      <alignment horizontal="center" vertical="center"/>
    </xf>
    <xf numFmtId="0" fontId="36" fillId="0" borderId="41" xfId="0" applyFont="1" applyBorder="1" applyAlignment="1">
      <alignment horizontal="center"/>
    </xf>
    <xf numFmtId="0" fontId="36" fillId="0" borderId="15" xfId="0" applyFont="1" applyBorder="1" applyAlignment="1">
      <alignment horizontal="center"/>
    </xf>
    <xf numFmtId="0" fontId="24" fillId="0" borderId="37" xfId="0" applyFont="1" applyBorder="1" applyAlignment="1">
      <alignment horizontal="center"/>
    </xf>
    <xf numFmtId="0" fontId="24" fillId="20" borderId="31" xfId="0" applyFont="1" applyFill="1" applyBorder="1" applyAlignment="1">
      <alignment horizontal="left" vertical="top" wrapText="1"/>
    </xf>
    <xf numFmtId="0" fontId="24" fillId="20" borderId="41" xfId="0" applyFont="1" applyFill="1" applyBorder="1" applyAlignment="1">
      <alignment horizontal="left" vertical="top" wrapText="1"/>
    </xf>
    <xf numFmtId="0" fontId="24" fillId="20" borderId="15" xfId="0" applyFont="1" applyFill="1" applyBorder="1" applyAlignment="1">
      <alignment horizontal="left" vertical="top" wrapText="1"/>
    </xf>
    <xf numFmtId="0" fontId="24" fillId="0" borderId="11" xfId="0" applyFont="1" applyBorder="1" applyAlignment="1">
      <alignment horizontal="right" vertical="top"/>
    </xf>
    <xf numFmtId="0" fontId="24" fillId="0" borderId="16" xfId="0" applyFont="1" applyBorder="1" applyAlignment="1">
      <alignment horizontal="right" vertical="top"/>
    </xf>
    <xf numFmtId="0" fontId="27" fillId="25" borderId="31" xfId="0" applyFont="1" applyFill="1" applyBorder="1" applyAlignment="1">
      <alignment horizontal="center" vertical="center"/>
    </xf>
    <xf numFmtId="0" fontId="27" fillId="25" borderId="41" xfId="0" applyFont="1" applyFill="1" applyBorder="1" applyAlignment="1">
      <alignment horizontal="center" vertical="center"/>
    </xf>
    <xf numFmtId="0" fontId="27" fillId="25" borderId="15" xfId="0" applyFont="1" applyFill="1" applyBorder="1" applyAlignment="1">
      <alignment horizontal="center" vertical="center"/>
    </xf>
    <xf numFmtId="0" fontId="24" fillId="0" borderId="0" xfId="0" applyFont="1" applyBorder="1" applyAlignment="1">
      <alignment horizontal="center"/>
    </xf>
    <xf numFmtId="0" fontId="19" fillId="0" borderId="31" xfId="61" applyFont="1" applyFill="1" applyBorder="1" applyAlignment="1">
      <alignment horizontal="center" wrapText="1"/>
      <protection/>
    </xf>
    <xf numFmtId="0" fontId="19" fillId="0" borderId="15" xfId="61" applyFont="1" applyFill="1" applyBorder="1" applyAlignment="1">
      <alignment horizontal="center" wrapText="1"/>
      <protection/>
    </xf>
    <xf numFmtId="0" fontId="23" fillId="0" borderId="31" xfId="0" applyFont="1" applyFill="1" applyBorder="1" applyAlignment="1">
      <alignment horizontal="center" vertical="center" wrapText="1"/>
    </xf>
    <xf numFmtId="0" fontId="23" fillId="0" borderId="15"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_Top Ten PHA Fam.Assignment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view="pageBreakPreview" zoomScaleSheetLayoutView="100" zoomScalePageLayoutView="0" workbookViewId="0" topLeftCell="A7">
      <selection activeCell="D17" sqref="D17"/>
    </sheetView>
  </sheetViews>
  <sheetFormatPr defaultColWidth="53.421875" defaultRowHeight="12.75"/>
  <cols>
    <col min="1" max="1" width="36.57421875" style="59" bestFit="1" customWidth="1"/>
    <col min="2" max="2" width="15.00390625" style="60" bestFit="1" customWidth="1"/>
    <col min="3" max="3" width="15.00390625" style="0" bestFit="1" customWidth="1"/>
    <col min="4" max="4" width="14.421875" style="0" bestFit="1" customWidth="1"/>
    <col min="5" max="5" width="13.00390625" style="0" customWidth="1"/>
    <col min="6" max="6" width="13.57421875" style="0" hidden="1" customWidth="1"/>
    <col min="7" max="7" width="16.7109375" style="0" customWidth="1"/>
    <col min="8" max="8" width="29.57421875" style="0" customWidth="1"/>
  </cols>
  <sheetData>
    <row r="1" spans="1:6" ht="12.75" customHeight="1">
      <c r="A1" s="112" t="s">
        <v>70</v>
      </c>
      <c r="B1" s="113"/>
      <c r="C1" s="113"/>
      <c r="D1" s="113"/>
      <c r="E1" s="113"/>
      <c r="F1" s="114"/>
    </row>
    <row r="2" spans="1:6" ht="33.75" customHeight="1" thickBot="1">
      <c r="A2" s="115"/>
      <c r="B2" s="116"/>
      <c r="C2" s="116"/>
      <c r="D2" s="116"/>
      <c r="E2" s="116"/>
      <c r="F2" s="117"/>
    </row>
    <row r="3" spans="1:6" ht="13.5" thickBot="1">
      <c r="A3" s="118" t="s">
        <v>92</v>
      </c>
      <c r="B3" s="118"/>
      <c r="C3" s="118"/>
      <c r="D3" s="118"/>
      <c r="E3" s="118"/>
      <c r="F3" s="118"/>
    </row>
    <row r="4" spans="1:6" ht="57.75" customHeight="1" thickBot="1">
      <c r="A4" s="61" t="s">
        <v>42</v>
      </c>
      <c r="B4" s="70" t="s">
        <v>43</v>
      </c>
      <c r="C4" s="70" t="s">
        <v>41</v>
      </c>
      <c r="D4" s="119" t="s">
        <v>45</v>
      </c>
      <c r="E4" s="120"/>
      <c r="F4" s="96" t="s">
        <v>60</v>
      </c>
    </row>
    <row r="5" spans="1:7" ht="15">
      <c r="A5" s="62">
        <v>39736</v>
      </c>
      <c r="B5" s="63">
        <v>289</v>
      </c>
      <c r="C5" s="66">
        <v>277</v>
      </c>
      <c r="D5" s="108">
        <f aca="true" t="shared" si="0" ref="D5:D13">SUM(B5-C5)</f>
        <v>12</v>
      </c>
      <c r="E5" s="108"/>
      <c r="F5" s="94">
        <v>3</v>
      </c>
      <c r="G5" s="60"/>
    </row>
    <row r="6" spans="1:7" ht="15">
      <c r="A6" s="62">
        <v>39738</v>
      </c>
      <c r="B6" s="63">
        <v>1142</v>
      </c>
      <c r="C6" s="66">
        <v>1129</v>
      </c>
      <c r="D6" s="108">
        <f t="shared" si="0"/>
        <v>13</v>
      </c>
      <c r="E6" s="108"/>
      <c r="F6" s="94">
        <v>6</v>
      </c>
      <c r="G6" s="60"/>
    </row>
    <row r="7" spans="1:7" ht="15">
      <c r="A7" s="82">
        <v>39742</v>
      </c>
      <c r="B7" s="83">
        <v>2827</v>
      </c>
      <c r="C7" s="84">
        <v>2663</v>
      </c>
      <c r="D7" s="108">
        <f t="shared" si="0"/>
        <v>164</v>
      </c>
      <c r="E7" s="108"/>
      <c r="F7" s="94">
        <v>63</v>
      </c>
      <c r="G7" s="60"/>
    </row>
    <row r="8" spans="1:7" ht="15">
      <c r="A8" s="82">
        <v>39745</v>
      </c>
      <c r="B8" s="83">
        <v>2382</v>
      </c>
      <c r="C8" s="84">
        <v>2274</v>
      </c>
      <c r="D8" s="108">
        <f t="shared" si="0"/>
        <v>108</v>
      </c>
      <c r="E8" s="108"/>
      <c r="F8" s="94">
        <v>49</v>
      </c>
      <c r="G8" s="60"/>
    </row>
    <row r="9" spans="1:7" ht="15">
      <c r="A9" s="82">
        <v>39749</v>
      </c>
      <c r="B9" s="83">
        <v>2608</v>
      </c>
      <c r="C9" s="84">
        <v>2496</v>
      </c>
      <c r="D9" s="108">
        <f t="shared" si="0"/>
        <v>112</v>
      </c>
      <c r="E9" s="108"/>
      <c r="F9" s="94">
        <v>0</v>
      </c>
      <c r="G9" s="60"/>
    </row>
    <row r="10" spans="1:7" ht="15">
      <c r="A10" s="82">
        <v>39752</v>
      </c>
      <c r="B10" s="85">
        <v>17959</v>
      </c>
      <c r="C10" s="86">
        <v>16733</v>
      </c>
      <c r="D10" s="109">
        <f t="shared" si="0"/>
        <v>1226</v>
      </c>
      <c r="E10" s="109"/>
      <c r="F10" s="94">
        <v>732</v>
      </c>
      <c r="G10" s="60"/>
    </row>
    <row r="11" spans="1:7" ht="15">
      <c r="A11" s="82">
        <v>39756</v>
      </c>
      <c r="B11" s="85">
        <v>2526</v>
      </c>
      <c r="C11" s="86">
        <v>2371</v>
      </c>
      <c r="D11" s="109">
        <f t="shared" si="0"/>
        <v>155</v>
      </c>
      <c r="E11" s="109"/>
      <c r="F11" s="94">
        <v>84</v>
      </c>
      <c r="G11" s="60"/>
    </row>
    <row r="12" spans="1:7" ht="15">
      <c r="A12" s="82">
        <v>39759</v>
      </c>
      <c r="B12" s="85">
        <v>748</v>
      </c>
      <c r="C12" s="86">
        <v>719</v>
      </c>
      <c r="D12" s="109">
        <f t="shared" si="0"/>
        <v>29</v>
      </c>
      <c r="E12" s="109"/>
      <c r="F12" s="94">
        <v>20</v>
      </c>
      <c r="G12" s="60"/>
    </row>
    <row r="13" spans="1:7" ht="15.75" thickBot="1">
      <c r="A13" s="82">
        <v>39762</v>
      </c>
      <c r="B13" s="85">
        <v>641</v>
      </c>
      <c r="C13" s="99">
        <v>595</v>
      </c>
      <c r="D13" s="109">
        <f t="shared" si="0"/>
        <v>46</v>
      </c>
      <c r="E13" s="109"/>
      <c r="F13" s="95">
        <v>13</v>
      </c>
      <c r="G13" s="60"/>
    </row>
    <row r="14" spans="1:7" ht="15.75" thickBot="1">
      <c r="A14" s="82">
        <v>39766</v>
      </c>
      <c r="B14" s="87">
        <v>2086</v>
      </c>
      <c r="C14" s="88">
        <v>1969</v>
      </c>
      <c r="D14" s="110">
        <f>SUM(B14-C14)</f>
        <v>117</v>
      </c>
      <c r="E14" s="110"/>
      <c r="F14" s="94"/>
      <c r="G14" s="60"/>
    </row>
    <row r="15" spans="1:6" ht="15">
      <c r="A15" s="65" t="s">
        <v>19</v>
      </c>
      <c r="B15" s="72">
        <f>SUM(B5:B14)</f>
        <v>33208</v>
      </c>
      <c r="C15" s="72">
        <f>SUM(C5:C14)</f>
        <v>31226</v>
      </c>
      <c r="D15" s="108">
        <f>SUM(D5:E14)</f>
        <v>1982</v>
      </c>
      <c r="E15" s="108"/>
      <c r="F15" s="93">
        <f>SUM(F5:F13)</f>
        <v>970</v>
      </c>
    </row>
    <row r="16" spans="1:4" ht="15">
      <c r="A16" s="65"/>
      <c r="B16" s="72"/>
      <c r="C16" s="66"/>
      <c r="D16" s="64"/>
    </row>
    <row r="17" spans="1:5" ht="15.75" thickBot="1">
      <c r="A17" s="65"/>
      <c r="B17" s="72"/>
      <c r="C17" s="66"/>
      <c r="D17" s="64"/>
      <c r="E17" s="80"/>
    </row>
    <row r="18" spans="1:5" ht="15.75" thickBot="1">
      <c r="A18" s="65"/>
      <c r="B18" s="66"/>
      <c r="C18" s="73" t="s">
        <v>51</v>
      </c>
      <c r="D18" s="74" t="s">
        <v>91</v>
      </c>
      <c r="E18" s="79" t="s">
        <v>52</v>
      </c>
    </row>
    <row r="19" spans="1:7" ht="15" customHeight="1">
      <c r="A19" s="111" t="s">
        <v>44</v>
      </c>
      <c r="B19" s="111"/>
      <c r="C19" s="84">
        <f>'IKE01 PSR Weekly % Change'!E10</f>
        <v>13319</v>
      </c>
      <c r="D19" s="84">
        <f>SUM(C19-E19)</f>
        <v>151</v>
      </c>
      <c r="E19" s="90">
        <v>13168</v>
      </c>
      <c r="G19" s="60"/>
    </row>
    <row r="20" spans="1:5" ht="15">
      <c r="A20" s="89" t="s">
        <v>46</v>
      </c>
      <c r="B20" s="89"/>
      <c r="C20" s="90">
        <v>1805</v>
      </c>
      <c r="D20" s="107">
        <f>C20-E20</f>
        <v>-711</v>
      </c>
      <c r="E20" s="90">
        <v>2516</v>
      </c>
    </row>
    <row r="21" spans="1:6" ht="15" customHeight="1">
      <c r="A21" s="89" t="s">
        <v>50</v>
      </c>
      <c r="B21" s="91"/>
      <c r="C21" s="90">
        <v>16431</v>
      </c>
      <c r="D21" s="107">
        <f>C21-E21</f>
        <v>1378</v>
      </c>
      <c r="E21" s="90">
        <v>15053</v>
      </c>
      <c r="F21" s="60"/>
    </row>
    <row r="22" spans="1:4" ht="15.75">
      <c r="A22" s="92"/>
      <c r="B22" s="92"/>
      <c r="C22" s="92"/>
      <c r="D22" s="92"/>
    </row>
  </sheetData>
  <sheetProtection/>
  <mergeCells count="15">
    <mergeCell ref="A1:F2"/>
    <mergeCell ref="A3:F3"/>
    <mergeCell ref="D4:E4"/>
    <mergeCell ref="D13:E13"/>
    <mergeCell ref="D11:E11"/>
    <mergeCell ref="D15:E15"/>
    <mergeCell ref="D10:E10"/>
    <mergeCell ref="D8:E8"/>
    <mergeCell ref="D6:E6"/>
    <mergeCell ref="D5:E5"/>
    <mergeCell ref="D7:E7"/>
    <mergeCell ref="D12:E12"/>
    <mergeCell ref="D9:E9"/>
    <mergeCell ref="D14:E14"/>
    <mergeCell ref="A19:B19"/>
  </mergeCells>
  <printOptions/>
  <pageMargins left="0.75" right="0.75" top="1" bottom="1" header="0.5" footer="0.5"/>
  <pageSetup fitToHeight="1" fitToWidth="1" horizontalDpi="600" verticalDpi="600" orientation="portrait" scale="96" r:id="rId1"/>
  <colBreaks count="1" manualBreakCount="1">
    <brk id="4"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view="pageBreakPreview" zoomScaleSheetLayoutView="100" zoomScalePageLayoutView="0" workbookViewId="0" topLeftCell="A1">
      <selection activeCell="E9" sqref="E9"/>
    </sheetView>
  </sheetViews>
  <sheetFormatPr defaultColWidth="93.8515625" defaultRowHeight="12.75"/>
  <cols>
    <col min="1" max="1" width="12.8515625" style="44" customWidth="1"/>
    <col min="2" max="2" width="17.140625" style="1" customWidth="1"/>
    <col min="3" max="3" width="16.57421875" style="1" customWidth="1"/>
    <col min="4" max="4" width="14.8515625" style="1" customWidth="1"/>
    <col min="5" max="5" width="14.28125" style="50" customWidth="1"/>
    <col min="6" max="7" width="12.8515625" style="50" hidden="1" customWidth="1"/>
    <col min="8" max="8" width="14.28125" style="50" customWidth="1"/>
    <col min="9" max="10" width="14.28125" style="1" customWidth="1"/>
    <col min="11" max="16384" width="93.8515625" style="1" customWidth="1"/>
  </cols>
  <sheetData>
    <row r="1" spans="1:10" ht="53.25" customHeight="1" thickBot="1">
      <c r="A1" s="125" t="s">
        <v>20</v>
      </c>
      <c r="B1" s="126"/>
      <c r="C1" s="126"/>
      <c r="D1" s="126"/>
      <c r="E1" s="126"/>
      <c r="F1" s="126"/>
      <c r="G1" s="126"/>
      <c r="H1" s="126"/>
      <c r="I1" s="126"/>
      <c r="J1" s="127"/>
    </row>
    <row r="2" spans="1:10" ht="15.75" thickBot="1">
      <c r="A2" s="128" t="str">
        <f>'FEMA Referral_PHA Assignment'!A3:E3</f>
        <v>Data as of 11/17/2008</v>
      </c>
      <c r="B2" s="128"/>
      <c r="C2" s="128"/>
      <c r="D2" s="128"/>
      <c r="E2" s="128"/>
      <c r="F2" s="128"/>
      <c r="G2" s="128"/>
      <c r="H2" s="128"/>
      <c r="I2" s="128"/>
      <c r="J2" s="128"/>
    </row>
    <row r="3" spans="1:10" ht="70.5" customHeight="1" thickBot="1">
      <c r="A3" s="2" t="s">
        <v>0</v>
      </c>
      <c r="B3" s="2" t="s">
        <v>1</v>
      </c>
      <c r="C3" s="3" t="s">
        <v>79</v>
      </c>
      <c r="D3" s="2" t="s">
        <v>80</v>
      </c>
      <c r="E3" s="4" t="s">
        <v>2</v>
      </c>
      <c r="F3" s="5" t="s">
        <v>3</v>
      </c>
      <c r="G3" s="6" t="s">
        <v>4</v>
      </c>
      <c r="H3" s="7" t="s">
        <v>5</v>
      </c>
      <c r="I3" s="8" t="s">
        <v>6</v>
      </c>
      <c r="J3" s="9" t="s">
        <v>24</v>
      </c>
    </row>
    <row r="4" spans="1:10" s="16" customFormat="1" ht="48" customHeight="1">
      <c r="A4" s="10" t="s">
        <v>7</v>
      </c>
      <c r="B4" s="10" t="s">
        <v>8</v>
      </c>
      <c r="C4" s="11" t="s">
        <v>8</v>
      </c>
      <c r="D4" s="10" t="s">
        <v>8</v>
      </c>
      <c r="E4" s="12">
        <v>85</v>
      </c>
      <c r="F4" s="12">
        <v>1</v>
      </c>
      <c r="G4" s="13">
        <f aca="true" t="shared" si="0" ref="G4:G9">IF(ISNA(ERROR.TYPE(E4/F4)),E4/F4,0)</f>
        <v>85</v>
      </c>
      <c r="H4" s="14">
        <f aca="true" t="shared" si="1" ref="H4:H9">E4/E$10</f>
        <v>0.0063818605000375405</v>
      </c>
      <c r="I4" s="15">
        <f aca="true" t="shared" si="2" ref="I4:I10">E4/E$12</f>
        <v>0.002722090565554346</v>
      </c>
      <c r="J4" s="14" t="str">
        <f aca="true" t="shared" si="3" ref="J4:J12">IF(ISNA(ERROR.TYPE(E4/F4)),IF((E4/F4)*100&gt;100,IF(ROUND((((E4/F4)*100)-100),2)&lt;=0,"0.00%",CONCATENATE("↑",ROUND((((E4/F4)*100)-100),2),"%")),IF(ROUND((100-((E4/F4)*100)),2)&lt;=0,"0.00%",CONCATENATE("↓",ROUND((100-((E4/F4)*100)),2),"%"))),"0.00%")</f>
        <v>↑8400%</v>
      </c>
    </row>
    <row r="5" spans="1:10" s="16" customFormat="1" ht="48" customHeight="1">
      <c r="A5" s="17" t="s">
        <v>9</v>
      </c>
      <c r="B5" s="17" t="s">
        <v>8</v>
      </c>
      <c r="C5" s="18" t="s">
        <v>8</v>
      </c>
      <c r="D5" s="17"/>
      <c r="E5" s="19">
        <v>945</v>
      </c>
      <c r="F5" s="19">
        <v>496</v>
      </c>
      <c r="G5" s="56">
        <f t="shared" si="0"/>
        <v>1.905241935483871</v>
      </c>
      <c r="H5" s="20">
        <f>E5/E$10</f>
        <v>0.07095127261806441</v>
      </c>
      <c r="I5" s="21">
        <f t="shared" si="2"/>
        <v>0.03026324216998655</v>
      </c>
      <c r="J5" s="20" t="str">
        <f t="shared" si="3"/>
        <v>↑90.52%</v>
      </c>
    </row>
    <row r="6" spans="1:10" s="16" customFormat="1" ht="53.25" customHeight="1">
      <c r="A6" s="22" t="s">
        <v>10</v>
      </c>
      <c r="B6" s="22" t="s">
        <v>8</v>
      </c>
      <c r="C6" s="23"/>
      <c r="D6" s="22" t="s">
        <v>8</v>
      </c>
      <c r="E6" s="24">
        <v>0</v>
      </c>
      <c r="F6" s="24">
        <v>0</v>
      </c>
      <c r="G6" s="25">
        <f t="shared" si="0"/>
        <v>0</v>
      </c>
      <c r="H6" s="26">
        <f t="shared" si="1"/>
        <v>0</v>
      </c>
      <c r="I6" s="27">
        <f t="shared" si="2"/>
        <v>0</v>
      </c>
      <c r="J6" s="26" t="str">
        <f t="shared" si="3"/>
        <v>0.00%</v>
      </c>
    </row>
    <row r="7" spans="1:10" s="16" customFormat="1" ht="54" customHeight="1">
      <c r="A7" s="22" t="s">
        <v>11</v>
      </c>
      <c r="B7" s="22" t="s">
        <v>8</v>
      </c>
      <c r="C7" s="23"/>
      <c r="D7" s="22"/>
      <c r="E7" s="24">
        <v>1232</v>
      </c>
      <c r="F7" s="24">
        <v>5</v>
      </c>
      <c r="G7" s="25">
        <f t="shared" si="0"/>
        <v>246.4</v>
      </c>
      <c r="H7" s="26">
        <f t="shared" si="1"/>
        <v>0.09249943689466177</v>
      </c>
      <c r="I7" s="27">
        <f t="shared" si="2"/>
        <v>0.03945430090309358</v>
      </c>
      <c r="J7" s="26" t="str">
        <f t="shared" si="3"/>
        <v>↑24540%</v>
      </c>
    </row>
    <row r="8" spans="1:10" s="16" customFormat="1" ht="60" customHeight="1">
      <c r="A8" s="22" t="s">
        <v>12</v>
      </c>
      <c r="B8" s="22"/>
      <c r="C8" s="23"/>
      <c r="D8" s="22"/>
      <c r="E8" s="24">
        <v>11030</v>
      </c>
      <c r="F8" s="24">
        <v>8047</v>
      </c>
      <c r="G8" s="25">
        <f t="shared" si="0"/>
        <v>1.3706971542189637</v>
      </c>
      <c r="H8" s="26">
        <f t="shared" si="1"/>
        <v>0.8281402507695773</v>
      </c>
      <c r="I8" s="27">
        <f t="shared" si="2"/>
        <v>0.35323128162428746</v>
      </c>
      <c r="J8" s="26" t="str">
        <f t="shared" si="3"/>
        <v>↑37.07%</v>
      </c>
    </row>
    <row r="9" spans="1:10" s="16" customFormat="1" ht="45.75" customHeight="1" thickBot="1">
      <c r="A9" s="28" t="s">
        <v>13</v>
      </c>
      <c r="B9" s="28" t="s">
        <v>14</v>
      </c>
      <c r="C9" s="29" t="s">
        <v>14</v>
      </c>
      <c r="D9" s="28" t="s">
        <v>14</v>
      </c>
      <c r="E9" s="30">
        <v>27</v>
      </c>
      <c r="F9" s="30">
        <v>7</v>
      </c>
      <c r="G9" s="31">
        <f t="shared" si="0"/>
        <v>3.857142857142857</v>
      </c>
      <c r="H9" s="32">
        <f t="shared" si="1"/>
        <v>0.0020271792176589833</v>
      </c>
      <c r="I9" s="33">
        <f t="shared" si="2"/>
        <v>0.0008646640619996157</v>
      </c>
      <c r="J9" s="32" t="str">
        <f t="shared" si="3"/>
        <v>↑285.71%</v>
      </c>
    </row>
    <row r="10" spans="1:10" s="16" customFormat="1" ht="15.75" thickBot="1">
      <c r="A10" s="34"/>
      <c r="B10" s="122" t="s">
        <v>22</v>
      </c>
      <c r="C10" s="123"/>
      <c r="D10" s="124"/>
      <c r="E10" s="58">
        <v>13319</v>
      </c>
      <c r="F10" s="58">
        <v>8556</v>
      </c>
      <c r="G10" s="35">
        <f>IF(ISNA(ERROR.TYPE(E10/F10)),E10/F10,0)</f>
        <v>1.5566853669939225</v>
      </c>
      <c r="H10" s="36"/>
      <c r="I10" s="37">
        <f t="shared" si="2"/>
        <v>0.42653557932492153</v>
      </c>
      <c r="J10" s="38" t="str">
        <f t="shared" si="3"/>
        <v>↑55.67%</v>
      </c>
    </row>
    <row r="11" spans="1:10" ht="54" customHeight="1" thickBot="1">
      <c r="A11" s="39" t="s">
        <v>47</v>
      </c>
      <c r="B11" s="129" t="s">
        <v>48</v>
      </c>
      <c r="C11" s="130"/>
      <c r="D11" s="131"/>
      <c r="E11" s="40">
        <f>E12-E10</f>
        <v>17907</v>
      </c>
      <c r="F11" s="40">
        <v>19169</v>
      </c>
      <c r="G11" s="41">
        <f>IF(ISNA(ERROR.TYPE(E11/F11)),E11/F11,0)</f>
        <v>0.9341645364912098</v>
      </c>
      <c r="H11" s="42"/>
      <c r="I11" s="43"/>
      <c r="J11" s="43" t="str">
        <f t="shared" si="3"/>
        <v>↓6.58%</v>
      </c>
    </row>
    <row r="12" spans="1:10" ht="15.75" thickBot="1">
      <c r="A12" s="132" t="s">
        <v>55</v>
      </c>
      <c r="B12" s="132"/>
      <c r="C12" s="132"/>
      <c r="D12" s="133"/>
      <c r="E12" s="45">
        <f>'FEMA Referral_PHA Assignment'!C15</f>
        <v>31226</v>
      </c>
      <c r="F12" s="45">
        <v>27725</v>
      </c>
      <c r="G12" s="81">
        <f>IF(ISNA(ERROR.TYPE(E12/F12)),E12/F12,0)</f>
        <v>1.1262759242560865</v>
      </c>
      <c r="H12" s="46"/>
      <c r="I12" s="47"/>
      <c r="J12" s="47" t="str">
        <f t="shared" si="3"/>
        <v>↑12.63%</v>
      </c>
    </row>
    <row r="13" spans="2:10" ht="15">
      <c r="B13" s="44"/>
      <c r="C13" s="44"/>
      <c r="D13" s="44"/>
      <c r="E13" s="67"/>
      <c r="F13" s="48"/>
      <c r="G13" s="48"/>
      <c r="H13" s="48"/>
      <c r="I13" s="44"/>
      <c r="J13" s="44"/>
    </row>
    <row r="14" spans="1:10" ht="15.75">
      <c r="A14" s="49" t="s">
        <v>23</v>
      </c>
      <c r="B14" s="121" t="s">
        <v>93</v>
      </c>
      <c r="C14" s="121"/>
      <c r="D14" s="121"/>
      <c r="E14" s="121"/>
      <c r="F14" s="121"/>
      <c r="G14" s="121"/>
      <c r="H14" s="121"/>
      <c r="I14" s="121"/>
      <c r="J14" s="121"/>
    </row>
    <row r="15" spans="1:10" ht="15.75">
      <c r="A15" s="49"/>
      <c r="B15" s="121"/>
      <c r="C15" s="121"/>
      <c r="D15" s="121"/>
      <c r="E15" s="121"/>
      <c r="F15" s="121"/>
      <c r="G15" s="121"/>
      <c r="H15" s="121"/>
      <c r="I15" s="121"/>
      <c r="J15" s="121"/>
    </row>
    <row r="16" spans="1:10" ht="15">
      <c r="A16" s="1"/>
      <c r="B16" s="121"/>
      <c r="C16" s="121"/>
      <c r="D16" s="121"/>
      <c r="E16" s="121"/>
      <c r="F16" s="121"/>
      <c r="G16" s="121"/>
      <c r="H16" s="121"/>
      <c r="I16" s="121"/>
      <c r="J16" s="121"/>
    </row>
    <row r="17" spans="1:2" ht="15.75" hidden="1">
      <c r="A17" s="49" t="s">
        <v>15</v>
      </c>
      <c r="B17" s="57" t="s">
        <v>21</v>
      </c>
    </row>
    <row r="18" spans="1:10" ht="15.75">
      <c r="A18" s="49" t="s">
        <v>16</v>
      </c>
      <c r="B18" s="121" t="s">
        <v>34</v>
      </c>
      <c r="C18" s="121"/>
      <c r="D18" s="121"/>
      <c r="E18" s="121"/>
      <c r="F18" s="121"/>
      <c r="G18" s="121"/>
      <c r="H18" s="121"/>
      <c r="I18" s="121"/>
      <c r="J18" s="121"/>
    </row>
    <row r="19" spans="1:10" ht="15.75">
      <c r="A19" s="49"/>
      <c r="B19" s="121"/>
      <c r="C19" s="121"/>
      <c r="D19" s="121"/>
      <c r="E19" s="121"/>
      <c r="F19" s="121"/>
      <c r="G19" s="121"/>
      <c r="H19" s="121"/>
      <c r="I19" s="121"/>
      <c r="J19" s="121"/>
    </row>
    <row r="20" ht="15">
      <c r="A20" s="1"/>
    </row>
    <row r="21" ht="15">
      <c r="A21" s="1"/>
    </row>
    <row r="22" ht="15">
      <c r="A22" s="1"/>
    </row>
    <row r="23" ht="15">
      <c r="A23" s="1"/>
    </row>
  </sheetData>
  <sheetProtection/>
  <mergeCells count="7">
    <mergeCell ref="B18:J19"/>
    <mergeCell ref="B10:D10"/>
    <mergeCell ref="A1:J1"/>
    <mergeCell ref="A2:J2"/>
    <mergeCell ref="B11:D11"/>
    <mergeCell ref="B14:J16"/>
    <mergeCell ref="A12:D12"/>
  </mergeCells>
  <printOptions horizontalCentered="1"/>
  <pageMargins left="0.75" right="0.75"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tabSelected="1" view="pageBreakPreview" zoomScale="75" zoomScaleNormal="75" zoomScaleSheetLayoutView="75" zoomScalePageLayoutView="0" workbookViewId="0" topLeftCell="A1">
      <pane xSplit="2" ySplit="3" topLeftCell="C16" activePane="bottomRight" state="frozen"/>
      <selection pane="topLeft" activeCell="D13" sqref="D13:E13"/>
      <selection pane="topRight" activeCell="D13" sqref="D13:E13"/>
      <selection pane="bottomLeft" activeCell="D13" sqref="D13:E13"/>
      <selection pane="bottomRight" activeCell="D34" sqref="D34"/>
    </sheetView>
  </sheetViews>
  <sheetFormatPr defaultColWidth="72.28125" defaultRowHeight="12.75"/>
  <cols>
    <col min="1" max="1" width="14.140625" style="0" bestFit="1" customWidth="1"/>
    <col min="2" max="2" width="75.8515625" style="0" customWidth="1"/>
    <col min="3" max="7" width="15.57421875" style="0" customWidth="1"/>
  </cols>
  <sheetData>
    <row r="1" spans="1:7" ht="53.25" customHeight="1" thickBot="1">
      <c r="A1" s="134" t="s">
        <v>71</v>
      </c>
      <c r="B1" s="135"/>
      <c r="C1" s="135"/>
      <c r="D1" s="135"/>
      <c r="E1" s="135"/>
      <c r="F1" s="135"/>
      <c r="G1" s="136"/>
    </row>
    <row r="2" spans="1:7" ht="13.5" thickBot="1">
      <c r="A2" s="137" t="str">
        <f>'FEMA Referral_PHA Assignment'!A3:F3</f>
        <v>Data as of 11/17/2008</v>
      </c>
      <c r="B2" s="137"/>
      <c r="C2" s="137"/>
      <c r="D2" s="137"/>
      <c r="E2" s="137"/>
      <c r="F2" s="137"/>
      <c r="G2" s="137"/>
    </row>
    <row r="3" spans="1:7" s="51" customFormat="1" ht="54" customHeight="1" thickBot="1">
      <c r="A3" s="102" t="s">
        <v>17</v>
      </c>
      <c r="B3" s="106" t="s">
        <v>18</v>
      </c>
      <c r="C3" s="102" t="s">
        <v>85</v>
      </c>
      <c r="D3" s="102" t="s">
        <v>81</v>
      </c>
      <c r="E3" s="102" t="s">
        <v>83</v>
      </c>
      <c r="F3" s="102" t="s">
        <v>84</v>
      </c>
      <c r="G3" s="102" t="s">
        <v>82</v>
      </c>
    </row>
    <row r="4" spans="1:7" s="98" customFormat="1" ht="21" thickBot="1">
      <c r="A4" s="140" t="s">
        <v>72</v>
      </c>
      <c r="B4" s="141"/>
      <c r="C4" s="104"/>
      <c r="D4" s="104"/>
      <c r="E4" s="104"/>
      <c r="F4" s="104"/>
      <c r="G4" s="104"/>
    </row>
    <row r="5" spans="1:7" s="55" customFormat="1" ht="18">
      <c r="A5" s="52" t="s">
        <v>25</v>
      </c>
      <c r="B5" s="52" t="s">
        <v>35</v>
      </c>
      <c r="C5" s="68">
        <v>2126</v>
      </c>
      <c r="D5" s="68">
        <v>752</v>
      </c>
      <c r="E5" s="68">
        <v>547</v>
      </c>
      <c r="F5" s="68">
        <v>0</v>
      </c>
      <c r="G5" s="68">
        <v>7</v>
      </c>
    </row>
    <row r="6" spans="1:7" s="55" customFormat="1" ht="18">
      <c r="A6" s="52" t="s">
        <v>26</v>
      </c>
      <c r="B6" s="52" t="s">
        <v>36</v>
      </c>
      <c r="C6" s="68">
        <v>2102</v>
      </c>
      <c r="D6" s="68">
        <v>58</v>
      </c>
      <c r="E6" s="68">
        <v>41</v>
      </c>
      <c r="F6" s="68">
        <v>0</v>
      </c>
      <c r="G6" s="68">
        <v>4</v>
      </c>
    </row>
    <row r="7" spans="1:7" s="55" customFormat="1" ht="18">
      <c r="A7" s="52" t="s">
        <v>29</v>
      </c>
      <c r="B7" s="52" t="s">
        <v>39</v>
      </c>
      <c r="C7" s="68">
        <v>2059</v>
      </c>
      <c r="D7" s="68">
        <v>985</v>
      </c>
      <c r="E7" s="68">
        <v>107</v>
      </c>
      <c r="F7" s="68">
        <v>0</v>
      </c>
      <c r="G7" s="68">
        <v>5</v>
      </c>
    </row>
    <row r="8" spans="1:7" s="55" customFormat="1" ht="18">
      <c r="A8" s="52" t="s">
        <v>27</v>
      </c>
      <c r="B8" s="52" t="s">
        <v>38</v>
      </c>
      <c r="C8" s="68">
        <v>1396</v>
      </c>
      <c r="D8" s="68">
        <v>2</v>
      </c>
      <c r="E8" s="68">
        <v>2</v>
      </c>
      <c r="F8" s="68">
        <v>1</v>
      </c>
      <c r="G8" s="68">
        <v>5</v>
      </c>
    </row>
    <row r="9" spans="1:7" s="55" customFormat="1" ht="18">
      <c r="A9" s="52" t="s">
        <v>28</v>
      </c>
      <c r="B9" s="52" t="s">
        <v>86</v>
      </c>
      <c r="C9" s="68">
        <v>426</v>
      </c>
      <c r="D9" s="68">
        <v>242</v>
      </c>
      <c r="E9" s="68">
        <v>208</v>
      </c>
      <c r="F9" s="68">
        <v>63</v>
      </c>
      <c r="G9" s="68">
        <v>0</v>
      </c>
    </row>
    <row r="10" spans="1:7" s="55" customFormat="1" ht="18">
      <c r="A10" s="52" t="s">
        <v>31</v>
      </c>
      <c r="B10" s="52" t="s">
        <v>40</v>
      </c>
      <c r="C10" s="68">
        <v>165</v>
      </c>
      <c r="D10" s="68">
        <v>0</v>
      </c>
      <c r="E10" s="68">
        <v>0</v>
      </c>
      <c r="F10" s="68">
        <v>0</v>
      </c>
      <c r="G10" s="68">
        <v>0</v>
      </c>
    </row>
    <row r="11" spans="1:7" s="55" customFormat="1" ht="18">
      <c r="A11" s="52" t="s">
        <v>30</v>
      </c>
      <c r="B11" s="52" t="s">
        <v>87</v>
      </c>
      <c r="C11" s="68">
        <v>156</v>
      </c>
      <c r="D11" s="68">
        <v>53</v>
      </c>
      <c r="E11" s="68">
        <v>30</v>
      </c>
      <c r="F11" s="68">
        <v>3</v>
      </c>
      <c r="G11" s="68">
        <v>0</v>
      </c>
    </row>
    <row r="12" spans="1:7" s="55" customFormat="1" ht="18">
      <c r="A12" s="52" t="s">
        <v>32</v>
      </c>
      <c r="B12" s="52" t="s">
        <v>88</v>
      </c>
      <c r="C12" s="68">
        <v>140</v>
      </c>
      <c r="D12" s="68">
        <v>0</v>
      </c>
      <c r="E12" s="68">
        <v>0</v>
      </c>
      <c r="F12" s="68">
        <v>0</v>
      </c>
      <c r="G12" s="68">
        <v>1</v>
      </c>
    </row>
    <row r="13" spans="1:7" s="55" customFormat="1" ht="18">
      <c r="A13" s="52" t="s">
        <v>49</v>
      </c>
      <c r="B13" s="100" t="s">
        <v>89</v>
      </c>
      <c r="C13" s="68">
        <v>118</v>
      </c>
      <c r="D13" s="68">
        <v>0</v>
      </c>
      <c r="E13" s="68">
        <v>0</v>
      </c>
      <c r="F13" s="68">
        <v>0</v>
      </c>
      <c r="G13" s="71">
        <v>0</v>
      </c>
    </row>
    <row r="14" spans="1:7" s="55" customFormat="1" ht="18.75" thickBot="1">
      <c r="A14" s="52" t="s">
        <v>33</v>
      </c>
      <c r="B14" s="100" t="s">
        <v>37</v>
      </c>
      <c r="C14" s="68">
        <v>96</v>
      </c>
      <c r="D14" s="68">
        <v>0</v>
      </c>
      <c r="E14" s="68">
        <v>0</v>
      </c>
      <c r="F14" s="68">
        <v>0</v>
      </c>
      <c r="G14" s="71">
        <v>0</v>
      </c>
    </row>
    <row r="15" spans="1:7" s="55" customFormat="1" ht="18.75" thickBot="1">
      <c r="A15" s="138" t="s">
        <v>73</v>
      </c>
      <c r="B15" s="139"/>
      <c r="C15" s="78"/>
      <c r="D15" s="78"/>
      <c r="E15" s="78"/>
      <c r="F15" s="78"/>
      <c r="G15" s="105"/>
    </row>
    <row r="16" spans="1:7" s="55" customFormat="1" ht="18">
      <c r="A16" s="52" t="s">
        <v>74</v>
      </c>
      <c r="B16" s="53" t="s">
        <v>75</v>
      </c>
      <c r="C16" s="68">
        <v>674</v>
      </c>
      <c r="D16" s="68">
        <v>74</v>
      </c>
      <c r="E16" s="68">
        <v>51</v>
      </c>
      <c r="F16" s="68">
        <v>2</v>
      </c>
      <c r="G16" s="68">
        <v>3</v>
      </c>
    </row>
    <row r="17" spans="1:7" s="55" customFormat="1" ht="18">
      <c r="A17" s="52"/>
      <c r="B17" s="53"/>
      <c r="C17" s="68"/>
      <c r="D17" s="68"/>
      <c r="E17" s="68"/>
      <c r="F17" s="68"/>
      <c r="G17" s="68"/>
    </row>
    <row r="18" spans="1:7" s="55" customFormat="1" ht="18">
      <c r="A18" s="52" t="s">
        <v>76</v>
      </c>
      <c r="B18" s="53" t="s">
        <v>90</v>
      </c>
      <c r="C18" s="68">
        <v>3720</v>
      </c>
      <c r="D18" s="68">
        <v>91</v>
      </c>
      <c r="E18" s="68">
        <v>41</v>
      </c>
      <c r="F18" s="68">
        <v>14</v>
      </c>
      <c r="G18" s="68">
        <v>2</v>
      </c>
    </row>
    <row r="19" spans="1:7" s="55" customFormat="1" ht="18">
      <c r="A19" s="52"/>
      <c r="B19" s="53"/>
      <c r="C19" s="68"/>
      <c r="D19" s="68"/>
      <c r="E19" s="68"/>
      <c r="F19" s="68"/>
      <c r="G19" s="71"/>
    </row>
    <row r="20" spans="1:7" s="55" customFormat="1" ht="31.5">
      <c r="A20" s="52" t="s">
        <v>77</v>
      </c>
      <c r="B20" s="53" t="s">
        <v>78</v>
      </c>
      <c r="C20" s="68">
        <v>141</v>
      </c>
      <c r="D20" s="68">
        <v>5</v>
      </c>
      <c r="E20" s="68">
        <v>3</v>
      </c>
      <c r="F20" s="68">
        <v>2</v>
      </c>
      <c r="G20" s="68">
        <v>0</v>
      </c>
    </row>
    <row r="21" spans="1:7" s="55" customFormat="1" ht="18.75" thickBot="1">
      <c r="A21" s="52"/>
      <c r="B21" s="53"/>
      <c r="C21" s="69"/>
      <c r="D21" s="69"/>
      <c r="E21" s="69"/>
      <c r="F21" s="69"/>
      <c r="G21" s="103"/>
    </row>
    <row r="22" spans="1:7" s="55" customFormat="1" ht="18.75" thickBot="1">
      <c r="A22" s="101" t="s">
        <v>19</v>
      </c>
      <c r="B22" s="101"/>
      <c r="C22" s="78">
        <f>SUM(C5:C21)</f>
        <v>13319</v>
      </c>
      <c r="D22" s="78">
        <f>SUM(D5:D21)</f>
        <v>2262</v>
      </c>
      <c r="E22" s="78">
        <f>SUM(E5:E21)</f>
        <v>1030</v>
      </c>
      <c r="F22" s="78">
        <f>SUM(F5:F21)</f>
        <v>85</v>
      </c>
      <c r="G22" s="78">
        <f>SUM(G5:G21)</f>
        <v>27</v>
      </c>
    </row>
    <row r="24" spans="1:3" ht="18">
      <c r="A24" s="75" t="s">
        <v>23</v>
      </c>
      <c r="B24" s="76" t="s">
        <v>53</v>
      </c>
      <c r="C24" s="54"/>
    </row>
    <row r="25" spans="1:5" ht="18">
      <c r="A25" s="75" t="s">
        <v>15</v>
      </c>
      <c r="B25" s="76" t="s">
        <v>54</v>
      </c>
      <c r="D25" s="60"/>
      <c r="E25" s="60"/>
    </row>
    <row r="26" spans="1:6" ht="18">
      <c r="A26" s="77" t="s">
        <v>16</v>
      </c>
      <c r="B26" s="76" t="s">
        <v>56</v>
      </c>
      <c r="D26" s="60"/>
      <c r="E26" s="60"/>
      <c r="F26" s="60"/>
    </row>
    <row r="27" spans="1:6" ht="18">
      <c r="A27" s="77"/>
      <c r="B27" s="49" t="s">
        <v>57</v>
      </c>
      <c r="F27" s="60"/>
    </row>
    <row r="28" spans="1:2" ht="18">
      <c r="A28" s="77"/>
      <c r="B28" s="49" t="s">
        <v>58</v>
      </c>
    </row>
    <row r="29" spans="1:2" ht="18">
      <c r="A29" s="77"/>
      <c r="B29" s="49" t="s">
        <v>59</v>
      </c>
    </row>
    <row r="30" spans="1:2" ht="18">
      <c r="A30" s="77"/>
      <c r="B30" s="49" t="s">
        <v>64</v>
      </c>
    </row>
    <row r="31" spans="1:2" ht="18">
      <c r="A31" s="77"/>
      <c r="B31" s="49" t="s">
        <v>65</v>
      </c>
    </row>
    <row r="32" spans="1:2" ht="18">
      <c r="A32" s="77"/>
      <c r="B32" s="49" t="s">
        <v>69</v>
      </c>
    </row>
    <row r="33" spans="1:2" ht="18">
      <c r="A33" s="77"/>
      <c r="B33" s="49" t="s">
        <v>94</v>
      </c>
    </row>
    <row r="34" spans="1:2" ht="18">
      <c r="A34" s="77"/>
      <c r="B34" s="49" t="s">
        <v>95</v>
      </c>
    </row>
    <row r="35" spans="1:2" ht="18">
      <c r="A35" s="77" t="s">
        <v>61</v>
      </c>
      <c r="B35" s="97" t="s">
        <v>62</v>
      </c>
    </row>
    <row r="36" spans="1:2" ht="18">
      <c r="A36" s="77" t="s">
        <v>63</v>
      </c>
      <c r="B36" s="97" t="s">
        <v>66</v>
      </c>
    </row>
    <row r="37" spans="1:2" ht="18">
      <c r="A37" s="77"/>
      <c r="B37" s="49" t="s">
        <v>67</v>
      </c>
    </row>
    <row r="38" spans="1:2" ht="18">
      <c r="A38" s="77"/>
      <c r="B38" s="49" t="s">
        <v>68</v>
      </c>
    </row>
    <row r="39" ht="18">
      <c r="A39" s="77"/>
    </row>
    <row r="40" ht="18">
      <c r="A40" s="77"/>
    </row>
    <row r="41" ht="18">
      <c r="A41" s="77"/>
    </row>
    <row r="42" ht="18">
      <c r="A42" s="77"/>
    </row>
    <row r="43" ht="18">
      <c r="A43" s="77"/>
    </row>
    <row r="44" ht="18">
      <c r="A44" s="77"/>
    </row>
    <row r="45" ht="18">
      <c r="A45" s="77"/>
    </row>
    <row r="46" ht="18">
      <c r="A46" s="77"/>
    </row>
    <row r="47" ht="18">
      <c r="A47" s="77"/>
    </row>
    <row r="48" ht="18">
      <c r="A48" s="77"/>
    </row>
    <row r="49" ht="18">
      <c r="A49" s="77"/>
    </row>
    <row r="50" ht="18">
      <c r="A50" s="77"/>
    </row>
    <row r="51" ht="18">
      <c r="A51" s="77"/>
    </row>
    <row r="52" ht="18">
      <c r="A52" s="77"/>
    </row>
    <row r="53" ht="18">
      <c r="A53" s="77"/>
    </row>
    <row r="54" ht="18">
      <c r="A54" s="77"/>
    </row>
    <row r="55" ht="18">
      <c r="A55" s="77"/>
    </row>
    <row r="56" ht="18">
      <c r="A56" s="77"/>
    </row>
  </sheetData>
  <sheetProtection/>
  <mergeCells count="4">
    <mergeCell ref="A1:G1"/>
    <mergeCell ref="A2:G2"/>
    <mergeCell ref="A15:B15"/>
    <mergeCell ref="A4:B4"/>
  </mergeCells>
  <printOptions/>
  <pageMargins left="0.75" right="0.75" top="1" bottom="1" header="0.5" footer="0.5"/>
  <pageSetup fitToHeight="1" fitToWidth="1" horizontalDpi="600" verticalDpi="600" orientation="portrait"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nturner</cp:lastModifiedBy>
  <cp:lastPrinted>2008-11-18T01:04:51Z</cp:lastPrinted>
  <dcterms:created xsi:type="dcterms:W3CDTF">2008-10-27T19:02:20Z</dcterms:created>
  <dcterms:modified xsi:type="dcterms:W3CDTF">2008-11-18T18:58:04Z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-1384700591</vt:i4>
  </property>
  <property fmtid="{D5CDD505-2E9C-101B-9397-08002B2CF9AE}" pid="4" name="_EmailSubject">
    <vt:lpwstr>DHAP Ike Status Report as of 11-17-08</vt:lpwstr>
  </property>
  <property fmtid="{D5CDD505-2E9C-101B-9397-08002B2CF9AE}" pid="5" name="_AuthorEmail">
    <vt:lpwstr>Niklaas.Hickman@hud.gov</vt:lpwstr>
  </property>
  <property fmtid="{D5CDD505-2E9C-101B-9397-08002B2CF9AE}" pid="6" name="_AuthorEmailDisplayName">
    <vt:lpwstr>Hickman, Niklaas</vt:lpwstr>
  </property>
  <property fmtid="{D5CDD505-2E9C-101B-9397-08002B2CF9AE}" pid="7" name="_PreviousAdHocReviewCycleID">
    <vt:i4>2135136139</vt:i4>
  </property>
</Properties>
</file>