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250" activeTab="0"/>
  </bookViews>
  <sheets>
    <sheet name="OSS &amp; PurchPwr Data" sheetId="1" r:id="rId1"/>
  </sheets>
  <definedNames>
    <definedName name="_xlnm.Print_Area" localSheetId="0">'OSS &amp; PurchPwr Data'!$C$3:$L$201</definedName>
  </definedNames>
  <calcPr fullCalcOnLoad="1"/>
</workbook>
</file>

<file path=xl/sharedStrings.xml><?xml version="1.0" encoding="utf-8"?>
<sst xmlns="http://schemas.openxmlformats.org/spreadsheetml/2006/main" count="343" uniqueCount="28">
  <si>
    <t>Avista</t>
  </si>
  <si>
    <t>PP</t>
  </si>
  <si>
    <t>SS</t>
  </si>
  <si>
    <t>IPC</t>
  </si>
  <si>
    <t>RQ</t>
  </si>
  <si>
    <t>LF</t>
  </si>
  <si>
    <t>IF</t>
  </si>
  <si>
    <t>SF</t>
  </si>
  <si>
    <t>LU</t>
  </si>
  <si>
    <t>IU</t>
  </si>
  <si>
    <t>OS</t>
  </si>
  <si>
    <t>EX</t>
  </si>
  <si>
    <t>AD</t>
  </si>
  <si>
    <t>PAC</t>
  </si>
  <si>
    <t>NA</t>
  </si>
  <si>
    <t>PGE</t>
  </si>
  <si>
    <t>PSE</t>
  </si>
  <si>
    <t>NW</t>
  </si>
  <si>
    <t>SNOPUD</t>
  </si>
  <si>
    <t>Sales for Resale</t>
  </si>
  <si>
    <t>Purchased Power</t>
  </si>
  <si>
    <t>MWh</t>
  </si>
  <si>
    <t>Average PP</t>
  </si>
  <si>
    <t>Average SS</t>
  </si>
  <si>
    <t>Mid Point</t>
  </si>
  <si>
    <t>1/2 difference</t>
  </si>
  <si>
    <t>Percentage Spread</t>
  </si>
  <si>
    <t>Franklin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</si>
</sst>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#,##0.000_);[Red]\(#,##0.000\)"/>
    <numFmt numFmtId="190" formatCode="0;[Red]0"/>
    <numFmt numFmtId="191" formatCode="#,##0.00000"/>
    <numFmt numFmtId="192" formatCode="#,##0.000;[Red]\(#,##0.000\)"/>
    <numFmt numFmtId="193" formatCode="_(* #,##0.0_);_(* \(#,##0.0\);_(* &quot;-&quot;?_);_(@_)"/>
    <numFmt numFmtId="194" formatCode="#,##0.0;[Red]\(#,##0.0\)"/>
    <numFmt numFmtId="195" formatCode="#,##0.00;[Red]\(#,##0.00\)"/>
    <numFmt numFmtId="196" formatCode="0.0000%"/>
    <numFmt numFmtId="197" formatCode="0.00000%"/>
    <numFmt numFmtId="198" formatCode="0.00000000000000000000"/>
    <numFmt numFmtId="199" formatCode="#,##0.000"/>
    <numFmt numFmtId="200" formatCode="#,##0.0000_);[Red]\(#,##0.0000\)"/>
    <numFmt numFmtId="201" formatCode="0.000000000000000%"/>
    <numFmt numFmtId="202" formatCode="0.0000"/>
    <numFmt numFmtId="203" formatCode="_(&quot;$&quot;* #,##0.0000_);_(&quot;$&quot;* \(#,##0.0000\);_(&quot;$&quot;* &quot;-&quot;??_);_(@_)"/>
    <numFmt numFmtId="204" formatCode="0.0000000"/>
    <numFmt numFmtId="205" formatCode="0.000000"/>
    <numFmt numFmtId="206" formatCode="0.00000"/>
    <numFmt numFmtId="207" formatCode="&quot;$&quot;#,##0.00"/>
    <numFmt numFmtId="208" formatCode="_(* #,##0.0000_);_(* \(#,##0.0000\);_(* &quot;-&quot;????_);_(@_)"/>
    <numFmt numFmtId="209" formatCode="#,##0.00000_);[Red]\(#,##0.00000\)"/>
    <numFmt numFmtId="210" formatCode="#,##0.000000_);[Red]\(#,##0.000000\)"/>
    <numFmt numFmtId="211" formatCode="#,##0.0000000_);[Red]\(#,##0.0000000\)"/>
    <numFmt numFmtId="212" formatCode="#,##0.00000000_);[Red]\(#,##0.00000000\)"/>
    <numFmt numFmtId="213" formatCode="0.0000000%"/>
    <numFmt numFmtId="214" formatCode="_(* #,##0.000_);_(* \(#,##0.000\);_(* &quot;-&quot;???_);_(@_)"/>
    <numFmt numFmtId="215" formatCode="#,##0.0000"/>
    <numFmt numFmtId="216" formatCode="##."/>
    <numFmt numFmtId="217" formatCode="0.000000%"/>
    <numFmt numFmtId="218" formatCode="&quot;$&quot;#,##0"/>
  </numFmts>
  <fonts count="24">
    <font>
      <sz val="12"/>
      <name val="Times New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Helv"/>
      <family val="0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22" fillId="24" borderId="0" xfId="57" applyNumberFormat="1" applyFont="1" applyFill="1" applyBorder="1" applyAlignment="1">
      <alignment horizontal="right"/>
      <protection/>
    </xf>
    <xf numFmtId="0" fontId="23" fillId="24" borderId="1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177" fontId="23" fillId="24" borderId="0" xfId="44" applyNumberFormat="1" applyFont="1" applyFill="1" applyBorder="1" applyAlignment="1">
      <alignment horizontal="right"/>
    </xf>
    <xf numFmtId="164" fontId="23" fillId="24" borderId="0" xfId="57" applyNumberFormat="1" applyFont="1" applyFill="1" applyBorder="1" applyAlignment="1">
      <alignment horizontal="right"/>
      <protection/>
    </xf>
    <xf numFmtId="164" fontId="22" fillId="24" borderId="0" xfId="57" applyNumberFormat="1" applyFont="1" applyFill="1" applyBorder="1" applyAlignment="1" quotePrefix="1">
      <alignment horizontal="right"/>
      <protection/>
    </xf>
    <xf numFmtId="192" fontId="23" fillId="24" borderId="0" xfId="0" applyNumberFormat="1" applyFont="1" applyFill="1" applyBorder="1" applyAlignment="1">
      <alignment/>
    </xf>
    <xf numFmtId="167" fontId="22" fillId="24" borderId="11" xfId="60" applyNumberFormat="1" applyFont="1" applyFill="1" applyBorder="1" applyAlignment="1">
      <alignment/>
    </xf>
    <xf numFmtId="167" fontId="23" fillId="24" borderId="0" xfId="60" applyNumberFormat="1" applyFont="1" applyFill="1" applyAlignment="1">
      <alignment/>
    </xf>
    <xf numFmtId="167" fontId="22" fillId="24" borderId="12" xfId="60" applyNumberFormat="1" applyFont="1" applyFill="1" applyBorder="1" applyAlignment="1">
      <alignment/>
    </xf>
    <xf numFmtId="10" fontId="23" fillId="24" borderId="0" xfId="60" applyNumberFormat="1" applyFont="1" applyFill="1" applyBorder="1" applyAlignment="1">
      <alignment horizontal="right"/>
    </xf>
    <xf numFmtId="10" fontId="23" fillId="24" borderId="0" xfId="60" applyNumberFormat="1" applyFont="1" applyFill="1" applyBorder="1" applyAlignment="1">
      <alignment/>
    </xf>
    <xf numFmtId="10" fontId="22" fillId="24" borderId="0" xfId="60" applyNumberFormat="1" applyFont="1" applyFill="1" applyBorder="1" applyAlignment="1">
      <alignment horizontal="right"/>
    </xf>
    <xf numFmtId="167" fontId="22" fillId="24" borderId="12" xfId="60" applyNumberFormat="1" applyFont="1" applyFill="1" applyBorder="1" applyAlignment="1">
      <alignment horizontal="left" indent="1"/>
    </xf>
    <xf numFmtId="164" fontId="22" fillId="24" borderId="0" xfId="57" applyNumberFormat="1" applyFont="1" applyFill="1" applyBorder="1" applyProtection="1">
      <alignment/>
      <protection/>
    </xf>
    <xf numFmtId="167" fontId="22" fillId="24" borderId="12" xfId="60" applyNumberFormat="1" applyFont="1" applyFill="1" applyBorder="1" applyAlignment="1">
      <alignment horizontal="right"/>
    </xf>
    <xf numFmtId="0" fontId="23" fillId="24" borderId="13" xfId="0" applyFont="1" applyFill="1" applyBorder="1" applyAlignment="1">
      <alignment/>
    </xf>
    <xf numFmtId="164" fontId="22" fillId="24" borderId="10" xfId="57" applyNumberFormat="1" applyFont="1" applyFill="1" applyBorder="1" applyAlignment="1">
      <alignment horizontal="right"/>
      <protection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9" fontId="23" fillId="24" borderId="16" xfId="60" applyFont="1" applyFill="1" applyBorder="1" applyAlignment="1">
      <alignment/>
    </xf>
    <xf numFmtId="44" fontId="23" fillId="24" borderId="0" xfId="44" applyFont="1" applyFill="1" applyBorder="1" applyAlignment="1">
      <alignment/>
    </xf>
    <xf numFmtId="178" fontId="23" fillId="24" borderId="0" xfId="44" applyNumberFormat="1" applyFont="1" applyFill="1" applyBorder="1" applyAlignment="1">
      <alignment/>
    </xf>
    <xf numFmtId="167" fontId="23" fillId="24" borderId="0" xfId="60" applyNumberFormat="1" applyFont="1" applyFill="1" applyBorder="1" applyAlignment="1">
      <alignment/>
    </xf>
    <xf numFmtId="0" fontId="23" fillId="24" borderId="17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164" fontId="22" fillId="24" borderId="18" xfId="57" applyNumberFormat="1" applyFont="1" applyFill="1" applyBorder="1" applyAlignment="1">
      <alignment horizontal="right"/>
      <protection/>
    </xf>
    <xf numFmtId="10" fontId="23" fillId="24" borderId="18" xfId="60" applyNumberFormat="1" applyFont="1" applyFill="1" applyBorder="1" applyAlignment="1">
      <alignment/>
    </xf>
    <xf numFmtId="10" fontId="23" fillId="24" borderId="18" xfId="60" applyNumberFormat="1" applyFont="1" applyFill="1" applyBorder="1" applyAlignment="1">
      <alignment horizontal="right"/>
    </xf>
    <xf numFmtId="164" fontId="23" fillId="24" borderId="18" xfId="57" applyNumberFormat="1" applyFont="1" applyFill="1" applyBorder="1" applyAlignment="1">
      <alignment horizontal="right"/>
      <protection/>
    </xf>
    <xf numFmtId="0" fontId="23" fillId="24" borderId="19" xfId="0" applyFont="1" applyFill="1" applyBorder="1" applyAlignment="1">
      <alignment/>
    </xf>
    <xf numFmtId="10" fontId="23" fillId="24" borderId="10" xfId="60" applyNumberFormat="1" applyFont="1" applyFill="1" applyBorder="1" applyAlignment="1">
      <alignment/>
    </xf>
    <xf numFmtId="10" fontId="23" fillId="24" borderId="10" xfId="60" applyNumberFormat="1" applyFont="1" applyFill="1" applyBorder="1" applyAlignment="1">
      <alignment horizontal="right"/>
    </xf>
    <xf numFmtId="164" fontId="23" fillId="24" borderId="10" xfId="57" applyNumberFormat="1" applyFont="1" applyFill="1" applyBorder="1" applyAlignment="1">
      <alignment horizontal="right"/>
      <protection/>
    </xf>
    <xf numFmtId="10" fontId="22" fillId="24" borderId="15" xfId="60" applyNumberFormat="1" applyFont="1" applyFill="1" applyBorder="1" applyAlignment="1">
      <alignment horizontal="right"/>
    </xf>
    <xf numFmtId="167" fontId="23" fillId="24" borderId="18" xfId="60" applyNumberFormat="1" applyFont="1" applyFill="1" applyBorder="1" applyAlignment="1">
      <alignment/>
    </xf>
    <xf numFmtId="194" fontId="23" fillId="24" borderId="18" xfId="57" applyNumberFormat="1" applyFont="1" applyFill="1" applyBorder="1" applyAlignment="1">
      <alignment horizontal="right"/>
      <protection/>
    </xf>
    <xf numFmtId="164" fontId="22" fillId="24" borderId="16" xfId="57" applyNumberFormat="1" applyFont="1" applyFill="1" applyBorder="1" applyAlignment="1">
      <alignment horizontal="right"/>
      <protection/>
    </xf>
    <xf numFmtId="167" fontId="22" fillId="24" borderId="0" xfId="60" applyNumberFormat="1" applyFont="1" applyFill="1" applyBorder="1" applyAlignment="1">
      <alignment/>
    </xf>
    <xf numFmtId="10" fontId="22" fillId="24" borderId="12" xfId="6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st Approv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8"/>
  <sheetViews>
    <sheetView tabSelected="1" zoomScale="75" zoomScaleNormal="75" workbookViewId="0" topLeftCell="A1">
      <selection activeCell="C3" sqref="C3"/>
    </sheetView>
  </sheetViews>
  <sheetFormatPr defaultColWidth="9.00390625" defaultRowHeight="15.75"/>
  <cols>
    <col min="1" max="2" width="9.00390625" style="4" customWidth="1"/>
    <col min="3" max="3" width="16.125" style="1" bestFit="1" customWidth="1"/>
    <col min="4" max="4" width="17.625" style="3" bestFit="1" customWidth="1"/>
    <col min="5" max="5" width="14.25390625" style="4" bestFit="1" customWidth="1"/>
    <col min="6" max="7" width="14.125" style="4" bestFit="1" customWidth="1"/>
    <col min="8" max="8" width="8.375" style="4" bestFit="1" customWidth="1"/>
    <col min="9" max="9" width="4.875" style="4" customWidth="1"/>
    <col min="10" max="10" width="10.125" style="4" bestFit="1" customWidth="1"/>
    <col min="11" max="11" width="10.50390625" style="4" bestFit="1" customWidth="1"/>
    <col min="12" max="12" width="11.50390625" style="4" bestFit="1" customWidth="1"/>
    <col min="13" max="14" width="9.00390625" style="3" customWidth="1"/>
    <col min="15" max="15" width="12.375" style="3" bestFit="1" customWidth="1"/>
    <col min="16" max="16" width="8.875" style="3" bestFit="1" customWidth="1"/>
    <col min="17" max="31" width="9.00390625" style="3" customWidth="1"/>
    <col min="32" max="16384" width="9.00390625" style="4" customWidth="1"/>
  </cols>
  <sheetData>
    <row r="1" ht="15.75" thickBot="1"/>
    <row r="2" spans="2:13" ht="15">
      <c r="B2" s="18"/>
      <c r="C2" s="19"/>
      <c r="D2" s="2"/>
      <c r="E2" s="2"/>
      <c r="F2" s="2"/>
      <c r="G2" s="2"/>
      <c r="H2" s="2"/>
      <c r="I2" s="2"/>
      <c r="J2" s="2"/>
      <c r="K2" s="2"/>
      <c r="L2" s="2"/>
      <c r="M2" s="20"/>
    </row>
    <row r="3" spans="2:13" ht="15">
      <c r="B3" s="21"/>
      <c r="C3" s="1" t="s">
        <v>0</v>
      </c>
      <c r="E3" s="22">
        <v>2004</v>
      </c>
      <c r="F3" s="22">
        <v>2005</v>
      </c>
      <c r="G3" s="22">
        <v>2006</v>
      </c>
      <c r="H3" s="22"/>
      <c r="I3" s="22"/>
      <c r="J3" s="22">
        <v>2004</v>
      </c>
      <c r="K3" s="22">
        <v>2005</v>
      </c>
      <c r="L3" s="22">
        <v>2006</v>
      </c>
      <c r="M3" s="23"/>
    </row>
    <row r="4" spans="2:13" ht="15">
      <c r="B4" s="21"/>
      <c r="E4" s="3"/>
      <c r="F4" s="3"/>
      <c r="G4" s="3"/>
      <c r="H4" s="3"/>
      <c r="I4" s="3"/>
      <c r="J4" s="22" t="s">
        <v>21</v>
      </c>
      <c r="K4" s="3"/>
      <c r="L4" s="3"/>
      <c r="M4" s="23"/>
    </row>
    <row r="5" spans="2:13" ht="15">
      <c r="B5" s="21"/>
      <c r="C5" s="1" t="s">
        <v>20</v>
      </c>
      <c r="D5" s="1" t="s">
        <v>4</v>
      </c>
      <c r="E5" s="5">
        <v>4111</v>
      </c>
      <c r="F5" s="5">
        <v>4860</v>
      </c>
      <c r="G5" s="5">
        <v>6183</v>
      </c>
      <c r="H5" s="3"/>
      <c r="I5" s="1" t="s">
        <v>4</v>
      </c>
      <c r="J5" s="6">
        <v>0</v>
      </c>
      <c r="K5" s="6">
        <v>38</v>
      </c>
      <c r="L5" s="6">
        <v>124</v>
      </c>
      <c r="M5" s="23"/>
    </row>
    <row r="6" spans="2:13" ht="15">
      <c r="B6" s="21"/>
      <c r="D6" s="1" t="s">
        <v>5</v>
      </c>
      <c r="E6" s="5">
        <v>12749802</v>
      </c>
      <c r="F6" s="5">
        <v>11877298</v>
      </c>
      <c r="G6" s="5">
        <v>12903902</v>
      </c>
      <c r="H6" s="3"/>
      <c r="I6" s="1" t="s">
        <v>5</v>
      </c>
      <c r="J6" s="6">
        <v>438391</v>
      </c>
      <c r="K6" s="6">
        <v>457836</v>
      </c>
      <c r="L6" s="6">
        <v>362075</v>
      </c>
      <c r="M6" s="23"/>
    </row>
    <row r="7" spans="2:13" ht="15">
      <c r="B7" s="21"/>
      <c r="D7" s="1" t="s">
        <v>6</v>
      </c>
      <c r="E7" s="5">
        <v>26271191</v>
      </c>
      <c r="F7" s="5">
        <v>26266566</v>
      </c>
      <c r="G7" s="5">
        <v>26191912</v>
      </c>
      <c r="H7" s="3"/>
      <c r="I7" s="1" t="s">
        <v>6</v>
      </c>
      <c r="J7" s="6">
        <v>885731</v>
      </c>
      <c r="K7" s="6">
        <v>882372</v>
      </c>
      <c r="L7" s="6">
        <v>878284</v>
      </c>
      <c r="M7" s="23"/>
    </row>
    <row r="8" spans="2:13" ht="15">
      <c r="B8" s="21"/>
      <c r="D8" s="1" t="s">
        <v>7</v>
      </c>
      <c r="E8" s="5">
        <v>93694368</v>
      </c>
      <c r="F8" s="5">
        <v>180444332</v>
      </c>
      <c r="G8" s="5">
        <v>113803605</v>
      </c>
      <c r="H8" s="3"/>
      <c r="I8" s="1" t="s">
        <v>7</v>
      </c>
      <c r="J8" s="6">
        <v>2144927</v>
      </c>
      <c r="K8" s="6">
        <v>3148858</v>
      </c>
      <c r="L8" s="6">
        <v>2418310</v>
      </c>
      <c r="M8" s="23"/>
    </row>
    <row r="9" spans="2:13" ht="15">
      <c r="B9" s="21"/>
      <c r="D9" s="1" t="s">
        <v>8</v>
      </c>
      <c r="E9" s="5">
        <v>35078323</v>
      </c>
      <c r="F9" s="5">
        <v>34971204</v>
      </c>
      <c r="G9" s="5">
        <v>41336441</v>
      </c>
      <c r="H9" s="3"/>
      <c r="I9" s="1" t="s">
        <v>8</v>
      </c>
      <c r="J9" s="6">
        <v>1447477</v>
      </c>
      <c r="K9" s="6">
        <v>1494022</v>
      </c>
      <c r="L9" s="6">
        <v>1627926</v>
      </c>
      <c r="M9" s="23"/>
    </row>
    <row r="10" spans="2:13" ht="15">
      <c r="B10" s="21"/>
      <c r="D10" s="1" t="s">
        <v>9</v>
      </c>
      <c r="E10" s="5">
        <v>1525477</v>
      </c>
      <c r="F10" s="5">
        <v>1410830</v>
      </c>
      <c r="G10" s="5">
        <v>1532242</v>
      </c>
      <c r="H10" s="3"/>
      <c r="I10" s="1" t="s">
        <v>9</v>
      </c>
      <c r="J10" s="6">
        <v>37797</v>
      </c>
      <c r="K10" s="6">
        <v>36846</v>
      </c>
      <c r="L10" s="6">
        <v>36513</v>
      </c>
      <c r="M10" s="23"/>
    </row>
    <row r="11" spans="2:13" ht="15">
      <c r="B11" s="21"/>
      <c r="D11" s="1" t="s">
        <v>10</v>
      </c>
      <c r="E11" s="5">
        <v>15218</v>
      </c>
      <c r="F11" s="5">
        <v>18276</v>
      </c>
      <c r="G11" s="5">
        <v>702316</v>
      </c>
      <c r="H11" s="3"/>
      <c r="I11" s="1" t="s">
        <v>10</v>
      </c>
      <c r="J11" s="6">
        <v>0</v>
      </c>
      <c r="K11" s="6">
        <v>0</v>
      </c>
      <c r="L11" s="6">
        <v>0</v>
      </c>
      <c r="M11" s="23"/>
    </row>
    <row r="12" spans="2:13" ht="15">
      <c r="B12" s="21"/>
      <c r="D12" s="1" t="s">
        <v>11</v>
      </c>
      <c r="E12" s="5">
        <v>2535605</v>
      </c>
      <c r="F12" s="5">
        <v>2084254</v>
      </c>
      <c r="G12" s="5">
        <v>3606618</v>
      </c>
      <c r="H12" s="3"/>
      <c r="I12" s="1" t="s">
        <v>11</v>
      </c>
      <c r="J12" s="6">
        <v>560</v>
      </c>
      <c r="K12" s="6">
        <v>0</v>
      </c>
      <c r="L12" s="6">
        <v>0</v>
      </c>
      <c r="M12" s="23"/>
    </row>
    <row r="13" spans="2:13" ht="15">
      <c r="B13" s="21"/>
      <c r="D13" s="1" t="s">
        <v>12</v>
      </c>
      <c r="E13" s="5">
        <v>0</v>
      </c>
      <c r="F13" s="5">
        <v>0</v>
      </c>
      <c r="G13" s="5">
        <v>0</v>
      </c>
      <c r="H13" s="3"/>
      <c r="I13" s="1" t="s">
        <v>12</v>
      </c>
      <c r="J13" s="6">
        <v>0</v>
      </c>
      <c r="K13" s="6">
        <v>0</v>
      </c>
      <c r="L13" s="6">
        <v>0</v>
      </c>
      <c r="M13" s="23"/>
    </row>
    <row r="14" spans="2:13" ht="15">
      <c r="B14" s="21"/>
      <c r="D14" s="1"/>
      <c r="E14" s="5"/>
      <c r="F14" s="5"/>
      <c r="G14" s="5"/>
      <c r="H14" s="3"/>
      <c r="I14" s="1"/>
      <c r="J14" s="6"/>
      <c r="K14" s="6"/>
      <c r="L14" s="6"/>
      <c r="M14" s="23"/>
    </row>
    <row r="15" spans="2:13" ht="15">
      <c r="B15" s="21"/>
      <c r="D15" s="1"/>
      <c r="E15" s="5"/>
      <c r="F15" s="5"/>
      <c r="G15" s="5"/>
      <c r="H15" s="3"/>
      <c r="I15" s="1"/>
      <c r="J15" s="6"/>
      <c r="K15" s="6"/>
      <c r="L15" s="6"/>
      <c r="M15" s="23"/>
    </row>
    <row r="16" spans="2:13" ht="15">
      <c r="B16" s="21"/>
      <c r="D16" s="1"/>
      <c r="E16" s="5"/>
      <c r="F16" s="5"/>
      <c r="G16" s="5"/>
      <c r="H16" s="3"/>
      <c r="I16" s="1"/>
      <c r="J16" s="22" t="s">
        <v>21</v>
      </c>
      <c r="K16" s="6"/>
      <c r="L16" s="6"/>
      <c r="M16" s="23"/>
    </row>
    <row r="17" spans="2:13" ht="15">
      <c r="B17" s="21"/>
      <c r="C17" s="1" t="s">
        <v>19</v>
      </c>
      <c r="D17" s="1" t="s">
        <v>4</v>
      </c>
      <c r="E17" s="5">
        <v>0</v>
      </c>
      <c r="F17" s="5">
        <v>0</v>
      </c>
      <c r="G17" s="5">
        <v>0</v>
      </c>
      <c r="H17" s="3"/>
      <c r="I17" s="1" t="s">
        <v>4</v>
      </c>
      <c r="J17" s="6">
        <v>0</v>
      </c>
      <c r="K17" s="6">
        <v>0</v>
      </c>
      <c r="L17" s="6">
        <v>0</v>
      </c>
      <c r="M17" s="23"/>
    </row>
    <row r="18" spans="2:13" ht="15">
      <c r="B18" s="21"/>
      <c r="D18" s="1" t="s">
        <v>5</v>
      </c>
      <c r="E18" s="5">
        <v>4119289</v>
      </c>
      <c r="F18" s="5">
        <v>5272397</v>
      </c>
      <c r="G18" s="5">
        <v>9039526</v>
      </c>
      <c r="H18" s="3"/>
      <c r="I18" s="1" t="s">
        <v>5</v>
      </c>
      <c r="J18" s="6">
        <v>55225</v>
      </c>
      <c r="K18" s="6">
        <v>57573</v>
      </c>
      <c r="L18" s="6">
        <v>122445</v>
      </c>
      <c r="M18" s="23"/>
    </row>
    <row r="19" spans="2:13" ht="15">
      <c r="B19" s="21"/>
      <c r="D19" s="1" t="s">
        <v>6</v>
      </c>
      <c r="E19" s="5">
        <v>1229175</v>
      </c>
      <c r="F19" s="5">
        <v>990341</v>
      </c>
      <c r="G19" s="5">
        <v>3449688</v>
      </c>
      <c r="H19" s="3"/>
      <c r="I19" s="1" t="s">
        <v>6</v>
      </c>
      <c r="J19" s="6">
        <v>16135</v>
      </c>
      <c r="K19" s="6">
        <v>8128</v>
      </c>
      <c r="L19" s="6">
        <v>32833</v>
      </c>
      <c r="M19" s="23"/>
    </row>
    <row r="20" spans="2:13" ht="15">
      <c r="B20" s="21"/>
      <c r="D20" s="1" t="s">
        <v>7</v>
      </c>
      <c r="E20" s="5">
        <v>84652780</v>
      </c>
      <c r="F20" s="5">
        <v>215537447</v>
      </c>
      <c r="G20" s="5">
        <v>163105424</v>
      </c>
      <c r="H20" s="3"/>
      <c r="I20" s="1" t="s">
        <v>7</v>
      </c>
      <c r="J20" s="6">
        <v>2161327</v>
      </c>
      <c r="K20" s="6">
        <v>4078716</v>
      </c>
      <c r="L20" s="6">
        <v>3397421</v>
      </c>
      <c r="M20" s="23"/>
    </row>
    <row r="21" spans="2:13" ht="15">
      <c r="B21" s="21"/>
      <c r="D21" s="1" t="s">
        <v>8</v>
      </c>
      <c r="E21" s="5">
        <v>0</v>
      </c>
      <c r="F21" s="5">
        <v>0</v>
      </c>
      <c r="G21" s="5">
        <v>0</v>
      </c>
      <c r="H21" s="3"/>
      <c r="I21" s="1" t="s">
        <v>8</v>
      </c>
      <c r="J21" s="6">
        <v>0</v>
      </c>
      <c r="K21" s="6">
        <v>0</v>
      </c>
      <c r="L21" s="6">
        <v>0</v>
      </c>
      <c r="M21" s="23"/>
    </row>
    <row r="22" spans="2:13" ht="15">
      <c r="B22" s="21"/>
      <c r="D22" s="1" t="s">
        <v>9</v>
      </c>
      <c r="E22" s="5">
        <v>0</v>
      </c>
      <c r="F22" s="5">
        <v>0</v>
      </c>
      <c r="G22" s="5">
        <v>0</v>
      </c>
      <c r="H22" s="3"/>
      <c r="I22" s="1" t="s">
        <v>9</v>
      </c>
      <c r="J22" s="6">
        <v>0</v>
      </c>
      <c r="K22" s="6">
        <v>0</v>
      </c>
      <c r="L22" s="6">
        <v>0</v>
      </c>
      <c r="M22" s="23"/>
    </row>
    <row r="23" spans="2:13" ht="15">
      <c r="B23" s="21"/>
      <c r="D23" s="1" t="s">
        <v>10</v>
      </c>
      <c r="E23" s="5">
        <v>0</v>
      </c>
      <c r="F23" s="5">
        <v>0</v>
      </c>
      <c r="G23" s="5">
        <v>0</v>
      </c>
      <c r="H23" s="3"/>
      <c r="I23" s="1" t="s">
        <v>10</v>
      </c>
      <c r="J23" s="6">
        <v>0</v>
      </c>
      <c r="K23" s="6">
        <v>0</v>
      </c>
      <c r="L23" s="6">
        <v>0</v>
      </c>
      <c r="M23" s="24"/>
    </row>
    <row r="24" spans="2:13" ht="15">
      <c r="B24" s="21"/>
      <c r="D24" s="1" t="s">
        <v>11</v>
      </c>
      <c r="E24" s="5">
        <v>0</v>
      </c>
      <c r="F24" s="5">
        <v>0</v>
      </c>
      <c r="G24" s="5">
        <v>0</v>
      </c>
      <c r="H24" s="3"/>
      <c r="I24" s="1" t="s">
        <v>11</v>
      </c>
      <c r="J24" s="6">
        <v>0</v>
      </c>
      <c r="K24" s="6">
        <v>0</v>
      </c>
      <c r="L24" s="6">
        <v>0</v>
      </c>
      <c r="M24" s="23"/>
    </row>
    <row r="25" spans="2:13" ht="15">
      <c r="B25" s="21"/>
      <c r="D25" s="1"/>
      <c r="E25" s="6"/>
      <c r="F25" s="6"/>
      <c r="G25" s="6"/>
      <c r="H25" s="3"/>
      <c r="I25" s="1"/>
      <c r="J25" s="6"/>
      <c r="K25" s="6"/>
      <c r="L25" s="6"/>
      <c r="M25" s="23"/>
    </row>
    <row r="26" spans="2:13" ht="15">
      <c r="B26" s="21"/>
      <c r="D26" s="1" t="s">
        <v>22</v>
      </c>
      <c r="E26" s="6">
        <f>IF((J8+J11+J12+J13)=0,0,(E8+E11+E12+E13)/(J8+J11+J12+J13))</f>
        <v>44.859368059559436</v>
      </c>
      <c r="F26" s="6">
        <f>IF((K8+K11+K12+K13)=0,0,(F8+F11+F12+F13)/(K8+K11+K12+K13))</f>
        <v>57.97240205814298</v>
      </c>
      <c r="G26" s="6">
        <f>IF((L8+L11+L12+L13)=0,0,(G8+G11+G12+G13)/(L8+L11+L12+L13))</f>
        <v>48.840942228250306</v>
      </c>
      <c r="H26" s="3"/>
      <c r="I26" s="6"/>
      <c r="J26" s="6"/>
      <c r="K26" s="6"/>
      <c r="L26" s="6"/>
      <c r="M26" s="23"/>
    </row>
    <row r="27" spans="2:13" ht="15">
      <c r="B27" s="21"/>
      <c r="C27" s="3"/>
      <c r="D27" s="1" t="s">
        <v>23</v>
      </c>
      <c r="E27" s="6">
        <f>IF((J20+J23+J24)=0,0,(E20+E23+E24)/(J20+J23+J24))</f>
        <v>39.16703950859819</v>
      </c>
      <c r="F27" s="6">
        <f>IF((K20+K23+K24)=0,0,(F20+F23+F24)/(K20+K23+K24))</f>
        <v>52.84443609214272</v>
      </c>
      <c r="G27" s="6">
        <f>IF((L20+L23+L24)=0,0,(G20+G23+G24)/(L20+L23+L24))</f>
        <v>48.00859946412293</v>
      </c>
      <c r="H27" s="3"/>
      <c r="I27" s="6"/>
      <c r="J27" s="6"/>
      <c r="K27" s="6"/>
      <c r="L27" s="6"/>
      <c r="M27" s="23"/>
    </row>
    <row r="28" spans="2:13" ht="15">
      <c r="B28" s="21"/>
      <c r="C28" s="3"/>
      <c r="D28" s="7" t="s">
        <v>25</v>
      </c>
      <c r="E28" s="25">
        <f>(E26-E27)/2</f>
        <v>2.846164275480625</v>
      </c>
      <c r="F28" s="25">
        <f>(F26-F27)/2</f>
        <v>2.5639829830001304</v>
      </c>
      <c r="G28" s="25">
        <f>(G26-G27)/2</f>
        <v>0.41617138206368764</v>
      </c>
      <c r="H28" s="3"/>
      <c r="I28" s="6"/>
      <c r="J28" s="6"/>
      <c r="K28" s="6"/>
      <c r="L28" s="6"/>
      <c r="M28" s="23"/>
    </row>
    <row r="29" spans="2:14" ht="15">
      <c r="B29" s="21"/>
      <c r="C29" s="3"/>
      <c r="D29" s="1" t="s">
        <v>24</v>
      </c>
      <c r="E29" s="26">
        <f>AVERAGE(E26:E27)</f>
        <v>42.01320378407881</v>
      </c>
      <c r="F29" s="26">
        <f>AVERAGE(F26:F27)</f>
        <v>55.40841907514285</v>
      </c>
      <c r="G29" s="26">
        <f>AVERAGE(G26:G27)</f>
        <v>48.42477084618662</v>
      </c>
      <c r="H29" s="3"/>
      <c r="I29" s="6"/>
      <c r="J29" s="6"/>
      <c r="K29" s="6"/>
      <c r="L29" s="6"/>
      <c r="M29" s="23"/>
      <c r="N29" s="8"/>
    </row>
    <row r="30" spans="2:13" ht="15.75" thickBot="1">
      <c r="B30" s="21"/>
      <c r="C30" s="3"/>
      <c r="D30" s="1"/>
      <c r="E30" s="9">
        <f>((E29+E28)/E29)-1</f>
        <v>0.06774451884479227</v>
      </c>
      <c r="F30" s="9">
        <f>((F29+F28)/F29)-1</f>
        <v>0.04627424903646782</v>
      </c>
      <c r="G30" s="9">
        <f>((G29+G28)/G29)-1</f>
        <v>0.008594183819384149</v>
      </c>
      <c r="H30" s="3"/>
      <c r="I30" s="6"/>
      <c r="J30" s="6"/>
      <c r="K30" s="6"/>
      <c r="L30" s="6"/>
      <c r="M30" s="23"/>
    </row>
    <row r="31" spans="2:13" ht="16.5" thickBot="1" thickTop="1">
      <c r="B31" s="21"/>
      <c r="C31" s="3"/>
      <c r="D31" s="1"/>
      <c r="E31" s="27"/>
      <c r="F31" s="27"/>
      <c r="G31" s="27"/>
      <c r="H31" s="3"/>
      <c r="I31" s="6"/>
      <c r="J31" s="6"/>
      <c r="K31" s="6"/>
      <c r="L31" s="6"/>
      <c r="M31" s="23"/>
    </row>
    <row r="32" spans="2:13" ht="15.75" thickBot="1">
      <c r="B32" s="21"/>
      <c r="C32" s="3"/>
      <c r="D32" s="1" t="s">
        <v>26</v>
      </c>
      <c r="E32" s="11">
        <f>(G30*3+F30*2+E30*1)/6</f>
        <v>0.031012594729313392</v>
      </c>
      <c r="F32" s="12"/>
      <c r="G32" s="12"/>
      <c r="H32" s="3"/>
      <c r="I32" s="6"/>
      <c r="J32" s="6"/>
      <c r="K32" s="6"/>
      <c r="L32" s="6"/>
      <c r="M32" s="23"/>
    </row>
    <row r="33" spans="2:13" ht="15.75" thickBot="1">
      <c r="B33" s="28"/>
      <c r="C33" s="29"/>
      <c r="D33" s="30"/>
      <c r="E33" s="31"/>
      <c r="F33" s="32"/>
      <c r="G33" s="32"/>
      <c r="H33" s="29"/>
      <c r="I33" s="33"/>
      <c r="J33" s="33"/>
      <c r="K33" s="33"/>
      <c r="L33" s="33"/>
      <c r="M33" s="34"/>
    </row>
    <row r="34" spans="3:12" ht="15.75" thickBot="1">
      <c r="C34" s="4"/>
      <c r="D34" s="1"/>
      <c r="E34" s="13"/>
      <c r="F34" s="12"/>
      <c r="G34" s="12"/>
      <c r="I34" s="6"/>
      <c r="J34" s="6"/>
      <c r="K34" s="6"/>
      <c r="L34" s="6"/>
    </row>
    <row r="35" spans="2:13" ht="15">
      <c r="B35" s="18"/>
      <c r="C35" s="2"/>
      <c r="D35" s="19"/>
      <c r="E35" s="35"/>
      <c r="F35" s="36"/>
      <c r="G35" s="36"/>
      <c r="H35" s="2"/>
      <c r="I35" s="37"/>
      <c r="J35" s="37"/>
      <c r="K35" s="37"/>
      <c r="L35" s="37"/>
      <c r="M35" s="20"/>
    </row>
    <row r="36" spans="2:13" ht="15">
      <c r="B36" s="21"/>
      <c r="C36" s="1" t="s">
        <v>3</v>
      </c>
      <c r="E36" s="22">
        <v>2004</v>
      </c>
      <c r="F36" s="22">
        <v>2005</v>
      </c>
      <c r="G36" s="22">
        <v>2006</v>
      </c>
      <c r="H36" s="22"/>
      <c r="I36" s="22"/>
      <c r="J36" s="22">
        <v>2004</v>
      </c>
      <c r="K36" s="22">
        <v>2005</v>
      </c>
      <c r="L36" s="22">
        <v>2006</v>
      </c>
      <c r="M36" s="23"/>
    </row>
    <row r="37" spans="2:13" ht="15">
      <c r="B37" s="21"/>
      <c r="E37" s="3"/>
      <c r="F37" s="3"/>
      <c r="G37" s="3"/>
      <c r="H37" s="3"/>
      <c r="I37" s="3"/>
      <c r="J37" s="22" t="s">
        <v>21</v>
      </c>
      <c r="K37" s="3"/>
      <c r="L37" s="3"/>
      <c r="M37" s="23"/>
    </row>
    <row r="38" spans="2:13" ht="15">
      <c r="B38" s="21"/>
      <c r="C38" s="1" t="s">
        <v>20</v>
      </c>
      <c r="D38" s="1" t="s">
        <v>4</v>
      </c>
      <c r="E38" s="5">
        <v>0</v>
      </c>
      <c r="F38" s="5">
        <v>0</v>
      </c>
      <c r="G38" s="5">
        <v>0</v>
      </c>
      <c r="H38" s="3"/>
      <c r="I38" s="1" t="s">
        <v>4</v>
      </c>
      <c r="J38" s="6">
        <v>0</v>
      </c>
      <c r="K38" s="6">
        <v>0</v>
      </c>
      <c r="L38" s="6">
        <v>0</v>
      </c>
      <c r="M38" s="23"/>
    </row>
    <row r="39" spans="2:13" ht="15">
      <c r="B39" s="21"/>
      <c r="D39" s="1" t="s">
        <v>5</v>
      </c>
      <c r="E39" s="5">
        <v>3554304</v>
      </c>
      <c r="F39" s="5">
        <v>7582933</v>
      </c>
      <c r="G39" s="5">
        <v>4609488</v>
      </c>
      <c r="H39" s="3"/>
      <c r="I39" s="1" t="s">
        <v>5</v>
      </c>
      <c r="J39" s="6">
        <v>79872</v>
      </c>
      <c r="K39" s="6">
        <v>157636</v>
      </c>
      <c r="L39" s="6">
        <v>103584</v>
      </c>
      <c r="M39" s="23"/>
    </row>
    <row r="40" spans="2:13" ht="15">
      <c r="B40" s="21"/>
      <c r="D40" s="1" t="s">
        <v>6</v>
      </c>
      <c r="E40" s="5">
        <v>1930867</v>
      </c>
      <c r="F40" s="5">
        <v>0</v>
      </c>
      <c r="G40" s="5">
        <v>4034733</v>
      </c>
      <c r="H40" s="3"/>
      <c r="I40" s="1" t="s">
        <v>6</v>
      </c>
      <c r="J40" s="6">
        <v>48457</v>
      </c>
      <c r="K40" s="6">
        <v>0</v>
      </c>
      <c r="L40" s="6">
        <v>95612</v>
      </c>
      <c r="M40" s="23"/>
    </row>
    <row r="41" spans="2:13" ht="15">
      <c r="B41" s="21"/>
      <c r="D41" s="1" t="s">
        <v>7</v>
      </c>
      <c r="E41" s="5">
        <v>129584651</v>
      </c>
      <c r="F41" s="5">
        <v>148730964</v>
      </c>
      <c r="G41" s="5">
        <v>199898757</v>
      </c>
      <c r="H41" s="3"/>
      <c r="I41" s="1" t="s">
        <v>7</v>
      </c>
      <c r="J41" s="6">
        <v>2973972</v>
      </c>
      <c r="K41" s="6">
        <v>2679186</v>
      </c>
      <c r="L41" s="6">
        <v>3431736</v>
      </c>
      <c r="M41" s="23"/>
    </row>
    <row r="42" spans="2:13" ht="15">
      <c r="B42" s="21"/>
      <c r="D42" s="1" t="s">
        <v>8</v>
      </c>
      <c r="E42" s="5">
        <v>39633969</v>
      </c>
      <c r="F42" s="5">
        <v>42312915</v>
      </c>
      <c r="G42" s="5">
        <v>49602601</v>
      </c>
      <c r="H42" s="3"/>
      <c r="I42" s="1" t="s">
        <v>8</v>
      </c>
      <c r="J42" s="6">
        <v>671910</v>
      </c>
      <c r="K42" s="6">
        <v>691083</v>
      </c>
      <c r="L42" s="6">
        <v>839859</v>
      </c>
      <c r="M42" s="23"/>
    </row>
    <row r="43" spans="2:13" ht="15">
      <c r="B43" s="21"/>
      <c r="D43" s="1" t="s">
        <v>9</v>
      </c>
      <c r="E43" s="5">
        <v>0</v>
      </c>
      <c r="F43" s="5">
        <v>0</v>
      </c>
      <c r="G43" s="5">
        <v>0</v>
      </c>
      <c r="H43" s="3"/>
      <c r="I43" s="1" t="s">
        <v>9</v>
      </c>
      <c r="J43" s="6">
        <v>0</v>
      </c>
      <c r="K43" s="6">
        <v>0</v>
      </c>
      <c r="L43" s="6">
        <v>0</v>
      </c>
      <c r="M43" s="23"/>
    </row>
    <row r="44" spans="2:13" ht="15">
      <c r="B44" s="21"/>
      <c r="D44" s="1" t="s">
        <v>10</v>
      </c>
      <c r="E44" s="5">
        <v>20826678</v>
      </c>
      <c r="F44" s="5">
        <v>23592338</v>
      </c>
      <c r="G44" s="5">
        <v>25293796</v>
      </c>
      <c r="H44" s="3"/>
      <c r="I44" s="1" t="s">
        <v>10</v>
      </c>
      <c r="J44" s="6">
        <v>485665</v>
      </c>
      <c r="K44" s="6">
        <v>390484</v>
      </c>
      <c r="L44" s="6">
        <v>493233</v>
      </c>
      <c r="M44" s="23"/>
    </row>
    <row r="45" spans="2:13" ht="15">
      <c r="B45" s="21"/>
      <c r="D45" s="1" t="s">
        <v>11</v>
      </c>
      <c r="E45" s="5">
        <v>111724</v>
      </c>
      <c r="F45" s="5">
        <v>92515</v>
      </c>
      <c r="G45" s="5">
        <v>0</v>
      </c>
      <c r="H45" s="3"/>
      <c r="I45" s="1" t="s">
        <v>11</v>
      </c>
      <c r="J45" s="6">
        <v>0</v>
      </c>
      <c r="K45" s="6">
        <v>0</v>
      </c>
      <c r="L45" s="6">
        <v>0</v>
      </c>
      <c r="M45" s="23"/>
    </row>
    <row r="46" spans="2:13" ht="15">
      <c r="B46" s="21"/>
      <c r="D46" s="1" t="s">
        <v>12</v>
      </c>
      <c r="E46" s="5">
        <v>0</v>
      </c>
      <c r="F46" s="5">
        <v>-1350</v>
      </c>
      <c r="G46" s="5">
        <v>500</v>
      </c>
      <c r="H46" s="3"/>
      <c r="I46" s="1" t="s">
        <v>12</v>
      </c>
      <c r="J46" s="6">
        <v>0</v>
      </c>
      <c r="K46" s="6">
        <v>0</v>
      </c>
      <c r="L46" s="6">
        <v>0</v>
      </c>
      <c r="M46" s="23"/>
    </row>
    <row r="47" spans="2:13" ht="15">
      <c r="B47" s="21"/>
      <c r="D47" s="1"/>
      <c r="E47" s="5"/>
      <c r="F47" s="5"/>
      <c r="G47" s="5"/>
      <c r="H47" s="3"/>
      <c r="I47" s="1"/>
      <c r="J47" s="6"/>
      <c r="K47" s="6"/>
      <c r="L47" s="6"/>
      <c r="M47" s="23"/>
    </row>
    <row r="48" spans="2:13" ht="15">
      <c r="B48" s="21"/>
      <c r="D48" s="1"/>
      <c r="E48" s="5"/>
      <c r="F48" s="5"/>
      <c r="G48" s="5"/>
      <c r="H48" s="3"/>
      <c r="I48" s="1"/>
      <c r="J48" s="6"/>
      <c r="K48" s="6"/>
      <c r="L48" s="6"/>
      <c r="M48" s="23"/>
    </row>
    <row r="49" spans="2:13" ht="15">
      <c r="B49" s="21"/>
      <c r="D49" s="1"/>
      <c r="E49" s="5"/>
      <c r="F49" s="5"/>
      <c r="G49" s="5"/>
      <c r="H49" s="3"/>
      <c r="I49" s="1"/>
      <c r="J49" s="22" t="s">
        <v>21</v>
      </c>
      <c r="K49" s="6"/>
      <c r="L49" s="6"/>
      <c r="M49" s="23"/>
    </row>
    <row r="50" spans="2:13" ht="15">
      <c r="B50" s="21"/>
      <c r="C50" s="1" t="s">
        <v>19</v>
      </c>
      <c r="D50" s="1" t="s">
        <v>4</v>
      </c>
      <c r="E50" s="5">
        <v>3300005</v>
      </c>
      <c r="F50" s="5">
        <v>3424472</v>
      </c>
      <c r="G50" s="5">
        <v>3485271</v>
      </c>
      <c r="H50" s="3"/>
      <c r="I50" s="1" t="s">
        <v>4</v>
      </c>
      <c r="J50" s="6">
        <v>104331</v>
      </c>
      <c r="K50" s="6">
        <v>107606</v>
      </c>
      <c r="L50" s="6">
        <v>108970</v>
      </c>
      <c r="M50" s="23"/>
    </row>
    <row r="51" spans="2:13" ht="15">
      <c r="B51" s="21"/>
      <c r="D51" s="1" t="s">
        <v>5</v>
      </c>
      <c r="E51" s="5">
        <v>570036</v>
      </c>
      <c r="F51" s="5">
        <v>293363</v>
      </c>
      <c r="G51" s="5">
        <v>0</v>
      </c>
      <c r="H51" s="3"/>
      <c r="I51" s="1" t="s">
        <v>5</v>
      </c>
      <c r="J51" s="6">
        <v>19354</v>
      </c>
      <c r="K51" s="6">
        <v>10256</v>
      </c>
      <c r="L51" s="6">
        <v>0</v>
      </c>
      <c r="M51" s="23"/>
    </row>
    <row r="52" spans="2:13" ht="15">
      <c r="B52" s="21"/>
      <c r="D52" s="1" t="s">
        <v>6</v>
      </c>
      <c r="E52" s="5">
        <v>5280645</v>
      </c>
      <c r="F52" s="5">
        <v>7069470</v>
      </c>
      <c r="G52" s="5">
        <v>6054059</v>
      </c>
      <c r="H52" s="3"/>
      <c r="I52" s="1" t="s">
        <v>6</v>
      </c>
      <c r="J52" s="6">
        <v>44231</v>
      </c>
      <c r="K52" s="6">
        <v>58617</v>
      </c>
      <c r="L52" s="6">
        <v>57848</v>
      </c>
      <c r="M52" s="23"/>
    </row>
    <row r="53" spans="2:13" ht="15">
      <c r="B53" s="21"/>
      <c r="D53" s="1" t="s">
        <v>7</v>
      </c>
      <c r="E53" s="5">
        <v>102487874</v>
      </c>
      <c r="F53" s="5">
        <v>119130850</v>
      </c>
      <c r="G53" s="5">
        <v>226307711</v>
      </c>
      <c r="H53" s="3"/>
      <c r="I53" s="1" t="s">
        <v>7</v>
      </c>
      <c r="J53" s="6">
        <v>2468846</v>
      </c>
      <c r="K53" s="6">
        <v>2308517</v>
      </c>
      <c r="L53" s="6">
        <v>5153485</v>
      </c>
      <c r="M53" s="23"/>
    </row>
    <row r="54" spans="2:13" ht="15">
      <c r="B54" s="21"/>
      <c r="D54" s="1" t="s">
        <v>8</v>
      </c>
      <c r="E54" s="5">
        <v>0</v>
      </c>
      <c r="F54" s="5">
        <v>0</v>
      </c>
      <c r="G54" s="5">
        <v>0</v>
      </c>
      <c r="H54" s="3"/>
      <c r="I54" s="1" t="s">
        <v>8</v>
      </c>
      <c r="J54" s="6">
        <v>0</v>
      </c>
      <c r="K54" s="6">
        <v>0</v>
      </c>
      <c r="L54" s="6">
        <v>0</v>
      </c>
      <c r="M54" s="23"/>
    </row>
    <row r="55" spans="2:13" ht="15">
      <c r="B55" s="21"/>
      <c r="D55" s="1" t="s">
        <v>9</v>
      </c>
      <c r="E55" s="5">
        <v>0</v>
      </c>
      <c r="F55" s="5">
        <v>0</v>
      </c>
      <c r="G55" s="5">
        <v>0</v>
      </c>
      <c r="H55" s="3"/>
      <c r="I55" s="1" t="s">
        <v>9</v>
      </c>
      <c r="J55" s="6">
        <v>0</v>
      </c>
      <c r="K55" s="6">
        <v>0</v>
      </c>
      <c r="L55" s="6">
        <v>0</v>
      </c>
      <c r="M55" s="23"/>
    </row>
    <row r="56" spans="2:13" ht="15">
      <c r="B56" s="21"/>
      <c r="D56" s="1" t="s">
        <v>10</v>
      </c>
      <c r="E56" s="5">
        <v>9509086</v>
      </c>
      <c r="F56" s="5">
        <v>12875621</v>
      </c>
      <c r="G56" s="5">
        <v>24870450</v>
      </c>
      <c r="H56" s="3"/>
      <c r="I56" s="1" t="s">
        <v>10</v>
      </c>
      <c r="J56" s="6">
        <v>248588</v>
      </c>
      <c r="K56" s="6">
        <v>288856</v>
      </c>
      <c r="L56" s="6">
        <v>500520</v>
      </c>
      <c r="M56" s="24"/>
    </row>
    <row r="57" spans="2:13" ht="15">
      <c r="B57" s="21"/>
      <c r="D57" s="1" t="s">
        <v>11</v>
      </c>
      <c r="E57" s="5">
        <v>0</v>
      </c>
      <c r="F57" s="5">
        <v>0</v>
      </c>
      <c r="G57" s="5">
        <v>0</v>
      </c>
      <c r="H57" s="3"/>
      <c r="I57" s="1" t="s">
        <v>11</v>
      </c>
      <c r="J57" s="6">
        <v>0</v>
      </c>
      <c r="K57" s="6">
        <v>0</v>
      </c>
      <c r="L57" s="6">
        <v>0</v>
      </c>
      <c r="M57" s="23"/>
    </row>
    <row r="58" spans="2:13" ht="15">
      <c r="B58" s="21"/>
      <c r="D58" s="1"/>
      <c r="E58" s="6"/>
      <c r="F58" s="6"/>
      <c r="G58" s="6"/>
      <c r="H58" s="3"/>
      <c r="I58" s="1"/>
      <c r="J58" s="6"/>
      <c r="K58" s="6"/>
      <c r="L58" s="6"/>
      <c r="M58" s="23"/>
    </row>
    <row r="59" spans="2:13" ht="15">
      <c r="B59" s="21"/>
      <c r="D59" s="1" t="s">
        <v>22</v>
      </c>
      <c r="E59" s="6">
        <f>IF((J41+J44+J45+J46)=0,0,(E41+E44+E45+E46)/(J41+J44+J45+J46))</f>
        <v>43.508337146353796</v>
      </c>
      <c r="F59" s="6">
        <f>IF((K41+K44+K45+K46)=0,0,(F41+F44+F45+F46)/(K41+K44+K45+K46))</f>
        <v>56.16710167542439</v>
      </c>
      <c r="G59" s="6">
        <f>IF((L41+L44+L45+L46)=0,0,(G41+G44+G45+G46)/(L41+L44+L45+L46))</f>
        <v>57.374479390792644</v>
      </c>
      <c r="H59" s="3"/>
      <c r="I59" s="6"/>
      <c r="J59" s="6"/>
      <c r="K59" s="6"/>
      <c r="L59" s="6"/>
      <c r="M59" s="23"/>
    </row>
    <row r="60" spans="2:13" ht="15">
      <c r="B60" s="21"/>
      <c r="C60" s="3"/>
      <c r="D60" s="1" t="s">
        <v>23</v>
      </c>
      <c r="E60" s="6">
        <f>IF((J53+J56+J57)=0,0,(E53+E56+E57)/(J53+J56+J57))</f>
        <v>41.21423372195976</v>
      </c>
      <c r="F60" s="6">
        <f>IF((K53+K56+K57)=0,0,(F53+F56+F57)/(K53+K56+K57))</f>
        <v>50.82307046388794</v>
      </c>
      <c r="G60" s="6">
        <f>IF((L53+L56+L57)=0,0,(G53+G56+G57)/(L53+L56+L57))</f>
        <v>44.42482116658899</v>
      </c>
      <c r="H60" s="3"/>
      <c r="I60" s="6"/>
      <c r="J60" s="6"/>
      <c r="K60" s="6"/>
      <c r="L60" s="6"/>
      <c r="M60" s="23"/>
    </row>
    <row r="61" spans="2:13" ht="15">
      <c r="B61" s="21"/>
      <c r="C61" s="3"/>
      <c r="D61" s="7" t="s">
        <v>25</v>
      </c>
      <c r="E61" s="25">
        <f>(E59-E60)/2</f>
        <v>1.147051712197019</v>
      </c>
      <c r="F61" s="25">
        <f>(F59-F60)/2</f>
        <v>2.6720156057682267</v>
      </c>
      <c r="G61" s="25">
        <f>(G59-G60)/2</f>
        <v>6.474829112101826</v>
      </c>
      <c r="H61" s="3"/>
      <c r="I61" s="6"/>
      <c r="J61" s="6"/>
      <c r="K61" s="6"/>
      <c r="L61" s="6"/>
      <c r="M61" s="23"/>
    </row>
    <row r="62" spans="2:13" ht="15">
      <c r="B62" s="21"/>
      <c r="C62" s="3"/>
      <c r="D62" s="1" t="s">
        <v>24</v>
      </c>
      <c r="E62" s="26">
        <f>AVERAGE(E59:E60)</f>
        <v>42.36128543415678</v>
      </c>
      <c r="F62" s="26">
        <f>AVERAGE(F59:F60)</f>
        <v>53.49508606965617</v>
      </c>
      <c r="G62" s="26">
        <f>AVERAGE(G59:G60)</f>
        <v>50.899650278690814</v>
      </c>
      <c r="H62" s="3"/>
      <c r="I62" s="6"/>
      <c r="J62" s="6"/>
      <c r="K62" s="6"/>
      <c r="L62" s="6"/>
      <c r="M62" s="23"/>
    </row>
    <row r="63" spans="2:13" ht="15.75" thickBot="1">
      <c r="B63" s="21"/>
      <c r="C63" s="3"/>
      <c r="D63" s="1"/>
      <c r="E63" s="9">
        <f>((E62+E61)/E62)-1</f>
        <v>0.02707783062862701</v>
      </c>
      <c r="F63" s="9">
        <f>((F62+F61)/F62)-1</f>
        <v>0.0499488046862655</v>
      </c>
      <c r="G63" s="9">
        <f>((G62+G61)/G62)-1</f>
        <v>0.12720773279679132</v>
      </c>
      <c r="H63" s="3"/>
      <c r="I63" s="6"/>
      <c r="J63" s="6"/>
      <c r="K63" s="6"/>
      <c r="L63" s="6"/>
      <c r="M63" s="23"/>
    </row>
    <row r="64" spans="2:13" ht="16.5" thickBot="1" thickTop="1">
      <c r="B64" s="21"/>
      <c r="C64" s="3"/>
      <c r="D64" s="1"/>
      <c r="E64" s="27"/>
      <c r="F64" s="27"/>
      <c r="G64" s="27"/>
      <c r="H64" s="3"/>
      <c r="I64" s="6"/>
      <c r="J64" s="6"/>
      <c r="K64" s="6"/>
      <c r="L64" s="6"/>
      <c r="M64" s="23"/>
    </row>
    <row r="65" spans="2:13" s="14" customFormat="1" ht="15.75" thickBot="1">
      <c r="B65" s="38"/>
      <c r="C65" s="3"/>
      <c r="D65" s="1" t="s">
        <v>26</v>
      </c>
      <c r="E65" s="11">
        <f>(G63*3+F63*2+E63*1)/6</f>
        <v>0.084766439731922</v>
      </c>
      <c r="F65" s="12"/>
      <c r="G65" s="12"/>
      <c r="H65" s="3"/>
      <c r="I65" s="6"/>
      <c r="J65" s="6"/>
      <c r="K65" s="6"/>
      <c r="L65" s="6"/>
      <c r="M65" s="23"/>
    </row>
    <row r="66" spans="2:13" ht="15.75" thickBot="1">
      <c r="B66" s="28"/>
      <c r="C66" s="29"/>
      <c r="D66" s="30"/>
      <c r="E66" s="39"/>
      <c r="F66" s="39"/>
      <c r="G66" s="39"/>
      <c r="H66" s="29"/>
      <c r="I66" s="33"/>
      <c r="J66" s="33"/>
      <c r="K66" s="33"/>
      <c r="L66" s="33"/>
      <c r="M66" s="34"/>
    </row>
    <row r="67" spans="3:12" ht="15.75" thickBot="1">
      <c r="C67" s="4"/>
      <c r="D67" s="1"/>
      <c r="E67" s="10"/>
      <c r="F67" s="10"/>
      <c r="G67" s="10"/>
      <c r="I67" s="6"/>
      <c r="J67" s="6"/>
      <c r="K67" s="6"/>
      <c r="L67" s="6"/>
    </row>
    <row r="68" spans="2:13" ht="15">
      <c r="B68" s="18"/>
      <c r="C68" s="2"/>
      <c r="D68" s="19"/>
      <c r="E68" s="36"/>
      <c r="F68" s="36"/>
      <c r="G68" s="36"/>
      <c r="H68" s="2"/>
      <c r="I68" s="37"/>
      <c r="J68" s="37"/>
      <c r="K68" s="37"/>
      <c r="L68" s="37"/>
      <c r="M68" s="20"/>
    </row>
    <row r="69" spans="2:13" ht="15">
      <c r="B69" s="21"/>
      <c r="C69" s="1" t="s">
        <v>13</v>
      </c>
      <c r="E69" s="22">
        <v>2004</v>
      </c>
      <c r="F69" s="22">
        <v>2005</v>
      </c>
      <c r="G69" s="22">
        <v>2006</v>
      </c>
      <c r="H69" s="22"/>
      <c r="I69" s="22"/>
      <c r="J69" s="22">
        <v>2004</v>
      </c>
      <c r="K69" s="22">
        <v>2005</v>
      </c>
      <c r="L69" s="22">
        <v>2006</v>
      </c>
      <c r="M69" s="23"/>
    </row>
    <row r="70" spans="2:13" ht="15">
      <c r="B70" s="21"/>
      <c r="E70" s="3"/>
      <c r="F70" s="3"/>
      <c r="G70" s="3"/>
      <c r="H70" s="3"/>
      <c r="I70" s="3"/>
      <c r="J70" s="22" t="s">
        <v>21</v>
      </c>
      <c r="K70" s="3"/>
      <c r="L70" s="3"/>
      <c r="M70" s="23"/>
    </row>
    <row r="71" spans="2:13" ht="15">
      <c r="B71" s="21"/>
      <c r="D71" s="1" t="s">
        <v>4</v>
      </c>
      <c r="E71" s="5">
        <v>0</v>
      </c>
      <c r="F71" s="5">
        <v>0</v>
      </c>
      <c r="G71" s="5">
        <v>0</v>
      </c>
      <c r="H71" s="3"/>
      <c r="I71" s="1" t="s">
        <v>4</v>
      </c>
      <c r="J71" s="6">
        <v>0</v>
      </c>
      <c r="K71" s="6">
        <v>0</v>
      </c>
      <c r="L71" s="6">
        <v>0</v>
      </c>
      <c r="M71" s="23"/>
    </row>
    <row r="72" spans="2:13" ht="15">
      <c r="B72" s="21"/>
      <c r="D72" s="1" t="s">
        <v>5</v>
      </c>
      <c r="E72" s="5">
        <v>80727702.2815629</v>
      </c>
      <c r="F72" s="5">
        <v>89714040.82846634</v>
      </c>
      <c r="G72" s="5">
        <v>96929275.81066616</v>
      </c>
      <c r="H72" s="3"/>
      <c r="I72" s="1" t="s">
        <v>5</v>
      </c>
      <c r="J72" s="6">
        <v>1813841.6055586408</v>
      </c>
      <c r="K72" s="6">
        <v>2062782.914680105</v>
      </c>
      <c r="L72" s="6">
        <v>2174620.7839099853</v>
      </c>
      <c r="M72" s="23"/>
    </row>
    <row r="73" spans="2:13" ht="15">
      <c r="B73" s="21"/>
      <c r="D73" s="1" t="s">
        <v>6</v>
      </c>
      <c r="E73" s="5">
        <v>24924425.64994238</v>
      </c>
      <c r="F73" s="5">
        <v>33919522.475185215</v>
      </c>
      <c r="G73" s="5">
        <v>27968256.523050636</v>
      </c>
      <c r="H73" s="3"/>
      <c r="I73" s="1" t="s">
        <v>6</v>
      </c>
      <c r="J73" s="6">
        <v>368875.2533153278</v>
      </c>
      <c r="K73" s="6">
        <v>620260.3209487655</v>
      </c>
      <c r="L73" s="6">
        <v>509086.88440037466</v>
      </c>
      <c r="M73" s="23"/>
    </row>
    <row r="74" spans="2:13" ht="15">
      <c r="B74" s="21"/>
      <c r="D74" s="1" t="s">
        <v>7</v>
      </c>
      <c r="E74" s="5">
        <v>102924038.35442528</v>
      </c>
      <c r="F74" s="5">
        <v>466568658.93294895</v>
      </c>
      <c r="G74" s="5">
        <v>653255046.306604</v>
      </c>
      <c r="H74" s="3"/>
      <c r="I74" s="1" t="s">
        <v>7</v>
      </c>
      <c r="J74" s="6">
        <v>1777520.6880957873</v>
      </c>
      <c r="K74" s="6">
        <v>7868390.572348033</v>
      </c>
      <c r="L74" s="6">
        <v>12227357.325993609</v>
      </c>
      <c r="M74" s="23"/>
    </row>
    <row r="75" spans="2:13" ht="15">
      <c r="B75" s="21"/>
      <c r="D75" s="1" t="s">
        <v>8</v>
      </c>
      <c r="E75" s="5">
        <v>90439398.76031144</v>
      </c>
      <c r="F75" s="5">
        <v>100184334.33192849</v>
      </c>
      <c r="G75" s="5">
        <v>108377015.07524468</v>
      </c>
      <c r="H75" s="3"/>
      <c r="I75" s="1" t="s">
        <v>8</v>
      </c>
      <c r="J75" s="6">
        <v>2364645.6667585494</v>
      </c>
      <c r="K75" s="6">
        <v>2407556.0430924473</v>
      </c>
      <c r="L75" s="6">
        <v>2500433.5402935105</v>
      </c>
      <c r="M75" s="23"/>
    </row>
    <row r="76" spans="2:13" ht="15">
      <c r="B76" s="21"/>
      <c r="D76" s="1" t="s">
        <v>9</v>
      </c>
      <c r="E76" s="5">
        <v>10871415.734700821</v>
      </c>
      <c r="F76" s="5">
        <v>14220331.937992392</v>
      </c>
      <c r="G76" s="5">
        <v>18390748.9110968</v>
      </c>
      <c r="H76" s="3"/>
      <c r="I76" s="1" t="s">
        <v>9</v>
      </c>
      <c r="J76" s="6">
        <v>101763.32655123375</v>
      </c>
      <c r="K76" s="6">
        <v>189911.98291387793</v>
      </c>
      <c r="L76" s="6">
        <v>236819.1584800983</v>
      </c>
      <c r="M76" s="23"/>
    </row>
    <row r="77" spans="2:13" ht="15">
      <c r="B77" s="21"/>
      <c r="D77" s="1" t="s">
        <v>10</v>
      </c>
      <c r="E77" s="5">
        <v>12550015.86220588</v>
      </c>
      <c r="F77" s="5">
        <v>13908571.380343428</v>
      </c>
      <c r="G77" s="5">
        <v>25681598.111354675</v>
      </c>
      <c r="H77" s="3"/>
      <c r="I77" s="1" t="s">
        <v>10</v>
      </c>
      <c r="J77" s="6">
        <v>314567.8754937822</v>
      </c>
      <c r="K77" s="6">
        <v>333319.92869250703</v>
      </c>
      <c r="L77" s="6">
        <v>567737.5068099846</v>
      </c>
      <c r="M77" s="23"/>
    </row>
    <row r="78" spans="2:13" ht="15">
      <c r="B78" s="21"/>
      <c r="D78" s="1" t="s">
        <v>11</v>
      </c>
      <c r="E78" s="5">
        <v>-364725.23001531954</v>
      </c>
      <c r="F78" s="5">
        <v>-1048841.8730224934</v>
      </c>
      <c r="G78" s="5">
        <v>10282361.673247844</v>
      </c>
      <c r="H78" s="3"/>
      <c r="I78" s="1" t="s">
        <v>11</v>
      </c>
      <c r="J78" s="6">
        <v>0</v>
      </c>
      <c r="K78" s="6">
        <v>0</v>
      </c>
      <c r="L78" s="6">
        <v>0</v>
      </c>
      <c r="M78" s="23"/>
    </row>
    <row r="79" spans="2:13" ht="15">
      <c r="B79" s="21"/>
      <c r="D79" s="1" t="s">
        <v>14</v>
      </c>
      <c r="E79" s="5">
        <v>0</v>
      </c>
      <c r="F79" s="5">
        <v>0</v>
      </c>
      <c r="G79" s="5">
        <v>5575676.85767873</v>
      </c>
      <c r="H79" s="3"/>
      <c r="I79" s="1" t="s">
        <v>14</v>
      </c>
      <c r="J79" s="6">
        <v>2695.3536745366137</v>
      </c>
      <c r="K79" s="6">
        <v>0</v>
      </c>
      <c r="L79" s="6">
        <v>2692.039389899275</v>
      </c>
      <c r="M79" s="23"/>
    </row>
    <row r="80" spans="2:13" ht="15">
      <c r="B80" s="21"/>
      <c r="D80" s="1" t="s">
        <v>12</v>
      </c>
      <c r="E80" s="5">
        <v>-132907892.28516498</v>
      </c>
      <c r="F80" s="5">
        <v>-374351996.26723343</v>
      </c>
      <c r="G80" s="5">
        <v>-592789273.4859233</v>
      </c>
      <c r="H80" s="3"/>
      <c r="I80" s="1" t="s">
        <v>12</v>
      </c>
      <c r="J80" s="6">
        <v>625.0972595637439</v>
      </c>
      <c r="K80" s="6">
        <v>-6632980.0789327305</v>
      </c>
      <c r="L80" s="6">
        <v>-11345541.504907345</v>
      </c>
      <c r="M80" s="23"/>
    </row>
    <row r="81" spans="2:13" ht="15">
      <c r="B81" s="21"/>
      <c r="D81" s="1"/>
      <c r="E81" s="5"/>
      <c r="F81" s="5"/>
      <c r="G81" s="5"/>
      <c r="H81" s="3"/>
      <c r="I81" s="1"/>
      <c r="J81" s="6"/>
      <c r="K81" s="6"/>
      <c r="L81" s="6"/>
      <c r="M81" s="23"/>
    </row>
    <row r="82" spans="2:13" ht="15">
      <c r="B82" s="21"/>
      <c r="D82" s="1"/>
      <c r="E82" s="5"/>
      <c r="F82" s="5"/>
      <c r="G82" s="5"/>
      <c r="H82" s="3"/>
      <c r="I82" s="1"/>
      <c r="J82" s="22"/>
      <c r="K82" s="6"/>
      <c r="L82" s="6"/>
      <c r="M82" s="23"/>
    </row>
    <row r="83" spans="2:13" ht="15">
      <c r="B83" s="21"/>
      <c r="D83" s="1"/>
      <c r="E83" s="5"/>
      <c r="F83" s="5"/>
      <c r="G83" s="5"/>
      <c r="H83" s="3"/>
      <c r="I83" s="1"/>
      <c r="J83" s="6" t="s">
        <v>21</v>
      </c>
      <c r="K83" s="6"/>
      <c r="L83" s="6"/>
      <c r="M83" s="23"/>
    </row>
    <row r="84" spans="2:13" ht="15">
      <c r="B84" s="21"/>
      <c r="D84" s="1" t="s">
        <v>4</v>
      </c>
      <c r="E84" s="5">
        <v>3093076.7773161237</v>
      </c>
      <c r="F84" s="5">
        <v>3194124.224848106</v>
      </c>
      <c r="G84" s="5">
        <v>3341361.881318175</v>
      </c>
      <c r="H84" s="3"/>
      <c r="I84" s="1" t="s">
        <v>4</v>
      </c>
      <c r="J84" s="6">
        <v>87104.66612623584</v>
      </c>
      <c r="K84" s="6">
        <v>89998.87508389784</v>
      </c>
      <c r="L84" s="6">
        <v>93272.79636265607</v>
      </c>
      <c r="M84" s="23"/>
    </row>
    <row r="85" spans="2:13" ht="15">
      <c r="B85" s="21"/>
      <c r="D85" s="1" t="s">
        <v>5</v>
      </c>
      <c r="E85" s="5">
        <v>113436030.08158246</v>
      </c>
      <c r="F85" s="5">
        <v>96575831.57745685</v>
      </c>
      <c r="G85" s="5">
        <v>95735390.66636716</v>
      </c>
      <c r="H85" s="3"/>
      <c r="I85" s="1" t="s">
        <v>5</v>
      </c>
      <c r="J85" s="6">
        <v>2482045.5029748455</v>
      </c>
      <c r="K85" s="6">
        <v>2063456.4288781688</v>
      </c>
      <c r="L85" s="6">
        <v>2060862.1506696143</v>
      </c>
      <c r="M85" s="23"/>
    </row>
    <row r="86" spans="2:13" ht="15">
      <c r="B86" s="21"/>
      <c r="D86" s="1" t="s">
        <v>6</v>
      </c>
      <c r="E86" s="5">
        <v>1151680.7472789793</v>
      </c>
      <c r="F86" s="5">
        <v>5942430.899810544</v>
      </c>
      <c r="G86" s="5">
        <v>5556904.254529824</v>
      </c>
      <c r="H86" s="3"/>
      <c r="I86" s="1" t="s">
        <v>6</v>
      </c>
      <c r="J86" s="6">
        <v>31331.3790327811</v>
      </c>
      <c r="K86" s="6">
        <v>150756.94537239376</v>
      </c>
      <c r="L86" s="6">
        <v>132617.1571332369</v>
      </c>
      <c r="M86" s="23"/>
    </row>
    <row r="87" spans="2:13" ht="15">
      <c r="B87" s="21"/>
      <c r="D87" s="1" t="s">
        <v>7</v>
      </c>
      <c r="E87" s="5">
        <v>117943792.73905101</v>
      </c>
      <c r="F87" s="5">
        <v>522781232.477121</v>
      </c>
      <c r="G87" s="5">
        <v>202611722.2310964</v>
      </c>
      <c r="H87" s="3"/>
      <c r="I87" s="1" t="s">
        <v>7</v>
      </c>
      <c r="J87" s="6">
        <v>2701338.786264594</v>
      </c>
      <c r="K87" s="6">
        <v>9679845.482215075</v>
      </c>
      <c r="L87" s="6">
        <v>3424525.3897457705</v>
      </c>
      <c r="M87" s="23"/>
    </row>
    <row r="88" spans="2:13" ht="15">
      <c r="B88" s="21"/>
      <c r="D88" s="1" t="s">
        <v>8</v>
      </c>
      <c r="E88" s="5">
        <v>10461451.360068567</v>
      </c>
      <c r="F88" s="5">
        <v>11114266.884629523</v>
      </c>
      <c r="G88" s="5">
        <v>11750249.797085082</v>
      </c>
      <c r="H88" s="3"/>
      <c r="I88" s="1" t="s">
        <v>8</v>
      </c>
      <c r="J88" s="6">
        <v>272385.91470785456</v>
      </c>
      <c r="K88" s="6">
        <v>257953.34409388833</v>
      </c>
      <c r="L88" s="6">
        <v>273672.2494383746</v>
      </c>
      <c r="M88" s="23"/>
    </row>
    <row r="89" spans="2:13" ht="15">
      <c r="B89" s="21"/>
      <c r="D89" s="1" t="s">
        <v>9</v>
      </c>
      <c r="E89" s="5">
        <v>26809.15051805335</v>
      </c>
      <c r="F89" s="5">
        <v>287804.11585557275</v>
      </c>
      <c r="G89" s="5">
        <v>287269.7468731938</v>
      </c>
      <c r="H89" s="3"/>
      <c r="I89" s="1" t="s">
        <v>9</v>
      </c>
      <c r="J89" s="6">
        <v>705.5039610014039</v>
      </c>
      <c r="K89" s="6">
        <v>7573.792522515072</v>
      </c>
      <c r="L89" s="6">
        <v>7559.730180873521</v>
      </c>
      <c r="M89" s="24"/>
    </row>
    <row r="90" spans="2:13" ht="15">
      <c r="B90" s="21"/>
      <c r="D90" s="1" t="s">
        <v>10</v>
      </c>
      <c r="E90" s="5">
        <v>8582178.15277389</v>
      </c>
      <c r="F90" s="5">
        <v>2167964.3906306266</v>
      </c>
      <c r="G90" s="5">
        <v>-2401649.7269665124</v>
      </c>
      <c r="H90" s="3"/>
      <c r="I90" s="1" t="s">
        <v>10</v>
      </c>
      <c r="J90" s="6">
        <v>191878.05645225683</v>
      </c>
      <c r="K90" s="6">
        <v>59827.3411046503</v>
      </c>
      <c r="L90" s="6">
        <v>-43447.8318790977</v>
      </c>
      <c r="M90" s="23"/>
    </row>
    <row r="91" spans="2:13" ht="15">
      <c r="B91" s="21"/>
      <c r="D91" s="1" t="s">
        <v>11</v>
      </c>
      <c r="E91" s="6">
        <v>0</v>
      </c>
      <c r="F91" s="6">
        <v>0</v>
      </c>
      <c r="G91" s="6">
        <v>0</v>
      </c>
      <c r="H91" s="3"/>
      <c r="I91" s="1" t="s">
        <v>11</v>
      </c>
      <c r="J91" s="6">
        <v>0</v>
      </c>
      <c r="K91" s="6">
        <v>0</v>
      </c>
      <c r="L91" s="6">
        <v>0</v>
      </c>
      <c r="M91" s="23"/>
    </row>
    <row r="92" spans="2:13" ht="15">
      <c r="B92" s="21"/>
      <c r="D92" s="1" t="s">
        <v>14</v>
      </c>
      <c r="E92" s="6">
        <v>18196216.801979553</v>
      </c>
      <c r="F92" s="6">
        <v>0</v>
      </c>
      <c r="G92" s="6">
        <v>7334903.658495082</v>
      </c>
      <c r="H92" s="3"/>
      <c r="I92" s="6" t="s">
        <v>14</v>
      </c>
      <c r="J92" s="6">
        <v>6768.86091995097</v>
      </c>
      <c r="K92" s="6">
        <v>0</v>
      </c>
      <c r="L92" s="6">
        <v>-52904.29486507587</v>
      </c>
      <c r="M92" s="23"/>
    </row>
    <row r="93" spans="2:13" ht="15">
      <c r="B93" s="21"/>
      <c r="C93" s="3"/>
      <c r="D93" s="1" t="s">
        <v>12</v>
      </c>
      <c r="E93" s="6">
        <v>-131111863.35773934</v>
      </c>
      <c r="F93" s="6">
        <v>-375754377.76059544</v>
      </c>
      <c r="G93" s="6">
        <v>-3641.0534362502945</v>
      </c>
      <c r="H93" s="3"/>
      <c r="I93" s="6" t="s">
        <v>12</v>
      </c>
      <c r="J93" s="6">
        <v>584.8939088449139</v>
      </c>
      <c r="K93" s="6">
        <v>-6570949.767126326</v>
      </c>
      <c r="L93" s="6">
        <v>223.65299181520842</v>
      </c>
      <c r="M93" s="23"/>
    </row>
    <row r="94" spans="2:13" ht="15">
      <c r="B94" s="21"/>
      <c r="C94" s="3"/>
      <c r="D94" s="7"/>
      <c r="E94" s="25"/>
      <c r="F94" s="25"/>
      <c r="G94" s="25"/>
      <c r="H94" s="3"/>
      <c r="I94" s="6"/>
      <c r="J94" s="6"/>
      <c r="K94" s="6"/>
      <c r="L94" s="6"/>
      <c r="M94" s="23"/>
    </row>
    <row r="95" spans="2:13" ht="15">
      <c r="B95" s="21"/>
      <c r="C95" s="3"/>
      <c r="D95" s="1" t="s">
        <v>22</v>
      </c>
      <c r="E95" s="6">
        <f>(E74+E77+E78+E79+E80)/(J74+J77+J78+J79+J80)</f>
        <v>-8.494075941825194</v>
      </c>
      <c r="F95" s="6">
        <f>(F74+F77+F78+F79+F80)/(K74+K77+K78+K79+K80)</f>
        <v>66.9818030505532</v>
      </c>
      <c r="G95" s="6">
        <f>(G74+G77+G78+G79+G80)/(L74+L77+L78+L79+L80)</f>
        <v>70.239789887285</v>
      </c>
      <c r="H95" s="3"/>
      <c r="I95" s="6"/>
      <c r="J95" s="6"/>
      <c r="K95" s="6"/>
      <c r="L95" s="6"/>
      <c r="M95" s="23"/>
    </row>
    <row r="96" spans="2:13" ht="15">
      <c r="B96" s="21"/>
      <c r="C96" s="3"/>
      <c r="D96" s="1" t="s">
        <v>23</v>
      </c>
      <c r="E96" s="6">
        <f>(E87+E90+E91+E92+E93)/(J87+J90+J91+J92+J93)</f>
        <v>4.692292043359207</v>
      </c>
      <c r="F96" s="6">
        <f>(F87+F90+F91+F92+F93)/(K87+K90+K91+K92+K93)</f>
        <v>47.08357797805926</v>
      </c>
      <c r="G96" s="6">
        <f>(G87+G90+G91+G92+G93)/(L87+L90+L91+L92+L93)</f>
        <v>62.35474324348866</v>
      </c>
      <c r="H96" s="3"/>
      <c r="I96" s="6"/>
      <c r="J96" s="6"/>
      <c r="K96" s="6"/>
      <c r="L96" s="6"/>
      <c r="M96" s="23"/>
    </row>
    <row r="97" spans="2:13" ht="15">
      <c r="B97" s="21"/>
      <c r="C97" s="3"/>
      <c r="D97" s="7" t="s">
        <v>25</v>
      </c>
      <c r="E97" s="25">
        <f>(E95-E96)/2</f>
        <v>-6.5931839925922</v>
      </c>
      <c r="F97" s="25">
        <f>(F95-F96)/2</f>
        <v>9.949112536246968</v>
      </c>
      <c r="G97" s="25">
        <f>(G95-G96)/2</f>
        <v>3.942523321898168</v>
      </c>
      <c r="H97" s="3"/>
      <c r="I97" s="6"/>
      <c r="J97" s="6"/>
      <c r="K97" s="6"/>
      <c r="L97" s="6"/>
      <c r="M97" s="23"/>
    </row>
    <row r="98" spans="2:13" ht="15">
      <c r="B98" s="21"/>
      <c r="C98" s="3"/>
      <c r="D98" s="1" t="s">
        <v>24</v>
      </c>
      <c r="E98" s="26">
        <f>AVERAGE(E95:E96)</f>
        <v>-1.9008919492329936</v>
      </c>
      <c r="F98" s="26">
        <f>AVERAGE(F95:F96)</f>
        <v>57.032690514306225</v>
      </c>
      <c r="G98" s="26">
        <f>AVERAGE(G95:G96)</f>
        <v>66.29726656538683</v>
      </c>
      <c r="H98" s="3"/>
      <c r="I98" s="6"/>
      <c r="J98" s="6"/>
      <c r="K98" s="6"/>
      <c r="L98" s="6"/>
      <c r="M98" s="23"/>
    </row>
    <row r="99" spans="2:13" ht="15.75" thickBot="1">
      <c r="B99" s="21"/>
      <c r="D99" s="1"/>
      <c r="E99" s="9">
        <f>((E98+E97)/E98)-1</f>
        <v>3.4684685761610687</v>
      </c>
      <c r="F99" s="9">
        <f>((F98+F97)/F98)-1</f>
        <v>0.17444578620661977</v>
      </c>
      <c r="G99" s="9">
        <f>((G98+G97)/G98)-1</f>
        <v>0.059467358552554916</v>
      </c>
      <c r="H99" s="3"/>
      <c r="I99" s="6"/>
      <c r="J99" s="6"/>
      <c r="K99" s="6"/>
      <c r="L99" s="6"/>
      <c r="M99" s="23"/>
    </row>
    <row r="100" spans="2:13" ht="16.5" thickBot="1" thickTop="1">
      <c r="B100" s="21"/>
      <c r="D100" s="1"/>
      <c r="E100" s="27"/>
      <c r="F100" s="27"/>
      <c r="G100" s="27"/>
      <c r="H100" s="3"/>
      <c r="I100" s="6"/>
      <c r="J100" s="6"/>
      <c r="K100" s="6"/>
      <c r="L100" s="6"/>
      <c r="M100" s="23"/>
    </row>
    <row r="101" spans="2:13" ht="15.75" thickBot="1">
      <c r="B101" s="21"/>
      <c r="D101" s="1" t="s">
        <v>26</v>
      </c>
      <c r="E101" s="42">
        <f>(G99*3+F99*2+E99*1)/6</f>
        <v>0.6659603707053289</v>
      </c>
      <c r="F101" s="12">
        <f>((G99*2)+F99)/2</f>
        <v>0.1466902516558648</v>
      </c>
      <c r="G101" s="43">
        <f>G99</f>
        <v>0.059467358552554916</v>
      </c>
      <c r="H101" s="3"/>
      <c r="I101" s="6"/>
      <c r="J101" s="6"/>
      <c r="K101" s="6"/>
      <c r="L101" s="6"/>
      <c r="M101" s="23"/>
    </row>
    <row r="102" spans="2:13" ht="15.75" thickBot="1">
      <c r="B102" s="28"/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34"/>
    </row>
    <row r="103" spans="2:12" ht="15.75" thickBot="1">
      <c r="B103" s="3"/>
      <c r="E103" s="3"/>
      <c r="F103" s="3"/>
      <c r="G103" s="3"/>
      <c r="H103" s="3"/>
      <c r="I103" s="3"/>
      <c r="J103" s="3"/>
      <c r="K103" s="3"/>
      <c r="L103" s="3"/>
    </row>
    <row r="104" spans="2:13" ht="15">
      <c r="B104" s="18"/>
      <c r="C104" s="19"/>
      <c r="D104" s="2"/>
      <c r="E104" s="2"/>
      <c r="F104" s="2"/>
      <c r="G104" s="2"/>
      <c r="H104" s="2"/>
      <c r="I104" s="2"/>
      <c r="J104" s="2"/>
      <c r="K104" s="2"/>
      <c r="L104" s="2"/>
      <c r="M104" s="20"/>
    </row>
    <row r="105" spans="2:13" ht="15">
      <c r="B105" s="21"/>
      <c r="E105" s="22">
        <v>2004</v>
      </c>
      <c r="F105" s="22">
        <v>2005</v>
      </c>
      <c r="G105" s="22">
        <v>2006</v>
      </c>
      <c r="H105" s="22"/>
      <c r="I105" s="22"/>
      <c r="J105" s="22">
        <v>2004</v>
      </c>
      <c r="K105" s="22">
        <v>2005</v>
      </c>
      <c r="L105" s="22">
        <v>2006</v>
      </c>
      <c r="M105" s="23"/>
    </row>
    <row r="106" spans="2:13" ht="15">
      <c r="B106" s="21"/>
      <c r="E106" s="3"/>
      <c r="F106" s="3"/>
      <c r="G106" s="3"/>
      <c r="H106" s="3"/>
      <c r="I106" s="3"/>
      <c r="J106" s="22" t="s">
        <v>21</v>
      </c>
      <c r="K106" s="3"/>
      <c r="L106" s="3"/>
      <c r="M106" s="23"/>
    </row>
    <row r="107" spans="2:13" ht="15">
      <c r="B107" s="21"/>
      <c r="C107" s="1" t="s">
        <v>15</v>
      </c>
      <c r="D107" s="1" t="s">
        <v>4</v>
      </c>
      <c r="E107" s="5">
        <v>885985</v>
      </c>
      <c r="F107" s="5">
        <v>920659</v>
      </c>
      <c r="G107" s="5">
        <v>927165</v>
      </c>
      <c r="H107" s="3"/>
      <c r="I107" s="1" t="s">
        <v>4</v>
      </c>
      <c r="J107" s="6">
        <v>11035</v>
      </c>
      <c r="K107" s="6">
        <v>11052</v>
      </c>
      <c r="L107" s="6">
        <v>11059</v>
      </c>
      <c r="M107" s="23"/>
    </row>
    <row r="108" spans="2:13" ht="15">
      <c r="B108" s="21"/>
      <c r="D108" s="1" t="s">
        <v>5</v>
      </c>
      <c r="E108" s="5">
        <v>112080452</v>
      </c>
      <c r="F108" s="5">
        <v>114843522</v>
      </c>
      <c r="G108" s="5">
        <v>122712106</v>
      </c>
      <c r="H108" s="3"/>
      <c r="I108" s="1" t="s">
        <v>5</v>
      </c>
      <c r="J108" s="6">
        <v>3068354</v>
      </c>
      <c r="K108" s="6">
        <v>3074655</v>
      </c>
      <c r="L108" s="6">
        <v>3117635</v>
      </c>
      <c r="M108" s="23"/>
    </row>
    <row r="109" spans="2:13" ht="15">
      <c r="B109" s="21"/>
      <c r="D109" s="1" t="s">
        <v>6</v>
      </c>
      <c r="E109" s="5">
        <v>38155074</v>
      </c>
      <c r="F109" s="5">
        <v>55945350</v>
      </c>
      <c r="G109" s="5">
        <v>72868276</v>
      </c>
      <c r="H109" s="3"/>
      <c r="I109" s="1" t="s">
        <v>6</v>
      </c>
      <c r="J109" s="6">
        <v>878400</v>
      </c>
      <c r="K109" s="6">
        <v>1314000</v>
      </c>
      <c r="L109" s="6">
        <v>1751900</v>
      </c>
      <c r="M109" s="23"/>
    </row>
    <row r="110" spans="2:13" ht="15">
      <c r="B110" s="21"/>
      <c r="D110" s="1" t="s">
        <v>7</v>
      </c>
      <c r="E110" s="5">
        <v>541535184</v>
      </c>
      <c r="F110" s="5">
        <v>817004497</v>
      </c>
      <c r="G110" s="5">
        <v>877059313</v>
      </c>
      <c r="H110" s="3"/>
      <c r="I110" s="1" t="s">
        <v>7</v>
      </c>
      <c r="J110" s="6">
        <v>13521044</v>
      </c>
      <c r="K110" s="6">
        <v>15344838</v>
      </c>
      <c r="L110" s="6">
        <v>18088277</v>
      </c>
      <c r="M110" s="23"/>
    </row>
    <row r="111" spans="2:13" ht="15">
      <c r="B111" s="21"/>
      <c r="D111" s="1" t="s">
        <v>8</v>
      </c>
      <c r="E111" s="5">
        <v>33387798</v>
      </c>
      <c r="F111" s="5">
        <v>37404299</v>
      </c>
      <c r="G111" s="5">
        <v>46067346</v>
      </c>
      <c r="H111" s="3"/>
      <c r="I111" s="1" t="s">
        <v>8</v>
      </c>
      <c r="J111" s="6">
        <v>2677739</v>
      </c>
      <c r="K111" s="6">
        <v>2845824</v>
      </c>
      <c r="L111" s="6">
        <v>3207820</v>
      </c>
      <c r="M111" s="23"/>
    </row>
    <row r="112" spans="2:13" ht="15">
      <c r="B112" s="21"/>
      <c r="D112" s="1" t="s">
        <v>9</v>
      </c>
      <c r="E112" s="5">
        <v>0</v>
      </c>
      <c r="F112" s="5">
        <v>0</v>
      </c>
      <c r="G112" s="5">
        <v>0</v>
      </c>
      <c r="H112" s="3"/>
      <c r="I112" s="1" t="s">
        <v>9</v>
      </c>
      <c r="J112" s="6">
        <v>0</v>
      </c>
      <c r="K112" s="6">
        <v>0</v>
      </c>
      <c r="L112" s="6">
        <v>0</v>
      </c>
      <c r="M112" s="23"/>
    </row>
    <row r="113" spans="2:13" ht="15">
      <c r="B113" s="21"/>
      <c r="D113" s="1" t="s">
        <v>10</v>
      </c>
      <c r="E113" s="5">
        <v>56037</v>
      </c>
      <c r="F113" s="5">
        <v>1341293</v>
      </c>
      <c r="G113" s="5">
        <v>1310082</v>
      </c>
      <c r="H113" s="3"/>
      <c r="I113" s="1" t="s">
        <v>10</v>
      </c>
      <c r="J113" s="6">
        <v>1814</v>
      </c>
      <c r="K113" s="6">
        <v>13824</v>
      </c>
      <c r="L113" s="6">
        <v>37452</v>
      </c>
      <c r="M113" s="23"/>
    </row>
    <row r="114" spans="2:13" ht="15">
      <c r="B114" s="21"/>
      <c r="D114" s="1" t="s">
        <v>11</v>
      </c>
      <c r="E114" s="5">
        <v>0</v>
      </c>
      <c r="F114" s="5">
        <v>0</v>
      </c>
      <c r="G114" s="5">
        <v>0</v>
      </c>
      <c r="H114" s="3"/>
      <c r="I114" s="1" t="s">
        <v>11</v>
      </c>
      <c r="J114" s="6">
        <v>0</v>
      </c>
      <c r="K114" s="6">
        <v>0</v>
      </c>
      <c r="L114" s="6">
        <v>0</v>
      </c>
      <c r="M114" s="23"/>
    </row>
    <row r="115" spans="2:13" ht="15">
      <c r="B115" s="21"/>
      <c r="D115" s="1" t="s">
        <v>12</v>
      </c>
      <c r="E115" s="5">
        <v>46560811</v>
      </c>
      <c r="F115" s="5">
        <v>23944248</v>
      </c>
      <c r="G115" s="5">
        <v>-10503506</v>
      </c>
      <c r="H115" s="3"/>
      <c r="I115" s="1" t="s">
        <v>12</v>
      </c>
      <c r="J115" s="6">
        <v>0</v>
      </c>
      <c r="K115" s="6">
        <v>0</v>
      </c>
      <c r="L115" s="6">
        <v>10385</v>
      </c>
      <c r="M115" s="23"/>
    </row>
    <row r="116" spans="2:13" ht="15">
      <c r="B116" s="21"/>
      <c r="D116" s="1"/>
      <c r="E116" s="5"/>
      <c r="F116" s="5"/>
      <c r="G116" s="5"/>
      <c r="H116" s="3"/>
      <c r="I116" s="1"/>
      <c r="J116" s="6"/>
      <c r="K116" s="6"/>
      <c r="L116" s="6"/>
      <c r="M116" s="23"/>
    </row>
    <row r="117" spans="2:13" ht="15">
      <c r="B117" s="21"/>
      <c r="D117" s="1"/>
      <c r="E117" s="5"/>
      <c r="F117" s="5"/>
      <c r="G117" s="5"/>
      <c r="H117" s="3"/>
      <c r="I117" s="1"/>
      <c r="J117" s="6"/>
      <c r="K117" s="6"/>
      <c r="L117" s="6"/>
      <c r="M117" s="23"/>
    </row>
    <row r="118" spans="2:13" ht="15">
      <c r="B118" s="21"/>
      <c r="D118" s="1"/>
      <c r="E118" s="5"/>
      <c r="F118" s="5"/>
      <c r="G118" s="5"/>
      <c r="H118" s="3"/>
      <c r="I118" s="1"/>
      <c r="J118" s="22" t="s">
        <v>21</v>
      </c>
      <c r="K118" s="6"/>
      <c r="L118" s="6"/>
      <c r="M118" s="23"/>
    </row>
    <row r="119" spans="2:13" ht="15">
      <c r="B119" s="21"/>
      <c r="D119" s="1" t="s">
        <v>4</v>
      </c>
      <c r="E119" s="5">
        <v>125438</v>
      </c>
      <c r="F119" s="5">
        <v>559151</v>
      </c>
      <c r="G119" s="5">
        <v>556768</v>
      </c>
      <c r="H119" s="3"/>
      <c r="I119" s="1" t="s">
        <v>4</v>
      </c>
      <c r="J119" s="6">
        <v>3629</v>
      </c>
      <c r="K119" s="6">
        <v>0</v>
      </c>
      <c r="L119" s="6">
        <v>0</v>
      </c>
      <c r="M119" s="23"/>
    </row>
    <row r="120" spans="2:13" ht="15">
      <c r="B120" s="21"/>
      <c r="D120" s="1" t="s">
        <v>5</v>
      </c>
      <c r="E120" s="5">
        <v>8954327</v>
      </c>
      <c r="F120" s="5">
        <v>11000335</v>
      </c>
      <c r="G120" s="5">
        <v>8108077</v>
      </c>
      <c r="H120" s="3"/>
      <c r="I120" s="1" t="s">
        <v>5</v>
      </c>
      <c r="J120" s="6">
        <v>96582</v>
      </c>
      <c r="K120" s="6">
        <v>111485</v>
      </c>
      <c r="L120" s="6">
        <v>70074</v>
      </c>
      <c r="M120" s="23"/>
    </row>
    <row r="121" spans="2:13" ht="15">
      <c r="B121" s="21"/>
      <c r="D121" s="1" t="s">
        <v>6</v>
      </c>
      <c r="E121" s="5">
        <v>0</v>
      </c>
      <c r="F121" s="5">
        <v>0</v>
      </c>
      <c r="G121" s="5">
        <v>0</v>
      </c>
      <c r="H121" s="3"/>
      <c r="I121" s="1" t="s">
        <v>6</v>
      </c>
      <c r="J121" s="6">
        <v>0</v>
      </c>
      <c r="K121" s="6">
        <v>0</v>
      </c>
      <c r="L121" s="6">
        <v>0</v>
      </c>
      <c r="M121" s="23"/>
    </row>
    <row r="122" spans="2:13" ht="15">
      <c r="B122" s="21"/>
      <c r="D122" s="1" t="s">
        <v>7</v>
      </c>
      <c r="E122" s="5">
        <v>395122203</v>
      </c>
      <c r="F122" s="5">
        <v>642327178</v>
      </c>
      <c r="G122" s="5">
        <v>640231119</v>
      </c>
      <c r="H122" s="3"/>
      <c r="I122" s="1" t="s">
        <v>7</v>
      </c>
      <c r="J122" s="6">
        <v>9227749</v>
      </c>
      <c r="K122" s="6">
        <v>11493498</v>
      </c>
      <c r="L122" s="6">
        <v>13596012</v>
      </c>
      <c r="M122" s="23"/>
    </row>
    <row r="123" spans="2:13" ht="15">
      <c r="B123" s="21"/>
      <c r="D123" s="1" t="s">
        <v>8</v>
      </c>
      <c r="E123" s="5">
        <v>14599</v>
      </c>
      <c r="F123" s="5">
        <v>57205</v>
      </c>
      <c r="G123" s="5">
        <v>97402</v>
      </c>
      <c r="H123" s="3"/>
      <c r="I123" s="1" t="s">
        <v>8</v>
      </c>
      <c r="J123" s="6">
        <v>12923</v>
      </c>
      <c r="K123" s="6">
        <v>11999</v>
      </c>
      <c r="L123" s="6">
        <v>11999</v>
      </c>
      <c r="M123" s="23"/>
    </row>
    <row r="124" spans="2:13" ht="15">
      <c r="B124" s="21"/>
      <c r="D124" s="1" t="s">
        <v>9</v>
      </c>
      <c r="E124" s="5">
        <v>0</v>
      </c>
      <c r="F124" s="5">
        <v>0</v>
      </c>
      <c r="G124" s="5">
        <v>0</v>
      </c>
      <c r="H124" s="3"/>
      <c r="I124" s="1" t="s">
        <v>9</v>
      </c>
      <c r="J124" s="6">
        <v>0</v>
      </c>
      <c r="K124" s="6">
        <v>0</v>
      </c>
      <c r="L124" s="6">
        <v>0</v>
      </c>
      <c r="M124" s="23"/>
    </row>
    <row r="125" spans="2:13" ht="15">
      <c r="B125" s="21"/>
      <c r="D125" s="1" t="s">
        <v>10</v>
      </c>
      <c r="E125" s="5">
        <v>0</v>
      </c>
      <c r="F125" s="5">
        <v>0</v>
      </c>
      <c r="G125" s="5">
        <v>1416484</v>
      </c>
      <c r="H125" s="3"/>
      <c r="I125" s="1" t="s">
        <v>10</v>
      </c>
      <c r="J125" s="6">
        <v>0</v>
      </c>
      <c r="K125" s="6">
        <v>0</v>
      </c>
      <c r="L125" s="6">
        <v>31991</v>
      </c>
      <c r="M125" s="23"/>
    </row>
    <row r="126" spans="2:13" ht="15">
      <c r="B126" s="21"/>
      <c r="D126" s="1" t="s">
        <v>11</v>
      </c>
      <c r="E126" s="5">
        <v>0</v>
      </c>
      <c r="F126" s="5">
        <v>0</v>
      </c>
      <c r="G126" s="5">
        <v>0</v>
      </c>
      <c r="H126" s="3"/>
      <c r="I126" s="1" t="s">
        <v>11</v>
      </c>
      <c r="J126" s="6">
        <v>0</v>
      </c>
      <c r="K126" s="6">
        <v>0</v>
      </c>
      <c r="L126" s="6">
        <v>0</v>
      </c>
      <c r="M126" s="23"/>
    </row>
    <row r="127" spans="2:13" ht="15">
      <c r="B127" s="21"/>
      <c r="D127" s="1"/>
      <c r="E127" s="6"/>
      <c r="F127" s="6"/>
      <c r="G127" s="6"/>
      <c r="H127" s="3"/>
      <c r="I127" s="1"/>
      <c r="J127" s="6"/>
      <c r="K127" s="6"/>
      <c r="L127" s="6"/>
      <c r="M127" s="23"/>
    </row>
    <row r="128" spans="2:13" ht="15">
      <c r="B128" s="21"/>
      <c r="D128" s="1" t="s">
        <v>22</v>
      </c>
      <c r="E128" s="6">
        <f>IF((J110+J113+J114+J115)=0,0,(E110+E113+E114+E115)/(J110+J113+J114+J115))</f>
        <v>43.493175185304764</v>
      </c>
      <c r="F128" s="6">
        <f>IF((K110+K113+K114+K115)=0,0,(F110+F113+F114+F115)/(K110+K113+K114+K115))</f>
        <v>54.84136821293417</v>
      </c>
      <c r="G128" s="6">
        <f>IF((L110+L113+L114+L115)=0,0,(G110+G113+G114+G115)/(L110+L113+L114+L115))</f>
        <v>47.85291319849445</v>
      </c>
      <c r="H128" s="3"/>
      <c r="I128" s="6"/>
      <c r="J128" s="6"/>
      <c r="K128" s="6"/>
      <c r="L128" s="6"/>
      <c r="M128" s="23"/>
    </row>
    <row r="129" spans="2:13" ht="15">
      <c r="B129" s="21"/>
      <c r="C129" s="3"/>
      <c r="D129" s="1" t="s">
        <v>23</v>
      </c>
      <c r="E129" s="6">
        <f>IF((J122+J125+J126)=0,0,(E122+E125+E126)/(J122+J125+J126))</f>
        <v>42.81891531726752</v>
      </c>
      <c r="F129" s="6">
        <f>IF((K122+K125+K126)=0,0,(F122+F125+F126)/(K122+K125+K126))</f>
        <v>55.8861347520137</v>
      </c>
      <c r="G129" s="6">
        <f>IF((L122+L125+L126)=0,0,(G122+G125+G126)/(L122+L125+L126))</f>
        <v>47.08302478360182</v>
      </c>
      <c r="H129" s="3"/>
      <c r="I129" s="6"/>
      <c r="J129" s="6"/>
      <c r="K129" s="6"/>
      <c r="L129" s="6"/>
      <c r="M129" s="23"/>
    </row>
    <row r="130" spans="2:13" ht="15">
      <c r="B130" s="21"/>
      <c r="C130" s="3"/>
      <c r="D130" s="7" t="s">
        <v>25</v>
      </c>
      <c r="E130" s="25">
        <f>(E128-E129)/2</f>
        <v>0.33712993401862335</v>
      </c>
      <c r="F130" s="25">
        <f>(F128-F129)/2</f>
        <v>-0.5223832695397661</v>
      </c>
      <c r="G130" s="25">
        <f>(G128-G129)/2</f>
        <v>0.3849442074463134</v>
      </c>
      <c r="H130" s="3"/>
      <c r="I130" s="6"/>
      <c r="J130" s="6"/>
      <c r="K130" s="6"/>
      <c r="L130" s="6"/>
      <c r="M130" s="23"/>
    </row>
    <row r="131" spans="2:13" ht="15">
      <c r="B131" s="21"/>
      <c r="C131" s="3"/>
      <c r="D131" s="1" t="s">
        <v>24</v>
      </c>
      <c r="E131" s="26">
        <f>AVERAGE(E128:E129)</f>
        <v>43.156045251286145</v>
      </c>
      <c r="F131" s="26">
        <f>AVERAGE(F128:F129)</f>
        <v>55.36375148247394</v>
      </c>
      <c r="G131" s="26">
        <f>AVERAGE(G128:G129)</f>
        <v>47.46796899104814</v>
      </c>
      <c r="H131" s="3"/>
      <c r="I131" s="6"/>
      <c r="J131" s="6"/>
      <c r="K131" s="6"/>
      <c r="L131" s="6"/>
      <c r="M131" s="23"/>
    </row>
    <row r="132" spans="2:13" ht="15.75" thickBot="1">
      <c r="B132" s="21"/>
      <c r="C132" s="3"/>
      <c r="D132" s="1"/>
      <c r="E132" s="9">
        <f>((E131+E130)/E131)-1</f>
        <v>0.007811882021524497</v>
      </c>
      <c r="F132" s="9">
        <f>((F131+F130)/F131)-1</f>
        <v>-0.009435474575907876</v>
      </c>
      <c r="G132" s="9">
        <f>((G131+G130)/G131)-1</f>
        <v>0.008109557152506497</v>
      </c>
      <c r="H132" s="3"/>
      <c r="I132" s="6"/>
      <c r="J132" s="6"/>
      <c r="K132" s="6"/>
      <c r="L132" s="6"/>
      <c r="M132" s="23"/>
    </row>
    <row r="133" spans="2:13" ht="16.5" thickBot="1" thickTop="1">
      <c r="B133" s="21"/>
      <c r="C133" s="3"/>
      <c r="D133" s="1"/>
      <c r="E133" s="27"/>
      <c r="F133" s="27"/>
      <c r="G133" s="27"/>
      <c r="H133" s="3"/>
      <c r="I133" s="6"/>
      <c r="J133" s="6"/>
      <c r="K133" s="6"/>
      <c r="L133" s="6"/>
      <c r="M133" s="23"/>
    </row>
    <row r="134" spans="2:13" ht="15.75" thickBot="1">
      <c r="B134" s="21"/>
      <c r="C134" s="3"/>
      <c r="D134" s="1" t="s">
        <v>26</v>
      </c>
      <c r="E134" s="11">
        <f>(G132*3+F132*2+E132*1)/6</f>
        <v>0.002211600721204706</v>
      </c>
      <c r="F134" s="12"/>
      <c r="G134" s="12"/>
      <c r="H134" s="3"/>
      <c r="I134" s="6"/>
      <c r="J134" s="6"/>
      <c r="K134" s="6"/>
      <c r="L134" s="6"/>
      <c r="M134" s="23"/>
    </row>
    <row r="135" spans="2:13" ht="15.75" thickBot="1">
      <c r="B135" s="28"/>
      <c r="C135" s="30"/>
      <c r="D135" s="29"/>
      <c r="E135" s="29"/>
      <c r="F135" s="29"/>
      <c r="G135" s="29"/>
      <c r="H135" s="29"/>
      <c r="I135" s="29"/>
      <c r="J135" s="29"/>
      <c r="K135" s="29"/>
      <c r="L135" s="29"/>
      <c r="M135" s="34"/>
    </row>
    <row r="136" ht="15.75" thickBot="1"/>
    <row r="137" spans="2:13" ht="15">
      <c r="B137" s="18"/>
      <c r="C137" s="19"/>
      <c r="D137" s="2"/>
      <c r="E137" s="2"/>
      <c r="F137" s="2"/>
      <c r="G137" s="2"/>
      <c r="H137" s="2"/>
      <c r="I137" s="2"/>
      <c r="J137" s="2"/>
      <c r="K137" s="2"/>
      <c r="L137" s="2"/>
      <c r="M137" s="20"/>
    </row>
    <row r="138" spans="2:13" ht="15">
      <c r="B138" s="21"/>
      <c r="C138" s="1" t="s">
        <v>16</v>
      </c>
      <c r="E138" s="22">
        <v>2004</v>
      </c>
      <c r="F138" s="22">
        <v>2005</v>
      </c>
      <c r="G138" s="22">
        <v>2006</v>
      </c>
      <c r="H138" s="22"/>
      <c r="I138" s="22"/>
      <c r="J138" s="22">
        <v>2004</v>
      </c>
      <c r="K138" s="22">
        <v>2005</v>
      </c>
      <c r="L138" s="22">
        <v>2006</v>
      </c>
      <c r="M138" s="23"/>
    </row>
    <row r="139" spans="2:13" ht="15">
      <c r="B139" s="21"/>
      <c r="E139" s="3"/>
      <c r="F139" s="3"/>
      <c r="G139" s="3"/>
      <c r="H139" s="3"/>
      <c r="I139" s="3"/>
      <c r="J139" s="3" t="s">
        <v>21</v>
      </c>
      <c r="K139" s="3"/>
      <c r="L139" s="3"/>
      <c r="M139" s="23"/>
    </row>
    <row r="140" spans="2:13" ht="15">
      <c r="B140" s="21"/>
      <c r="D140" s="1" t="s">
        <v>4</v>
      </c>
      <c r="E140" s="5">
        <v>0</v>
      </c>
      <c r="F140" s="5">
        <v>0</v>
      </c>
      <c r="G140" s="5">
        <v>0</v>
      </c>
      <c r="H140" s="3"/>
      <c r="I140" s="1" t="s">
        <v>4</v>
      </c>
      <c r="J140" s="6">
        <v>0</v>
      </c>
      <c r="K140" s="6">
        <v>0</v>
      </c>
      <c r="L140" s="6">
        <v>0</v>
      </c>
      <c r="M140" s="23"/>
    </row>
    <row r="141" spans="2:13" ht="15">
      <c r="B141" s="21"/>
      <c r="D141" s="1" t="s">
        <v>5</v>
      </c>
      <c r="E141" s="5">
        <v>129617338</v>
      </c>
      <c r="F141" s="5">
        <v>131823961</v>
      </c>
      <c r="G141" s="5">
        <v>139481412</v>
      </c>
      <c r="H141" s="3"/>
      <c r="I141" s="1" t="s">
        <v>5</v>
      </c>
      <c r="J141" s="6">
        <v>6491558</v>
      </c>
      <c r="K141" s="6">
        <v>6761467</v>
      </c>
      <c r="L141" s="6">
        <v>6935897</v>
      </c>
      <c r="M141" s="23"/>
    </row>
    <row r="142" spans="2:13" ht="15">
      <c r="B142" s="21"/>
      <c r="D142" s="1" t="s">
        <v>6</v>
      </c>
      <c r="E142" s="5">
        <v>0</v>
      </c>
      <c r="F142" s="5">
        <v>0</v>
      </c>
      <c r="G142" s="5">
        <v>0</v>
      </c>
      <c r="H142" s="3"/>
      <c r="I142" s="1" t="s">
        <v>6</v>
      </c>
      <c r="J142" s="6">
        <v>0</v>
      </c>
      <c r="K142" s="6">
        <v>0</v>
      </c>
      <c r="L142" s="6">
        <v>0</v>
      </c>
      <c r="M142" s="23"/>
    </row>
    <row r="143" spans="2:13" ht="15">
      <c r="B143" s="21"/>
      <c r="D143" s="1" t="s">
        <v>7</v>
      </c>
      <c r="E143" s="5">
        <v>0</v>
      </c>
      <c r="F143" s="5">
        <v>0</v>
      </c>
      <c r="G143" s="5">
        <v>0</v>
      </c>
      <c r="H143" s="3"/>
      <c r="I143" s="1" t="s">
        <v>7</v>
      </c>
      <c r="J143" s="6">
        <v>0</v>
      </c>
      <c r="K143" s="6">
        <v>0</v>
      </c>
      <c r="L143" s="6">
        <v>0</v>
      </c>
      <c r="M143" s="23"/>
    </row>
    <row r="144" spans="2:13" ht="15">
      <c r="B144" s="21"/>
      <c r="D144" s="1" t="s">
        <v>8</v>
      </c>
      <c r="E144" s="5">
        <v>275106310</v>
      </c>
      <c r="F144" s="5">
        <v>287905907</v>
      </c>
      <c r="G144" s="5">
        <v>282182918</v>
      </c>
      <c r="H144" s="3"/>
      <c r="I144" s="1" t="s">
        <v>8</v>
      </c>
      <c r="J144" s="6">
        <v>2922988</v>
      </c>
      <c r="K144" s="6">
        <v>2838413</v>
      </c>
      <c r="L144" s="6">
        <v>2689484</v>
      </c>
      <c r="M144" s="23"/>
    </row>
    <row r="145" spans="2:13" ht="15">
      <c r="B145" s="21"/>
      <c r="D145" s="1" t="s">
        <v>9</v>
      </c>
      <c r="E145" s="5">
        <v>0</v>
      </c>
      <c r="F145" s="5">
        <v>0</v>
      </c>
      <c r="G145" s="5">
        <v>0</v>
      </c>
      <c r="H145" s="3"/>
      <c r="I145" s="1" t="s">
        <v>9</v>
      </c>
      <c r="J145" s="6">
        <v>0</v>
      </c>
      <c r="K145" s="6">
        <v>0</v>
      </c>
      <c r="L145" s="6">
        <v>0</v>
      </c>
      <c r="M145" s="23"/>
    </row>
    <row r="146" spans="2:13" ht="15">
      <c r="B146" s="21"/>
      <c r="D146" s="1" t="s">
        <v>10</v>
      </c>
      <c r="E146" s="5">
        <v>325114965</v>
      </c>
      <c r="F146" s="5">
        <v>481705708</v>
      </c>
      <c r="G146" s="5">
        <v>544755760</v>
      </c>
      <c r="H146" s="3"/>
      <c r="I146" s="1" t="s">
        <v>10</v>
      </c>
      <c r="J146" s="6">
        <v>7570641</v>
      </c>
      <c r="K146" s="6">
        <v>8588284</v>
      </c>
      <c r="L146" s="6">
        <v>10637629</v>
      </c>
      <c r="M146" s="23"/>
    </row>
    <row r="147" spans="2:13" ht="15">
      <c r="B147" s="21"/>
      <c r="D147" s="1" t="s">
        <v>11</v>
      </c>
      <c r="E147" s="5">
        <v>-3947362</v>
      </c>
      <c r="F147" s="5">
        <v>-3833728</v>
      </c>
      <c r="G147" s="5">
        <v>-4497388</v>
      </c>
      <c r="H147" s="3"/>
      <c r="I147" s="1" t="s">
        <v>11</v>
      </c>
      <c r="J147" s="6">
        <v>0</v>
      </c>
      <c r="K147" s="6">
        <v>0</v>
      </c>
      <c r="L147" s="6">
        <v>0</v>
      </c>
      <c r="M147" s="23"/>
    </row>
    <row r="148" spans="2:13" ht="15">
      <c r="B148" s="21"/>
      <c r="D148" s="1" t="s">
        <v>12</v>
      </c>
      <c r="E148" s="5">
        <v>0</v>
      </c>
      <c r="F148" s="5">
        <v>0</v>
      </c>
      <c r="G148" s="5">
        <v>0</v>
      </c>
      <c r="H148" s="3"/>
      <c r="I148" s="1" t="s">
        <v>12</v>
      </c>
      <c r="J148" s="6">
        <v>0</v>
      </c>
      <c r="K148" s="6">
        <v>0</v>
      </c>
      <c r="L148" s="6">
        <v>0</v>
      </c>
      <c r="M148" s="23"/>
    </row>
    <row r="149" spans="2:19" ht="15">
      <c r="B149" s="21"/>
      <c r="D149" s="1"/>
      <c r="E149" s="5"/>
      <c r="F149" s="5"/>
      <c r="G149" s="5"/>
      <c r="H149" s="3"/>
      <c r="I149" s="1"/>
      <c r="J149" s="6"/>
      <c r="K149" s="6"/>
      <c r="L149" s="6"/>
      <c r="M149" s="23"/>
      <c r="N149" s="1"/>
      <c r="O149" s="1"/>
      <c r="P149" s="1"/>
      <c r="Q149" s="1"/>
      <c r="R149" s="1"/>
      <c r="S149" s="1"/>
    </row>
    <row r="150" spans="2:19" ht="15">
      <c r="B150" s="21"/>
      <c r="D150" s="1"/>
      <c r="E150" s="5"/>
      <c r="F150" s="5"/>
      <c r="G150" s="5"/>
      <c r="H150" s="3"/>
      <c r="I150" s="1"/>
      <c r="J150" s="6"/>
      <c r="K150" s="6"/>
      <c r="L150" s="6"/>
      <c r="M150" s="23"/>
      <c r="N150" s="1"/>
      <c r="O150" s="1"/>
      <c r="P150" s="1"/>
      <c r="Q150" s="1"/>
      <c r="R150" s="1"/>
      <c r="S150" s="1"/>
    </row>
    <row r="151" spans="2:19" ht="15">
      <c r="B151" s="21"/>
      <c r="D151" s="1"/>
      <c r="E151" s="5"/>
      <c r="F151" s="5"/>
      <c r="G151" s="5"/>
      <c r="H151" s="3"/>
      <c r="I151" s="1"/>
      <c r="J151" s="22" t="s">
        <v>21</v>
      </c>
      <c r="K151" s="6"/>
      <c r="L151" s="6"/>
      <c r="M151" s="23"/>
      <c r="N151" s="1"/>
      <c r="O151" s="1"/>
      <c r="P151" s="1"/>
      <c r="Q151" s="1"/>
      <c r="R151" s="1"/>
      <c r="S151" s="1"/>
    </row>
    <row r="152" spans="2:19" ht="15">
      <c r="B152" s="21"/>
      <c r="D152" s="1" t="s">
        <v>4</v>
      </c>
      <c r="E152" s="5">
        <v>355436</v>
      </c>
      <c r="F152" s="5">
        <v>352705</v>
      </c>
      <c r="G152" s="5">
        <v>362031</v>
      </c>
      <c r="H152" s="3"/>
      <c r="I152" s="1" t="s">
        <v>4</v>
      </c>
      <c r="J152" s="6">
        <v>7403</v>
      </c>
      <c r="K152" s="6">
        <v>7281</v>
      </c>
      <c r="L152" s="6">
        <v>7512</v>
      </c>
      <c r="M152" s="23"/>
      <c r="N152" s="1"/>
      <c r="O152" s="1"/>
      <c r="P152" s="1"/>
      <c r="Q152" s="1"/>
      <c r="R152" s="1"/>
      <c r="S152" s="1"/>
    </row>
    <row r="153" spans="2:19" ht="15">
      <c r="B153" s="21"/>
      <c r="D153" s="1" t="s">
        <v>5</v>
      </c>
      <c r="E153" s="5">
        <v>0</v>
      </c>
      <c r="F153" s="5">
        <v>0</v>
      </c>
      <c r="G153" s="5">
        <v>0</v>
      </c>
      <c r="H153" s="3"/>
      <c r="I153" s="1" t="s">
        <v>5</v>
      </c>
      <c r="J153" s="6">
        <v>0</v>
      </c>
      <c r="K153" s="6">
        <v>0</v>
      </c>
      <c r="L153" s="6">
        <v>0</v>
      </c>
      <c r="M153" s="23"/>
      <c r="N153" s="1"/>
      <c r="O153" s="1"/>
      <c r="P153" s="1"/>
      <c r="Q153" s="1"/>
      <c r="R153" s="1"/>
      <c r="S153" s="1"/>
    </row>
    <row r="154" spans="2:13" ht="15">
      <c r="B154" s="21"/>
      <c r="D154" s="1" t="s">
        <v>6</v>
      </c>
      <c r="E154" s="5">
        <v>0</v>
      </c>
      <c r="F154" s="5">
        <v>0</v>
      </c>
      <c r="G154" s="5">
        <v>0</v>
      </c>
      <c r="H154" s="3"/>
      <c r="I154" s="1" t="s">
        <v>6</v>
      </c>
      <c r="J154" s="6">
        <v>0</v>
      </c>
      <c r="K154" s="6">
        <v>0</v>
      </c>
      <c r="L154" s="6">
        <v>0</v>
      </c>
      <c r="M154" s="23"/>
    </row>
    <row r="155" spans="2:13" ht="15">
      <c r="B155" s="21"/>
      <c r="D155" s="1" t="s">
        <v>7</v>
      </c>
      <c r="E155" s="5">
        <v>0</v>
      </c>
      <c r="F155" s="5">
        <v>0</v>
      </c>
      <c r="G155" s="5">
        <v>0</v>
      </c>
      <c r="H155" s="3"/>
      <c r="I155" s="1" t="s">
        <v>7</v>
      </c>
      <c r="J155" s="6">
        <v>0</v>
      </c>
      <c r="K155" s="6">
        <v>0</v>
      </c>
      <c r="L155" s="6">
        <v>0</v>
      </c>
      <c r="M155" s="23"/>
    </row>
    <row r="156" spans="2:13" ht="15">
      <c r="B156" s="21"/>
      <c r="D156" s="1" t="s">
        <v>8</v>
      </c>
      <c r="E156" s="5">
        <v>0</v>
      </c>
      <c r="F156" s="5">
        <v>0</v>
      </c>
      <c r="G156" s="5">
        <v>0</v>
      </c>
      <c r="H156" s="3"/>
      <c r="I156" s="1" t="s">
        <v>8</v>
      </c>
      <c r="J156" s="6">
        <v>0</v>
      </c>
      <c r="K156" s="6">
        <v>0</v>
      </c>
      <c r="L156" s="6">
        <v>0</v>
      </c>
      <c r="M156" s="23"/>
    </row>
    <row r="157" spans="2:13" ht="15">
      <c r="B157" s="21"/>
      <c r="D157" s="1" t="s">
        <v>9</v>
      </c>
      <c r="E157" s="5">
        <v>0</v>
      </c>
      <c r="F157" s="5">
        <v>0</v>
      </c>
      <c r="G157" s="5">
        <v>0</v>
      </c>
      <c r="H157" s="3"/>
      <c r="I157" s="1" t="s">
        <v>9</v>
      </c>
      <c r="J157" s="6">
        <v>0</v>
      </c>
      <c r="K157" s="6">
        <v>0</v>
      </c>
      <c r="L157" s="6">
        <v>0</v>
      </c>
      <c r="M157" s="23"/>
    </row>
    <row r="158" spans="2:13" ht="15">
      <c r="B158" s="21"/>
      <c r="D158" s="1" t="s">
        <v>10</v>
      </c>
      <c r="E158" s="5">
        <v>115000661</v>
      </c>
      <c r="F158" s="5">
        <v>176951979</v>
      </c>
      <c r="G158" s="5">
        <v>202035772</v>
      </c>
      <c r="H158" s="3"/>
      <c r="I158" s="1" t="s">
        <v>10</v>
      </c>
      <c r="J158" s="6">
        <v>2714379</v>
      </c>
      <c r="K158" s="6">
        <v>3150286</v>
      </c>
      <c r="L158" s="6">
        <v>4489127</v>
      </c>
      <c r="M158" s="23"/>
    </row>
    <row r="159" spans="2:13" ht="15">
      <c r="B159" s="21"/>
      <c r="D159" s="1" t="s">
        <v>11</v>
      </c>
      <c r="E159" s="5">
        <v>0</v>
      </c>
      <c r="F159" s="5">
        <v>0</v>
      </c>
      <c r="G159" s="5">
        <v>0</v>
      </c>
      <c r="H159" s="3"/>
      <c r="I159" s="1" t="s">
        <v>11</v>
      </c>
      <c r="J159" s="6">
        <v>0</v>
      </c>
      <c r="K159" s="6">
        <v>0</v>
      </c>
      <c r="L159" s="6">
        <v>0</v>
      </c>
      <c r="M159" s="23"/>
    </row>
    <row r="160" spans="2:13" s="3" customFormat="1" ht="15">
      <c r="B160" s="21"/>
      <c r="C160" s="1"/>
      <c r="D160" s="1"/>
      <c r="E160" s="6"/>
      <c r="F160" s="6"/>
      <c r="G160" s="6"/>
      <c r="I160" s="1"/>
      <c r="J160" s="6"/>
      <c r="K160" s="6"/>
      <c r="L160" s="6"/>
      <c r="M160" s="23"/>
    </row>
    <row r="161" spans="2:13" s="3" customFormat="1" ht="15">
      <c r="B161" s="21"/>
      <c r="C161" s="1"/>
      <c r="D161" s="1" t="s">
        <v>1</v>
      </c>
      <c r="E161" s="6">
        <f>IF((J143+J146+J147+J148)=0,0,(E143+E146+E147+E148)/(J143+J146+J147+J148))</f>
        <v>42.42277542945175</v>
      </c>
      <c r="F161" s="6">
        <f>IF((K143+K146+K147+K148)=0,0,(F143+F146+F147+F148)/(K143+K146+K147+K148))</f>
        <v>55.642312247708624</v>
      </c>
      <c r="G161" s="6">
        <f>IF((L143+L146+L147+L148)=0,0,(G143+G146+G147+G148)/(L143+L146+L147+L148))</f>
        <v>50.78748018002884</v>
      </c>
      <c r="I161" s="6"/>
      <c r="J161" s="6"/>
      <c r="K161" s="6"/>
      <c r="L161" s="6"/>
      <c r="M161" s="23"/>
    </row>
    <row r="162" spans="2:13" s="3" customFormat="1" ht="15">
      <c r="B162" s="21"/>
      <c r="D162" s="1" t="s">
        <v>2</v>
      </c>
      <c r="E162" s="6">
        <f>IF((J155+J158+J159)=0,0,(E155+E158+E159)/(J155+J158+J159))</f>
        <v>42.367208484887335</v>
      </c>
      <c r="F162" s="6">
        <f>IF((K155+K158+K159)=0,0,(F155+F158+F159)/(K155+K158+K159))</f>
        <v>56.1701315372636</v>
      </c>
      <c r="G162" s="6">
        <f>IF((L155+L158+L159)=0,0,(G155+G158+G159)/(L155+L158+L159))</f>
        <v>45.00558170887123</v>
      </c>
      <c r="I162" s="6"/>
      <c r="J162" s="6"/>
      <c r="K162" s="6"/>
      <c r="L162" s="6"/>
      <c r="M162" s="23"/>
    </row>
    <row r="163" spans="2:13" s="3" customFormat="1" ht="15">
      <c r="B163" s="21"/>
      <c r="D163" s="7"/>
      <c r="E163" s="25">
        <f>(E161-E162)/2</f>
        <v>0.02778347228220568</v>
      </c>
      <c r="F163" s="25">
        <f>(F161-F162)/2</f>
        <v>-0.26390964477748824</v>
      </c>
      <c r="G163" s="25">
        <f>(G161-G162)/2</f>
        <v>2.890949235578802</v>
      </c>
      <c r="I163" s="6"/>
      <c r="J163" s="6"/>
      <c r="K163" s="6"/>
      <c r="L163" s="6"/>
      <c r="M163" s="23"/>
    </row>
    <row r="164" spans="2:13" s="3" customFormat="1" ht="15">
      <c r="B164" s="21"/>
      <c r="D164" s="1"/>
      <c r="E164" s="26">
        <f>AVERAGE(E161:E162)</f>
        <v>42.39499195716954</v>
      </c>
      <c r="F164" s="26">
        <f>AVERAGE(F161:F162)</f>
        <v>55.906221892486116</v>
      </c>
      <c r="G164" s="26">
        <f>AVERAGE(G161:G162)</f>
        <v>47.896530944450035</v>
      </c>
      <c r="I164" s="6"/>
      <c r="J164" s="6"/>
      <c r="K164" s="6"/>
      <c r="L164" s="6"/>
      <c r="M164" s="23"/>
    </row>
    <row r="165" spans="2:13" s="3" customFormat="1" ht="15.75" thickBot="1">
      <c r="B165" s="21"/>
      <c r="D165" s="1"/>
      <c r="E165" s="9">
        <f>((E164+E163)/E164)-1</f>
        <v>0.0006553479786073346</v>
      </c>
      <c r="F165" s="9">
        <f>((F164+F163)/F164)-1</f>
        <v>-0.004720577349780708</v>
      </c>
      <c r="G165" s="9">
        <f>((G164+G163)/G164)-1</f>
        <v>0.06035821756969617</v>
      </c>
      <c r="I165" s="6"/>
      <c r="J165" s="6"/>
      <c r="K165" s="6"/>
      <c r="L165" s="6"/>
      <c r="M165" s="23"/>
    </row>
    <row r="166" spans="2:13" s="3" customFormat="1" ht="16.5" thickBot="1" thickTop="1">
      <c r="B166" s="21"/>
      <c r="D166" s="1"/>
      <c r="E166" s="27"/>
      <c r="F166" s="27"/>
      <c r="G166" s="27"/>
      <c r="I166" s="6"/>
      <c r="J166" s="6"/>
      <c r="K166" s="6"/>
      <c r="L166" s="6"/>
      <c r="M166" s="23"/>
    </row>
    <row r="167" spans="2:13" s="3" customFormat="1" ht="15.75" thickBot="1">
      <c r="B167" s="21"/>
      <c r="D167" s="1"/>
      <c r="E167" s="15">
        <f>(G165*3+F165*2+E165*1)/6</f>
        <v>0.028714807664689073</v>
      </c>
      <c r="F167" s="12"/>
      <c r="G167" s="12"/>
      <c r="I167" s="6"/>
      <c r="J167" s="6"/>
      <c r="K167" s="6"/>
      <c r="L167" s="6"/>
      <c r="M167" s="23"/>
    </row>
    <row r="168" spans="2:13" s="3" customFormat="1" ht="15.75" thickBot="1">
      <c r="B168" s="28"/>
      <c r="C168" s="30"/>
      <c r="D168" s="30"/>
      <c r="E168" s="40"/>
      <c r="F168" s="33"/>
      <c r="G168" s="33"/>
      <c r="H168" s="29"/>
      <c r="I168" s="33"/>
      <c r="J168" s="33"/>
      <c r="K168" s="33"/>
      <c r="L168" s="33"/>
      <c r="M168" s="34"/>
    </row>
    <row r="169" s="3" customFormat="1" ht="15.75" thickBot="1">
      <c r="C169" s="1"/>
    </row>
    <row r="170" spans="2:13" s="3" customFormat="1" ht="15">
      <c r="B170" s="18"/>
      <c r="C170" s="19"/>
      <c r="D170" s="2"/>
      <c r="E170" s="2"/>
      <c r="F170" s="2"/>
      <c r="G170" s="2"/>
      <c r="H170" s="2"/>
      <c r="I170" s="2"/>
      <c r="J170" s="2"/>
      <c r="K170" s="2"/>
      <c r="L170" s="2"/>
      <c r="M170" s="20"/>
    </row>
    <row r="171" spans="2:13" s="3" customFormat="1" ht="15">
      <c r="B171" s="21"/>
      <c r="C171" s="1" t="s">
        <v>17</v>
      </c>
      <c r="E171" s="22">
        <v>2004</v>
      </c>
      <c r="F171" s="22">
        <v>2005</v>
      </c>
      <c r="G171" s="22">
        <v>2006</v>
      </c>
      <c r="H171" s="22"/>
      <c r="I171" s="22"/>
      <c r="J171" s="22">
        <v>2004</v>
      </c>
      <c r="K171" s="22">
        <v>2005</v>
      </c>
      <c r="L171" s="22">
        <v>2006</v>
      </c>
      <c r="M171" s="23"/>
    </row>
    <row r="172" spans="2:13" s="3" customFormat="1" ht="15">
      <c r="B172" s="21"/>
      <c r="C172" s="1"/>
      <c r="J172" s="22" t="s">
        <v>21</v>
      </c>
      <c r="M172" s="23"/>
    </row>
    <row r="173" spans="2:14" ht="15">
      <c r="B173" s="21"/>
      <c r="D173" s="1" t="s">
        <v>4</v>
      </c>
      <c r="E173" s="5">
        <v>203955140</v>
      </c>
      <c r="F173" s="5">
        <v>213990692</v>
      </c>
      <c r="G173" s="5">
        <v>21452392</v>
      </c>
      <c r="H173" s="3"/>
      <c r="I173" s="1" t="s">
        <v>4</v>
      </c>
      <c r="J173" s="6">
        <v>5956514</v>
      </c>
      <c r="K173" s="6">
        <v>5548700</v>
      </c>
      <c r="L173" s="6">
        <v>286516</v>
      </c>
      <c r="M173" s="41"/>
      <c r="N173" s="1"/>
    </row>
    <row r="174" spans="2:14" ht="15">
      <c r="B174" s="21"/>
      <c r="D174" s="1" t="s">
        <v>5</v>
      </c>
      <c r="E174" s="5">
        <v>0</v>
      </c>
      <c r="F174" s="5">
        <v>0</v>
      </c>
      <c r="G174" s="5">
        <v>118386444</v>
      </c>
      <c r="H174" s="3"/>
      <c r="I174" s="1" t="s">
        <v>5</v>
      </c>
      <c r="J174" s="6">
        <v>0</v>
      </c>
      <c r="K174" s="6">
        <v>0</v>
      </c>
      <c r="L174" s="6">
        <v>3536694</v>
      </c>
      <c r="M174" s="41"/>
      <c r="N174" s="1"/>
    </row>
    <row r="175" spans="2:19" ht="15">
      <c r="B175" s="21"/>
      <c r="D175" s="1" t="s">
        <v>6</v>
      </c>
      <c r="E175" s="5">
        <v>0</v>
      </c>
      <c r="F175" s="5">
        <v>0</v>
      </c>
      <c r="G175" s="5">
        <v>0</v>
      </c>
      <c r="H175" s="3"/>
      <c r="I175" s="1" t="s">
        <v>6</v>
      </c>
      <c r="J175" s="6">
        <v>0</v>
      </c>
      <c r="K175" s="6">
        <v>0</v>
      </c>
      <c r="L175" s="6">
        <v>0</v>
      </c>
      <c r="M175" s="41"/>
      <c r="N175" s="1"/>
      <c r="Q175" s="6"/>
      <c r="R175" s="6"/>
      <c r="S175" s="6"/>
    </row>
    <row r="176" spans="2:19" ht="15">
      <c r="B176" s="21"/>
      <c r="D176" s="1" t="s">
        <v>7</v>
      </c>
      <c r="E176" s="5">
        <v>7795808</v>
      </c>
      <c r="F176" s="5">
        <v>16093924</v>
      </c>
      <c r="G176" s="5">
        <v>67809171</v>
      </c>
      <c r="H176" s="3"/>
      <c r="I176" s="1" t="s">
        <v>7</v>
      </c>
      <c r="J176" s="6">
        <v>149722</v>
      </c>
      <c r="K176" s="6">
        <v>224197</v>
      </c>
      <c r="L176" s="6">
        <v>1385455</v>
      </c>
      <c r="M176" s="41"/>
      <c r="N176" s="1"/>
      <c r="Q176" s="6"/>
      <c r="R176" s="6"/>
      <c r="S176" s="6"/>
    </row>
    <row r="177" spans="2:19" ht="15">
      <c r="B177" s="21"/>
      <c r="D177" s="1" t="s">
        <v>8</v>
      </c>
      <c r="E177" s="5">
        <v>51658129</v>
      </c>
      <c r="F177" s="5">
        <v>54172817</v>
      </c>
      <c r="G177" s="5">
        <v>73872005</v>
      </c>
      <c r="H177" s="3"/>
      <c r="I177" s="1" t="s">
        <v>8</v>
      </c>
      <c r="J177" s="6">
        <v>796240</v>
      </c>
      <c r="K177" s="6">
        <v>794270</v>
      </c>
      <c r="L177" s="6">
        <v>1290616</v>
      </c>
      <c r="M177" s="41"/>
      <c r="N177" s="1"/>
      <c r="Q177" s="1"/>
      <c r="R177" s="1"/>
      <c r="S177" s="1"/>
    </row>
    <row r="178" spans="2:19" ht="15">
      <c r="B178" s="21"/>
      <c r="D178" s="1" t="s">
        <v>9</v>
      </c>
      <c r="E178" s="5">
        <v>0</v>
      </c>
      <c r="F178" s="5">
        <v>8216320</v>
      </c>
      <c r="G178" s="5">
        <v>-956972</v>
      </c>
      <c r="H178" s="3"/>
      <c r="I178" s="1" t="s">
        <v>9</v>
      </c>
      <c r="J178" s="6">
        <v>0</v>
      </c>
      <c r="K178" s="6">
        <v>18600</v>
      </c>
      <c r="L178" s="6">
        <v>3719</v>
      </c>
      <c r="M178" s="41"/>
      <c r="N178" s="1"/>
      <c r="Q178" s="6"/>
      <c r="R178" s="6"/>
      <c r="S178" s="6"/>
    </row>
    <row r="179" spans="2:19" ht="15">
      <c r="B179" s="21"/>
      <c r="D179" s="1" t="s">
        <v>10</v>
      </c>
      <c r="E179" s="5">
        <v>4212210</v>
      </c>
      <c r="F179" s="5">
        <v>-12545513</v>
      </c>
      <c r="G179" s="5">
        <v>17449978</v>
      </c>
      <c r="H179" s="3"/>
      <c r="I179" s="1" t="s">
        <v>10</v>
      </c>
      <c r="J179" s="6">
        <v>172484</v>
      </c>
      <c r="K179" s="6">
        <v>127959</v>
      </c>
      <c r="L179" s="6">
        <v>100159</v>
      </c>
      <c r="M179" s="41"/>
      <c r="N179" s="1"/>
      <c r="Q179" s="6"/>
      <c r="R179" s="6"/>
      <c r="S179" s="6"/>
    </row>
    <row r="180" spans="2:19" ht="15">
      <c r="B180" s="21"/>
      <c r="D180" s="1" t="s">
        <v>11</v>
      </c>
      <c r="E180" s="5">
        <v>-380072</v>
      </c>
      <c r="F180" s="5">
        <v>141205</v>
      </c>
      <c r="G180" s="5">
        <v>100610</v>
      </c>
      <c r="H180" s="3"/>
      <c r="I180" s="1" t="s">
        <v>11</v>
      </c>
      <c r="J180" s="6">
        <v>0</v>
      </c>
      <c r="K180" s="6">
        <v>0</v>
      </c>
      <c r="L180" s="6">
        <v>0</v>
      </c>
      <c r="M180" s="41"/>
      <c r="N180" s="1"/>
      <c r="Q180" s="6"/>
      <c r="R180" s="6"/>
      <c r="S180" s="6"/>
    </row>
    <row r="181" spans="2:14" ht="15">
      <c r="B181" s="21"/>
      <c r="D181" s="1" t="s">
        <v>12</v>
      </c>
      <c r="E181" s="5">
        <v>-4276925</v>
      </c>
      <c r="F181" s="5">
        <v>5230683</v>
      </c>
      <c r="G181" s="5">
        <v>-3457263</v>
      </c>
      <c r="H181" s="3"/>
      <c r="I181" s="1" t="s">
        <v>12</v>
      </c>
      <c r="J181" s="6">
        <v>-69481</v>
      </c>
      <c r="K181" s="6">
        <v>70334</v>
      </c>
      <c r="L181" s="6">
        <v>0</v>
      </c>
      <c r="M181" s="41"/>
      <c r="N181" s="1"/>
    </row>
    <row r="182" spans="2:16" ht="15">
      <c r="B182" s="21"/>
      <c r="D182" s="1"/>
      <c r="E182" s="5"/>
      <c r="F182" s="5"/>
      <c r="G182" s="5"/>
      <c r="H182" s="3"/>
      <c r="I182" s="1"/>
      <c r="J182" s="6"/>
      <c r="K182" s="6"/>
      <c r="L182" s="6"/>
      <c r="M182" s="23"/>
      <c r="N182" s="4"/>
      <c r="O182" s="4"/>
      <c r="P182" s="4"/>
    </row>
    <row r="183" spans="2:16" ht="15">
      <c r="B183" s="21"/>
      <c r="D183" s="1"/>
      <c r="E183" s="5"/>
      <c r="F183" s="5"/>
      <c r="G183" s="5"/>
      <c r="H183" s="3"/>
      <c r="I183" s="1"/>
      <c r="J183" s="6"/>
      <c r="K183" s="6"/>
      <c r="L183" s="6"/>
      <c r="M183" s="23"/>
      <c r="N183" s="4"/>
      <c r="O183" s="4"/>
      <c r="P183" s="4"/>
    </row>
    <row r="184" spans="2:16" ht="15">
      <c r="B184" s="21"/>
      <c r="D184" s="1"/>
      <c r="E184" s="5"/>
      <c r="F184" s="5"/>
      <c r="G184" s="5"/>
      <c r="H184" s="3"/>
      <c r="I184" s="1"/>
      <c r="J184" s="22" t="s">
        <v>21</v>
      </c>
      <c r="K184" s="6"/>
      <c r="L184" s="6"/>
      <c r="M184" s="23"/>
      <c r="N184" s="4"/>
      <c r="O184" s="4"/>
      <c r="P184" s="4"/>
    </row>
    <row r="185" spans="2:16" ht="15">
      <c r="B185" s="21"/>
      <c r="D185" s="1" t="s">
        <v>4</v>
      </c>
      <c r="E185" s="5">
        <v>33430035</v>
      </c>
      <c r="F185" s="5">
        <v>42670567</v>
      </c>
      <c r="G185" s="5">
        <v>38069</v>
      </c>
      <c r="H185" s="3"/>
      <c r="I185" s="1" t="s">
        <v>4</v>
      </c>
      <c r="J185" s="6">
        <v>1062780</v>
      </c>
      <c r="K185" s="6">
        <v>1063869</v>
      </c>
      <c r="L185" s="6">
        <v>843</v>
      </c>
      <c r="M185" s="41"/>
      <c r="N185" s="4"/>
      <c r="O185" s="1"/>
      <c r="P185" s="1"/>
    </row>
    <row r="186" spans="2:16" ht="15">
      <c r="B186" s="21"/>
      <c r="D186" s="1" t="s">
        <v>5</v>
      </c>
      <c r="E186" s="5">
        <v>9088716</v>
      </c>
      <c r="F186" s="5">
        <v>0</v>
      </c>
      <c r="G186" s="5">
        <v>0</v>
      </c>
      <c r="H186" s="3"/>
      <c r="I186" s="1" t="s">
        <v>5</v>
      </c>
      <c r="J186" s="6">
        <v>124400</v>
      </c>
      <c r="K186" s="6">
        <v>0</v>
      </c>
      <c r="L186" s="6">
        <v>0</v>
      </c>
      <c r="M186" s="41"/>
      <c r="N186" s="4"/>
      <c r="O186" s="1"/>
      <c r="P186" s="1"/>
    </row>
    <row r="187" spans="2:16" ht="15">
      <c r="B187" s="21"/>
      <c r="D187" s="1" t="s">
        <v>6</v>
      </c>
      <c r="E187" s="5">
        <v>0</v>
      </c>
      <c r="F187" s="5">
        <v>0</v>
      </c>
      <c r="G187" s="5">
        <v>0</v>
      </c>
      <c r="H187" s="3"/>
      <c r="I187" s="1" t="s">
        <v>6</v>
      </c>
      <c r="J187" s="6">
        <v>0</v>
      </c>
      <c r="K187" s="6">
        <v>0</v>
      </c>
      <c r="L187" s="6">
        <v>0</v>
      </c>
      <c r="M187" s="41"/>
      <c r="N187" s="4"/>
      <c r="O187" s="1"/>
      <c r="P187" s="1"/>
    </row>
    <row r="188" spans="2:14" ht="15">
      <c r="B188" s="21"/>
      <c r="D188" s="1" t="s">
        <v>7</v>
      </c>
      <c r="E188" s="5">
        <v>12340746</v>
      </c>
      <c r="F188" s="5">
        <v>11472692</v>
      </c>
      <c r="G188" s="5">
        <v>47268920</v>
      </c>
      <c r="H188" s="3"/>
      <c r="I188" s="1" t="s">
        <v>7</v>
      </c>
      <c r="J188" s="6">
        <v>337410</v>
      </c>
      <c r="K188" s="6">
        <v>236692</v>
      </c>
      <c r="L188" s="6">
        <v>1266962</v>
      </c>
      <c r="M188" s="41"/>
      <c r="N188" s="1"/>
    </row>
    <row r="189" spans="2:14" ht="15">
      <c r="B189" s="21"/>
      <c r="D189" s="1" t="s">
        <v>8</v>
      </c>
      <c r="E189" s="5">
        <v>47603079</v>
      </c>
      <c r="F189" s="5">
        <v>47448351</v>
      </c>
      <c r="G189" s="5">
        <v>39146813</v>
      </c>
      <c r="H189" s="3"/>
      <c r="I189" s="1" t="s">
        <v>8</v>
      </c>
      <c r="J189" s="6">
        <v>1200343</v>
      </c>
      <c r="K189" s="6">
        <v>1053737</v>
      </c>
      <c r="L189" s="6">
        <v>723917</v>
      </c>
      <c r="M189" s="41"/>
      <c r="N189" s="1"/>
    </row>
    <row r="190" spans="2:14" ht="15">
      <c r="B190" s="21"/>
      <c r="D190" s="1" t="s">
        <v>9</v>
      </c>
      <c r="E190" s="5">
        <v>0</v>
      </c>
      <c r="F190" s="5">
        <v>0</v>
      </c>
      <c r="G190" s="5">
        <v>383012</v>
      </c>
      <c r="H190" s="3"/>
      <c r="I190" s="1" t="s">
        <v>9</v>
      </c>
      <c r="J190" s="6">
        <v>0</v>
      </c>
      <c r="K190" s="6">
        <v>0</v>
      </c>
      <c r="L190" s="6">
        <v>8759</v>
      </c>
      <c r="M190" s="41"/>
      <c r="N190" s="1"/>
    </row>
    <row r="191" spans="2:14" ht="15">
      <c r="B191" s="21"/>
      <c r="D191" s="1" t="s">
        <v>10</v>
      </c>
      <c r="E191" s="5">
        <v>12145548</v>
      </c>
      <c r="F191" s="5">
        <v>9787216</v>
      </c>
      <c r="G191" s="5">
        <v>18955766</v>
      </c>
      <c r="H191" s="3"/>
      <c r="I191" s="1" t="s">
        <v>10</v>
      </c>
      <c r="J191" s="6">
        <v>395264</v>
      </c>
      <c r="K191" s="6">
        <v>213211</v>
      </c>
      <c r="L191" s="6">
        <v>247628</v>
      </c>
      <c r="M191" s="41"/>
      <c r="N191" s="1"/>
    </row>
    <row r="192" spans="2:14" ht="15">
      <c r="B192" s="21"/>
      <c r="D192" s="1" t="s">
        <v>11</v>
      </c>
      <c r="E192" s="5">
        <v>0</v>
      </c>
      <c r="F192" s="5">
        <v>0</v>
      </c>
      <c r="G192" s="5">
        <v>0</v>
      </c>
      <c r="H192" s="3"/>
      <c r="I192" s="1" t="s">
        <v>11</v>
      </c>
      <c r="J192" s="6">
        <v>0</v>
      </c>
      <c r="K192" s="6">
        <v>0</v>
      </c>
      <c r="L192" s="6">
        <v>0</v>
      </c>
      <c r="M192" s="41"/>
      <c r="N192" s="1"/>
    </row>
    <row r="193" spans="2:19" ht="15">
      <c r="B193" s="21"/>
      <c r="D193" s="1"/>
      <c r="E193" s="6"/>
      <c r="F193" s="6"/>
      <c r="G193" s="6"/>
      <c r="H193" s="3"/>
      <c r="I193" s="1"/>
      <c r="J193" s="6"/>
      <c r="K193" s="6"/>
      <c r="L193" s="6"/>
      <c r="M193" s="41"/>
      <c r="N193" s="1"/>
      <c r="Q193" s="1"/>
      <c r="R193" s="1"/>
      <c r="S193" s="1"/>
    </row>
    <row r="194" spans="2:19" ht="15">
      <c r="B194" s="21"/>
      <c r="D194" s="1" t="s">
        <v>22</v>
      </c>
      <c r="E194" s="6">
        <f>IF((J176+J179+J180+J181)=0,0,(E176+E179+E180+E181)/(J176+J179+J180+J181))</f>
        <v>29.087035315065783</v>
      </c>
      <c r="F194" s="6">
        <f>IF((K176+K179+K180+K181)=0,0,(F176+F179+F180+F181)/(K176+K179+K180+K181))</f>
        <v>21.11363345878009</v>
      </c>
      <c r="G194" s="6">
        <f>IF((L176+L179+L180+L181)=0,0,(G176+G179+G180+G181)/(L176+L179+L180+L181))</f>
        <v>55.13040130208789</v>
      </c>
      <c r="H194" s="3"/>
      <c r="I194" s="6"/>
      <c r="J194" s="6"/>
      <c r="K194" s="6"/>
      <c r="L194" s="6"/>
      <c r="M194" s="23"/>
      <c r="N194" s="1"/>
      <c r="Q194" s="1"/>
      <c r="R194" s="1"/>
      <c r="S194" s="1"/>
    </row>
    <row r="195" spans="2:19" s="3" customFormat="1" ht="15">
      <c r="B195" s="21"/>
      <c r="D195" s="1" t="s">
        <v>23</v>
      </c>
      <c r="E195" s="6">
        <f>IF((J188+J191+J192)=0,0,(E188+E191+E192)/(J188+J191+J192))</f>
        <v>33.420448930902424</v>
      </c>
      <c r="F195" s="6">
        <f>IF((K188+K191+K192)=0,0,(F188+F191+F192)/(K188+K191+K192))</f>
        <v>47.25442595403898</v>
      </c>
      <c r="G195" s="6">
        <f>IF((L188+L191+L192)=0,0,(G188+G191+G192)/(L188+L191+L192))</f>
        <v>43.72449705860992</v>
      </c>
      <c r="I195" s="6"/>
      <c r="J195" s="6"/>
      <c r="K195" s="6"/>
      <c r="L195" s="6"/>
      <c r="M195" s="23"/>
      <c r="N195" s="1"/>
      <c r="Q195" s="16"/>
      <c r="R195" s="16"/>
      <c r="S195" s="16"/>
    </row>
    <row r="196" spans="2:14" s="3" customFormat="1" ht="15">
      <c r="B196" s="21"/>
      <c r="D196" s="7" t="s">
        <v>25</v>
      </c>
      <c r="E196" s="25">
        <f>(E194-E195)/2</f>
        <v>-2.1667068079183203</v>
      </c>
      <c r="F196" s="25">
        <f>(F194-F195)/2</f>
        <v>-13.070396247629445</v>
      </c>
      <c r="G196" s="25">
        <f>(G194-G195)/2</f>
        <v>5.702952121738985</v>
      </c>
      <c r="I196" s="6"/>
      <c r="J196" s="6"/>
      <c r="K196" s="6"/>
      <c r="L196" s="6"/>
      <c r="M196" s="23"/>
      <c r="N196" s="1"/>
    </row>
    <row r="197" spans="2:13" s="3" customFormat="1" ht="15">
      <c r="B197" s="21"/>
      <c r="D197" s="1" t="s">
        <v>24</v>
      </c>
      <c r="E197" s="26">
        <f>AVERAGE(E194:E195)</f>
        <v>31.253742122984104</v>
      </c>
      <c r="F197" s="26">
        <f>AVERAGE(F194:F195)</f>
        <v>34.18402970640953</v>
      </c>
      <c r="G197" s="26">
        <f>AVERAGE(G194:G195)</f>
        <v>49.4274491803489</v>
      </c>
      <c r="I197" s="6"/>
      <c r="J197" s="6"/>
      <c r="K197" s="6"/>
      <c r="L197" s="6"/>
      <c r="M197" s="23"/>
    </row>
    <row r="198" spans="2:13" s="3" customFormat="1" ht="15.75" thickBot="1">
      <c r="B198" s="21"/>
      <c r="D198" s="1"/>
      <c r="E198" s="9">
        <f>((E197+E196)/E197)-1</f>
        <v>-0.06932631617014962</v>
      </c>
      <c r="F198" s="9">
        <f>((F197+F196)/F197)-1</f>
        <v>-0.38235387576844804</v>
      </c>
      <c r="G198" s="9">
        <f>((G197+G196)/G197)-1</f>
        <v>0.11538026372613897</v>
      </c>
      <c r="I198" s="6"/>
      <c r="J198" s="6"/>
      <c r="K198" s="6"/>
      <c r="L198" s="6"/>
      <c r="M198" s="23"/>
    </row>
    <row r="199" spans="2:13" s="3" customFormat="1" ht="16.5" thickBot="1" thickTop="1">
      <c r="B199" s="21"/>
      <c r="D199" s="1"/>
      <c r="E199" s="27"/>
      <c r="F199" s="27"/>
      <c r="G199" s="27"/>
      <c r="I199" s="6"/>
      <c r="J199" s="6"/>
      <c r="K199" s="6"/>
      <c r="L199" s="6"/>
      <c r="M199" s="23"/>
    </row>
    <row r="200" spans="2:13" s="3" customFormat="1" ht="15.75" thickBot="1">
      <c r="B200" s="21"/>
      <c r="D200" s="1" t="s">
        <v>26</v>
      </c>
      <c r="E200" s="11">
        <f>(G198*3+F198*2+E198*1)/6</f>
        <v>-0.0813155460881048</v>
      </c>
      <c r="F200" s="12"/>
      <c r="G200" s="12"/>
      <c r="I200" s="6"/>
      <c r="J200" s="6"/>
      <c r="K200" s="6"/>
      <c r="L200" s="6"/>
      <c r="M200" s="23"/>
    </row>
    <row r="201" spans="2:13" s="3" customFormat="1" ht="15.75" thickBot="1">
      <c r="B201" s="28"/>
      <c r="C201" s="30"/>
      <c r="D201" s="29"/>
      <c r="E201" s="29"/>
      <c r="F201" s="29"/>
      <c r="G201" s="29"/>
      <c r="H201" s="29"/>
      <c r="I201" s="29"/>
      <c r="J201" s="29"/>
      <c r="K201" s="29"/>
      <c r="L201" s="29"/>
      <c r="M201" s="34"/>
    </row>
    <row r="202" s="3" customFormat="1" ht="15.75" thickBot="1">
      <c r="C202" s="1"/>
    </row>
    <row r="203" spans="2:13" s="3" customFormat="1" ht="15">
      <c r="B203" s="18"/>
      <c r="C203" s="19"/>
      <c r="D203" s="19"/>
      <c r="E203" s="37"/>
      <c r="F203" s="37"/>
      <c r="G203" s="37"/>
      <c r="H203" s="2"/>
      <c r="I203" s="2"/>
      <c r="J203" s="2"/>
      <c r="K203" s="2"/>
      <c r="L203" s="2"/>
      <c r="M203" s="20"/>
    </row>
    <row r="204" spans="2:13" s="3" customFormat="1" ht="15">
      <c r="B204" s="21"/>
      <c r="C204" s="1"/>
      <c r="D204" s="1"/>
      <c r="E204" s="6"/>
      <c r="F204" s="6"/>
      <c r="G204" s="6"/>
      <c r="M204" s="23"/>
    </row>
    <row r="205" spans="2:13" s="3" customFormat="1" ht="15">
      <c r="B205" s="21"/>
      <c r="C205" s="1" t="s">
        <v>18</v>
      </c>
      <c r="E205" s="22">
        <v>2004</v>
      </c>
      <c r="F205" s="22">
        <v>2005</v>
      </c>
      <c r="G205" s="22">
        <v>2006</v>
      </c>
      <c r="H205" s="22"/>
      <c r="I205" s="22"/>
      <c r="J205" s="22">
        <v>2004</v>
      </c>
      <c r="K205" s="22">
        <v>2005</v>
      </c>
      <c r="L205" s="22">
        <v>2006</v>
      </c>
      <c r="M205" s="23"/>
    </row>
    <row r="206" spans="2:13" s="3" customFormat="1" ht="15">
      <c r="B206" s="21"/>
      <c r="C206" s="1"/>
      <c r="J206" s="22" t="s">
        <v>21</v>
      </c>
      <c r="M206" s="23"/>
    </row>
    <row r="207" spans="2:13" s="3" customFormat="1" ht="15">
      <c r="B207" s="21"/>
      <c r="C207" s="1"/>
      <c r="D207" s="1" t="s">
        <v>4</v>
      </c>
      <c r="E207" s="5"/>
      <c r="F207" s="5"/>
      <c r="G207" s="5">
        <v>242230460</v>
      </c>
      <c r="I207" s="1" t="s">
        <v>4</v>
      </c>
      <c r="J207" s="6"/>
      <c r="K207" s="6"/>
      <c r="L207" s="6">
        <v>8395056</v>
      </c>
      <c r="M207" s="41"/>
    </row>
    <row r="208" spans="2:13" s="3" customFormat="1" ht="15">
      <c r="B208" s="21"/>
      <c r="C208" s="1"/>
      <c r="D208" s="1" t="s">
        <v>5</v>
      </c>
      <c r="E208" s="5"/>
      <c r="F208" s="5"/>
      <c r="G208" s="5"/>
      <c r="I208" s="1" t="s">
        <v>5</v>
      </c>
      <c r="J208" s="6"/>
      <c r="K208" s="6"/>
      <c r="L208" s="6"/>
      <c r="M208" s="41"/>
    </row>
    <row r="209" spans="2:13" s="3" customFormat="1" ht="15">
      <c r="B209" s="21"/>
      <c r="C209" s="1"/>
      <c r="D209" s="1" t="s">
        <v>6</v>
      </c>
      <c r="E209" s="5"/>
      <c r="F209" s="5"/>
      <c r="G209" s="5"/>
      <c r="I209" s="1" t="s">
        <v>6</v>
      </c>
      <c r="J209" s="6"/>
      <c r="K209" s="6"/>
      <c r="L209" s="6"/>
      <c r="M209" s="41"/>
    </row>
    <row r="210" spans="2:13" s="3" customFormat="1" ht="15">
      <c r="B210" s="21"/>
      <c r="C210" s="1"/>
      <c r="D210" s="1" t="s">
        <v>7</v>
      </c>
      <c r="E210" s="5"/>
      <c r="F210" s="5"/>
      <c r="G210" s="5">
        <v>44551689</v>
      </c>
      <c r="I210" s="1" t="s">
        <v>7</v>
      </c>
      <c r="J210" s="6"/>
      <c r="K210" s="6"/>
      <c r="L210" s="6">
        <v>852109</v>
      </c>
      <c r="M210" s="41"/>
    </row>
    <row r="211" spans="2:13" s="3" customFormat="1" ht="15">
      <c r="B211" s="21"/>
      <c r="C211" s="1"/>
      <c r="D211" s="1" t="s">
        <v>8</v>
      </c>
      <c r="E211" s="5"/>
      <c r="F211" s="5"/>
      <c r="G211" s="5"/>
      <c r="I211" s="1" t="s">
        <v>8</v>
      </c>
      <c r="J211" s="6"/>
      <c r="K211" s="6"/>
      <c r="L211" s="6"/>
      <c r="M211" s="41"/>
    </row>
    <row r="212" spans="2:13" s="3" customFormat="1" ht="15">
      <c r="B212" s="21"/>
      <c r="C212" s="1"/>
      <c r="D212" s="1" t="s">
        <v>9</v>
      </c>
      <c r="E212" s="5"/>
      <c r="F212" s="5"/>
      <c r="G212" s="5"/>
      <c r="I212" s="1" t="s">
        <v>9</v>
      </c>
      <c r="J212" s="6"/>
      <c r="K212" s="6"/>
      <c r="L212" s="6"/>
      <c r="M212" s="41"/>
    </row>
    <row r="213" spans="2:13" s="3" customFormat="1" ht="15">
      <c r="B213" s="21"/>
      <c r="C213" s="1"/>
      <c r="D213" s="1" t="s">
        <v>10</v>
      </c>
      <c r="E213" s="5"/>
      <c r="F213" s="5"/>
      <c r="G213" s="5"/>
      <c r="I213" s="1" t="s">
        <v>10</v>
      </c>
      <c r="J213" s="6"/>
      <c r="K213" s="6"/>
      <c r="L213" s="6"/>
      <c r="M213" s="41"/>
    </row>
    <row r="214" spans="2:13" s="3" customFormat="1" ht="15">
      <c r="B214" s="21"/>
      <c r="C214" s="1"/>
      <c r="D214" s="1" t="s">
        <v>11</v>
      </c>
      <c r="E214" s="5"/>
      <c r="F214" s="5"/>
      <c r="G214" s="5"/>
      <c r="I214" s="1" t="s">
        <v>11</v>
      </c>
      <c r="J214" s="6"/>
      <c r="K214" s="6"/>
      <c r="L214" s="6"/>
      <c r="M214" s="41"/>
    </row>
    <row r="215" spans="2:13" s="3" customFormat="1" ht="15">
      <c r="B215" s="21"/>
      <c r="C215" s="1"/>
      <c r="D215" s="1" t="s">
        <v>12</v>
      </c>
      <c r="E215" s="5"/>
      <c r="F215" s="5"/>
      <c r="G215" s="5"/>
      <c r="I215" s="1" t="s">
        <v>12</v>
      </c>
      <c r="J215" s="6"/>
      <c r="K215" s="6"/>
      <c r="L215" s="6"/>
      <c r="M215" s="41"/>
    </row>
    <row r="216" spans="2:13" s="3" customFormat="1" ht="15">
      <c r="B216" s="21"/>
      <c r="C216" s="1"/>
      <c r="D216" s="1"/>
      <c r="E216" s="5"/>
      <c r="F216" s="5"/>
      <c r="G216" s="5"/>
      <c r="I216" s="1"/>
      <c r="J216" s="6"/>
      <c r="K216" s="6"/>
      <c r="L216" s="6"/>
      <c r="M216" s="23"/>
    </row>
    <row r="217" spans="2:13" s="3" customFormat="1" ht="15">
      <c r="B217" s="21"/>
      <c r="C217" s="1"/>
      <c r="D217" s="1"/>
      <c r="E217" s="5"/>
      <c r="F217" s="5"/>
      <c r="G217" s="5"/>
      <c r="I217" s="1"/>
      <c r="J217" s="6"/>
      <c r="K217" s="6"/>
      <c r="L217" s="6"/>
      <c r="M217" s="23"/>
    </row>
    <row r="218" spans="2:13" s="3" customFormat="1" ht="15">
      <c r="B218" s="21"/>
      <c r="C218" s="1"/>
      <c r="D218" s="1"/>
      <c r="E218" s="5"/>
      <c r="F218" s="5"/>
      <c r="G218" s="5"/>
      <c r="I218" s="1"/>
      <c r="J218" s="22" t="s">
        <v>21</v>
      </c>
      <c r="K218" s="6"/>
      <c r="L218" s="6"/>
      <c r="M218" s="23"/>
    </row>
    <row r="219" spans="2:13" s="3" customFormat="1" ht="15">
      <c r="B219" s="21"/>
      <c r="C219" s="1"/>
      <c r="D219" s="1" t="s">
        <v>4</v>
      </c>
      <c r="E219" s="5"/>
      <c r="F219" s="5"/>
      <c r="G219" s="5"/>
      <c r="I219" s="1" t="s">
        <v>4</v>
      </c>
      <c r="J219" s="6"/>
      <c r="K219" s="6"/>
      <c r="L219" s="6">
        <v>0</v>
      </c>
      <c r="M219" s="41"/>
    </row>
    <row r="220" spans="2:13" s="3" customFormat="1" ht="15">
      <c r="B220" s="21"/>
      <c r="C220" s="1"/>
      <c r="D220" s="1" t="s">
        <v>5</v>
      </c>
      <c r="E220" s="5"/>
      <c r="F220" s="5"/>
      <c r="G220" s="5"/>
      <c r="I220" s="1" t="s">
        <v>5</v>
      </c>
      <c r="J220" s="6"/>
      <c r="K220" s="6"/>
      <c r="L220" s="6"/>
      <c r="M220" s="41"/>
    </row>
    <row r="221" spans="2:13" s="3" customFormat="1" ht="15">
      <c r="B221" s="21"/>
      <c r="C221" s="1"/>
      <c r="D221" s="1" t="s">
        <v>6</v>
      </c>
      <c r="E221" s="5"/>
      <c r="F221" s="5"/>
      <c r="G221" s="5"/>
      <c r="I221" s="1" t="s">
        <v>6</v>
      </c>
      <c r="J221" s="6"/>
      <c r="K221" s="6"/>
      <c r="L221" s="6"/>
      <c r="M221" s="41"/>
    </row>
    <row r="222" spans="2:13" s="3" customFormat="1" ht="15">
      <c r="B222" s="21"/>
      <c r="C222" s="1"/>
      <c r="D222" s="1" t="s">
        <v>7</v>
      </c>
      <c r="E222" s="5"/>
      <c r="F222" s="5"/>
      <c r="G222" s="5">
        <v>105467000</v>
      </c>
      <c r="I222" s="1" t="s">
        <v>7</v>
      </c>
      <c r="J222" s="6"/>
      <c r="K222" s="6"/>
      <c r="L222" s="6">
        <v>2105474</v>
      </c>
      <c r="M222" s="41"/>
    </row>
    <row r="223" spans="2:13" s="3" customFormat="1" ht="15">
      <c r="B223" s="21"/>
      <c r="C223" s="1"/>
      <c r="D223" s="1" t="s">
        <v>8</v>
      </c>
      <c r="E223" s="5"/>
      <c r="F223" s="5"/>
      <c r="G223" s="5"/>
      <c r="I223" s="1" t="s">
        <v>8</v>
      </c>
      <c r="J223" s="6"/>
      <c r="K223" s="6"/>
      <c r="L223" s="6"/>
      <c r="M223" s="41"/>
    </row>
    <row r="224" spans="2:13" s="3" customFormat="1" ht="15">
      <c r="B224" s="21"/>
      <c r="C224" s="1"/>
      <c r="D224" s="1" t="s">
        <v>9</v>
      </c>
      <c r="E224" s="5"/>
      <c r="F224" s="5"/>
      <c r="G224" s="5"/>
      <c r="I224" s="1" t="s">
        <v>9</v>
      </c>
      <c r="J224" s="6"/>
      <c r="K224" s="6"/>
      <c r="L224" s="6"/>
      <c r="M224" s="41"/>
    </row>
    <row r="225" spans="2:13" s="3" customFormat="1" ht="15">
      <c r="B225" s="21"/>
      <c r="C225" s="1"/>
      <c r="D225" s="1" t="s">
        <v>10</v>
      </c>
      <c r="E225" s="5"/>
      <c r="F225" s="5"/>
      <c r="G225" s="5"/>
      <c r="I225" s="1" t="s">
        <v>10</v>
      </c>
      <c r="J225" s="6"/>
      <c r="K225" s="6"/>
      <c r="L225" s="6"/>
      <c r="M225" s="41"/>
    </row>
    <row r="226" spans="2:13" s="3" customFormat="1" ht="15">
      <c r="B226" s="21"/>
      <c r="C226" s="1"/>
      <c r="D226" s="1" t="s">
        <v>11</v>
      </c>
      <c r="E226" s="5"/>
      <c r="F226" s="5"/>
      <c r="G226" s="5"/>
      <c r="I226" s="1" t="s">
        <v>11</v>
      </c>
      <c r="J226" s="6"/>
      <c r="K226" s="6"/>
      <c r="L226" s="6"/>
      <c r="M226" s="41"/>
    </row>
    <row r="227" spans="2:13" s="3" customFormat="1" ht="15">
      <c r="B227" s="21"/>
      <c r="C227" s="1"/>
      <c r="D227" s="1"/>
      <c r="E227" s="6"/>
      <c r="F227" s="6"/>
      <c r="G227" s="6"/>
      <c r="I227" s="1"/>
      <c r="J227" s="6"/>
      <c r="K227" s="6"/>
      <c r="L227" s="6"/>
      <c r="M227" s="41"/>
    </row>
    <row r="228" spans="2:13" s="3" customFormat="1" ht="15">
      <c r="B228" s="21"/>
      <c r="C228" s="1"/>
      <c r="D228" s="1" t="s">
        <v>22</v>
      </c>
      <c r="E228" s="6"/>
      <c r="F228" s="6"/>
      <c r="G228" s="6">
        <f>IF((L210+L213+L214+L215)=0,0,(G210+G213+G214+G215)/(L210+L213+L214+L215))</f>
        <v>52.284025869929785</v>
      </c>
      <c r="I228" s="6"/>
      <c r="J228" s="6"/>
      <c r="K228" s="6"/>
      <c r="L228" s="6"/>
      <c r="M228" s="23"/>
    </row>
    <row r="229" spans="2:13" s="3" customFormat="1" ht="15">
      <c r="B229" s="21"/>
      <c r="D229" s="1" t="s">
        <v>23</v>
      </c>
      <c r="E229" s="6"/>
      <c r="F229" s="6"/>
      <c r="G229" s="6">
        <f>IF((L222+L225+L226)=0,0,(G222+G225+G226)/(L222+L225+L226))</f>
        <v>50.09180830539822</v>
      </c>
      <c r="I229" s="6"/>
      <c r="J229" s="6"/>
      <c r="K229" s="6"/>
      <c r="L229" s="6"/>
      <c r="M229" s="23"/>
    </row>
    <row r="230" spans="2:13" s="3" customFormat="1" ht="15">
      <c r="B230" s="21"/>
      <c r="D230" s="7" t="s">
        <v>25</v>
      </c>
      <c r="E230" s="25"/>
      <c r="F230" s="25"/>
      <c r="G230" s="25">
        <f>(G228-G229)/2</f>
        <v>1.0961087822657838</v>
      </c>
      <c r="I230" s="6"/>
      <c r="J230" s="6"/>
      <c r="K230" s="6"/>
      <c r="L230" s="6"/>
      <c r="M230" s="23"/>
    </row>
    <row r="231" spans="2:13" s="3" customFormat="1" ht="15">
      <c r="B231" s="21"/>
      <c r="D231" s="1" t="s">
        <v>24</v>
      </c>
      <c r="E231" s="26"/>
      <c r="F231" s="26"/>
      <c r="G231" s="26">
        <f>AVERAGE(G228:G229)</f>
        <v>51.187917087664005</v>
      </c>
      <c r="I231" s="6"/>
      <c r="J231" s="6"/>
      <c r="K231" s="6"/>
      <c r="L231" s="6"/>
      <c r="M231" s="23"/>
    </row>
    <row r="232" spans="2:13" s="3" customFormat="1" ht="15.75" thickBot="1">
      <c r="B232" s="21"/>
      <c r="D232" s="1"/>
      <c r="E232" s="9"/>
      <c r="F232" s="9"/>
      <c r="G232" s="9">
        <f>((G231+G230)/G231)-1</f>
        <v>0.021413428102350807</v>
      </c>
      <c r="I232" s="6"/>
      <c r="J232" s="6"/>
      <c r="K232" s="6"/>
      <c r="L232" s="6"/>
      <c r="M232" s="23"/>
    </row>
    <row r="233" spans="2:13" s="3" customFormat="1" ht="16.5" thickBot="1" thickTop="1">
      <c r="B233" s="21"/>
      <c r="D233" s="1"/>
      <c r="E233" s="27"/>
      <c r="F233" s="27"/>
      <c r="G233" s="27"/>
      <c r="I233" s="6"/>
      <c r="J233" s="6"/>
      <c r="K233" s="6"/>
      <c r="L233" s="6"/>
      <c r="M233" s="23"/>
    </row>
    <row r="234" spans="2:13" s="3" customFormat="1" ht="15.75" thickBot="1">
      <c r="B234" s="21"/>
      <c r="D234" s="1" t="s">
        <v>26</v>
      </c>
      <c r="F234" s="12"/>
      <c r="G234" s="17">
        <f>G232</f>
        <v>0.021413428102350807</v>
      </c>
      <c r="I234" s="6"/>
      <c r="J234" s="6"/>
      <c r="K234" s="6"/>
      <c r="L234" s="6"/>
      <c r="M234" s="23"/>
    </row>
    <row r="235" spans="2:13" s="3" customFormat="1" ht="15.75" thickBot="1">
      <c r="B235" s="28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34"/>
    </row>
    <row r="236" s="3" customFormat="1" ht="15.75" thickBot="1">
      <c r="C236" s="1"/>
    </row>
    <row r="237" spans="2:13" s="3" customFormat="1" ht="15">
      <c r="B237" s="18"/>
      <c r="C237" s="19"/>
      <c r="D237" s="2"/>
      <c r="E237" s="2"/>
      <c r="F237" s="2"/>
      <c r="G237" s="2"/>
      <c r="H237" s="2"/>
      <c r="I237" s="2"/>
      <c r="J237" s="2"/>
      <c r="K237" s="2"/>
      <c r="L237" s="2"/>
      <c r="M237" s="20"/>
    </row>
    <row r="238" spans="2:13" s="3" customFormat="1" ht="15">
      <c r="B238" s="21"/>
      <c r="C238" s="1" t="s">
        <v>27</v>
      </c>
      <c r="E238" s="22">
        <v>2004</v>
      </c>
      <c r="F238" s="22">
        <v>2005</v>
      </c>
      <c r="G238" s="22">
        <v>2006</v>
      </c>
      <c r="H238" s="22"/>
      <c r="I238" s="22"/>
      <c r="J238" s="22">
        <v>2004</v>
      </c>
      <c r="K238" s="22">
        <v>2005</v>
      </c>
      <c r="L238" s="22">
        <v>2006</v>
      </c>
      <c r="M238" s="23"/>
    </row>
    <row r="239" spans="2:13" s="3" customFormat="1" ht="15">
      <c r="B239" s="21"/>
      <c r="C239" s="1"/>
      <c r="J239" s="3" t="s">
        <v>21</v>
      </c>
      <c r="M239" s="23"/>
    </row>
    <row r="240" spans="2:13" s="3" customFormat="1" ht="15">
      <c r="B240" s="21"/>
      <c r="C240" s="1"/>
      <c r="D240" s="1" t="s">
        <v>4</v>
      </c>
      <c r="E240" s="5"/>
      <c r="F240" s="5"/>
      <c r="G240" s="5"/>
      <c r="I240" s="1" t="s">
        <v>4</v>
      </c>
      <c r="J240" s="6"/>
      <c r="K240" s="6"/>
      <c r="L240" s="6"/>
      <c r="M240" s="23"/>
    </row>
    <row r="241" spans="2:13" s="3" customFormat="1" ht="15">
      <c r="B241" s="21"/>
      <c r="C241" s="1"/>
      <c r="D241" s="1" t="s">
        <v>5</v>
      </c>
      <c r="E241" s="5"/>
      <c r="F241" s="5"/>
      <c r="G241" s="5">
        <v>43164106</v>
      </c>
      <c r="I241" s="1" t="s">
        <v>5</v>
      </c>
      <c r="J241" s="6"/>
      <c r="K241" s="6"/>
      <c r="L241" s="6">
        <v>1019243</v>
      </c>
      <c r="M241" s="23"/>
    </row>
    <row r="242" spans="2:13" s="3" customFormat="1" ht="15">
      <c r="B242" s="21"/>
      <c r="C242" s="1"/>
      <c r="D242" s="1" t="s">
        <v>6</v>
      </c>
      <c r="E242" s="5"/>
      <c r="F242" s="5"/>
      <c r="G242" s="5"/>
      <c r="I242" s="1" t="s">
        <v>6</v>
      </c>
      <c r="J242" s="6"/>
      <c r="K242" s="6"/>
      <c r="L242" s="6"/>
      <c r="M242" s="23"/>
    </row>
    <row r="243" spans="2:13" s="3" customFormat="1" ht="15">
      <c r="B243" s="21"/>
      <c r="C243" s="1"/>
      <c r="D243" s="1" t="s">
        <v>7</v>
      </c>
      <c r="E243" s="5"/>
      <c r="F243" s="5"/>
      <c r="G243" s="5">
        <v>4996215</v>
      </c>
      <c r="I243" s="1" t="s">
        <v>7</v>
      </c>
      <c r="J243" s="6"/>
      <c r="K243" s="6"/>
      <c r="L243" s="6">
        <v>104264</v>
      </c>
      <c r="M243" s="23"/>
    </row>
    <row r="244" spans="2:13" s="3" customFormat="1" ht="15">
      <c r="B244" s="21"/>
      <c r="C244" s="1"/>
      <c r="D244" s="1" t="s">
        <v>8</v>
      </c>
      <c r="E244" s="5"/>
      <c r="F244" s="5"/>
      <c r="G244" s="5"/>
      <c r="I244" s="1" t="s">
        <v>8</v>
      </c>
      <c r="J244" s="6"/>
      <c r="K244" s="6"/>
      <c r="L244" s="6"/>
      <c r="M244" s="23"/>
    </row>
    <row r="245" spans="2:13" s="3" customFormat="1" ht="15">
      <c r="B245" s="21"/>
      <c r="C245" s="1"/>
      <c r="D245" s="1" t="s">
        <v>9</v>
      </c>
      <c r="E245" s="5"/>
      <c r="F245" s="5"/>
      <c r="G245" s="5"/>
      <c r="I245" s="1" t="s">
        <v>9</v>
      </c>
      <c r="J245" s="6"/>
      <c r="K245" s="6"/>
      <c r="L245" s="6"/>
      <c r="M245" s="23"/>
    </row>
    <row r="246" spans="2:13" s="3" customFormat="1" ht="15">
      <c r="B246" s="21"/>
      <c r="C246" s="1"/>
      <c r="D246" s="1" t="s">
        <v>10</v>
      </c>
      <c r="E246" s="5"/>
      <c r="F246" s="5"/>
      <c r="G246" s="5"/>
      <c r="I246" s="1" t="s">
        <v>10</v>
      </c>
      <c r="J246" s="6"/>
      <c r="K246" s="6"/>
      <c r="L246" s="6"/>
      <c r="M246" s="23"/>
    </row>
    <row r="247" spans="2:13" s="3" customFormat="1" ht="15">
      <c r="B247" s="21"/>
      <c r="C247" s="1"/>
      <c r="D247" s="1" t="s">
        <v>11</v>
      </c>
      <c r="E247" s="5"/>
      <c r="F247" s="5"/>
      <c r="G247" s="5"/>
      <c r="I247" s="1" t="s">
        <v>11</v>
      </c>
      <c r="J247" s="6"/>
      <c r="K247" s="6"/>
      <c r="L247" s="6"/>
      <c r="M247" s="23"/>
    </row>
    <row r="248" spans="2:13" s="3" customFormat="1" ht="15">
      <c r="B248" s="21"/>
      <c r="C248" s="1"/>
      <c r="D248" s="1" t="s">
        <v>12</v>
      </c>
      <c r="E248" s="5"/>
      <c r="F248" s="5"/>
      <c r="G248" s="5"/>
      <c r="I248" s="1" t="s">
        <v>12</v>
      </c>
      <c r="J248" s="6"/>
      <c r="K248" s="6"/>
      <c r="L248" s="6"/>
      <c r="M248" s="23"/>
    </row>
    <row r="249" spans="2:13" s="3" customFormat="1" ht="15">
      <c r="B249" s="21"/>
      <c r="C249" s="1"/>
      <c r="D249" s="1"/>
      <c r="E249" s="5"/>
      <c r="F249" s="5"/>
      <c r="G249" s="5"/>
      <c r="I249" s="1"/>
      <c r="J249" s="6"/>
      <c r="K249" s="6"/>
      <c r="L249" s="6"/>
      <c r="M249" s="23"/>
    </row>
    <row r="250" spans="2:13" s="3" customFormat="1" ht="15">
      <c r="B250" s="21"/>
      <c r="C250" s="1"/>
      <c r="D250" s="1"/>
      <c r="E250" s="5"/>
      <c r="F250" s="5"/>
      <c r="G250" s="5"/>
      <c r="I250" s="1"/>
      <c r="J250" s="6"/>
      <c r="K250" s="6"/>
      <c r="L250" s="6"/>
      <c r="M250" s="23"/>
    </row>
    <row r="251" spans="2:13" s="3" customFormat="1" ht="15">
      <c r="B251" s="21"/>
      <c r="C251" s="1"/>
      <c r="D251" s="1"/>
      <c r="E251" s="5"/>
      <c r="F251" s="5"/>
      <c r="G251" s="5"/>
      <c r="I251" s="1"/>
      <c r="J251" s="22" t="s">
        <v>21</v>
      </c>
      <c r="K251" s="6"/>
      <c r="L251" s="6"/>
      <c r="M251" s="23"/>
    </row>
    <row r="252" spans="2:13" s="3" customFormat="1" ht="15">
      <c r="B252" s="21"/>
      <c r="C252" s="1"/>
      <c r="D252" s="1" t="s">
        <v>4</v>
      </c>
      <c r="E252" s="5"/>
      <c r="F252" s="5"/>
      <c r="G252" s="5"/>
      <c r="I252" s="1" t="s">
        <v>4</v>
      </c>
      <c r="J252" s="6"/>
      <c r="K252" s="6"/>
      <c r="L252" s="6"/>
      <c r="M252" s="23"/>
    </row>
    <row r="253" spans="2:13" s="3" customFormat="1" ht="15">
      <c r="B253" s="21"/>
      <c r="C253" s="1"/>
      <c r="D253" s="1" t="s">
        <v>5</v>
      </c>
      <c r="E253" s="5"/>
      <c r="F253" s="5"/>
      <c r="G253" s="5"/>
      <c r="I253" s="1" t="s">
        <v>5</v>
      </c>
      <c r="J253" s="6"/>
      <c r="K253" s="6"/>
      <c r="L253" s="6"/>
      <c r="M253" s="23"/>
    </row>
    <row r="254" spans="2:13" s="3" customFormat="1" ht="15">
      <c r="B254" s="21"/>
      <c r="C254" s="1"/>
      <c r="D254" s="1" t="s">
        <v>6</v>
      </c>
      <c r="E254" s="5"/>
      <c r="F254" s="5"/>
      <c r="G254" s="5"/>
      <c r="I254" s="1" t="s">
        <v>6</v>
      </c>
      <c r="J254" s="6"/>
      <c r="K254" s="6"/>
      <c r="L254" s="6"/>
      <c r="M254" s="23"/>
    </row>
    <row r="255" spans="2:13" ht="15">
      <c r="B255" s="21"/>
      <c r="D255" s="1" t="s">
        <v>7</v>
      </c>
      <c r="E255" s="5"/>
      <c r="F255" s="5"/>
      <c r="G255" s="5">
        <v>14866154</v>
      </c>
      <c r="H255" s="3"/>
      <c r="I255" s="1" t="s">
        <v>7</v>
      </c>
      <c r="J255" s="6"/>
      <c r="K255" s="6"/>
      <c r="L255" s="6">
        <v>289820</v>
      </c>
      <c r="M255" s="23"/>
    </row>
    <row r="256" spans="2:13" ht="15">
      <c r="B256" s="21"/>
      <c r="D256" s="1" t="s">
        <v>8</v>
      </c>
      <c r="E256" s="5"/>
      <c r="F256" s="5"/>
      <c r="G256" s="5"/>
      <c r="H256" s="3"/>
      <c r="I256" s="1" t="s">
        <v>8</v>
      </c>
      <c r="J256" s="6"/>
      <c r="K256" s="6"/>
      <c r="L256" s="6"/>
      <c r="M256" s="23"/>
    </row>
    <row r="257" spans="2:13" ht="15">
      <c r="B257" s="21"/>
      <c r="D257" s="1" t="s">
        <v>9</v>
      </c>
      <c r="E257" s="5"/>
      <c r="F257" s="5"/>
      <c r="G257" s="5"/>
      <c r="H257" s="3"/>
      <c r="I257" s="1" t="s">
        <v>9</v>
      </c>
      <c r="J257" s="6"/>
      <c r="K257" s="6"/>
      <c r="L257" s="6"/>
      <c r="M257" s="23"/>
    </row>
    <row r="258" spans="2:13" ht="15">
      <c r="B258" s="21"/>
      <c r="D258" s="1" t="s">
        <v>10</v>
      </c>
      <c r="E258" s="5"/>
      <c r="F258" s="5"/>
      <c r="G258" s="5"/>
      <c r="H258" s="3"/>
      <c r="I258" s="1" t="s">
        <v>10</v>
      </c>
      <c r="J258" s="6"/>
      <c r="K258" s="6"/>
      <c r="L258" s="6"/>
      <c r="M258" s="23"/>
    </row>
    <row r="259" spans="2:13" ht="15">
      <c r="B259" s="21"/>
      <c r="D259" s="1" t="s">
        <v>11</v>
      </c>
      <c r="E259" s="5"/>
      <c r="F259" s="5"/>
      <c r="G259" s="5"/>
      <c r="H259" s="3"/>
      <c r="I259" s="1" t="s">
        <v>11</v>
      </c>
      <c r="J259" s="6"/>
      <c r="K259" s="6"/>
      <c r="L259" s="6"/>
      <c r="M259" s="23"/>
    </row>
    <row r="260" spans="2:13" ht="15">
      <c r="B260" s="21"/>
      <c r="D260" s="1"/>
      <c r="E260" s="6"/>
      <c r="F260" s="6"/>
      <c r="G260" s="6"/>
      <c r="H260" s="3"/>
      <c r="I260" s="1"/>
      <c r="J260" s="6"/>
      <c r="K260" s="6"/>
      <c r="L260" s="6"/>
      <c r="M260" s="23"/>
    </row>
    <row r="261" spans="2:13" ht="15">
      <c r="B261" s="21"/>
      <c r="D261" s="1" t="s">
        <v>22</v>
      </c>
      <c r="E261" s="6"/>
      <c r="F261" s="6"/>
      <c r="G261" s="6">
        <f>IF((L243+L246+L247+L248)=0,0,(G243+G246+G247+G248)/(L243+L246+L247+L248))</f>
        <v>47.918888590501034</v>
      </c>
      <c r="H261" s="3"/>
      <c r="I261" s="6"/>
      <c r="J261" s="6"/>
      <c r="K261" s="6"/>
      <c r="L261" s="6"/>
      <c r="M261" s="23"/>
    </row>
    <row r="262" spans="2:13" ht="15">
      <c r="B262" s="21"/>
      <c r="C262" s="3"/>
      <c r="D262" s="1" t="s">
        <v>23</v>
      </c>
      <c r="E262" s="6"/>
      <c r="F262" s="6"/>
      <c r="G262" s="6">
        <f>IF((L255+L258+L259)=0,0,(G255+G258+G259)/(L255+L258+L259))</f>
        <v>51.29443792698917</v>
      </c>
      <c r="H262" s="3"/>
      <c r="I262" s="6"/>
      <c r="J262" s="6"/>
      <c r="K262" s="6"/>
      <c r="L262" s="6"/>
      <c r="M262" s="23"/>
    </row>
    <row r="263" spans="2:13" ht="15">
      <c r="B263" s="21"/>
      <c r="C263" s="3"/>
      <c r="D263" s="7" t="s">
        <v>25</v>
      </c>
      <c r="E263" s="25"/>
      <c r="F263" s="25"/>
      <c r="G263" s="25">
        <f>(G261-G262)/2</f>
        <v>-1.6877746682440673</v>
      </c>
      <c r="H263" s="3"/>
      <c r="I263" s="6"/>
      <c r="J263" s="6"/>
      <c r="K263" s="6"/>
      <c r="L263" s="6"/>
      <c r="M263" s="23"/>
    </row>
    <row r="264" spans="2:13" ht="15">
      <c r="B264" s="21"/>
      <c r="C264" s="3"/>
      <c r="D264" s="1" t="s">
        <v>24</v>
      </c>
      <c r="E264" s="26"/>
      <c r="F264" s="26"/>
      <c r="G264" s="26">
        <f>AVERAGE(G261:G262)</f>
        <v>49.6066632587451</v>
      </c>
      <c r="H264" s="3"/>
      <c r="I264" s="6"/>
      <c r="J264" s="6"/>
      <c r="K264" s="6"/>
      <c r="L264" s="6"/>
      <c r="M264" s="23"/>
    </row>
    <row r="265" spans="2:13" ht="15.75" thickBot="1">
      <c r="B265" s="21"/>
      <c r="C265" s="3"/>
      <c r="D265" s="1"/>
      <c r="E265" s="9"/>
      <c r="F265" s="9"/>
      <c r="G265" s="9">
        <f>((G264+G263)/G264)-1</f>
        <v>-0.034023144419949136</v>
      </c>
      <c r="H265" s="3"/>
      <c r="I265" s="6"/>
      <c r="J265" s="6"/>
      <c r="K265" s="6"/>
      <c r="L265" s="6"/>
      <c r="M265" s="23"/>
    </row>
    <row r="266" spans="2:13" ht="16.5" thickBot="1" thickTop="1">
      <c r="B266" s="21"/>
      <c r="C266" s="3"/>
      <c r="D266" s="1"/>
      <c r="E266" s="27"/>
      <c r="F266" s="27"/>
      <c r="G266" s="27">
        <f>G265</f>
        <v>-0.034023144419949136</v>
      </c>
      <c r="H266" s="3"/>
      <c r="I266" s="6"/>
      <c r="J266" s="6"/>
      <c r="K266" s="6"/>
      <c r="L266" s="6"/>
      <c r="M266" s="23"/>
    </row>
    <row r="267" spans="2:13" ht="15.75" thickBot="1">
      <c r="B267" s="21"/>
      <c r="C267" s="3"/>
      <c r="D267" s="1" t="s">
        <v>26</v>
      </c>
      <c r="E267" s="12"/>
      <c r="F267" s="12"/>
      <c r="G267" s="43">
        <f>G266</f>
        <v>-0.034023144419949136</v>
      </c>
      <c r="H267" s="3"/>
      <c r="I267" s="6"/>
      <c r="J267" s="6"/>
      <c r="K267" s="6"/>
      <c r="L267" s="6"/>
      <c r="M267" s="23"/>
    </row>
    <row r="268" spans="2:13" ht="15.75" thickBot="1">
      <c r="B268" s="28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34"/>
    </row>
  </sheetData>
  <printOptions/>
  <pageMargins left="0.75" right="0.75" top="1" bottom="1" header="0.5" footer="0.5"/>
  <pageSetup horizontalDpi="600" verticalDpi="600" orientation="landscape" r:id="rId1"/>
  <rowBreaks count="4" manualBreakCount="4">
    <brk id="36" max="255" man="1"/>
    <brk id="65" max="255" man="1"/>
    <brk id="13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Spread Calculator</dc:title>
  <dc:subject>ASC Methodology</dc:subject>
  <dc:creator>Bonneville Power Administration</dc:creator>
  <cp:keywords/>
  <dc:description/>
  <cp:lastModifiedBy>Robyn Miller</cp:lastModifiedBy>
  <cp:lastPrinted>2008-05-13T20:01:44Z</cp:lastPrinted>
  <dcterms:created xsi:type="dcterms:W3CDTF">2008-05-13T19:48:28Z</dcterms:created>
  <dcterms:modified xsi:type="dcterms:W3CDTF">2008-09-04T22:56:10Z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