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4475" windowHeight="10155" tabRatio="512" activeTab="1"/>
  </bookViews>
  <sheets>
    <sheet name="PbB Calculation " sheetId="1" r:id="rId1"/>
    <sheet name="PRG Calculation" sheetId="2" r:id="rId2"/>
    <sheet name="PbB Calculation-READ ONLY" sheetId="3" r:id="rId3"/>
    <sheet name="PRG Calculation- READ ONLY" sheetId="4" r:id="rId4"/>
  </sheets>
  <definedNames>
    <definedName name="defaults">#REF!</definedName>
    <definedName name="_xlnm.Print_Titles" localSheetId="0">'PbB Calculation '!$B:$B</definedName>
    <definedName name="_xlnm.Print_Titles" localSheetId="2">'PbB Calculation-READ ONLY'!$B:$B</definedName>
    <definedName name="printdescrip" localSheetId="0">'PbB Calculation '!$B$5:$F$25</definedName>
    <definedName name="printdescrip" localSheetId="2">'PbB Calculation-READ ONLY'!$B$5:$F$34</definedName>
    <definedName name="printdescrip">#REF!</definedName>
    <definedName name="printvalues" localSheetId="0">'PbB Calculation '!$F$5:$J$23</definedName>
    <definedName name="printvalues" localSheetId="2">'PbB Calculation-READ ONLY'!$F$5:$J$23</definedName>
    <definedName name="printvalues">#REF!</definedName>
  </definedNames>
  <calcPr fullCalcOnLoad="1"/>
</workbook>
</file>

<file path=xl/sharedStrings.xml><?xml version="1.0" encoding="utf-8"?>
<sst xmlns="http://schemas.openxmlformats.org/spreadsheetml/2006/main" count="283" uniqueCount="74">
  <si>
    <t>U.S. EPA Technical Review Workgroup for Lead, Adult Lead Committee</t>
  </si>
  <si>
    <t>Description of Exposure Variable</t>
  </si>
  <si>
    <t>Units</t>
  </si>
  <si>
    <t>ug/dL</t>
  </si>
  <si>
    <r>
      <t>R</t>
    </r>
    <r>
      <rPr>
        <vertAlign val="subscript"/>
        <sz val="12"/>
        <rFont val="Times"/>
        <family val="1"/>
      </rPr>
      <t>fetal/maternal</t>
    </r>
  </si>
  <si>
    <t xml:space="preserve">Fetal/maternal PbB ratio </t>
  </si>
  <si>
    <t>--</t>
  </si>
  <si>
    <t>BKSF</t>
  </si>
  <si>
    <t>Biokinetic Slope Factor</t>
  </si>
  <si>
    <t>ug/dL per ug/day</t>
  </si>
  <si>
    <r>
      <t>GSD</t>
    </r>
    <r>
      <rPr>
        <vertAlign val="subscript"/>
        <sz val="12"/>
        <rFont val="Times"/>
        <family val="1"/>
      </rPr>
      <t>i</t>
    </r>
  </si>
  <si>
    <t>Geometric standard deviation PbB</t>
  </si>
  <si>
    <r>
      <t>PbB</t>
    </r>
    <r>
      <rPr>
        <vertAlign val="subscript"/>
        <sz val="12"/>
        <rFont val="Times"/>
        <family val="1"/>
      </rPr>
      <t>0</t>
    </r>
  </si>
  <si>
    <t>Baseline PbB</t>
  </si>
  <si>
    <r>
      <t>IR</t>
    </r>
    <r>
      <rPr>
        <vertAlign val="subscript"/>
        <sz val="12"/>
        <rFont val="Times"/>
        <family val="1"/>
      </rPr>
      <t>S</t>
    </r>
  </si>
  <si>
    <t>Soil ingestion rate (including soil-derived indoor dust)</t>
  </si>
  <si>
    <t>g/day</t>
  </si>
  <si>
    <r>
      <t>IR</t>
    </r>
    <r>
      <rPr>
        <vertAlign val="subscript"/>
        <sz val="12"/>
        <rFont val="Times"/>
        <family val="1"/>
      </rPr>
      <t>S+D</t>
    </r>
  </si>
  <si>
    <t>Total ingestion rate of outdoor soil and indoor dust</t>
  </si>
  <si>
    <r>
      <t>W</t>
    </r>
    <r>
      <rPr>
        <vertAlign val="subscript"/>
        <sz val="12"/>
        <rFont val="Times"/>
        <family val="1"/>
      </rPr>
      <t>S</t>
    </r>
  </si>
  <si>
    <r>
      <t>Weighting factor; fraction of IR</t>
    </r>
    <r>
      <rPr>
        <vertAlign val="subscript"/>
        <sz val="10"/>
        <rFont val="Times"/>
        <family val="1"/>
      </rPr>
      <t>S+D</t>
    </r>
    <r>
      <rPr>
        <sz val="10"/>
        <rFont val="Times"/>
        <family val="1"/>
      </rPr>
      <t xml:space="preserve"> ingested as outdoor soil</t>
    </r>
  </si>
  <si>
    <r>
      <t>K</t>
    </r>
    <r>
      <rPr>
        <vertAlign val="subscript"/>
        <sz val="12"/>
        <rFont val="Times"/>
        <family val="1"/>
      </rPr>
      <t>SD</t>
    </r>
  </si>
  <si>
    <t>Mass fraction of soil in dust</t>
  </si>
  <si>
    <r>
      <t>AF</t>
    </r>
    <r>
      <rPr>
        <vertAlign val="subscript"/>
        <sz val="12"/>
        <rFont val="Times"/>
        <family val="1"/>
      </rPr>
      <t>S, D</t>
    </r>
  </si>
  <si>
    <t>Absorption fraction (same for soil and dust)</t>
  </si>
  <si>
    <r>
      <t>EF</t>
    </r>
    <r>
      <rPr>
        <vertAlign val="subscript"/>
        <sz val="12"/>
        <rFont val="Times"/>
        <family val="1"/>
      </rPr>
      <t>S, D</t>
    </r>
  </si>
  <si>
    <t>Exposure frequency (same for soil and dust)</t>
  </si>
  <si>
    <t>days/yr</t>
  </si>
  <si>
    <r>
      <t>AT</t>
    </r>
    <r>
      <rPr>
        <vertAlign val="subscript"/>
        <sz val="12"/>
        <rFont val="Times"/>
        <family val="0"/>
      </rPr>
      <t>S, D</t>
    </r>
  </si>
  <si>
    <t>Averaging time (same for soil and dust)</t>
  </si>
  <si>
    <r>
      <t>1</t>
    </r>
    <r>
      <rPr>
        <sz val="10"/>
        <rFont val="Times New Roman"/>
        <family val="1"/>
      </rPr>
      <t xml:space="preserve">  Equation 1 does not apportion exposure between soil and dust ingestion (excludes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, K</t>
    </r>
    <r>
      <rPr>
        <vertAlign val="subscript"/>
        <sz val="10"/>
        <rFont val="Times New Roman"/>
        <family val="1"/>
      </rPr>
      <t>SD</t>
    </r>
    <r>
      <rPr>
        <sz val="10"/>
        <rFont val="Times New Roman"/>
        <family val="1"/>
      </rPr>
      <t xml:space="preserve">).  </t>
    </r>
  </si>
  <si>
    <t>Calculations of Blood Lead Concentrations (PbBs)</t>
  </si>
  <si>
    <t>PbS</t>
  </si>
  <si>
    <t>Soil lead concentration</t>
  </si>
  <si>
    <t>ug/g or ppm</t>
  </si>
  <si>
    <r>
      <t>PbB</t>
    </r>
    <r>
      <rPr>
        <b/>
        <vertAlign val="subscript"/>
        <sz val="12"/>
        <color indexed="39"/>
        <rFont val="Times"/>
        <family val="0"/>
      </rPr>
      <t>adult</t>
    </r>
  </si>
  <si>
    <t>PbB of adult worker, geometric mean</t>
  </si>
  <si>
    <r>
      <t>PbB</t>
    </r>
    <r>
      <rPr>
        <b/>
        <vertAlign val="subscript"/>
        <sz val="12"/>
        <color indexed="39"/>
        <rFont val="Times"/>
        <family val="0"/>
      </rPr>
      <t>fetal, 0.95</t>
    </r>
  </si>
  <si>
    <t>95th percentile PbB among fetuses of adult workers</t>
  </si>
  <si>
    <r>
      <t>PbB</t>
    </r>
    <r>
      <rPr>
        <b/>
        <vertAlign val="subscript"/>
        <sz val="12"/>
        <color indexed="39"/>
        <rFont val="Times"/>
        <family val="0"/>
      </rPr>
      <t>t</t>
    </r>
  </si>
  <si>
    <t>Target PbB level of concern (e.g., 10 ug/dL)</t>
  </si>
  <si>
    <r>
      <t>P(PbB</t>
    </r>
    <r>
      <rPr>
        <b/>
        <vertAlign val="subscript"/>
        <sz val="12"/>
        <color indexed="39"/>
        <rFont val="Times"/>
        <family val="0"/>
      </rPr>
      <t>fetal</t>
    </r>
    <r>
      <rPr>
        <b/>
        <sz val="12"/>
        <color indexed="39"/>
        <rFont val="Times"/>
        <family val="0"/>
      </rPr>
      <t xml:space="preserve"> &gt; PbB</t>
    </r>
    <r>
      <rPr>
        <b/>
        <vertAlign val="subscript"/>
        <sz val="12"/>
        <color indexed="39"/>
        <rFont val="Times"/>
        <family val="0"/>
      </rPr>
      <t>t</t>
    </r>
    <r>
      <rPr>
        <b/>
        <sz val="12"/>
        <color indexed="39"/>
        <rFont val="Times"/>
        <family val="0"/>
      </rPr>
      <t>)</t>
    </r>
  </si>
  <si>
    <r>
      <t>Probability that fetal PbB &gt; PbB</t>
    </r>
    <r>
      <rPr>
        <b/>
        <vertAlign val="subscript"/>
        <sz val="10"/>
        <color indexed="39"/>
        <rFont val="Times"/>
        <family val="0"/>
      </rPr>
      <t>t</t>
    </r>
    <r>
      <rPr>
        <b/>
        <sz val="10"/>
        <color indexed="39"/>
        <rFont val="Times"/>
        <family val="1"/>
      </rPr>
      <t>, assuming lognormal distribution</t>
    </r>
  </si>
  <si>
    <t>%</t>
  </si>
  <si>
    <r>
      <t xml:space="preserve">      When IR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IR</t>
    </r>
    <r>
      <rPr>
        <vertAlign val="subscript"/>
        <sz val="10"/>
        <rFont val="Times New Roman"/>
        <family val="1"/>
      </rPr>
      <t>S+D</t>
    </r>
    <r>
      <rPr>
        <sz val="10"/>
        <rFont val="Times New Roman"/>
        <family val="1"/>
      </rPr>
      <t xml:space="preserve"> and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1.0, the equations yield the same PbB</t>
    </r>
    <r>
      <rPr>
        <vertAlign val="subscript"/>
        <sz val="10"/>
        <rFont val="Times New Roman"/>
        <family val="1"/>
      </rPr>
      <t>fetal,0.95</t>
    </r>
    <r>
      <rPr>
        <sz val="10"/>
        <rFont val="Times New Roman"/>
        <family val="1"/>
      </rPr>
      <t>.</t>
    </r>
  </si>
  <si>
    <t>*Equation 1, based on Eq. 1, 2 in USEPA (1996).</t>
  </si>
  <si>
    <r>
      <t xml:space="preserve">PbB </t>
    </r>
    <r>
      <rPr>
        <b/>
        <vertAlign val="subscript"/>
        <sz val="12"/>
        <rFont val="Times"/>
        <family val="0"/>
      </rPr>
      <t>adult</t>
    </r>
    <r>
      <rPr>
        <b/>
        <sz val="12"/>
        <rFont val="Times"/>
        <family val="1"/>
      </rPr>
      <t xml:space="preserve"> =</t>
    </r>
  </si>
  <si>
    <r>
      <t>(PbS*BKSF*IR</t>
    </r>
    <r>
      <rPr>
        <vertAlign val="subscript"/>
        <sz val="11"/>
        <rFont val="Times"/>
        <family val="0"/>
      </rPr>
      <t>S+D</t>
    </r>
    <r>
      <rPr>
        <sz val="11"/>
        <rFont val="Times"/>
        <family val="1"/>
      </rPr>
      <t>*AF</t>
    </r>
    <r>
      <rPr>
        <vertAlign val="subscript"/>
        <sz val="11"/>
        <rFont val="Times"/>
        <family val="0"/>
      </rPr>
      <t>S,D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0"/>
      </rPr>
      <t>S</t>
    </r>
    <r>
      <rPr>
        <sz val="11"/>
        <rFont val="Times"/>
        <family val="1"/>
      </rPr>
      <t>/AT</t>
    </r>
    <r>
      <rPr>
        <vertAlign val="subscript"/>
        <sz val="11"/>
        <rFont val="Times"/>
        <family val="0"/>
      </rPr>
      <t>S.D</t>
    </r>
    <r>
      <rPr>
        <sz val="11"/>
        <rFont val="Times"/>
        <family val="1"/>
      </rPr>
      <t>) + PbB</t>
    </r>
    <r>
      <rPr>
        <vertAlign val="subscript"/>
        <sz val="11"/>
        <rFont val="Times"/>
        <family val="1"/>
      </rPr>
      <t>0</t>
    </r>
  </si>
  <si>
    <r>
      <t xml:space="preserve">PbB </t>
    </r>
    <r>
      <rPr>
        <b/>
        <vertAlign val="subscript"/>
        <sz val="12"/>
        <rFont val="Times"/>
        <family val="0"/>
      </rPr>
      <t>fetal, 0.95</t>
    </r>
    <r>
      <rPr>
        <b/>
        <sz val="12"/>
        <rFont val="Times"/>
        <family val="1"/>
      </rPr>
      <t xml:space="preserve"> =</t>
    </r>
  </si>
  <si>
    <r>
      <t>PbB</t>
    </r>
    <r>
      <rPr>
        <vertAlign val="subscript"/>
        <sz val="11"/>
        <rFont val="Times"/>
        <family val="0"/>
      </rPr>
      <t>adult</t>
    </r>
    <r>
      <rPr>
        <sz val="11"/>
        <rFont val="Times"/>
        <family val="1"/>
      </rPr>
      <t xml:space="preserve"> * (GSD</t>
    </r>
    <r>
      <rPr>
        <vertAlign val="subscript"/>
        <sz val="11"/>
        <rFont val="Times"/>
        <family val="0"/>
      </rPr>
      <t>i</t>
    </r>
    <r>
      <rPr>
        <vertAlign val="superscript"/>
        <sz val="11"/>
        <rFont val="Times"/>
        <family val="0"/>
      </rPr>
      <t>1.645</t>
    </r>
    <r>
      <rPr>
        <sz val="11"/>
        <rFont val="Times"/>
        <family val="1"/>
      </rPr>
      <t xml:space="preserve"> * R)</t>
    </r>
  </si>
  <si>
    <t>**Equation 2, alternate approach based on Eq. 1, 2, and A-19 in USEPA (1996).</t>
  </si>
  <si>
    <r>
      <t>PbS*BKSF*([(IR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]+[K</t>
    </r>
    <r>
      <rPr>
        <vertAlign val="subscript"/>
        <sz val="11"/>
        <rFont val="Times"/>
        <family val="1"/>
      </rPr>
      <t>SD</t>
    </r>
    <r>
      <rPr>
        <sz val="11"/>
        <rFont val="Times"/>
        <family val="1"/>
      </rPr>
      <t>*(IR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)*(1-W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])/365+PbB</t>
    </r>
    <r>
      <rPr>
        <vertAlign val="subscript"/>
        <sz val="11"/>
        <rFont val="Times"/>
        <family val="0"/>
      </rPr>
      <t>0</t>
    </r>
  </si>
  <si>
    <t>All/All</t>
  </si>
  <si>
    <t>All/White</t>
  </si>
  <si>
    <t>All/Black</t>
  </si>
  <si>
    <t>All/Mexican</t>
  </si>
  <si>
    <t>West/All</t>
  </si>
  <si>
    <t>Exposure Variable</t>
  </si>
  <si>
    <t>Northeast/All</t>
  </si>
  <si>
    <t>Midwest/All</t>
  </si>
  <si>
    <t>South/All</t>
  </si>
  <si>
    <t>Region OR Ethnic GSDi and PbBo Data from NHANES III Analysis</t>
  </si>
  <si>
    <t>Calculations of Preliminary Remediation Goals (PRGs)</t>
  </si>
  <si>
    <t>PRG</t>
  </si>
  <si>
    <t>Exposure</t>
  </si>
  <si>
    <t>Variable</t>
  </si>
  <si>
    <r>
      <t>PbB</t>
    </r>
    <r>
      <rPr>
        <vertAlign val="subscript"/>
        <sz val="12"/>
        <rFont val="Times"/>
        <family val="1"/>
      </rPr>
      <t>fetal, 0.95</t>
    </r>
  </si>
  <si>
    <r>
      <t>95</t>
    </r>
    <r>
      <rPr>
        <vertAlign val="superscript"/>
        <sz val="10"/>
        <rFont val="Times"/>
        <family val="1"/>
      </rPr>
      <t>th</t>
    </r>
    <r>
      <rPr>
        <sz val="10"/>
        <rFont val="Times"/>
        <family val="1"/>
      </rPr>
      <t xml:space="preserve"> percentile PbB in fetus </t>
    </r>
  </si>
  <si>
    <t>ppm</t>
  </si>
  <si>
    <r>
      <t xml:space="preserve">      When IR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IR</t>
    </r>
    <r>
      <rPr>
        <vertAlign val="subscript"/>
        <sz val="10"/>
        <rFont val="Times New Roman"/>
        <family val="1"/>
      </rPr>
      <t>S+D</t>
    </r>
    <r>
      <rPr>
        <sz val="10"/>
        <rFont val="Times New Roman"/>
        <family val="1"/>
      </rPr>
      <t xml:space="preserve"> and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1.0, the equations yield the same PRG.</t>
    </r>
  </si>
  <si>
    <t>Version date 05/19/05</t>
  </si>
  <si>
    <t>EDIT RED CELLS</t>
  </si>
  <si>
    <r>
      <t>PbB</t>
    </r>
    <r>
      <rPr>
        <vertAlign val="subscript"/>
        <sz val="12"/>
        <rFont val="Times"/>
        <family val="0"/>
      </rPr>
      <t>fetal, 0.95</t>
    </r>
  </si>
  <si>
    <r>
      <t>PbB</t>
    </r>
    <r>
      <rPr>
        <vertAlign val="subscript"/>
        <sz val="12"/>
        <rFont val="Times"/>
        <family val="0"/>
      </rPr>
      <t>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</si>
</sst>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_)"/>
    <numFmt numFmtId="167" formatCode="0.000_)"/>
    <numFmt numFmtId="168" formatCode="0_)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#,##0.000"/>
    <numFmt numFmtId="173" formatCode="0.0%"/>
    <numFmt numFmtId="174" formatCode="#,##0.000000"/>
    <numFmt numFmtId="175" formatCode="#,##0.00000"/>
    <numFmt numFmtId="176" formatCode="#,##0.0000"/>
  </numFmts>
  <fonts count="2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0"/>
      <color indexed="39"/>
      <name val="Times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"/>
      <family val="1"/>
    </font>
    <font>
      <vertAlign val="subscript"/>
      <sz val="11"/>
      <name val="Times"/>
      <family val="1"/>
    </font>
    <font>
      <vertAlign val="subscript"/>
      <sz val="10"/>
      <name val="Times"/>
      <family val="1"/>
    </font>
    <font>
      <sz val="12"/>
      <name val="Times"/>
      <family val="1"/>
    </font>
    <font>
      <vertAlign val="subscript"/>
      <sz val="12"/>
      <name val="Times"/>
      <family val="1"/>
    </font>
    <font>
      <b/>
      <sz val="11"/>
      <name val="Times New Roman"/>
      <family val="0"/>
    </font>
    <font>
      <b/>
      <sz val="12"/>
      <color indexed="39"/>
      <name val="Times"/>
      <family val="0"/>
    </font>
    <font>
      <b/>
      <vertAlign val="subscript"/>
      <sz val="12"/>
      <color indexed="39"/>
      <name val="Times"/>
      <family val="0"/>
    </font>
    <font>
      <b/>
      <vertAlign val="subscript"/>
      <sz val="12"/>
      <name val="Times"/>
      <family val="0"/>
    </font>
    <font>
      <vertAlign val="superscript"/>
      <sz val="11"/>
      <name val="Times"/>
      <family val="0"/>
    </font>
    <font>
      <b/>
      <vertAlign val="subscript"/>
      <sz val="10"/>
      <color indexed="39"/>
      <name val="Times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vertAlign val="superscript"/>
      <sz val="10"/>
      <name val="Times"/>
      <family val="1"/>
    </font>
    <font>
      <sz val="8"/>
      <name val="Times New Roman"/>
      <family val="0"/>
    </font>
    <font>
      <sz val="12"/>
      <color indexed="10"/>
      <name val="Times"/>
      <family val="1"/>
    </font>
    <font>
      <b/>
      <sz val="10"/>
      <color indexed="10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 quotePrefix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0" fontId="6" fillId="0" borderId="1" xfId="0" applyFont="1" applyBorder="1" applyAlignment="1">
      <alignment horizontal="right"/>
    </xf>
    <xf numFmtId="0" fontId="11" fillId="0" borderId="2" xfId="0" applyFont="1" applyBorder="1" applyAlignment="1" quotePrefix="1">
      <alignment horizontal="centerContinuous" vertical="top"/>
    </xf>
    <xf numFmtId="0" fontId="11" fillId="0" borderId="3" xfId="0" applyFont="1" applyBorder="1" applyAlignment="1" quotePrefix="1">
      <alignment horizontal="centerContinuous" vertical="top"/>
    </xf>
    <xf numFmtId="3" fontId="11" fillId="0" borderId="2" xfId="0" applyNumberFormat="1" applyFont="1" applyBorder="1" applyAlignment="1" quotePrefix="1">
      <alignment horizontal="centerContinuous" vertical="center"/>
    </xf>
    <xf numFmtId="3" fontId="11" fillId="0" borderId="3" xfId="0" applyNumberFormat="1" applyFont="1" applyBorder="1" applyAlignment="1" quotePrefix="1">
      <alignment horizontal="centerContinuous" vertical="center"/>
    </xf>
    <xf numFmtId="3" fontId="11" fillId="0" borderId="2" xfId="0" applyNumberFormat="1" applyFont="1" applyBorder="1" applyAlignment="1">
      <alignment horizontal="centerContinuous" vertical="center"/>
    </xf>
    <xf numFmtId="3" fontId="11" fillId="0" borderId="3" xfId="0" applyNumberFormat="1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top"/>
    </xf>
    <xf numFmtId="165" fontId="14" fillId="0" borderId="4" xfId="0" applyNumberFormat="1" applyFont="1" applyBorder="1" applyAlignment="1">
      <alignment horizontal="center"/>
    </xf>
    <xf numFmtId="165" fontId="14" fillId="0" borderId="4" xfId="0" applyNumberFormat="1" applyFont="1" applyBorder="1" applyAlignment="1" quotePrefix="1">
      <alignment horizontal="center"/>
    </xf>
    <xf numFmtId="2" fontId="14" fillId="0" borderId="4" xfId="0" applyNumberFormat="1" applyFont="1" applyBorder="1" applyAlignment="1">
      <alignment horizontal="center"/>
    </xf>
    <xf numFmtId="169" fontId="17" fillId="2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 quotePrefix="1">
      <alignment horizontal="centerContinuous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 quotePrefix="1">
      <alignment horizontal="center" vertical="center"/>
    </xf>
    <xf numFmtId="164" fontId="14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164" fontId="14" fillId="0" borderId="5" xfId="0" applyNumberFormat="1" applyFont="1" applyBorder="1" applyAlignment="1">
      <alignment horizontal="center" vertical="top"/>
    </xf>
    <xf numFmtId="165" fontId="14" fillId="0" borderId="5" xfId="0" applyNumberFormat="1" applyFont="1" applyBorder="1" applyAlignment="1">
      <alignment horizontal="center"/>
    </xf>
    <xf numFmtId="165" fontId="14" fillId="0" borderId="5" xfId="0" applyNumberFormat="1" applyFont="1" applyBorder="1" applyAlignment="1" quotePrefix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9" fontId="17" fillId="2" borderId="5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 quotePrefix="1">
      <alignment horizontal="left"/>
    </xf>
    <xf numFmtId="0" fontId="7" fillId="2" borderId="8" xfId="0" applyFont="1" applyFill="1" applyBorder="1" applyAlignment="1">
      <alignment horizontal="center"/>
    </xf>
    <xf numFmtId="173" fontId="17" fillId="2" borderId="8" xfId="21" applyNumberFormat="1" applyFont="1" applyFill="1" applyBorder="1" applyAlignment="1">
      <alignment horizontal="center"/>
    </xf>
    <xf numFmtId="173" fontId="17" fillId="2" borderId="9" xfId="2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 vertical="top"/>
    </xf>
    <xf numFmtId="165" fontId="14" fillId="0" borderId="19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 quotePrefix="1">
      <alignment horizontal="center" vertical="center"/>
    </xf>
    <xf numFmtId="0" fontId="14" fillId="0" borderId="25" xfId="0" applyFont="1" applyBorder="1" applyAlignment="1">
      <alignment horizontal="center"/>
    </xf>
    <xf numFmtId="164" fontId="14" fillId="0" borderId="26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164" fontId="14" fillId="0" borderId="26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 quotePrefix="1">
      <alignment horizontal="centerContinuous" vertical="center"/>
    </xf>
    <xf numFmtId="0" fontId="7" fillId="2" borderId="30" xfId="0" applyFont="1" applyFill="1" applyBorder="1" applyAlignment="1">
      <alignment horizontal="center" vertical="center"/>
    </xf>
    <xf numFmtId="3" fontId="17" fillId="2" borderId="31" xfId="0" applyNumberFormat="1" applyFont="1" applyFill="1" applyBorder="1" applyAlignment="1">
      <alignment horizontal="center"/>
    </xf>
    <xf numFmtId="3" fontId="17" fillId="2" borderId="32" xfId="0" applyNumberFormat="1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164" fontId="26" fillId="0" borderId="26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164" fontId="26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9" fontId="14" fillId="0" borderId="4" xfId="0" applyNumberFormat="1" applyFont="1" applyFill="1" applyBorder="1" applyAlignment="1">
      <alignment horizontal="center"/>
    </xf>
    <xf numFmtId="169" fontId="14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centerContinuous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F26" sqref="F26"/>
    </sheetView>
  </sheetViews>
  <sheetFormatPr defaultColWidth="9.00390625" defaultRowHeight="15.75"/>
  <cols>
    <col min="1" max="1" width="5.75390625" style="0" customWidth="1"/>
    <col min="2" max="2" width="17.75390625" style="0" customWidth="1"/>
    <col min="3" max="3" width="5.50390625" style="0" customWidth="1"/>
    <col min="4" max="4" width="5.625" style="0" customWidth="1"/>
    <col min="5" max="5" width="46.375" style="0" customWidth="1"/>
    <col min="6" max="6" width="11.25390625" style="3" customWidth="1"/>
    <col min="7" max="10" width="12.375" style="0" customWidth="1"/>
    <col min="11" max="11" width="13.00390625" style="0" bestFit="1" customWidth="1"/>
    <col min="12" max="14" width="11.625" style="0" bestFit="1" customWidth="1"/>
  </cols>
  <sheetData>
    <row r="1" spans="2:6" ht="18.75">
      <c r="B1" s="1" t="s">
        <v>31</v>
      </c>
      <c r="E1" s="2"/>
      <c r="F1"/>
    </row>
    <row r="2" spans="2:6" ht="15.75">
      <c r="B2" s="10" t="s">
        <v>0</v>
      </c>
      <c r="D2" s="2"/>
      <c r="E2" s="2"/>
      <c r="F2"/>
    </row>
    <row r="3" spans="2:6" ht="16.5" customHeight="1">
      <c r="B3" s="10" t="s">
        <v>70</v>
      </c>
      <c r="D3" s="2"/>
      <c r="E3" s="101" t="s">
        <v>71</v>
      </c>
      <c r="F3"/>
    </row>
    <row r="4" spans="4:6" ht="17.25" customHeight="1" thickBot="1">
      <c r="D4" s="2"/>
      <c r="E4" s="2"/>
      <c r="F4"/>
    </row>
    <row r="5" spans="2:14" ht="15.75">
      <c r="B5" s="117" t="s">
        <v>57</v>
      </c>
      <c r="C5" s="109" t="s">
        <v>1</v>
      </c>
      <c r="D5" s="110"/>
      <c r="E5" s="111"/>
      <c r="F5" s="102" t="s">
        <v>2</v>
      </c>
      <c r="G5" s="102" t="s">
        <v>61</v>
      </c>
      <c r="H5" s="102"/>
      <c r="I5" s="102"/>
      <c r="J5" s="102"/>
      <c r="K5" s="102"/>
      <c r="L5" s="102"/>
      <c r="M5" s="102"/>
      <c r="N5" s="104"/>
    </row>
    <row r="6" spans="2:14" ht="15.75">
      <c r="B6" s="118"/>
      <c r="C6" s="112"/>
      <c r="D6" s="113"/>
      <c r="E6" s="114"/>
      <c r="F6" s="103"/>
      <c r="G6" s="103"/>
      <c r="H6" s="103"/>
      <c r="I6" s="103"/>
      <c r="J6" s="103"/>
      <c r="K6" s="103"/>
      <c r="L6" s="103"/>
      <c r="M6" s="103"/>
      <c r="N6" s="105"/>
    </row>
    <row r="7" spans="2:14" ht="15.75">
      <c r="B7" s="119"/>
      <c r="C7" s="115"/>
      <c r="D7" s="58"/>
      <c r="E7" s="59"/>
      <c r="F7" s="103"/>
      <c r="G7" s="29" t="s">
        <v>52</v>
      </c>
      <c r="H7" s="29" t="s">
        <v>53</v>
      </c>
      <c r="I7" s="29" t="s">
        <v>54</v>
      </c>
      <c r="J7" s="29" t="s">
        <v>55</v>
      </c>
      <c r="K7" s="29" t="s">
        <v>58</v>
      </c>
      <c r="L7" s="29" t="s">
        <v>59</v>
      </c>
      <c r="M7" s="29" t="s">
        <v>60</v>
      </c>
      <c r="N7" s="36" t="s">
        <v>56</v>
      </c>
    </row>
    <row r="8" spans="2:14" ht="18.75" customHeight="1">
      <c r="B8" s="37" t="s">
        <v>32</v>
      </c>
      <c r="C8" s="60" t="s">
        <v>33</v>
      </c>
      <c r="D8" s="61"/>
      <c r="E8" s="116"/>
      <c r="F8" s="30" t="s">
        <v>34</v>
      </c>
      <c r="G8" s="97">
        <v>1197</v>
      </c>
      <c r="H8" s="97">
        <v>1288</v>
      </c>
      <c r="I8" s="97">
        <v>938</v>
      </c>
      <c r="J8" s="97">
        <v>794</v>
      </c>
      <c r="K8" s="97">
        <v>1092</v>
      </c>
      <c r="L8" s="97">
        <v>1079</v>
      </c>
      <c r="M8" s="97">
        <v>1366</v>
      </c>
      <c r="N8" s="98">
        <v>1287</v>
      </c>
    </row>
    <row r="9" spans="2:14" ht="18.75" customHeight="1">
      <c r="B9" s="39" t="s">
        <v>4</v>
      </c>
      <c r="C9" s="60" t="s">
        <v>5</v>
      </c>
      <c r="D9" s="61"/>
      <c r="E9" s="116"/>
      <c r="F9" s="31" t="s">
        <v>6</v>
      </c>
      <c r="G9" s="23">
        <v>0.9</v>
      </c>
      <c r="H9" s="23">
        <v>0.9</v>
      </c>
      <c r="I9" s="23">
        <v>0.9</v>
      </c>
      <c r="J9" s="23">
        <v>0.9</v>
      </c>
      <c r="K9" s="23">
        <v>0.9</v>
      </c>
      <c r="L9" s="23">
        <v>0.9</v>
      </c>
      <c r="M9" s="23">
        <v>0.9</v>
      </c>
      <c r="N9" s="40">
        <v>0.9</v>
      </c>
    </row>
    <row r="10" spans="2:14" ht="29.25" customHeight="1">
      <c r="B10" s="41" t="s">
        <v>7</v>
      </c>
      <c r="C10" s="106" t="s">
        <v>8</v>
      </c>
      <c r="D10" s="107"/>
      <c r="E10" s="108"/>
      <c r="F10" s="32" t="s">
        <v>9</v>
      </c>
      <c r="G10" s="24">
        <v>0.4</v>
      </c>
      <c r="H10" s="24">
        <v>0.4</v>
      </c>
      <c r="I10" s="24">
        <v>0.4</v>
      </c>
      <c r="J10" s="24">
        <v>0.4</v>
      </c>
      <c r="K10" s="24">
        <v>0.4</v>
      </c>
      <c r="L10" s="24">
        <v>0.4</v>
      </c>
      <c r="M10" s="24">
        <v>0.4</v>
      </c>
      <c r="N10" s="42">
        <v>0.4</v>
      </c>
    </row>
    <row r="11" spans="2:14" ht="18.75" customHeight="1">
      <c r="B11" s="39" t="s">
        <v>10</v>
      </c>
      <c r="C11" s="60" t="s">
        <v>11</v>
      </c>
      <c r="D11" s="61"/>
      <c r="E11" s="116"/>
      <c r="F11" s="31" t="s">
        <v>6</v>
      </c>
      <c r="G11" s="125">
        <v>2.11</v>
      </c>
      <c r="H11" s="125">
        <v>2.09</v>
      </c>
      <c r="I11" s="125">
        <v>2.16</v>
      </c>
      <c r="J11" s="125">
        <v>2.29</v>
      </c>
      <c r="K11" s="125">
        <v>2</v>
      </c>
      <c r="L11" s="125">
        <v>2.18</v>
      </c>
      <c r="M11" s="125">
        <v>2.07</v>
      </c>
      <c r="N11" s="126">
        <v>2.11</v>
      </c>
    </row>
    <row r="12" spans="2:14" ht="18.75" customHeight="1">
      <c r="B12" s="39" t="s">
        <v>12</v>
      </c>
      <c r="C12" s="60" t="s">
        <v>13</v>
      </c>
      <c r="D12" s="61"/>
      <c r="E12" s="116"/>
      <c r="F12" s="30" t="s">
        <v>3</v>
      </c>
      <c r="G12" s="125">
        <v>1.53</v>
      </c>
      <c r="H12" s="125">
        <v>1.45</v>
      </c>
      <c r="I12" s="125">
        <v>1.78</v>
      </c>
      <c r="J12" s="125">
        <v>1.7</v>
      </c>
      <c r="K12" s="125">
        <v>1.98</v>
      </c>
      <c r="L12" s="125">
        <v>1.53</v>
      </c>
      <c r="M12" s="125">
        <v>1.39</v>
      </c>
      <c r="N12" s="126">
        <v>1.4</v>
      </c>
    </row>
    <row r="13" spans="2:14" ht="18.75" customHeight="1">
      <c r="B13" s="37" t="s">
        <v>14</v>
      </c>
      <c r="C13" s="60" t="s">
        <v>15</v>
      </c>
      <c r="D13" s="61"/>
      <c r="E13" s="116"/>
      <c r="F13" s="30" t="s">
        <v>16</v>
      </c>
      <c r="G13" s="25">
        <v>0.05</v>
      </c>
      <c r="H13" s="25">
        <v>0.05</v>
      </c>
      <c r="I13" s="25">
        <v>0.05</v>
      </c>
      <c r="J13" s="25">
        <v>0.05</v>
      </c>
      <c r="K13" s="25">
        <v>0.05</v>
      </c>
      <c r="L13" s="25">
        <v>0.05</v>
      </c>
      <c r="M13" s="25">
        <v>0.05</v>
      </c>
      <c r="N13" s="43">
        <v>0.05</v>
      </c>
    </row>
    <row r="14" spans="2:14" ht="18.75" customHeight="1">
      <c r="B14" s="37" t="s">
        <v>17</v>
      </c>
      <c r="C14" s="60" t="s">
        <v>18</v>
      </c>
      <c r="D14" s="61"/>
      <c r="E14" s="116"/>
      <c r="F14" s="30" t="s">
        <v>16</v>
      </c>
      <c r="G14" s="26" t="s">
        <v>6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6</v>
      </c>
      <c r="M14" s="26" t="s">
        <v>6</v>
      </c>
      <c r="N14" s="44" t="s">
        <v>6</v>
      </c>
    </row>
    <row r="15" spans="2:14" ht="18.75" customHeight="1">
      <c r="B15" s="37" t="s">
        <v>19</v>
      </c>
      <c r="C15" s="60" t="s">
        <v>20</v>
      </c>
      <c r="D15" s="61"/>
      <c r="E15" s="116"/>
      <c r="F15" s="31" t="s">
        <v>6</v>
      </c>
      <c r="G15" s="26" t="s">
        <v>6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44" t="s">
        <v>6</v>
      </c>
    </row>
    <row r="16" spans="2:14" ht="18.75" customHeight="1">
      <c r="B16" s="37" t="s">
        <v>21</v>
      </c>
      <c r="C16" s="60" t="s">
        <v>22</v>
      </c>
      <c r="D16" s="61"/>
      <c r="E16" s="116"/>
      <c r="F16" s="31" t="s">
        <v>6</v>
      </c>
      <c r="G16" s="26" t="s">
        <v>6</v>
      </c>
      <c r="H16" s="26" t="s">
        <v>6</v>
      </c>
      <c r="I16" s="26" t="s">
        <v>6</v>
      </c>
      <c r="J16" s="26" t="s">
        <v>6</v>
      </c>
      <c r="K16" s="26" t="s">
        <v>6</v>
      </c>
      <c r="L16" s="26" t="s">
        <v>6</v>
      </c>
      <c r="M16" s="26" t="s">
        <v>6</v>
      </c>
      <c r="N16" s="44" t="s">
        <v>6</v>
      </c>
    </row>
    <row r="17" spans="2:14" ht="18.75" customHeight="1">
      <c r="B17" s="37" t="s">
        <v>23</v>
      </c>
      <c r="C17" s="60" t="s">
        <v>24</v>
      </c>
      <c r="D17" s="61"/>
      <c r="E17" s="116"/>
      <c r="F17" s="31" t="s">
        <v>6</v>
      </c>
      <c r="G17" s="27">
        <v>0.12</v>
      </c>
      <c r="H17" s="27">
        <v>0.12</v>
      </c>
      <c r="I17" s="27">
        <v>0.12</v>
      </c>
      <c r="J17" s="27">
        <v>0.12</v>
      </c>
      <c r="K17" s="27">
        <v>0.12</v>
      </c>
      <c r="L17" s="27">
        <v>0.12</v>
      </c>
      <c r="M17" s="27">
        <v>0.12</v>
      </c>
      <c r="N17" s="45">
        <v>0.12</v>
      </c>
    </row>
    <row r="18" spans="2:14" ht="18.75" customHeight="1">
      <c r="B18" s="37" t="s">
        <v>25</v>
      </c>
      <c r="C18" s="60" t="s">
        <v>26</v>
      </c>
      <c r="D18" s="61"/>
      <c r="E18" s="116"/>
      <c r="F18" s="30" t="s">
        <v>27</v>
      </c>
      <c r="G18" s="22">
        <v>219</v>
      </c>
      <c r="H18" s="22">
        <v>219</v>
      </c>
      <c r="I18" s="22">
        <v>219</v>
      </c>
      <c r="J18" s="22">
        <v>219</v>
      </c>
      <c r="K18" s="22">
        <v>219</v>
      </c>
      <c r="L18" s="22">
        <v>219</v>
      </c>
      <c r="M18" s="22">
        <v>219</v>
      </c>
      <c r="N18" s="38">
        <v>219</v>
      </c>
    </row>
    <row r="19" spans="2:14" ht="18.75">
      <c r="B19" s="46" t="s">
        <v>28</v>
      </c>
      <c r="C19" s="60" t="s">
        <v>29</v>
      </c>
      <c r="D19" s="61"/>
      <c r="E19" s="116"/>
      <c r="F19" s="30" t="s">
        <v>27</v>
      </c>
      <c r="G19" s="22">
        <v>365</v>
      </c>
      <c r="H19" s="22">
        <v>365</v>
      </c>
      <c r="I19" s="22">
        <v>365</v>
      </c>
      <c r="J19" s="22">
        <v>365</v>
      </c>
      <c r="K19" s="22">
        <v>365</v>
      </c>
      <c r="L19" s="22">
        <v>365</v>
      </c>
      <c r="M19" s="22">
        <v>365</v>
      </c>
      <c r="N19" s="38">
        <v>365</v>
      </c>
    </row>
    <row r="20" spans="2:14" ht="23.25" customHeight="1">
      <c r="B20" s="47" t="s">
        <v>35</v>
      </c>
      <c r="C20" s="33" t="s">
        <v>36</v>
      </c>
      <c r="D20" s="33"/>
      <c r="E20" s="33"/>
      <c r="F20" s="34" t="s">
        <v>3</v>
      </c>
      <c r="G20" s="28">
        <f aca="true" t="shared" si="0" ref="G20:N20">((G$8*G$10*G$13*G$17*G$18/G19)+G$12)</f>
        <v>3.25368</v>
      </c>
      <c r="H20" s="28">
        <f t="shared" si="0"/>
        <v>3.3047200000000005</v>
      </c>
      <c r="I20" s="28">
        <f t="shared" si="0"/>
        <v>3.13072</v>
      </c>
      <c r="J20" s="28">
        <f t="shared" si="0"/>
        <v>2.84336</v>
      </c>
      <c r="K20" s="28">
        <f t="shared" si="0"/>
        <v>3.55248</v>
      </c>
      <c r="L20" s="28">
        <f t="shared" si="0"/>
        <v>3.0837600000000003</v>
      </c>
      <c r="M20" s="28">
        <f t="shared" si="0"/>
        <v>3.35704</v>
      </c>
      <c r="N20" s="48">
        <f t="shared" si="0"/>
        <v>3.25328</v>
      </c>
    </row>
    <row r="21" spans="1:14" ht="23.25" customHeight="1">
      <c r="A21" s="129"/>
      <c r="B21" s="131" t="s">
        <v>72</v>
      </c>
      <c r="C21" s="132" t="s">
        <v>38</v>
      </c>
      <c r="D21" s="132"/>
      <c r="E21" s="132"/>
      <c r="F21" s="133" t="s">
        <v>3</v>
      </c>
      <c r="G21" s="127">
        <f aca="true" t="shared" si="1" ref="G21:N21">((G$8*G$10*G$13*G$17*G$18/G19)+G$12)*(G$11^1.645)*G$9</f>
        <v>10.001427386091397</v>
      </c>
      <c r="H21" s="127">
        <f t="shared" si="1"/>
        <v>10.000410303152211</v>
      </c>
      <c r="I21" s="127">
        <f t="shared" si="1"/>
        <v>10.001454366607069</v>
      </c>
      <c r="J21" s="127">
        <f t="shared" si="1"/>
        <v>10.000085827363126</v>
      </c>
      <c r="K21" s="127">
        <f t="shared" si="1"/>
        <v>9.999274571357278</v>
      </c>
      <c r="L21" s="127">
        <f t="shared" si="1"/>
        <v>10.001934640587251</v>
      </c>
      <c r="M21" s="127">
        <f t="shared" si="1"/>
        <v>9.999314859940071</v>
      </c>
      <c r="N21" s="128">
        <f t="shared" si="1"/>
        <v>10.000197833414294</v>
      </c>
    </row>
    <row r="22" spans="1:14" ht="23.25" customHeight="1">
      <c r="A22" s="130"/>
      <c r="B22" s="131" t="s">
        <v>73</v>
      </c>
      <c r="C22" s="134" t="s">
        <v>40</v>
      </c>
      <c r="D22" s="134"/>
      <c r="E22" s="134"/>
      <c r="F22" s="133" t="s">
        <v>3</v>
      </c>
      <c r="G22" s="127">
        <v>10</v>
      </c>
      <c r="H22" s="127">
        <v>10</v>
      </c>
      <c r="I22" s="127">
        <v>10</v>
      </c>
      <c r="J22" s="127">
        <v>10</v>
      </c>
      <c r="K22" s="127">
        <v>10</v>
      </c>
      <c r="L22" s="127">
        <v>10</v>
      </c>
      <c r="M22" s="127">
        <v>10</v>
      </c>
      <c r="N22" s="128">
        <v>10</v>
      </c>
    </row>
    <row r="23" spans="2:14" ht="23.25" customHeight="1" thickBot="1">
      <c r="B23" s="49" t="s">
        <v>41</v>
      </c>
      <c r="C23" s="50" t="s">
        <v>42</v>
      </c>
      <c r="D23" s="51"/>
      <c r="E23" s="51"/>
      <c r="F23" s="52" t="s">
        <v>43</v>
      </c>
      <c r="G23" s="53">
        <f aca="true" t="shared" si="2" ref="G23:N23">1-LOGNORMDIST(G22,LN(G20*G9),LN(G11))</f>
        <v>0.05000461813450774</v>
      </c>
      <c r="H23" s="53">
        <f t="shared" si="2"/>
        <v>0.04999064479875526</v>
      </c>
      <c r="I23" s="53">
        <f t="shared" si="2"/>
        <v>0.05000437985508266</v>
      </c>
      <c r="J23" s="53">
        <f t="shared" si="2"/>
        <v>0.04998597363966262</v>
      </c>
      <c r="K23" s="53">
        <f t="shared" si="2"/>
        <v>0.0499741147847137</v>
      </c>
      <c r="L23" s="53">
        <f t="shared" si="2"/>
        <v>0.05001050510594629</v>
      </c>
      <c r="M23" s="53">
        <f t="shared" si="2"/>
        <v>0.04997519590670474</v>
      </c>
      <c r="N23" s="54">
        <f t="shared" si="2"/>
        <v>0.04998763747106505</v>
      </c>
    </row>
    <row r="24" ht="15.75">
      <c r="B24" s="4" t="s">
        <v>30</v>
      </c>
    </row>
    <row r="25" ht="15.75">
      <c r="B25" s="14" t="s">
        <v>44</v>
      </c>
    </row>
  </sheetData>
  <mergeCells count="16">
    <mergeCell ref="C12:E12"/>
    <mergeCell ref="C13:E13"/>
    <mergeCell ref="C14:E14"/>
    <mergeCell ref="C19:E19"/>
    <mergeCell ref="C18:E18"/>
    <mergeCell ref="C17:E17"/>
    <mergeCell ref="C16:E16"/>
    <mergeCell ref="C15:E15"/>
    <mergeCell ref="C11:E11"/>
    <mergeCell ref="B5:B7"/>
    <mergeCell ref="C8:E8"/>
    <mergeCell ref="C9:E9"/>
    <mergeCell ref="F5:F7"/>
    <mergeCell ref="G5:N6"/>
    <mergeCell ref="C10:E10"/>
    <mergeCell ref="C5:E7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&amp;L&amp;"Times New Roman,Bold"&amp;14Calculations of Preliminary Remediation Goals (PRGs)&amp;"Times New Roman,Regular"&amp;12
</oddHeader>
    <oddFooter>&amp;L&amp;"Times New Roman,Bold"&amp;10Source:  U.S. EPA (1996).  Recommendations of the Technical Review Workgroup for Lead 
for an Interim Approach to Assessing Risks Associated with Adult Exposures to Lead in Soil&amp;R&amp;9Printed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="75" zoomScaleNormal="75" workbookViewId="0" topLeftCell="A1">
      <selection activeCell="C26" sqref="C26"/>
    </sheetView>
  </sheetViews>
  <sheetFormatPr defaultColWidth="9.00390625" defaultRowHeight="15.75"/>
  <cols>
    <col min="2" max="2" width="28.125" style="0" customWidth="1"/>
    <col min="3" max="3" width="38.50390625" style="0" bestFit="1" customWidth="1"/>
    <col min="5" max="5" width="9.50390625" style="0" customWidth="1"/>
    <col min="7" max="7" width="9.50390625" style="0" customWidth="1"/>
    <col min="8" max="8" width="12.625" style="0" customWidth="1"/>
    <col min="9" max="9" width="13.00390625" style="0" customWidth="1"/>
    <col min="10" max="10" width="14.25390625" style="0" customWidth="1"/>
    <col min="11" max="11" width="12.875" style="0" customWidth="1"/>
    <col min="12" max="12" width="10.375" style="0" customWidth="1"/>
  </cols>
  <sheetData>
    <row r="1" spans="2:8" ht="18.75">
      <c r="B1" s="1" t="s">
        <v>62</v>
      </c>
      <c r="C1" s="2"/>
      <c r="D1" s="1"/>
      <c r="E1" s="1"/>
      <c r="F1" s="2"/>
      <c r="G1" s="2"/>
      <c r="H1" s="2"/>
    </row>
    <row r="2" spans="2:3" ht="15.75">
      <c r="B2" s="10" t="s">
        <v>0</v>
      </c>
      <c r="C2" s="2"/>
    </row>
    <row r="3" spans="2:3" ht="16.5" customHeight="1">
      <c r="B3" s="10" t="s">
        <v>70</v>
      </c>
      <c r="C3" s="101" t="s">
        <v>71</v>
      </c>
    </row>
    <row r="4" spans="3:8" ht="16.5" thickBot="1">
      <c r="C4" s="2"/>
      <c r="D4" s="2"/>
      <c r="E4" s="3"/>
      <c r="F4" s="3"/>
      <c r="G4" s="3"/>
      <c r="H4" s="3"/>
    </row>
    <row r="5" spans="2:12" ht="15.75">
      <c r="B5" s="55"/>
      <c r="C5" s="122" t="s">
        <v>1</v>
      </c>
      <c r="D5" s="96"/>
      <c r="E5" s="109" t="s">
        <v>61</v>
      </c>
      <c r="F5" s="110"/>
      <c r="G5" s="110"/>
      <c r="H5" s="110"/>
      <c r="I5" s="110"/>
      <c r="J5" s="110"/>
      <c r="K5" s="110"/>
      <c r="L5" s="120"/>
    </row>
    <row r="6" spans="2:12" ht="15.75">
      <c r="B6" s="56" t="s">
        <v>64</v>
      </c>
      <c r="C6" s="123"/>
      <c r="D6" s="66"/>
      <c r="E6" s="115"/>
      <c r="F6" s="58"/>
      <c r="G6" s="58"/>
      <c r="H6" s="58"/>
      <c r="I6" s="58"/>
      <c r="J6" s="58"/>
      <c r="K6" s="58"/>
      <c r="L6" s="121"/>
    </row>
    <row r="7" spans="2:12" ht="15.75">
      <c r="B7" s="57" t="s">
        <v>65</v>
      </c>
      <c r="C7" s="124"/>
      <c r="D7" s="95" t="s">
        <v>2</v>
      </c>
      <c r="E7" s="29" t="s">
        <v>52</v>
      </c>
      <c r="F7" s="29" t="s">
        <v>53</v>
      </c>
      <c r="G7" s="29" t="s">
        <v>54</v>
      </c>
      <c r="H7" s="29" t="s">
        <v>55</v>
      </c>
      <c r="I7" s="29" t="s">
        <v>58</v>
      </c>
      <c r="J7" s="29" t="s">
        <v>59</v>
      </c>
      <c r="K7" s="29" t="s">
        <v>60</v>
      </c>
      <c r="L7" s="36" t="s">
        <v>56</v>
      </c>
    </row>
    <row r="8" spans="2:12" ht="18.75">
      <c r="B8" s="79" t="s">
        <v>66</v>
      </c>
      <c r="C8" s="62" t="s">
        <v>67</v>
      </c>
      <c r="D8" s="67" t="s">
        <v>3</v>
      </c>
      <c r="E8" s="72">
        <v>10</v>
      </c>
      <c r="F8" s="72">
        <v>10</v>
      </c>
      <c r="G8" s="72">
        <v>10</v>
      </c>
      <c r="H8" s="72">
        <v>10</v>
      </c>
      <c r="I8" s="72">
        <v>10</v>
      </c>
      <c r="J8" s="72">
        <v>10</v>
      </c>
      <c r="K8" s="72">
        <v>10</v>
      </c>
      <c r="L8" s="80">
        <v>10</v>
      </c>
    </row>
    <row r="9" spans="2:12" ht="18.75">
      <c r="B9" s="79" t="s">
        <v>4</v>
      </c>
      <c r="C9" s="62" t="s">
        <v>5</v>
      </c>
      <c r="D9" s="68" t="s">
        <v>6</v>
      </c>
      <c r="E9" s="73">
        <v>0.9</v>
      </c>
      <c r="F9" s="73">
        <v>0.9</v>
      </c>
      <c r="G9" s="73">
        <v>0.9</v>
      </c>
      <c r="H9" s="73">
        <v>0.9</v>
      </c>
      <c r="I9" s="73">
        <v>0.9</v>
      </c>
      <c r="J9" s="73">
        <v>0.9</v>
      </c>
      <c r="K9" s="73">
        <v>0.9</v>
      </c>
      <c r="L9" s="81">
        <v>0.9</v>
      </c>
    </row>
    <row r="10" spans="2:12" ht="25.5">
      <c r="B10" s="82" t="s">
        <v>7</v>
      </c>
      <c r="C10" s="63" t="s">
        <v>8</v>
      </c>
      <c r="D10" s="69" t="s">
        <v>9</v>
      </c>
      <c r="E10" s="74">
        <v>0.4</v>
      </c>
      <c r="F10" s="74">
        <v>0.4</v>
      </c>
      <c r="G10" s="74">
        <v>0.4</v>
      </c>
      <c r="H10" s="74">
        <v>0.4</v>
      </c>
      <c r="I10" s="74">
        <v>0.4</v>
      </c>
      <c r="J10" s="74">
        <v>0.4</v>
      </c>
      <c r="K10" s="74">
        <v>0.4</v>
      </c>
      <c r="L10" s="83">
        <v>0.4</v>
      </c>
    </row>
    <row r="11" spans="2:12" ht="18.75">
      <c r="B11" s="79" t="s">
        <v>10</v>
      </c>
      <c r="C11" s="62" t="s">
        <v>11</v>
      </c>
      <c r="D11" s="68" t="s">
        <v>6</v>
      </c>
      <c r="E11" s="99">
        <v>2.11</v>
      </c>
      <c r="F11" s="99">
        <v>2.09</v>
      </c>
      <c r="G11" s="99">
        <v>2.16</v>
      </c>
      <c r="H11" s="99">
        <v>2.29</v>
      </c>
      <c r="I11" s="99">
        <v>2</v>
      </c>
      <c r="J11" s="99">
        <v>2.18</v>
      </c>
      <c r="K11" s="99">
        <v>2.07</v>
      </c>
      <c r="L11" s="100">
        <v>2.11</v>
      </c>
    </row>
    <row r="12" spans="2:12" ht="18.75">
      <c r="B12" s="79" t="s">
        <v>12</v>
      </c>
      <c r="C12" s="62" t="s">
        <v>13</v>
      </c>
      <c r="D12" s="67" t="s">
        <v>3</v>
      </c>
      <c r="E12" s="99">
        <v>1.53</v>
      </c>
      <c r="F12" s="99">
        <v>1.45</v>
      </c>
      <c r="G12" s="99">
        <v>1.78</v>
      </c>
      <c r="H12" s="99">
        <v>1.7</v>
      </c>
      <c r="I12" s="99">
        <v>1.98</v>
      </c>
      <c r="J12" s="99">
        <v>1.53</v>
      </c>
      <c r="K12" s="99">
        <v>1.39</v>
      </c>
      <c r="L12" s="100">
        <v>1.4</v>
      </c>
    </row>
    <row r="13" spans="2:12" ht="18.75">
      <c r="B13" s="84" t="s">
        <v>14</v>
      </c>
      <c r="C13" s="64" t="s">
        <v>15</v>
      </c>
      <c r="D13" s="70" t="s">
        <v>16</v>
      </c>
      <c r="E13" s="75">
        <v>0.05</v>
      </c>
      <c r="F13" s="75">
        <v>0.05</v>
      </c>
      <c r="G13" s="75">
        <v>0.05</v>
      </c>
      <c r="H13" s="75">
        <v>0.05</v>
      </c>
      <c r="I13" s="75">
        <v>0.05</v>
      </c>
      <c r="J13" s="75">
        <v>0.05</v>
      </c>
      <c r="K13" s="75">
        <v>0.05</v>
      </c>
      <c r="L13" s="85">
        <v>0.05</v>
      </c>
    </row>
    <row r="14" spans="2:12" ht="18.75">
      <c r="B14" s="86" t="s">
        <v>23</v>
      </c>
      <c r="C14" s="62" t="s">
        <v>24</v>
      </c>
      <c r="D14" s="68" t="s">
        <v>6</v>
      </c>
      <c r="E14" s="76">
        <v>0.12</v>
      </c>
      <c r="F14" s="76">
        <v>0.12</v>
      </c>
      <c r="G14" s="76">
        <v>0.12</v>
      </c>
      <c r="H14" s="76">
        <v>0.12</v>
      </c>
      <c r="I14" s="76">
        <v>0.12</v>
      </c>
      <c r="J14" s="76">
        <v>0.12</v>
      </c>
      <c r="K14" s="76">
        <v>0.12</v>
      </c>
      <c r="L14" s="87">
        <v>0.12</v>
      </c>
    </row>
    <row r="15" spans="2:12" ht="18.75">
      <c r="B15" s="84" t="s">
        <v>25</v>
      </c>
      <c r="C15" s="64" t="s">
        <v>26</v>
      </c>
      <c r="D15" s="70" t="s">
        <v>27</v>
      </c>
      <c r="E15" s="77">
        <v>219</v>
      </c>
      <c r="F15" s="77">
        <v>219</v>
      </c>
      <c r="G15" s="77">
        <v>219</v>
      </c>
      <c r="H15" s="77">
        <v>219</v>
      </c>
      <c r="I15" s="77">
        <v>219</v>
      </c>
      <c r="J15" s="77">
        <v>219</v>
      </c>
      <c r="K15" s="77">
        <v>219</v>
      </c>
      <c r="L15" s="88">
        <v>219</v>
      </c>
    </row>
    <row r="16" spans="2:12" ht="19.5" thickBot="1">
      <c r="B16" s="89" t="s">
        <v>28</v>
      </c>
      <c r="C16" s="65" t="s">
        <v>29</v>
      </c>
      <c r="D16" s="71" t="s">
        <v>27</v>
      </c>
      <c r="E16" s="78">
        <v>365</v>
      </c>
      <c r="F16" s="77">
        <v>365</v>
      </c>
      <c r="G16" s="77">
        <v>365</v>
      </c>
      <c r="H16" s="77">
        <v>365</v>
      </c>
      <c r="I16" s="77">
        <v>365</v>
      </c>
      <c r="J16" s="77">
        <v>365</v>
      </c>
      <c r="K16" s="77">
        <v>365</v>
      </c>
      <c r="L16" s="88">
        <v>365</v>
      </c>
    </row>
    <row r="17" spans="2:12" ht="17.25" thickBot="1" thickTop="1">
      <c r="B17" s="90" t="s">
        <v>63</v>
      </c>
      <c r="C17" s="91"/>
      <c r="D17" s="92" t="s">
        <v>68</v>
      </c>
      <c r="E17" s="93">
        <f aca="true" t="shared" si="0" ref="E17:L17">((E8/(E9*(E11^1.645)))-E12)*E16/(E10*(E13*E14*E15))</f>
        <v>1196.6775281418331</v>
      </c>
      <c r="F17" s="93">
        <f t="shared" si="0"/>
        <v>1287.9058415693803</v>
      </c>
      <c r="G17" s="93">
        <f t="shared" si="0"/>
        <v>937.6838505197188</v>
      </c>
      <c r="H17" s="93">
        <f t="shared" si="0"/>
        <v>793.9830530557836</v>
      </c>
      <c r="I17" s="93">
        <f t="shared" si="0"/>
        <v>1092.1789762296078</v>
      </c>
      <c r="J17" s="93">
        <f t="shared" si="0"/>
        <v>1078.5857768555313</v>
      </c>
      <c r="K17" s="93">
        <f t="shared" si="0"/>
        <v>1366.1597361237996</v>
      </c>
      <c r="L17" s="94">
        <f t="shared" si="0"/>
        <v>1286.955305919611</v>
      </c>
    </row>
    <row r="18" spans="2:4" ht="15.75">
      <c r="B18" s="4" t="s">
        <v>30</v>
      </c>
      <c r="D18" s="3"/>
    </row>
    <row r="19" spans="2:4" ht="15.75">
      <c r="B19" s="14" t="s">
        <v>69</v>
      </c>
      <c r="D19" s="3"/>
    </row>
  </sheetData>
  <mergeCells count="2">
    <mergeCell ref="E5:L6"/>
    <mergeCell ref="C5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zoomScale="75" zoomScaleNormal="75" workbookViewId="0" topLeftCell="A1">
      <selection activeCell="G8" sqref="G8"/>
    </sheetView>
  </sheetViews>
  <sheetFormatPr defaultColWidth="9.00390625" defaultRowHeight="15.75"/>
  <cols>
    <col min="1" max="1" width="5.75390625" style="0" customWidth="1"/>
    <col min="2" max="2" width="17.75390625" style="0" customWidth="1"/>
    <col min="3" max="3" width="5.50390625" style="0" customWidth="1"/>
    <col min="4" max="4" width="5.625" style="0" customWidth="1"/>
    <col min="5" max="5" width="46.375" style="0" customWidth="1"/>
    <col min="6" max="6" width="11.25390625" style="3" customWidth="1"/>
    <col min="7" max="10" width="12.375" style="0" customWidth="1"/>
    <col min="11" max="11" width="13.00390625" style="0" bestFit="1" customWidth="1"/>
    <col min="12" max="14" width="11.625" style="0" bestFit="1" customWidth="1"/>
  </cols>
  <sheetData>
    <row r="1" spans="2:6" ht="18.75">
      <c r="B1" s="1" t="s">
        <v>31</v>
      </c>
      <c r="E1" s="2"/>
      <c r="F1"/>
    </row>
    <row r="2" spans="2:6" ht="15.75">
      <c r="B2" s="10" t="s">
        <v>0</v>
      </c>
      <c r="D2" s="2"/>
      <c r="E2" s="2"/>
      <c r="F2"/>
    </row>
    <row r="3" spans="2:6" ht="36.75" customHeight="1">
      <c r="B3" s="10"/>
      <c r="D3" s="2"/>
      <c r="E3" s="2"/>
      <c r="F3"/>
    </row>
    <row r="4" spans="4:6" ht="17.25" customHeight="1" thickBot="1">
      <c r="D4" s="2"/>
      <c r="E4" s="2"/>
      <c r="F4"/>
    </row>
    <row r="5" spans="2:14" ht="15.75">
      <c r="B5" s="117" t="s">
        <v>57</v>
      </c>
      <c r="C5" s="109" t="s">
        <v>1</v>
      </c>
      <c r="D5" s="110"/>
      <c r="E5" s="111"/>
      <c r="F5" s="102" t="s">
        <v>2</v>
      </c>
      <c r="G5" s="102" t="s">
        <v>61</v>
      </c>
      <c r="H5" s="102"/>
      <c r="I5" s="102"/>
      <c r="J5" s="102"/>
      <c r="K5" s="102"/>
      <c r="L5" s="102"/>
      <c r="M5" s="102"/>
      <c r="N5" s="104"/>
    </row>
    <row r="6" spans="2:14" ht="15.75">
      <c r="B6" s="118"/>
      <c r="C6" s="112"/>
      <c r="D6" s="113"/>
      <c r="E6" s="114"/>
      <c r="F6" s="103"/>
      <c r="G6" s="103"/>
      <c r="H6" s="103"/>
      <c r="I6" s="103"/>
      <c r="J6" s="103"/>
      <c r="K6" s="103"/>
      <c r="L6" s="103"/>
      <c r="M6" s="103"/>
      <c r="N6" s="105"/>
    </row>
    <row r="7" spans="2:14" ht="15.75">
      <c r="B7" s="119"/>
      <c r="C7" s="115"/>
      <c r="D7" s="58"/>
      <c r="E7" s="59"/>
      <c r="F7" s="103"/>
      <c r="G7" s="29" t="s">
        <v>52</v>
      </c>
      <c r="H7" s="29" t="s">
        <v>53</v>
      </c>
      <c r="I7" s="29" t="s">
        <v>54</v>
      </c>
      <c r="J7" s="29" t="s">
        <v>55</v>
      </c>
      <c r="K7" s="29" t="s">
        <v>58</v>
      </c>
      <c r="L7" s="29" t="s">
        <v>59</v>
      </c>
      <c r="M7" s="29" t="s">
        <v>60</v>
      </c>
      <c r="N7" s="36" t="s">
        <v>56</v>
      </c>
    </row>
    <row r="8" spans="2:14" ht="18.75" customHeight="1">
      <c r="B8" s="37" t="s">
        <v>32</v>
      </c>
      <c r="C8" s="60" t="s">
        <v>33</v>
      </c>
      <c r="D8" s="61"/>
      <c r="E8" s="116"/>
      <c r="F8" s="30" t="s">
        <v>34</v>
      </c>
      <c r="G8" s="22">
        <v>1197</v>
      </c>
      <c r="H8" s="22">
        <v>1288</v>
      </c>
      <c r="I8" s="22">
        <v>938</v>
      </c>
      <c r="J8" s="22">
        <v>794</v>
      </c>
      <c r="K8" s="22">
        <v>1092</v>
      </c>
      <c r="L8" s="22">
        <v>1079</v>
      </c>
      <c r="M8" s="22">
        <v>1366</v>
      </c>
      <c r="N8" s="38">
        <v>1287</v>
      </c>
    </row>
    <row r="9" spans="2:14" ht="18.75" customHeight="1">
      <c r="B9" s="39" t="s">
        <v>4</v>
      </c>
      <c r="C9" s="60" t="s">
        <v>5</v>
      </c>
      <c r="D9" s="61"/>
      <c r="E9" s="116"/>
      <c r="F9" s="31" t="s">
        <v>6</v>
      </c>
      <c r="G9" s="23">
        <v>0.9</v>
      </c>
      <c r="H9" s="23">
        <v>0.9</v>
      </c>
      <c r="I9" s="23">
        <v>0.9</v>
      </c>
      <c r="J9" s="23">
        <v>0.9</v>
      </c>
      <c r="K9" s="23">
        <v>0.9</v>
      </c>
      <c r="L9" s="23">
        <v>0.9</v>
      </c>
      <c r="M9" s="23">
        <v>0.9</v>
      </c>
      <c r="N9" s="40">
        <v>0.9</v>
      </c>
    </row>
    <row r="10" spans="2:14" ht="29.25" customHeight="1">
      <c r="B10" s="41" t="s">
        <v>7</v>
      </c>
      <c r="C10" s="106" t="s">
        <v>8</v>
      </c>
      <c r="D10" s="107"/>
      <c r="E10" s="108"/>
      <c r="F10" s="32" t="s">
        <v>9</v>
      </c>
      <c r="G10" s="24">
        <v>0.4</v>
      </c>
      <c r="H10" s="24">
        <v>0.4</v>
      </c>
      <c r="I10" s="24">
        <v>0.4</v>
      </c>
      <c r="J10" s="24">
        <v>0.4</v>
      </c>
      <c r="K10" s="24">
        <v>0.4</v>
      </c>
      <c r="L10" s="24">
        <v>0.4</v>
      </c>
      <c r="M10" s="24">
        <v>0.4</v>
      </c>
      <c r="N10" s="42">
        <v>0.4</v>
      </c>
    </row>
    <row r="11" spans="2:14" ht="18.75" customHeight="1">
      <c r="B11" s="39" t="s">
        <v>10</v>
      </c>
      <c r="C11" s="60" t="s">
        <v>11</v>
      </c>
      <c r="D11" s="61"/>
      <c r="E11" s="116"/>
      <c r="F11" s="31" t="s">
        <v>6</v>
      </c>
      <c r="G11" s="23">
        <v>2.11</v>
      </c>
      <c r="H11" s="23">
        <v>2.09</v>
      </c>
      <c r="I11" s="23">
        <v>2.16</v>
      </c>
      <c r="J11" s="23">
        <v>2.29</v>
      </c>
      <c r="K11" s="23">
        <v>2</v>
      </c>
      <c r="L11" s="23">
        <v>2.18</v>
      </c>
      <c r="M11" s="23">
        <v>2.07</v>
      </c>
      <c r="N11" s="40">
        <v>2.11</v>
      </c>
    </row>
    <row r="12" spans="2:14" ht="18.75" customHeight="1">
      <c r="B12" s="39" t="s">
        <v>12</v>
      </c>
      <c r="C12" s="60" t="s">
        <v>13</v>
      </c>
      <c r="D12" s="61"/>
      <c r="E12" s="116"/>
      <c r="F12" s="30" t="s">
        <v>3</v>
      </c>
      <c r="G12" s="23">
        <v>1.53</v>
      </c>
      <c r="H12" s="23">
        <v>1.45</v>
      </c>
      <c r="I12" s="23">
        <v>1.78</v>
      </c>
      <c r="J12" s="23">
        <v>1.7</v>
      </c>
      <c r="K12" s="23">
        <v>1.98</v>
      </c>
      <c r="L12" s="23">
        <v>1.53</v>
      </c>
      <c r="M12" s="23">
        <v>1.39</v>
      </c>
      <c r="N12" s="40">
        <v>1.4</v>
      </c>
    </row>
    <row r="13" spans="2:14" ht="18.75" customHeight="1">
      <c r="B13" s="37" t="s">
        <v>14</v>
      </c>
      <c r="C13" s="60" t="s">
        <v>15</v>
      </c>
      <c r="D13" s="61"/>
      <c r="E13" s="116"/>
      <c r="F13" s="30" t="s">
        <v>16</v>
      </c>
      <c r="G13" s="25">
        <v>0.05</v>
      </c>
      <c r="H13" s="25">
        <v>0.05</v>
      </c>
      <c r="I13" s="25">
        <v>0.05</v>
      </c>
      <c r="J13" s="25">
        <v>0.05</v>
      </c>
      <c r="K13" s="25">
        <v>0.05</v>
      </c>
      <c r="L13" s="25">
        <v>0.05</v>
      </c>
      <c r="M13" s="25">
        <v>0.05</v>
      </c>
      <c r="N13" s="43">
        <v>0.05</v>
      </c>
    </row>
    <row r="14" spans="2:14" ht="18.75" customHeight="1">
      <c r="B14" s="37" t="s">
        <v>17</v>
      </c>
      <c r="C14" s="60" t="s">
        <v>18</v>
      </c>
      <c r="D14" s="61"/>
      <c r="E14" s="116"/>
      <c r="F14" s="30" t="s">
        <v>16</v>
      </c>
      <c r="G14" s="26" t="s">
        <v>6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6</v>
      </c>
      <c r="M14" s="26" t="s">
        <v>6</v>
      </c>
      <c r="N14" s="44" t="s">
        <v>6</v>
      </c>
    </row>
    <row r="15" spans="2:14" ht="18.75" customHeight="1">
      <c r="B15" s="37" t="s">
        <v>19</v>
      </c>
      <c r="C15" s="60" t="s">
        <v>20</v>
      </c>
      <c r="D15" s="61"/>
      <c r="E15" s="116"/>
      <c r="F15" s="31" t="s">
        <v>6</v>
      </c>
      <c r="G15" s="26" t="s">
        <v>6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44" t="s">
        <v>6</v>
      </c>
    </row>
    <row r="16" spans="2:14" ht="18.75" customHeight="1">
      <c r="B16" s="37" t="s">
        <v>21</v>
      </c>
      <c r="C16" s="60" t="s">
        <v>22</v>
      </c>
      <c r="D16" s="61"/>
      <c r="E16" s="116"/>
      <c r="F16" s="31" t="s">
        <v>6</v>
      </c>
      <c r="G16" s="26" t="s">
        <v>6</v>
      </c>
      <c r="H16" s="26" t="s">
        <v>6</v>
      </c>
      <c r="I16" s="26" t="s">
        <v>6</v>
      </c>
      <c r="J16" s="26" t="s">
        <v>6</v>
      </c>
      <c r="K16" s="26" t="s">
        <v>6</v>
      </c>
      <c r="L16" s="26" t="s">
        <v>6</v>
      </c>
      <c r="M16" s="26" t="s">
        <v>6</v>
      </c>
      <c r="N16" s="44" t="s">
        <v>6</v>
      </c>
    </row>
    <row r="17" spans="2:14" ht="18.75" customHeight="1">
      <c r="B17" s="37" t="s">
        <v>23</v>
      </c>
      <c r="C17" s="60" t="s">
        <v>24</v>
      </c>
      <c r="D17" s="61"/>
      <c r="E17" s="116"/>
      <c r="F17" s="31" t="s">
        <v>6</v>
      </c>
      <c r="G17" s="27">
        <v>0.12</v>
      </c>
      <c r="H17" s="27">
        <v>0.12</v>
      </c>
      <c r="I17" s="27">
        <v>0.12</v>
      </c>
      <c r="J17" s="27">
        <v>0.12</v>
      </c>
      <c r="K17" s="27">
        <v>0.12</v>
      </c>
      <c r="L17" s="27">
        <v>0.12</v>
      </c>
      <c r="M17" s="27">
        <v>0.12</v>
      </c>
      <c r="N17" s="45">
        <v>0.12</v>
      </c>
    </row>
    <row r="18" spans="2:14" ht="18.75" customHeight="1">
      <c r="B18" s="37" t="s">
        <v>25</v>
      </c>
      <c r="C18" s="60" t="s">
        <v>26</v>
      </c>
      <c r="D18" s="61"/>
      <c r="E18" s="116"/>
      <c r="F18" s="30" t="s">
        <v>27</v>
      </c>
      <c r="G18" s="22">
        <v>219</v>
      </c>
      <c r="H18" s="22">
        <v>219</v>
      </c>
      <c r="I18" s="22">
        <v>219</v>
      </c>
      <c r="J18" s="22">
        <v>219</v>
      </c>
      <c r="K18" s="22">
        <v>219</v>
      </c>
      <c r="L18" s="22">
        <v>219</v>
      </c>
      <c r="M18" s="22">
        <v>219</v>
      </c>
      <c r="N18" s="38">
        <v>219</v>
      </c>
    </row>
    <row r="19" spans="2:14" ht="18.75">
      <c r="B19" s="46" t="s">
        <v>28</v>
      </c>
      <c r="C19" s="60" t="s">
        <v>29</v>
      </c>
      <c r="D19" s="61"/>
      <c r="E19" s="116"/>
      <c r="F19" s="30" t="s">
        <v>27</v>
      </c>
      <c r="G19" s="22">
        <v>365</v>
      </c>
      <c r="H19" s="22">
        <v>365</v>
      </c>
      <c r="I19" s="22">
        <v>365</v>
      </c>
      <c r="J19" s="22">
        <v>365</v>
      </c>
      <c r="K19" s="22">
        <v>365</v>
      </c>
      <c r="L19" s="22">
        <v>365</v>
      </c>
      <c r="M19" s="22">
        <v>365</v>
      </c>
      <c r="N19" s="38">
        <v>365</v>
      </c>
    </row>
    <row r="20" spans="2:14" ht="23.25" customHeight="1">
      <c r="B20" s="47" t="s">
        <v>35</v>
      </c>
      <c r="C20" s="33" t="s">
        <v>36</v>
      </c>
      <c r="D20" s="33"/>
      <c r="E20" s="33"/>
      <c r="F20" s="34" t="s">
        <v>3</v>
      </c>
      <c r="G20" s="28">
        <f aca="true" t="shared" si="0" ref="G20:N20">((G$8*G$10*G$13*G$17*G$18/G19)+G$12)</f>
        <v>3.25368</v>
      </c>
      <c r="H20" s="28">
        <f t="shared" si="0"/>
        <v>3.3047200000000005</v>
      </c>
      <c r="I20" s="28">
        <f t="shared" si="0"/>
        <v>3.13072</v>
      </c>
      <c r="J20" s="28">
        <f t="shared" si="0"/>
        <v>2.84336</v>
      </c>
      <c r="K20" s="28">
        <f t="shared" si="0"/>
        <v>3.55248</v>
      </c>
      <c r="L20" s="28">
        <f t="shared" si="0"/>
        <v>3.0837600000000003</v>
      </c>
      <c r="M20" s="28">
        <f t="shared" si="0"/>
        <v>3.35704</v>
      </c>
      <c r="N20" s="48">
        <f t="shared" si="0"/>
        <v>3.25328</v>
      </c>
    </row>
    <row r="21" spans="2:14" ht="23.25" customHeight="1">
      <c r="B21" s="47" t="s">
        <v>37</v>
      </c>
      <c r="C21" s="33" t="s">
        <v>38</v>
      </c>
      <c r="D21" s="33"/>
      <c r="E21" s="33"/>
      <c r="F21" s="34" t="s">
        <v>3</v>
      </c>
      <c r="G21" s="28">
        <f aca="true" t="shared" si="1" ref="G21:N21">((G$8*G$10*G$13*G$17*G$18/G19)+G$12)*(G$11^1.645)*G$9</f>
        <v>10.001427386091397</v>
      </c>
      <c r="H21" s="28">
        <f t="shared" si="1"/>
        <v>10.000410303152211</v>
      </c>
      <c r="I21" s="28">
        <f t="shared" si="1"/>
        <v>10.001454366607069</v>
      </c>
      <c r="J21" s="28">
        <f t="shared" si="1"/>
        <v>10.000085827363126</v>
      </c>
      <c r="K21" s="28">
        <f t="shared" si="1"/>
        <v>9.999274571357278</v>
      </c>
      <c r="L21" s="28">
        <f t="shared" si="1"/>
        <v>10.001934640587251</v>
      </c>
      <c r="M21" s="28">
        <f t="shared" si="1"/>
        <v>9.999314859940071</v>
      </c>
      <c r="N21" s="48">
        <f t="shared" si="1"/>
        <v>10.000197833414294</v>
      </c>
    </row>
    <row r="22" spans="2:14" ht="23.25" customHeight="1">
      <c r="B22" s="47" t="s">
        <v>39</v>
      </c>
      <c r="C22" s="35" t="s">
        <v>40</v>
      </c>
      <c r="D22" s="35"/>
      <c r="E22" s="35"/>
      <c r="F22" s="34" t="s">
        <v>3</v>
      </c>
      <c r="G22" s="28">
        <v>10</v>
      </c>
      <c r="H22" s="28">
        <v>10</v>
      </c>
      <c r="I22" s="28">
        <v>10</v>
      </c>
      <c r="J22" s="28">
        <v>10</v>
      </c>
      <c r="K22" s="28">
        <v>10</v>
      </c>
      <c r="L22" s="28">
        <v>10</v>
      </c>
      <c r="M22" s="28">
        <v>10</v>
      </c>
      <c r="N22" s="48">
        <v>10</v>
      </c>
    </row>
    <row r="23" spans="2:14" ht="23.25" customHeight="1" thickBot="1">
      <c r="B23" s="49" t="s">
        <v>41</v>
      </c>
      <c r="C23" s="50" t="s">
        <v>42</v>
      </c>
      <c r="D23" s="51"/>
      <c r="E23" s="51"/>
      <c r="F23" s="52" t="s">
        <v>43</v>
      </c>
      <c r="G23" s="53">
        <f aca="true" t="shared" si="2" ref="G23:N23">1-LOGNORMDIST(G22,LN(G20*G9),LN(G11))</f>
        <v>0.05000461813450774</v>
      </c>
      <c r="H23" s="53">
        <f t="shared" si="2"/>
        <v>0.04999064479875526</v>
      </c>
      <c r="I23" s="53">
        <f t="shared" si="2"/>
        <v>0.05000437985508266</v>
      </c>
      <c r="J23" s="53">
        <f t="shared" si="2"/>
        <v>0.04998597363966262</v>
      </c>
      <c r="K23" s="53">
        <f t="shared" si="2"/>
        <v>0.0499741147847137</v>
      </c>
      <c r="L23" s="53">
        <f t="shared" si="2"/>
        <v>0.05001050510594629</v>
      </c>
      <c r="M23" s="53">
        <f t="shared" si="2"/>
        <v>0.04997519590670474</v>
      </c>
      <c r="N23" s="54">
        <f t="shared" si="2"/>
        <v>0.04998763747106505</v>
      </c>
    </row>
    <row r="24" ht="15.75">
      <c r="B24" s="4" t="s">
        <v>30</v>
      </c>
    </row>
    <row r="25" ht="15.75">
      <c r="B25" s="14" t="s">
        <v>44</v>
      </c>
    </row>
    <row r="26" ht="16.5">
      <c r="B26" s="5"/>
    </row>
    <row r="27" spans="5:10" ht="15.75">
      <c r="E27" s="6"/>
      <c r="F27" s="7"/>
      <c r="G27" s="6"/>
      <c r="H27" s="6"/>
      <c r="I27" s="6"/>
      <c r="J27" s="6"/>
    </row>
    <row r="28" ht="19.5" customHeight="1" thickBot="1">
      <c r="B28" s="13" t="s">
        <v>45</v>
      </c>
    </row>
    <row r="29" spans="2:6" ht="21.75" customHeight="1" thickBot="1" thickTop="1">
      <c r="B29" s="15" t="s">
        <v>46</v>
      </c>
      <c r="C29" s="18" t="s">
        <v>47</v>
      </c>
      <c r="D29" s="18"/>
      <c r="E29" s="19"/>
      <c r="F29" s="8"/>
    </row>
    <row r="30" spans="2:6" ht="19.5" thickBot="1" thickTop="1">
      <c r="B30" s="15" t="s">
        <v>48</v>
      </c>
      <c r="C30" s="20" t="s">
        <v>49</v>
      </c>
      <c r="D30" s="20"/>
      <c r="E30" s="21"/>
      <c r="F30" s="9"/>
    </row>
    <row r="31" spans="3:6" ht="16.5" thickTop="1">
      <c r="C31" s="12"/>
      <c r="D31" s="11"/>
      <c r="E31" s="9"/>
      <c r="F31" s="9"/>
    </row>
    <row r="32" spans="2:6" ht="22.5" customHeight="1" thickBot="1">
      <c r="B32" s="13" t="s">
        <v>50</v>
      </c>
      <c r="E32" s="3"/>
      <c r="F32"/>
    </row>
    <row r="33" spans="2:6" ht="22.5" customHeight="1" thickBot="1" thickTop="1">
      <c r="B33" s="15" t="s">
        <v>46</v>
      </c>
      <c r="C33" s="16" t="s">
        <v>51</v>
      </c>
      <c r="D33" s="16"/>
      <c r="E33" s="16"/>
      <c r="F33" s="17"/>
    </row>
    <row r="34" spans="2:6" ht="19.5" thickBot="1" thickTop="1">
      <c r="B34" s="15" t="s">
        <v>48</v>
      </c>
      <c r="C34" s="20" t="s">
        <v>49</v>
      </c>
      <c r="D34" s="20"/>
      <c r="E34" s="20"/>
      <c r="F34" s="21"/>
    </row>
    <row r="35" ht="16.5" thickTop="1">
      <c r="F35" s="9"/>
    </row>
  </sheetData>
  <sheetProtection password="C6AA" sheet="1" objects="1" scenarios="1"/>
  <mergeCells count="16">
    <mergeCell ref="F5:F7"/>
    <mergeCell ref="G5:N6"/>
    <mergeCell ref="C10:E10"/>
    <mergeCell ref="C5:E7"/>
    <mergeCell ref="C11:E11"/>
    <mergeCell ref="B5:B7"/>
    <mergeCell ref="C8:E8"/>
    <mergeCell ref="C9:E9"/>
    <mergeCell ref="C12:E12"/>
    <mergeCell ref="C13:E13"/>
    <mergeCell ref="C14:E14"/>
    <mergeCell ref="C19:E19"/>
    <mergeCell ref="C18:E18"/>
    <mergeCell ref="C17:E17"/>
    <mergeCell ref="C16:E16"/>
    <mergeCell ref="C15:E15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&amp;L&amp;"Times New Roman,Bold"&amp;14Calculations of Preliminary Remediation Goals (PRGs)&amp;"Times New Roman,Regular"&amp;12
</oddHeader>
    <oddFooter>&amp;L&amp;"Times New Roman,Bold"&amp;10Source:  U.S. EPA (1996).  Recommendations of the Technical Review Workgroup for Lead 
for an Interim Approach to Assessing Risks Associated with Adult Exposures to Lead in Soil&amp;R&amp;9Printed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9"/>
  <sheetViews>
    <sheetView workbookViewId="0" topLeftCell="A1">
      <selection activeCell="C36" sqref="C36"/>
    </sheetView>
  </sheetViews>
  <sheetFormatPr defaultColWidth="9.00390625" defaultRowHeight="15.75"/>
  <cols>
    <col min="2" max="2" width="28.125" style="0" customWidth="1"/>
    <col min="3" max="3" width="38.50390625" style="0" bestFit="1" customWidth="1"/>
    <col min="5" max="5" width="9.50390625" style="0" customWidth="1"/>
    <col min="7" max="7" width="9.50390625" style="0" customWidth="1"/>
    <col min="8" max="8" width="12.625" style="0" customWidth="1"/>
    <col min="9" max="9" width="13.00390625" style="0" customWidth="1"/>
    <col min="10" max="10" width="14.25390625" style="0" customWidth="1"/>
    <col min="11" max="11" width="12.875" style="0" customWidth="1"/>
    <col min="12" max="12" width="10.375" style="0" customWidth="1"/>
  </cols>
  <sheetData>
    <row r="1" spans="2:8" ht="18.75">
      <c r="B1" s="1" t="s">
        <v>62</v>
      </c>
      <c r="C1" s="2"/>
      <c r="D1" s="1"/>
      <c r="E1" s="1"/>
      <c r="F1" s="2"/>
      <c r="G1" s="2"/>
      <c r="H1" s="2"/>
    </row>
    <row r="2" spans="2:3" ht="15.75">
      <c r="B2" s="10" t="s">
        <v>0</v>
      </c>
      <c r="C2" s="2"/>
    </row>
    <row r="3" spans="2:3" ht="16.5" customHeight="1">
      <c r="B3" s="10" t="s">
        <v>70</v>
      </c>
      <c r="C3" s="2"/>
    </row>
    <row r="4" spans="3:8" ht="16.5" thickBot="1">
      <c r="C4" s="2"/>
      <c r="D4" s="2"/>
      <c r="E4" s="3"/>
      <c r="F4" s="3"/>
      <c r="G4" s="3"/>
      <c r="H4" s="3"/>
    </row>
    <row r="5" spans="2:12" ht="15.75">
      <c r="B5" s="55"/>
      <c r="C5" s="122" t="s">
        <v>1</v>
      </c>
      <c r="D5" s="96"/>
      <c r="E5" s="109" t="s">
        <v>61</v>
      </c>
      <c r="F5" s="110"/>
      <c r="G5" s="110"/>
      <c r="H5" s="110"/>
      <c r="I5" s="110"/>
      <c r="J5" s="110"/>
      <c r="K5" s="110"/>
      <c r="L5" s="120"/>
    </row>
    <row r="6" spans="2:12" ht="15.75">
      <c r="B6" s="56" t="s">
        <v>64</v>
      </c>
      <c r="C6" s="123"/>
      <c r="D6" s="66"/>
      <c r="E6" s="115"/>
      <c r="F6" s="58"/>
      <c r="G6" s="58"/>
      <c r="H6" s="58"/>
      <c r="I6" s="58"/>
      <c r="J6" s="58"/>
      <c r="K6" s="58"/>
      <c r="L6" s="121"/>
    </row>
    <row r="7" spans="2:12" ht="15.75">
      <c r="B7" s="57" t="s">
        <v>65</v>
      </c>
      <c r="C7" s="124"/>
      <c r="D7" s="95" t="s">
        <v>2</v>
      </c>
      <c r="E7" s="29" t="s">
        <v>52</v>
      </c>
      <c r="F7" s="29" t="s">
        <v>53</v>
      </c>
      <c r="G7" s="29" t="s">
        <v>54</v>
      </c>
      <c r="H7" s="29" t="s">
        <v>55</v>
      </c>
      <c r="I7" s="29" t="s">
        <v>58</v>
      </c>
      <c r="J7" s="29" t="s">
        <v>59</v>
      </c>
      <c r="K7" s="29" t="s">
        <v>60</v>
      </c>
      <c r="L7" s="36" t="s">
        <v>56</v>
      </c>
    </row>
    <row r="8" spans="2:12" ht="18.75">
      <c r="B8" s="79" t="s">
        <v>66</v>
      </c>
      <c r="C8" s="62" t="s">
        <v>67</v>
      </c>
      <c r="D8" s="67" t="s">
        <v>3</v>
      </c>
      <c r="E8" s="72">
        <v>10</v>
      </c>
      <c r="F8" s="72">
        <v>10</v>
      </c>
      <c r="G8" s="72">
        <v>10</v>
      </c>
      <c r="H8" s="72">
        <v>10</v>
      </c>
      <c r="I8" s="72">
        <v>10</v>
      </c>
      <c r="J8" s="72">
        <v>10</v>
      </c>
      <c r="K8" s="72">
        <v>10</v>
      </c>
      <c r="L8" s="80">
        <v>10</v>
      </c>
    </row>
    <row r="9" spans="2:12" ht="18.75">
      <c r="B9" s="79" t="s">
        <v>4</v>
      </c>
      <c r="C9" s="62" t="s">
        <v>5</v>
      </c>
      <c r="D9" s="68" t="s">
        <v>6</v>
      </c>
      <c r="E9" s="73">
        <v>0.9</v>
      </c>
      <c r="F9" s="73">
        <v>0.9</v>
      </c>
      <c r="G9" s="73">
        <v>0.9</v>
      </c>
      <c r="H9" s="73">
        <v>0.9</v>
      </c>
      <c r="I9" s="73">
        <v>0.9</v>
      </c>
      <c r="J9" s="73">
        <v>0.9</v>
      </c>
      <c r="K9" s="73">
        <v>0.9</v>
      </c>
      <c r="L9" s="81">
        <v>0.9</v>
      </c>
    </row>
    <row r="10" spans="2:12" ht="25.5">
      <c r="B10" s="82" t="s">
        <v>7</v>
      </c>
      <c r="C10" s="63" t="s">
        <v>8</v>
      </c>
      <c r="D10" s="69" t="s">
        <v>9</v>
      </c>
      <c r="E10" s="74">
        <v>0.4</v>
      </c>
      <c r="F10" s="74">
        <v>0.4</v>
      </c>
      <c r="G10" s="74">
        <v>0.4</v>
      </c>
      <c r="H10" s="74">
        <v>0.4</v>
      </c>
      <c r="I10" s="74">
        <v>0.4</v>
      </c>
      <c r="J10" s="74">
        <v>0.4</v>
      </c>
      <c r="K10" s="74">
        <v>0.4</v>
      </c>
      <c r="L10" s="83">
        <v>0.4</v>
      </c>
    </row>
    <row r="11" spans="2:12" ht="18.75">
      <c r="B11" s="79" t="s">
        <v>10</v>
      </c>
      <c r="C11" s="62" t="s">
        <v>11</v>
      </c>
      <c r="D11" s="68" t="s">
        <v>6</v>
      </c>
      <c r="E11" s="73">
        <v>2.11</v>
      </c>
      <c r="F11" s="73">
        <v>2.09</v>
      </c>
      <c r="G11" s="73">
        <v>2.16</v>
      </c>
      <c r="H11" s="73">
        <v>2.29</v>
      </c>
      <c r="I11" s="73">
        <v>2</v>
      </c>
      <c r="J11" s="73">
        <v>2.18</v>
      </c>
      <c r="K11" s="73">
        <v>2.07</v>
      </c>
      <c r="L11" s="81">
        <v>2.11</v>
      </c>
    </row>
    <row r="12" spans="2:12" ht="18.75">
      <c r="B12" s="79" t="s">
        <v>12</v>
      </c>
      <c r="C12" s="62" t="s">
        <v>13</v>
      </c>
      <c r="D12" s="67" t="s">
        <v>3</v>
      </c>
      <c r="E12" s="73">
        <v>1.53</v>
      </c>
      <c r="F12" s="73">
        <v>1.45</v>
      </c>
      <c r="G12" s="73">
        <v>1.78</v>
      </c>
      <c r="H12" s="73">
        <v>1.7</v>
      </c>
      <c r="I12" s="73">
        <v>1.98</v>
      </c>
      <c r="J12" s="73">
        <v>1.53</v>
      </c>
      <c r="K12" s="73">
        <v>1.39</v>
      </c>
      <c r="L12" s="81">
        <v>1.4</v>
      </c>
    </row>
    <row r="13" spans="2:12" ht="18.75">
      <c r="B13" s="84" t="s">
        <v>14</v>
      </c>
      <c r="C13" s="64" t="s">
        <v>15</v>
      </c>
      <c r="D13" s="70" t="s">
        <v>16</v>
      </c>
      <c r="E13" s="75">
        <v>0.05</v>
      </c>
      <c r="F13" s="75">
        <v>0.05</v>
      </c>
      <c r="G13" s="75">
        <v>0.05</v>
      </c>
      <c r="H13" s="75">
        <v>0.05</v>
      </c>
      <c r="I13" s="75">
        <v>0.05</v>
      </c>
      <c r="J13" s="75">
        <v>0.05</v>
      </c>
      <c r="K13" s="75">
        <v>0.05</v>
      </c>
      <c r="L13" s="85">
        <v>0.05</v>
      </c>
    </row>
    <row r="14" spans="2:12" ht="18.75">
      <c r="B14" s="86" t="s">
        <v>23</v>
      </c>
      <c r="C14" s="62" t="s">
        <v>24</v>
      </c>
      <c r="D14" s="68" t="s">
        <v>6</v>
      </c>
      <c r="E14" s="76">
        <v>0.12</v>
      </c>
      <c r="F14" s="76">
        <v>0.12</v>
      </c>
      <c r="G14" s="76">
        <v>0.12</v>
      </c>
      <c r="H14" s="76">
        <v>0.12</v>
      </c>
      <c r="I14" s="76">
        <v>0.12</v>
      </c>
      <c r="J14" s="76">
        <v>0.12</v>
      </c>
      <c r="K14" s="76">
        <v>0.12</v>
      </c>
      <c r="L14" s="87">
        <v>0.12</v>
      </c>
    </row>
    <row r="15" spans="2:12" ht="18.75">
      <c r="B15" s="84" t="s">
        <v>25</v>
      </c>
      <c r="C15" s="64" t="s">
        <v>26</v>
      </c>
      <c r="D15" s="70" t="s">
        <v>27</v>
      </c>
      <c r="E15" s="77">
        <v>219</v>
      </c>
      <c r="F15" s="77">
        <v>219</v>
      </c>
      <c r="G15" s="77">
        <v>219</v>
      </c>
      <c r="H15" s="77">
        <v>219</v>
      </c>
      <c r="I15" s="77">
        <v>219</v>
      </c>
      <c r="J15" s="77">
        <v>219</v>
      </c>
      <c r="K15" s="77">
        <v>219</v>
      </c>
      <c r="L15" s="88">
        <v>219</v>
      </c>
    </row>
    <row r="16" spans="2:12" ht="19.5" thickBot="1">
      <c r="B16" s="89" t="s">
        <v>28</v>
      </c>
      <c r="C16" s="65" t="s">
        <v>29</v>
      </c>
      <c r="D16" s="71" t="s">
        <v>27</v>
      </c>
      <c r="E16" s="78">
        <v>365</v>
      </c>
      <c r="F16" s="77">
        <v>365</v>
      </c>
      <c r="G16" s="77">
        <v>365</v>
      </c>
      <c r="H16" s="77">
        <v>365</v>
      </c>
      <c r="I16" s="77">
        <v>365</v>
      </c>
      <c r="J16" s="77">
        <v>365</v>
      </c>
      <c r="K16" s="77">
        <v>365</v>
      </c>
      <c r="L16" s="88">
        <v>365</v>
      </c>
    </row>
    <row r="17" spans="2:12" ht="17.25" thickBot="1" thickTop="1">
      <c r="B17" s="90" t="s">
        <v>63</v>
      </c>
      <c r="C17" s="91"/>
      <c r="D17" s="92" t="s">
        <v>68</v>
      </c>
      <c r="E17" s="93">
        <f aca="true" t="shared" si="0" ref="E17:L17">((E8/(E9*(E11^1.645)))-E12)*E16/(E10*(E13*E14*E15))</f>
        <v>1196.6775281418331</v>
      </c>
      <c r="F17" s="93">
        <f t="shared" si="0"/>
        <v>1287.9058415693803</v>
      </c>
      <c r="G17" s="93">
        <f t="shared" si="0"/>
        <v>937.6838505197188</v>
      </c>
      <c r="H17" s="93">
        <f t="shared" si="0"/>
        <v>793.9830530557836</v>
      </c>
      <c r="I17" s="93">
        <f t="shared" si="0"/>
        <v>1092.1789762296078</v>
      </c>
      <c r="J17" s="93">
        <f t="shared" si="0"/>
        <v>1078.5857768555313</v>
      </c>
      <c r="K17" s="93">
        <f t="shared" si="0"/>
        <v>1366.1597361237996</v>
      </c>
      <c r="L17" s="94">
        <f t="shared" si="0"/>
        <v>1286.955305919611</v>
      </c>
    </row>
    <row r="18" spans="2:4" ht="15.75">
      <c r="B18" s="4" t="s">
        <v>30</v>
      </c>
      <c r="D18" s="3"/>
    </row>
    <row r="19" spans="2:4" ht="15.75">
      <c r="B19" s="14" t="s">
        <v>69</v>
      </c>
      <c r="D19" s="3"/>
    </row>
  </sheetData>
  <sheetProtection password="C6AA" sheet="1" objects="1" scenarios="1"/>
  <mergeCells count="2">
    <mergeCell ref="C5:C7"/>
    <mergeCell ref="E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Goodrum</dc:creator>
  <cp:keywords/>
  <dc:description/>
  <cp:lastModifiedBy>Mark Follansbee</cp:lastModifiedBy>
  <cp:lastPrinted>2002-01-16T14:40:18Z</cp:lastPrinted>
  <dcterms:created xsi:type="dcterms:W3CDTF">1998-10-08T19:51:23Z</dcterms:created>
  <dcterms:modified xsi:type="dcterms:W3CDTF">2007-07-11T00:07:35Z</dcterms:modified>
  <cp:category/>
  <cp:version/>
  <cp:contentType/>
  <cp:contentStatus/>
</cp:coreProperties>
</file>