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510" windowWidth="10830" windowHeight="6375" tabRatio="799" activeTab="0"/>
  </bookViews>
  <sheets>
    <sheet name="(B) Sum of Req " sheetId="1" r:id="rId1"/>
    <sheet name="(D) Strat Goal &amp; Obj" sheetId="2" r:id="rId2"/>
    <sheet name="(E) ATB Justification" sheetId="3" r:id="rId3"/>
    <sheet name="(F) 2006 XWalk" sheetId="4" r:id="rId4"/>
    <sheet name="(G) 2007 XWalk" sheetId="5" r:id="rId5"/>
    <sheet name="(H) Reimb Resources" sheetId="6" r:id="rId6"/>
    <sheet name="(I) Perm Positions" sheetId="7" r:id="rId7"/>
    <sheet name="(K) Sum by Grade" sheetId="8" r:id="rId8"/>
    <sheet name="(L) Sum by OC" sheetId="9" r:id="rId9"/>
  </sheets>
  <externalReferences>
    <externalReference r:id="rId12"/>
    <externalReference r:id="rId13"/>
    <externalReference r:id="rId14"/>
    <externalReference r:id="rId15"/>
  </externalReferences>
  <definedNames>
    <definedName name="ATTORNEYSUPP" localSheetId="0">#REF!</definedName>
    <definedName name="ATTORNEYSUPP">#REF!</definedName>
    <definedName name="DL" localSheetId="0">'(B) Sum of Req '!$A$2:$AH$53</definedName>
    <definedName name="DL">#REF!</definedName>
    <definedName name="EXECSUPP" localSheetId="0">'(B) Sum of Req '!#REF!</definedName>
    <definedName name="EXECSUPP">#REF!</definedName>
    <definedName name="GAROLLUP" localSheetId="0">'(B) Sum of Req '!#REF!</definedName>
    <definedName name="GAROLLUP" localSheetId="5">'[2]SumReq'!#REF!</definedName>
    <definedName name="GAROLLUP">#REF!</definedName>
    <definedName name="hlhl0" localSheetId="2">'(E) ATB Justification'!#REF!</definedName>
    <definedName name="INTEL" localSheetId="0">'(B) Sum of Req '!#REF!</definedName>
    <definedName name="INTEL">#REF!</definedName>
    <definedName name="JMD" localSheetId="0">'(B) Sum of Req '!#REF!</definedName>
    <definedName name="JMD">#REF!</definedName>
    <definedName name="OLE_LINK7" localSheetId="2">'(E) ATB Justification'!#REF!</definedName>
    <definedName name="PART">#REF!</definedName>
    <definedName name="POSBYCAT" localSheetId="0">#REF!</definedName>
    <definedName name="POSBYCAT">#REF!</definedName>
    <definedName name="_xlnm.Print_Area" localSheetId="0">'(B) Sum of Req '!$A$1:$AD$77</definedName>
    <definedName name="_xlnm.Print_Area" localSheetId="1">'(D) Strat Goal &amp; Obj'!$A$1:$N$62</definedName>
    <definedName name="_xlnm.Print_Area" localSheetId="2">'(E) ATB Justification'!$A$1:$Q$40</definedName>
    <definedName name="_xlnm.Print_Area" localSheetId="3">'(F) 2006 XWalk'!$A$1:$V$51</definedName>
    <definedName name="_xlnm.Print_Area" localSheetId="4">'(G) 2007 XWalk'!$A$1:$U$46</definedName>
    <definedName name="_xlnm.Print_Area" localSheetId="5">'(H) Reimb Resources'!$A$1:$R$42</definedName>
    <definedName name="_xlnm.Print_Area" localSheetId="6">'(I) Perm Positions'!$A$1:$I$40</definedName>
    <definedName name="_xlnm.Print_Area" localSheetId="7">'(K) Sum by Grade'!$B$1:$N$45</definedName>
    <definedName name="_xlnm.Print_Area" localSheetId="8">'(L) Sum by OC'!$A$1:$O$46</definedName>
    <definedName name="REIMPRO" localSheetId="5">'(H) Reimb Resources'!$A$1:$R$19</definedName>
    <definedName name="REIMPRO">#REF!</definedName>
    <definedName name="REIMSOR" localSheetId="5">'(H) Reimb Resources'!#REF!</definedName>
    <definedName name="REIMSOR">#REF!</definedName>
  </definedNames>
  <calcPr fullCalcOnLoad="1" iterate="1" iterateCount="1" iterateDelta="0.001"/>
</workbook>
</file>

<file path=xl/sharedStrings.xml><?xml version="1.0" encoding="utf-8"?>
<sst xmlns="http://schemas.openxmlformats.org/spreadsheetml/2006/main" count="430" uniqueCount="225">
  <si>
    <t>Administration of Cases</t>
  </si>
  <si>
    <t>2007 Estimate (direct only)*</t>
  </si>
  <si>
    <r>
      <t xml:space="preserve">   </t>
    </r>
    <r>
      <rPr>
        <b/>
        <sz val="12"/>
        <rFont val="Times New Roman"/>
        <family val="1"/>
      </rPr>
      <t>2007 Estimate (with Rescissions)</t>
    </r>
  </si>
  <si>
    <t>Estimate</t>
  </si>
  <si>
    <t xml:space="preserve">Estimate </t>
  </si>
  <si>
    <t>2007 Estimate</t>
  </si>
  <si>
    <t>Resources by Department of Justice Strategic Goal/Objective</t>
  </si>
  <si>
    <t>Employee Performance………………………………………………………………………………………………………………………………………………………………………….</t>
  </si>
  <si>
    <t>Adjustments to Base</t>
  </si>
  <si>
    <t>Without Rescissions</t>
  </si>
  <si>
    <t>Goal 2: Enforce Federal Laws and Represent the Rights and
                 Interests of the American People</t>
  </si>
  <si>
    <t>2.2: Drugs</t>
  </si>
  <si>
    <t>2.3: White Collar Crime</t>
  </si>
  <si>
    <t>2.4: Civil Rights/Exploitation Crimes</t>
  </si>
  <si>
    <t>2.5: Federal Statutes</t>
  </si>
  <si>
    <t>2.6: Bankruptcy</t>
  </si>
  <si>
    <t>Retirement</t>
  </si>
  <si>
    <t>GSA Rent</t>
  </si>
  <si>
    <t>U. S Trustee Program</t>
  </si>
  <si>
    <t>2006  Enacted with</t>
  </si>
  <si>
    <t xml:space="preserve">… </t>
  </si>
  <si>
    <t>…</t>
  </si>
  <si>
    <t>U.S. Trustee Program</t>
  </si>
  <si>
    <r>
      <t>Retirement</t>
    </r>
    <r>
      <rPr>
        <sz val="10"/>
        <rFont val="Times New Roman"/>
        <family val="1"/>
      </rPr>
      <t>.  Agency retirement contributions increase as employees under CSRS retire and are replaced by FERS employees.  Based on OPM government-wide estimates, we project that the DOJ workforce will convert from CSRS to FERS at a rate of 3 percent per year.  The requested increase of  $276,000 is necessary to meet our increased retirement obligations as a result of this conversion.</t>
    </r>
  </si>
  <si>
    <r>
      <t>General Services Administration (GSA) Rent</t>
    </r>
    <r>
      <rPr>
        <sz val="10"/>
        <rFont val="Times New Roman"/>
        <family val="1"/>
      </rPr>
      <t xml:space="preserve">.  GSA will continue to charge rental rates that approximate those charged to commercial tenants for equivalent space and related services.  The requested increase of $712,000 is required to meet our commitment to GSA.  </t>
    </r>
  </si>
  <si>
    <t>2007 President's Budget (Information Only)</t>
  </si>
  <si>
    <t>2007 Continuing Resolution Level (as reflected in the 2008 President's Budget; Information Only)</t>
  </si>
  <si>
    <t>*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</si>
  <si>
    <t>2007 Rescission Against Balances</t>
  </si>
  <si>
    <t>2006 Enacted w/Rescissions and Supplementals</t>
  </si>
  <si>
    <t>Location</t>
  </si>
  <si>
    <t>Direct, Reimb. Other FTE</t>
  </si>
  <si>
    <t>Direct Amount $000s</t>
  </si>
  <si>
    <t>11.1  Direct FTE &amp; personnel compensation</t>
  </si>
  <si>
    <t xml:space="preserve">       Total </t>
  </si>
  <si>
    <r>
      <t xml:space="preserve">     </t>
    </r>
    <r>
      <rPr>
        <b/>
        <sz val="12"/>
        <rFont val="Times New Roman"/>
        <family val="1"/>
      </rPr>
      <t>Total 2006 Enacted (with Rescissions and Supplementals)</t>
    </r>
  </si>
  <si>
    <t>2006 Supplementals</t>
  </si>
  <si>
    <t>Average SES Salary</t>
  </si>
  <si>
    <t>B: Summary of Requirements</t>
  </si>
  <si>
    <t>2006 Enacted</t>
  </si>
  <si>
    <t>Unobligated balance, start of year [-]</t>
  </si>
  <si>
    <t>Unobligated balance, end of year [+]</t>
  </si>
  <si>
    <t>Recoveries of prior year obligations [-]</t>
  </si>
  <si>
    <t xml:space="preserve">     Obligated balance, start of year [+]</t>
  </si>
  <si>
    <t xml:space="preserve">     Obligated balance, end of year [-]</t>
  </si>
  <si>
    <t>2006 Enacted (with Rescissions, direct only)</t>
  </si>
  <si>
    <t>Unobligated Balances Carried Forward</t>
  </si>
  <si>
    <t>/Recoveries</t>
  </si>
  <si>
    <t>Unobligated Balance Rescission</t>
  </si>
  <si>
    <t>Crosswalk of 2007 Availability</t>
  </si>
  <si>
    <t>2007 Availability</t>
  </si>
  <si>
    <t>Total Adjustments to Base and Technical Adjustments</t>
  </si>
  <si>
    <t>Adjustments to Base and Technical Adjustments</t>
  </si>
  <si>
    <t xml:space="preserve">Total Adjustments to Base </t>
  </si>
  <si>
    <t>Increases:</t>
  </si>
  <si>
    <t>Increase/Decrease</t>
  </si>
  <si>
    <t>Decision Unit</t>
  </si>
  <si>
    <t xml:space="preserve">     Total</t>
  </si>
  <si>
    <t>atb</t>
  </si>
  <si>
    <t>enhance</t>
  </si>
  <si>
    <t>FTE</t>
  </si>
  <si>
    <t>Total</t>
  </si>
  <si>
    <t>Detail of Permanent Positions by Category</t>
  </si>
  <si>
    <t>Category</t>
  </si>
  <si>
    <t>Transfers</t>
  </si>
  <si>
    <t>Grades and Salary Ranges</t>
  </si>
  <si>
    <t>Executive Level I, $161,200...........................................................................</t>
  </si>
  <si>
    <t>Executive Level II, $145,100.............................................................</t>
  </si>
  <si>
    <t>Executive Level III, $133,700..........................................................</t>
  </si>
  <si>
    <t>LEAP</t>
  </si>
  <si>
    <t>11.5  Total, Other personnel compensation</t>
  </si>
  <si>
    <t xml:space="preserve">     Other Compensation</t>
  </si>
  <si>
    <t xml:space="preserve">     Overtime</t>
  </si>
  <si>
    <t>11.8  Special personal services payments</t>
  </si>
  <si>
    <t xml:space="preserve">          Total obligations</t>
  </si>
  <si>
    <t xml:space="preserve">          Total requirements</t>
  </si>
  <si>
    <t xml:space="preserve">     Total obligations</t>
  </si>
  <si>
    <t xml:space="preserve">     Recoveries of prior year obligations</t>
  </si>
  <si>
    <t xml:space="preserve">          Outlays</t>
  </si>
  <si>
    <t>11.3  Other than full-time permanent</t>
  </si>
  <si>
    <t xml:space="preserve">     Total, appropriated positions</t>
  </si>
  <si>
    <t>Executive Level IV, $125,700..........................................................</t>
  </si>
  <si>
    <t>Average GS Salary</t>
  </si>
  <si>
    <t>Average GS Grade</t>
  </si>
  <si>
    <t>Object Classes</t>
  </si>
  <si>
    <t>Other Object Classes:</t>
  </si>
  <si>
    <t>Relation of Obligation to Outlays:</t>
  </si>
  <si>
    <t>Summary of Reimbursable Resources</t>
  </si>
  <si>
    <t>National Drug Intelligence Center..............................................................................................</t>
  </si>
  <si>
    <t>Decision Unit 1</t>
  </si>
  <si>
    <t>Decision Unit 2</t>
  </si>
  <si>
    <t>Decision Unit 3</t>
  </si>
  <si>
    <t>Decision Unit 4</t>
  </si>
  <si>
    <t>Summary of Requirements by Object Class</t>
  </si>
  <si>
    <t>Overtime</t>
  </si>
  <si>
    <t>Technical Adjustments</t>
  </si>
  <si>
    <t>Program Changes</t>
  </si>
  <si>
    <t>Total Program Changes</t>
  </si>
  <si>
    <t>Attorneys (905)</t>
  </si>
  <si>
    <t>GS-8, 40,612 - 52,794</t>
  </si>
  <si>
    <t>GS-15, $107,521 - 139,774</t>
  </si>
  <si>
    <t>GS-14, $91,407 - 118,828</t>
  </si>
  <si>
    <t>GS-13, $77,353 - 100,554</t>
  </si>
  <si>
    <t>GS-12, $65,048 - 84,559</t>
  </si>
  <si>
    <t>GS-11, $54,272 - 70,558</t>
  </si>
  <si>
    <t>GS-10, 49,397 - 64,213</t>
  </si>
  <si>
    <t>GS-9, $44,856 - 58,318</t>
  </si>
  <si>
    <t>GS-5, $29,604 - 38,487</t>
  </si>
  <si>
    <t>SES, $109,808 - $152,000</t>
  </si>
  <si>
    <t>Security Specialists (080)</t>
  </si>
  <si>
    <t>Carryover/</t>
  </si>
  <si>
    <t>2005 Enacted</t>
  </si>
  <si>
    <t>2006 President's</t>
  </si>
  <si>
    <t>2006-2007</t>
  </si>
  <si>
    <t>Strategic Goal and Strategic Objective</t>
  </si>
  <si>
    <t xml:space="preserve">     Total Technical Adjustments</t>
  </si>
  <si>
    <t>Crosswalk of 2006 Availability</t>
  </si>
  <si>
    <t>GS-4, $26,460 - 34,402</t>
  </si>
  <si>
    <t>GS-6, $33,000 - 42,898</t>
  </si>
  <si>
    <t>GS-7, $36,671 - 47,669</t>
  </si>
  <si>
    <t>FY 2006 Enacted</t>
  </si>
  <si>
    <t>2006 Availability</t>
  </si>
  <si>
    <t>2007 Planned</t>
  </si>
  <si>
    <t>2008 Request</t>
  </si>
  <si>
    <t>(Dollars in Thousands)</t>
  </si>
  <si>
    <t>Salaries and Expenses</t>
  </si>
  <si>
    <t>Increases/Offsets</t>
  </si>
  <si>
    <t xml:space="preserve">     Reimbursable FTE</t>
  </si>
  <si>
    <t>Other FTE:</t>
  </si>
  <si>
    <t>Total Comp. FTE</t>
  </si>
  <si>
    <t>Total FTE</t>
  </si>
  <si>
    <t>Reimbursable FTE</t>
  </si>
  <si>
    <t>Other FTE</t>
  </si>
  <si>
    <t>Total Compensable FTE</t>
  </si>
  <si>
    <t>Headquarters (Washington, D.C.)</t>
  </si>
  <si>
    <t>Summary of Requirements</t>
  </si>
  <si>
    <t>95% Budget</t>
  </si>
  <si>
    <t>95% BUDGET</t>
  </si>
  <si>
    <t>Budget</t>
  </si>
  <si>
    <t>w/Rescissions</t>
  </si>
  <si>
    <t>Rescissions</t>
  </si>
  <si>
    <t xml:space="preserve">     Subtotal Increases</t>
  </si>
  <si>
    <t>Collections by Source</t>
  </si>
  <si>
    <t>Budgetary Resources:</t>
  </si>
  <si>
    <t>Request</t>
  </si>
  <si>
    <t>Estimates by budget activity</t>
  </si>
  <si>
    <t>Pos.</t>
  </si>
  <si>
    <t xml:space="preserve"> </t>
  </si>
  <si>
    <t>Amount</t>
  </si>
  <si>
    <t>Perm.</t>
  </si>
  <si>
    <t>Total Change</t>
  </si>
  <si>
    <t>Recoveries</t>
  </si>
  <si>
    <t>Reprogrammings /</t>
  </si>
  <si>
    <t>Current Services</t>
  </si>
  <si>
    <t>Increases</t>
  </si>
  <si>
    <t>Personnel Management (200-299)</t>
  </si>
  <si>
    <t>Clerical and Office Services (300-399)</t>
  </si>
  <si>
    <t>Accounting and Budget (500-599)</t>
  </si>
  <si>
    <t>U.S. Field</t>
  </si>
  <si>
    <t>Foreign Field</t>
  </si>
  <si>
    <t>TOTAL</t>
  </si>
  <si>
    <t>Summary of Requirements by Grade</t>
  </si>
  <si>
    <t>FY 2008 Pres. Budget</t>
  </si>
  <si>
    <t>Annualization of 2005 pay raise................................................................................................................................................................................................................................</t>
  </si>
  <si>
    <t xml:space="preserve">Restoration of 2007 Rescission Against Balances </t>
  </si>
  <si>
    <t xml:space="preserve">2008 pay raise (3.0%)     </t>
  </si>
  <si>
    <t>2008 Current Services</t>
  </si>
  <si>
    <t>2008 Total Request</t>
  </si>
  <si>
    <t>2007 - 2008 Total Change</t>
  </si>
  <si>
    <t xml:space="preserve">                Total ..........................................................</t>
  </si>
  <si>
    <t>Unobligated Balances.  Funds were carried over from FY 2005 from the U.S. Trustee Fund account.  The U.S. Trustee Program brought forward $3,154,000 from</t>
  </si>
  <si>
    <t>funds provided in 2005 for operational expenses and $156,000 in recoveries.</t>
  </si>
  <si>
    <t>Unobligated Balances.  Funds were carried over from FY 2006 from the U.S. Trustee Systems Fund account.  The U.S. Trustee Program brought forward $16,936,000 from funds provided in 2006 for operatioal expenses.</t>
  </si>
  <si>
    <t>Counterdrug Intelligence Executive Secretariat</t>
  </si>
  <si>
    <t>Program Increase/ Decreases</t>
  </si>
  <si>
    <t>Total Authorized</t>
  </si>
  <si>
    <t xml:space="preserve">2007 Estimate  </t>
  </si>
  <si>
    <t>U.S. Trustees/Ass't. U.S. Trustees (301)</t>
  </si>
  <si>
    <t>Bankruptcy Analysts (301)</t>
  </si>
  <si>
    <t>Paralegal Specialists (950)</t>
  </si>
  <si>
    <t>Other Legal and Kindred (986)</t>
  </si>
  <si>
    <t>Computer Specialists (2210)</t>
  </si>
  <si>
    <t>Contracting, Purcurement (1102-1106)</t>
  </si>
  <si>
    <t>Other (1515, 1035)</t>
  </si>
  <si>
    <t>Rescissions and  Supplementals</t>
  </si>
  <si>
    <t xml:space="preserve">       of the Nation's bankruptcy system.</t>
  </si>
  <si>
    <t>2.6  Protect the integrity and ensure the effective operation</t>
  </si>
  <si>
    <t>and Supplementals</t>
  </si>
  <si>
    <t>Administratively Determined Pay</t>
  </si>
  <si>
    <t>Average Ungraded Salary</t>
  </si>
  <si>
    <t>GS-13 / 4</t>
  </si>
  <si>
    <t xml:space="preserve">    12.0  Personnel benefits</t>
  </si>
  <si>
    <t xml:space="preserve">    21.0  Travel and transportation of persons</t>
  </si>
  <si>
    <t xml:space="preserve">    22.0  Transportation of things</t>
  </si>
  <si>
    <t xml:space="preserve">    23.1  GSA Rent</t>
  </si>
  <si>
    <t xml:space="preserve">    23.2  Rental Payments to Others</t>
  </si>
  <si>
    <t xml:space="preserve">    23.3  Comm., util., &amp; other misc. charges</t>
  </si>
  <si>
    <t xml:space="preserve">    24.0  Printing and reproduction</t>
  </si>
  <si>
    <t xml:space="preserve">    25.1  Advisory and assistance services</t>
  </si>
  <si>
    <t xml:space="preserve">    25.2 Other services</t>
  </si>
  <si>
    <t xml:space="preserve">    25.3 Purchases of goods &amp; services from Government accounts</t>
  </si>
  <si>
    <t xml:space="preserve">    25.7 Operation and maintenance of equipment</t>
  </si>
  <si>
    <t xml:space="preserve">    26.0  Supplies and materials</t>
  </si>
  <si>
    <t xml:space="preserve">    31.0  Equipment</t>
  </si>
  <si>
    <t xml:space="preserve">        [815]</t>
  </si>
  <si>
    <t xml:space="preserve">             [8]</t>
  </si>
  <si>
    <t xml:space="preserve">      [1,015]</t>
  </si>
  <si>
    <t xml:space="preserve">     [1,015]</t>
  </si>
  <si>
    <t>Regime Crimes Liaison Office</t>
  </si>
  <si>
    <t>Office of Attorney Recruitment</t>
  </si>
  <si>
    <t>2006 Actual</t>
  </si>
  <si>
    <t xml:space="preserve">2006  Actual w/Rescissions and Supplementals </t>
  </si>
  <si>
    <r>
      <t>2008 pay raise</t>
    </r>
    <r>
      <rPr>
        <sz val="10"/>
        <rFont val="Times New Roman"/>
        <family val="1"/>
      </rPr>
      <t>.  This request provides for a proposed 3.0 percent pay raise to be effective in January of 2008.  (This percentage is likely to change as the budget formulation process progresses.)  This increase includes locality pay adjustments as well as the general pay raise.  The amount requested, $3,388,000, represents the pay amounts for 3/4 of the fiscal year plus appropriate benefits ($2,473,000 for pay and $915,000 for benefits).</t>
    </r>
  </si>
  <si>
    <t>2007 pay raise annualization (2.2%)</t>
  </si>
  <si>
    <r>
      <t xml:space="preserve">Justification for Base Adjustments </t>
    </r>
    <r>
      <rPr>
        <b/>
        <sz val="10"/>
        <rFont val="Times New Roman"/>
        <family val="1"/>
      </rPr>
      <t xml:space="preserve"> 1</t>
    </r>
    <r>
      <rPr>
        <b/>
        <sz val="12"/>
        <rFont val="Times New Roman"/>
        <family val="1"/>
      </rPr>
      <t>/</t>
    </r>
  </si>
  <si>
    <t>1/  ATB's must be recalculated following final FY 2007 action.</t>
  </si>
  <si>
    <t>D: Resources by DOJ Strategic Goal and Strategic Objective</t>
  </si>
  <si>
    <t>E.  Justification for Base Adjustments</t>
  </si>
  <si>
    <t>F: Crosswalk of 2006 Availability</t>
  </si>
  <si>
    <t>G: Crosswalk of 2007 Availability</t>
  </si>
  <si>
    <t>H: Summary of Reimbursable Resources</t>
  </si>
  <si>
    <t>I: Detail of Permanent Positions by Category</t>
  </si>
  <si>
    <t>K: Summary of Requirements by Grade</t>
  </si>
  <si>
    <t>L: Summary of Requirements by Object Class</t>
  </si>
  <si>
    <r>
      <t>Annualization of 2007 pay raise</t>
    </r>
    <r>
      <rPr>
        <sz val="10"/>
        <rFont val="Times New Roman"/>
        <family val="1"/>
      </rPr>
      <t>.  This pay annualization represents first quarter amounts (October through December) of the 2007 pay increase of 2.2 percent.  The amount requested $1,086,000, represents the pay amounts for 1/4 of the fiscal year plus appropriate benefits (793,000 for pay and $293,000 for benefits).</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</si>
</sst>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 numFmtId="215" formatCode="[$-409]h:mm:ss\ AM/PM"/>
    <numFmt numFmtId="216" formatCode="[$-409]dddd\,\ mmmm\ dd\,\ yyyy"/>
    <numFmt numFmtId="217" formatCode="..."/>
    <numFmt numFmtId="218" formatCode="...\ "/>
  </numFmts>
  <fonts count="51">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sz val="12"/>
      <name val="Arial MT"/>
      <family val="0"/>
    </font>
    <font>
      <sz val="10"/>
      <color indexed="8"/>
      <name val="TMS"/>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u val="single"/>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i/>
      <sz val="11"/>
      <name val="Times New Roman"/>
      <family val="1"/>
    </font>
    <font>
      <sz val="8"/>
      <color indexed="8"/>
      <name val="Times New Roman"/>
      <family val="1"/>
    </font>
    <font>
      <u val="single"/>
      <sz val="12"/>
      <name val="Times New Roman"/>
      <family val="1"/>
    </font>
    <font>
      <b/>
      <sz val="12"/>
      <name val="Times New Roman"/>
      <family val="1"/>
    </font>
    <font>
      <b/>
      <sz val="16"/>
      <name val="Times New Roman"/>
      <family val="1"/>
    </font>
    <font>
      <sz val="12"/>
      <color indexed="8"/>
      <name val="TMS"/>
      <family val="0"/>
    </font>
    <font>
      <sz val="10"/>
      <name val="TimesNewRomanPS"/>
      <family val="0"/>
    </font>
    <font>
      <sz val="10"/>
      <name val="Arial"/>
      <family val="0"/>
    </font>
    <font>
      <b/>
      <sz val="10"/>
      <name val="Times New Roman"/>
      <family val="1"/>
    </font>
    <font>
      <u val="single"/>
      <sz val="10"/>
      <name val="Times New Roman"/>
      <family val="1"/>
    </font>
    <font>
      <sz val="12"/>
      <color indexed="8"/>
      <name val="Times New Roman"/>
      <family val="1"/>
    </font>
    <font>
      <b/>
      <sz val="12"/>
      <color indexed="8"/>
      <name val="Times New Roman"/>
      <family val="1"/>
    </font>
    <font>
      <b/>
      <sz val="12"/>
      <name val="TimesNewRomanPS"/>
      <family val="0"/>
    </font>
    <font>
      <b/>
      <sz val="10"/>
      <color indexed="8"/>
      <name val="Times New Roman"/>
      <family val="1"/>
    </font>
    <font>
      <b/>
      <sz val="11"/>
      <color indexed="8"/>
      <name val="Times New Roman"/>
      <family val="1"/>
    </font>
    <font>
      <b/>
      <sz val="11"/>
      <name val="Times New Roman"/>
      <family val="1"/>
    </font>
    <font>
      <sz val="9"/>
      <name val="Times New Roman"/>
      <family val="1"/>
    </font>
    <font>
      <b/>
      <sz val="12"/>
      <name val="Arial"/>
      <family val="0"/>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val="single"/>
      <sz val="9"/>
      <name val="Times New Roman"/>
      <family val="1"/>
    </font>
    <font>
      <b/>
      <sz val="9"/>
      <name val="Times New Roman"/>
      <family val="1"/>
    </font>
    <font>
      <sz val="8"/>
      <name val="Arial"/>
      <family val="0"/>
    </font>
    <font>
      <sz val="11"/>
      <name val="Times New Roman"/>
      <family val="1"/>
    </font>
    <font>
      <u val="single"/>
      <sz val="11"/>
      <name val="Times New Roman"/>
      <family val="1"/>
    </font>
    <font>
      <sz val="11"/>
      <name val="Arial"/>
      <family val="0"/>
    </font>
    <font>
      <u val="singleAccounting"/>
      <sz val="12"/>
      <name val="TimesNewRomanPS"/>
      <family val="0"/>
    </font>
    <font>
      <sz val="14"/>
      <name val="Times New Roman"/>
      <family val="1"/>
    </font>
  </fonts>
  <fills count="3">
    <fill>
      <patternFill/>
    </fill>
    <fill>
      <patternFill patternType="gray125"/>
    </fill>
    <fill>
      <patternFill patternType="solid">
        <fgColor indexed="9"/>
        <bgColor indexed="64"/>
      </patternFill>
    </fill>
  </fills>
  <borders count="84">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color indexed="8"/>
      </top>
      <bottom style="medium"/>
    </border>
    <border>
      <left>
        <color indexed="63"/>
      </left>
      <right style="thin"/>
      <top style="thin">
        <color indexed="8"/>
      </top>
      <bottom style="medium"/>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24"/>
      </left>
      <right>
        <color indexed="24"/>
      </right>
      <top>
        <color indexed="63"/>
      </top>
      <bottom style="hair"/>
    </border>
    <border>
      <left style="thin"/>
      <right style="thin"/>
      <top style="thin"/>
      <bottom>
        <color indexed="63"/>
      </bottom>
    </border>
    <border>
      <left style="thin"/>
      <right style="thin"/>
      <top>
        <color indexed="63"/>
      </top>
      <bottom style="medium"/>
    </border>
    <border>
      <left style="thin"/>
      <right>
        <color indexed="63"/>
      </right>
      <top style="hair"/>
      <bottom style="hair"/>
    </border>
    <border>
      <left style="thin"/>
      <right style="thin"/>
      <top style="thin"/>
      <bottom style="thin"/>
    </border>
    <border>
      <left style="thin"/>
      <right>
        <color indexed="63"/>
      </right>
      <top style="hair"/>
      <bottom style="thin"/>
    </border>
    <border>
      <left>
        <color indexed="63"/>
      </left>
      <right>
        <color indexed="63"/>
      </right>
      <top style="hair"/>
      <bottom style="thin"/>
    </border>
    <border>
      <left>
        <color indexed="24"/>
      </left>
      <right>
        <color indexed="24"/>
      </right>
      <top style="hair"/>
      <bottom style="thin"/>
    </border>
    <border>
      <left>
        <color indexed="63"/>
      </left>
      <right style="thin"/>
      <top style="hair"/>
      <bottom style="thin"/>
    </border>
    <border>
      <left style="thin"/>
      <right style="thin">
        <color indexed="8"/>
      </right>
      <top style="thin">
        <color indexed="8"/>
      </top>
      <bottom style="medium"/>
    </border>
    <border>
      <left style="thin"/>
      <right style="thin">
        <color indexed="8"/>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hair"/>
      <bottom style="hair"/>
    </border>
    <border>
      <left>
        <color indexed="24"/>
      </left>
      <right>
        <color indexed="24"/>
      </right>
      <top style="hair"/>
      <bottom style="hair"/>
    </border>
    <border>
      <left>
        <color indexed="63"/>
      </left>
      <right style="thin"/>
      <top style="hair"/>
      <bottom style="hair"/>
    </border>
    <border>
      <left>
        <color indexed="24"/>
      </left>
      <right style="thin"/>
      <top style="hair"/>
      <bottom style="thin"/>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color indexed="63"/>
      </top>
      <bottom style="thin">
        <color indexed="23"/>
      </bottom>
    </border>
    <border>
      <left>
        <color indexed="63"/>
      </left>
      <right>
        <color indexed="6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thin">
        <color indexed="23"/>
      </bottom>
    </border>
    <border>
      <left style="thin"/>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style="thin">
        <color indexed="23"/>
      </bottom>
    </border>
    <border>
      <left>
        <color indexed="63"/>
      </left>
      <right style="thin"/>
      <top style="thin">
        <color indexed="23"/>
      </top>
      <bottom style="thin">
        <color indexed="23"/>
      </bottom>
    </border>
    <border>
      <left>
        <color indexed="63"/>
      </left>
      <right style="thin"/>
      <top>
        <color indexed="63"/>
      </top>
      <bottom style="thin">
        <color indexed="23"/>
      </bottom>
    </border>
    <border>
      <left style="thin"/>
      <right>
        <color indexed="63"/>
      </right>
      <top style="thin">
        <color indexed="8"/>
      </top>
      <bottom style="thin"/>
    </border>
    <border>
      <left>
        <color indexed="63"/>
      </left>
      <right style="thin"/>
      <top style="thin">
        <color indexed="8"/>
      </top>
      <bottom style="thin"/>
    </border>
    <border>
      <left>
        <color indexed="63"/>
      </left>
      <right style="thin">
        <color indexed="23"/>
      </right>
      <top>
        <color indexed="63"/>
      </top>
      <bottom style="thin"/>
    </border>
    <border>
      <left style="thin">
        <color indexed="23"/>
      </left>
      <right style="thin">
        <color indexed="23"/>
      </right>
      <top>
        <color indexed="63"/>
      </top>
      <bottom style="thin"/>
    </border>
    <border>
      <left style="thin">
        <color indexed="23"/>
      </left>
      <right style="thin">
        <color indexed="23"/>
      </right>
      <top style="thin">
        <color indexed="8"/>
      </top>
      <bottom style="thin"/>
    </border>
    <border>
      <left style="thin"/>
      <right style="thin"/>
      <top>
        <color indexed="63"/>
      </top>
      <bottom style="thin">
        <color indexed="23"/>
      </bottom>
    </border>
    <border>
      <left style="thin"/>
      <right>
        <color indexed="63"/>
      </right>
      <top style="thin">
        <color indexed="23"/>
      </top>
      <bottom style="hair"/>
    </border>
    <border>
      <left>
        <color indexed="24"/>
      </left>
      <right>
        <color indexed="63"/>
      </right>
      <top>
        <color indexed="63"/>
      </top>
      <bottom style="hair"/>
    </border>
    <border>
      <left>
        <color indexed="24"/>
      </left>
      <right>
        <color indexed="63"/>
      </right>
      <top style="thin"/>
      <bottom style="thin"/>
    </border>
    <border>
      <left>
        <color indexed="24"/>
      </left>
      <right>
        <color indexed="63"/>
      </right>
      <top>
        <color indexed="63"/>
      </top>
      <bottom style="thin"/>
    </border>
    <border>
      <left style="thin"/>
      <right style="thin">
        <color indexed="8"/>
      </right>
      <top>
        <color indexed="63"/>
      </top>
      <bottom style="thin"/>
    </border>
    <border>
      <left>
        <color indexed="63"/>
      </left>
      <right>
        <color indexed="63"/>
      </right>
      <top style="medium"/>
      <bottom style="thin"/>
    </border>
    <border>
      <left style="hair"/>
      <right style="hair"/>
      <top>
        <color indexed="63"/>
      </top>
      <bottom style="hair"/>
    </border>
    <border>
      <left style="thin"/>
      <right style="thin"/>
      <top style="hair"/>
      <bottom style="hair"/>
    </border>
    <border>
      <left style="hair"/>
      <right>
        <color indexed="63"/>
      </right>
      <top>
        <color indexed="63"/>
      </top>
      <bottom style="hair"/>
    </border>
    <border>
      <left style="thin"/>
      <right style="medium"/>
      <top style="medium"/>
      <bottom>
        <color indexed="63"/>
      </bottom>
    </border>
    <border>
      <left style="thin"/>
      <right style="medium"/>
      <top>
        <color indexed="63"/>
      </top>
      <bottom style="thin">
        <color indexed="23"/>
      </bottom>
    </border>
    <border>
      <left style="thin"/>
      <right style="medium"/>
      <top>
        <color indexed="63"/>
      </top>
      <bottom style="hair"/>
    </border>
    <border>
      <left style="thin"/>
      <right style="medium"/>
      <top style="hair"/>
      <bottom style="hair"/>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thin"/>
      <right style="thin">
        <color indexed="8"/>
      </right>
      <top>
        <color indexed="63"/>
      </top>
      <bottom>
        <color indexed="63"/>
      </bottom>
    </border>
    <border>
      <left>
        <color indexed="63"/>
      </left>
      <right>
        <color indexed="63"/>
      </right>
      <top style="medium"/>
      <bottom style="hair"/>
    </border>
    <border>
      <left>
        <color indexed="63"/>
      </left>
      <right style="thin"/>
      <top style="medium"/>
      <bottom style="hair"/>
    </border>
    <border>
      <left>
        <color indexed="24"/>
      </left>
      <right>
        <color indexed="63"/>
      </right>
      <top style="hair"/>
      <bottom style="hair"/>
    </border>
    <border>
      <left style="thin"/>
      <right>
        <color indexed="63"/>
      </right>
      <top style="thin"/>
      <bottom style="thin">
        <color indexed="8"/>
      </bottom>
    </border>
    <border>
      <left>
        <color indexed="63"/>
      </left>
      <right style="thin"/>
      <top style="thin"/>
      <bottom style="thin">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7" fillId="0" borderId="0">
      <alignment/>
      <protection/>
    </xf>
    <xf numFmtId="9" fontId="27" fillId="0" borderId="0" applyFont="0" applyFill="0" applyBorder="0" applyAlignment="0" applyProtection="0"/>
  </cellStyleXfs>
  <cellXfs count="588">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Alignment="1">
      <alignment horizontal="centerContinuous"/>
    </xf>
    <xf numFmtId="177" fontId="6" fillId="0" borderId="0" xfId="0" applyNumberFormat="1" applyFont="1" applyBorder="1" applyAlignment="1">
      <alignment/>
    </xf>
    <xf numFmtId="177" fontId="6" fillId="0" borderId="0" xfId="0" applyNumberFormat="1" applyFont="1" applyBorder="1" applyAlignment="1">
      <alignment horizontal="centerContinuous"/>
    </xf>
    <xf numFmtId="3" fontId="6"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Alignment="1">
      <alignment horizontal="fill"/>
    </xf>
    <xf numFmtId="3" fontId="6" fillId="0" borderId="0" xfId="0" applyNumberFormat="1" applyFont="1" applyBorder="1" applyAlignment="1">
      <alignment/>
    </xf>
    <xf numFmtId="177" fontId="16" fillId="0" borderId="0" xfId="0" applyNumberFormat="1" applyFont="1" applyAlignment="1">
      <alignment/>
    </xf>
    <xf numFmtId="177" fontId="6" fillId="0" borderId="0" xfId="0" applyNumberFormat="1" applyFont="1" applyAlignment="1">
      <alignment/>
    </xf>
    <xf numFmtId="177" fontId="17" fillId="0" borderId="0" xfId="0" applyNumberFormat="1" applyFont="1" applyAlignment="1">
      <alignment horizontal="centerContinuous"/>
    </xf>
    <xf numFmtId="177" fontId="6" fillId="0" borderId="0" xfId="0" applyNumberFormat="1" applyFont="1" applyAlignment="1">
      <alignment horizontal="centerContinuous"/>
    </xf>
    <xf numFmtId="177" fontId="22" fillId="0" borderId="0" xfId="0" applyNumberFormat="1" applyFont="1" applyAlignment="1">
      <alignment horizontal="centerContinuous"/>
    </xf>
    <xf numFmtId="177" fontId="19" fillId="0" borderId="0" xfId="0" applyNumberFormat="1" applyFont="1" applyAlignment="1">
      <alignment horizontal="centerContinuous"/>
    </xf>
    <xf numFmtId="177" fontId="20" fillId="0" borderId="0" xfId="0" applyNumberFormat="1" applyFont="1" applyAlignment="1">
      <alignment horizontal="centerContinuous"/>
    </xf>
    <xf numFmtId="177" fontId="6" fillId="0" borderId="0" xfId="0" applyNumberFormat="1" applyFont="1" applyAlignment="1">
      <alignment horizontal="fill"/>
    </xf>
    <xf numFmtId="177" fontId="6" fillId="0" borderId="0" xfId="0" applyNumberFormat="1" applyFont="1" applyAlignment="1">
      <alignment/>
    </xf>
    <xf numFmtId="177" fontId="11" fillId="0" borderId="0" xfId="0" applyNumberFormat="1" applyFont="1" applyAlignment="1">
      <alignment horizontal="centerContinuous"/>
    </xf>
    <xf numFmtId="177" fontId="5" fillId="0" borderId="0" xfId="0" applyNumberFormat="1" applyFont="1" applyAlignment="1">
      <alignment horizontal="centerContinuous"/>
    </xf>
    <xf numFmtId="177" fontId="5" fillId="0" borderId="0" xfId="0" applyNumberFormat="1" applyFont="1" applyBorder="1" applyAlignment="1">
      <alignment horizontal="centerContinuous"/>
    </xf>
    <xf numFmtId="177" fontId="12" fillId="0" borderId="0" xfId="0" applyNumberFormat="1" applyFont="1" applyAlignment="1">
      <alignment horizontal="centerContinuous"/>
    </xf>
    <xf numFmtId="177" fontId="7" fillId="0" borderId="0" xfId="0" applyNumberFormat="1" applyFont="1" applyAlignment="1">
      <alignment/>
    </xf>
    <xf numFmtId="177" fontId="4" fillId="0" borderId="0" xfId="0" applyNumberFormat="1" applyFont="1" applyAlignment="1">
      <alignment/>
    </xf>
    <xf numFmtId="177" fontId="6" fillId="0" borderId="0" xfId="0" applyNumberFormat="1" applyFont="1" applyBorder="1" applyAlignment="1">
      <alignment/>
    </xf>
    <xf numFmtId="177" fontId="0" fillId="0" borderId="0" xfId="0" applyNumberFormat="1" applyAlignment="1">
      <alignment horizontal="centerContinuous"/>
    </xf>
    <xf numFmtId="177" fontId="0" fillId="0" borderId="0" xfId="0" applyNumberFormat="1" applyAlignment="1">
      <alignment/>
    </xf>
    <xf numFmtId="177" fontId="8" fillId="2" borderId="0" xfId="0" applyNumberFormat="1" applyFont="1" applyFill="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13" fillId="2" borderId="0" xfId="0" applyNumberFormat="1" applyFont="1" applyFill="1" applyAlignment="1">
      <alignment/>
    </xf>
    <xf numFmtId="177" fontId="13" fillId="2" borderId="0" xfId="0" applyNumberFormat="1" applyFont="1" applyFill="1" applyBorder="1" applyAlignment="1">
      <alignment/>
    </xf>
    <xf numFmtId="177" fontId="13" fillId="2" borderId="1" xfId="0" applyNumberFormat="1" applyFont="1" applyFill="1" applyBorder="1" applyAlignment="1">
      <alignment/>
    </xf>
    <xf numFmtId="177" fontId="13" fillId="2" borderId="0" xfId="0" applyNumberFormat="1" applyFont="1" applyFill="1" applyAlignment="1">
      <alignment horizontal="left"/>
    </xf>
    <xf numFmtId="177" fontId="13" fillId="2" borderId="0" xfId="0" applyNumberFormat="1" applyFont="1" applyFill="1" applyAlignment="1">
      <alignment horizontal="centerContinuous"/>
    </xf>
    <xf numFmtId="177" fontId="18" fillId="2" borderId="0" xfId="0" applyNumberFormat="1" applyFont="1" applyFill="1" applyAlignment="1">
      <alignment horizontal="centerContinuous"/>
    </xf>
    <xf numFmtId="177" fontId="18" fillId="2" borderId="0" xfId="0" applyNumberFormat="1" applyFont="1" applyFill="1" applyAlignment="1">
      <alignment/>
    </xf>
    <xf numFmtId="177" fontId="16" fillId="0" borderId="0" xfId="0" applyNumberFormat="1" applyFont="1" applyAlignment="1">
      <alignment horizontal="left"/>
    </xf>
    <xf numFmtId="177" fontId="6" fillId="0" borderId="0" xfId="0" applyNumberFormat="1" applyFont="1" applyBorder="1" applyAlignment="1">
      <alignment horizontal="centerContinuous"/>
    </xf>
    <xf numFmtId="177" fontId="21" fillId="2" borderId="0" xfId="0" applyNumberFormat="1" applyFont="1" applyFill="1" applyAlignment="1">
      <alignment/>
    </xf>
    <xf numFmtId="177" fontId="6" fillId="0" borderId="0" xfId="0" applyNumberFormat="1" applyFont="1" applyAlignment="1">
      <alignment horizontal="right"/>
    </xf>
    <xf numFmtId="177" fontId="5" fillId="0" borderId="2" xfId="0" applyNumberFormat="1" applyFont="1" applyBorder="1" applyAlignment="1">
      <alignment/>
    </xf>
    <xf numFmtId="3" fontId="24" fillId="0" borderId="0" xfId="0" applyNumberFormat="1" applyFont="1" applyAlignment="1">
      <alignment/>
    </xf>
    <xf numFmtId="177" fontId="6" fillId="0" borderId="0" xfId="0" applyNumberFormat="1" applyFont="1" applyAlignment="1">
      <alignment/>
    </xf>
    <xf numFmtId="177" fontId="25" fillId="2" borderId="0" xfId="0" applyNumberFormat="1" applyFont="1" applyFill="1" applyAlignment="1">
      <alignment/>
    </xf>
    <xf numFmtId="177" fontId="6" fillId="0" borderId="0" xfId="0" applyNumberFormat="1" applyFont="1" applyBorder="1" applyAlignment="1">
      <alignment/>
    </xf>
    <xf numFmtId="177" fontId="6" fillId="0" borderId="0" xfId="0" applyNumberFormat="1" applyFont="1" applyBorder="1" applyAlignment="1">
      <alignment/>
    </xf>
    <xf numFmtId="0" fontId="27" fillId="0" borderId="0" xfId="21" applyAlignment="1">
      <alignment horizontal="centerContinuous"/>
      <protection/>
    </xf>
    <xf numFmtId="0" fontId="27" fillId="0" borderId="0" xfId="21">
      <alignment/>
      <protection/>
    </xf>
    <xf numFmtId="0" fontId="23" fillId="0" borderId="0" xfId="21" applyFont="1">
      <alignment/>
      <protection/>
    </xf>
    <xf numFmtId="0" fontId="23" fillId="0" borderId="0" xfId="21" applyFont="1" applyAlignment="1">
      <alignment horizontal="centerContinuous"/>
      <protection/>
    </xf>
    <xf numFmtId="3" fontId="23" fillId="0" borderId="0" xfId="21" applyNumberFormat="1" applyFont="1" applyAlignment="1">
      <alignment horizontal="centerContinuous"/>
      <protection/>
    </xf>
    <xf numFmtId="0" fontId="16" fillId="0" borderId="0" xfId="21" applyFont="1" applyAlignment="1">
      <alignment horizontal="centerContinuous"/>
      <protection/>
    </xf>
    <xf numFmtId="0" fontId="16" fillId="0" borderId="0" xfId="21" applyFont="1">
      <alignment/>
      <protection/>
    </xf>
    <xf numFmtId="0" fontId="16" fillId="0" borderId="3" xfId="21" applyFont="1" applyBorder="1">
      <alignment/>
      <protection/>
    </xf>
    <xf numFmtId="0" fontId="16" fillId="0" borderId="4" xfId="21" applyFont="1" applyBorder="1">
      <alignment/>
      <protection/>
    </xf>
    <xf numFmtId="0" fontId="16" fillId="0" borderId="1" xfId="21" applyFont="1" applyBorder="1">
      <alignment/>
      <protection/>
    </xf>
    <xf numFmtId="0" fontId="28" fillId="0" borderId="3" xfId="21" applyFont="1" applyBorder="1">
      <alignment/>
      <protection/>
    </xf>
    <xf numFmtId="0" fontId="16" fillId="0" borderId="3" xfId="21" applyFont="1" applyBorder="1" applyAlignment="1">
      <alignment horizontal="left" indent="1"/>
      <protection/>
    </xf>
    <xf numFmtId="183" fontId="16" fillId="0" borderId="4" xfId="15" applyNumberFormat="1" applyFont="1" applyBorder="1" applyAlignment="1">
      <alignment/>
    </xf>
    <xf numFmtId="183" fontId="16" fillId="0" borderId="1" xfId="15" applyNumberFormat="1" applyFont="1" applyBorder="1" applyAlignment="1">
      <alignment/>
    </xf>
    <xf numFmtId="183" fontId="16" fillId="0" borderId="0" xfId="15" applyNumberFormat="1" applyFont="1" applyAlignment="1">
      <alignment/>
    </xf>
    <xf numFmtId="183" fontId="29" fillId="0" borderId="4" xfId="15" applyNumberFormat="1" applyFont="1" applyBorder="1" applyAlignment="1">
      <alignment/>
    </xf>
    <xf numFmtId="183" fontId="29" fillId="0" borderId="1" xfId="15" applyNumberFormat="1" applyFont="1" applyBorder="1" applyAlignment="1">
      <alignment/>
    </xf>
    <xf numFmtId="0" fontId="28" fillId="0" borderId="3" xfId="21" applyFont="1" applyBorder="1" applyAlignment="1">
      <alignment wrapText="1"/>
      <protection/>
    </xf>
    <xf numFmtId="0" fontId="28" fillId="0" borderId="5" xfId="21" applyFont="1" applyBorder="1">
      <alignment/>
      <protection/>
    </xf>
    <xf numFmtId="183" fontId="28" fillId="0" borderId="6" xfId="15" applyNumberFormat="1" applyFont="1" applyBorder="1" applyAlignment="1">
      <alignment/>
    </xf>
    <xf numFmtId="183" fontId="28" fillId="0" borderId="7" xfId="15" applyNumberFormat="1" applyFont="1" applyBorder="1" applyAlignment="1">
      <alignment/>
    </xf>
    <xf numFmtId="177" fontId="26" fillId="0" borderId="0" xfId="0" applyNumberFormat="1" applyFont="1" applyAlignment="1">
      <alignment horizontal="centerContinuous"/>
    </xf>
    <xf numFmtId="177" fontId="16" fillId="0" borderId="0" xfId="0" applyNumberFormat="1" applyFont="1" applyAlignment="1">
      <alignment horizontal="centerContinuous"/>
    </xf>
    <xf numFmtId="177" fontId="34" fillId="2" borderId="8" xfId="0" applyNumberFormat="1" applyFont="1" applyFill="1" applyBorder="1" applyAlignment="1">
      <alignment/>
    </xf>
    <xf numFmtId="177" fontId="34" fillId="2" borderId="9" xfId="0" applyNumberFormat="1" applyFont="1" applyFill="1" applyBorder="1" applyAlignment="1">
      <alignment/>
    </xf>
    <xf numFmtId="177" fontId="33" fillId="2" borderId="4" xfId="0" applyNumberFormat="1" applyFont="1" applyFill="1" applyBorder="1" applyAlignment="1">
      <alignment horizontal="center"/>
    </xf>
    <xf numFmtId="177" fontId="30" fillId="2" borderId="0" xfId="0" applyNumberFormat="1" applyFont="1" applyFill="1" applyAlignment="1">
      <alignment/>
    </xf>
    <xf numFmtId="177" fontId="30" fillId="2" borderId="1" xfId="0" applyNumberFormat="1" applyFont="1" applyFill="1" applyBorder="1" applyAlignment="1">
      <alignment/>
    </xf>
    <xf numFmtId="3" fontId="16" fillId="0" borderId="0" xfId="0" applyNumberFormat="1" applyFont="1" applyAlignment="1">
      <alignment horizontal="centerContinuous"/>
    </xf>
    <xf numFmtId="0" fontId="36" fillId="0" borderId="0" xfId="0" applyFont="1" applyAlignment="1">
      <alignment/>
    </xf>
    <xf numFmtId="177" fontId="13" fillId="2" borderId="10" xfId="0" applyNumberFormat="1" applyFont="1" applyFill="1" applyBorder="1" applyAlignment="1">
      <alignment/>
    </xf>
    <xf numFmtId="177" fontId="13" fillId="2" borderId="11" xfId="0" applyNumberFormat="1" applyFont="1" applyFill="1" applyBorder="1" applyAlignment="1">
      <alignment/>
    </xf>
    <xf numFmtId="177" fontId="13" fillId="2" borderId="12" xfId="0" applyNumberFormat="1" applyFont="1" applyFill="1" applyBorder="1" applyAlignment="1">
      <alignment/>
    </xf>
    <xf numFmtId="177" fontId="16" fillId="0" borderId="12" xfId="0" applyNumberFormat="1" applyFont="1" applyBorder="1" applyAlignment="1">
      <alignment/>
    </xf>
    <xf numFmtId="177" fontId="16" fillId="0" borderId="11" xfId="0" applyNumberFormat="1" applyFont="1" applyBorder="1" applyAlignment="1">
      <alignment/>
    </xf>
    <xf numFmtId="177" fontId="5" fillId="0" borderId="1" xfId="0" applyNumberFormat="1" applyFont="1" applyBorder="1" applyAlignment="1">
      <alignment/>
    </xf>
    <xf numFmtId="177" fontId="5" fillId="0" borderId="7" xfId="0" applyNumberFormat="1" applyFont="1" applyBorder="1" applyAlignment="1">
      <alignment/>
    </xf>
    <xf numFmtId="177" fontId="4" fillId="0" borderId="1" xfId="0" applyNumberFormat="1" applyFont="1" applyBorder="1" applyAlignment="1">
      <alignment/>
    </xf>
    <xf numFmtId="177" fontId="32" fillId="0" borderId="2" xfId="0" applyNumberFormat="1" applyFont="1" applyBorder="1" applyAlignment="1">
      <alignment horizontal="left"/>
    </xf>
    <xf numFmtId="177" fontId="32" fillId="0" borderId="2" xfId="0" applyNumberFormat="1" applyFont="1" applyBorder="1" applyAlignment="1">
      <alignment/>
    </xf>
    <xf numFmtId="5" fontId="32" fillId="0" borderId="2" xfId="0" applyNumberFormat="1" applyFont="1" applyBorder="1" applyAlignment="1">
      <alignment/>
    </xf>
    <xf numFmtId="5" fontId="32" fillId="0" borderId="7" xfId="0" applyNumberFormat="1" applyFont="1" applyBorder="1" applyAlignment="1">
      <alignment/>
    </xf>
    <xf numFmtId="177" fontId="5" fillId="0" borderId="4" xfId="0" applyNumberFormat="1" applyFont="1" applyBorder="1" applyAlignment="1">
      <alignment/>
    </xf>
    <xf numFmtId="177" fontId="4" fillId="0" borderId="4" xfId="0" applyNumberFormat="1" applyFont="1" applyBorder="1" applyAlignment="1">
      <alignment/>
    </xf>
    <xf numFmtId="177" fontId="6" fillId="0" borderId="6" xfId="0" applyNumberFormat="1" applyFont="1" applyBorder="1" applyAlignment="1">
      <alignment/>
    </xf>
    <xf numFmtId="177" fontId="5" fillId="0" borderId="13" xfId="0" applyNumberFormat="1" applyFont="1" applyBorder="1" applyAlignment="1">
      <alignment/>
    </xf>
    <xf numFmtId="177" fontId="5" fillId="0" borderId="14" xfId="0" applyNumberFormat="1" applyFont="1" applyBorder="1" applyAlignment="1">
      <alignment/>
    </xf>
    <xf numFmtId="177" fontId="32" fillId="0" borderId="14" xfId="0" applyNumberFormat="1" applyFont="1" applyBorder="1" applyAlignment="1">
      <alignment horizontal="centerContinuous"/>
    </xf>
    <xf numFmtId="177" fontId="32" fillId="0" borderId="15" xfId="0" applyNumberFormat="1" applyFont="1" applyBorder="1" applyAlignment="1">
      <alignment horizontal="centerContinuous"/>
    </xf>
    <xf numFmtId="177" fontId="5" fillId="0" borderId="16" xfId="0" applyNumberFormat="1" applyFont="1" applyBorder="1" applyAlignment="1">
      <alignment/>
    </xf>
    <xf numFmtId="177" fontId="32" fillId="0" borderId="16" xfId="0" applyNumberFormat="1" applyFont="1" applyBorder="1" applyAlignment="1">
      <alignment horizontal="right"/>
    </xf>
    <xf numFmtId="177" fontId="32" fillId="0" borderId="17" xfId="0" applyNumberFormat="1" applyFont="1" applyBorder="1" applyAlignment="1">
      <alignment/>
    </xf>
    <xf numFmtId="177" fontId="5" fillId="0" borderId="15" xfId="0" applyNumberFormat="1" applyFont="1" applyBorder="1" applyAlignment="1">
      <alignment/>
    </xf>
    <xf numFmtId="177" fontId="5" fillId="0" borderId="18" xfId="0" applyNumberFormat="1" applyFont="1" applyBorder="1" applyAlignment="1">
      <alignment/>
    </xf>
    <xf numFmtId="177" fontId="32" fillId="0" borderId="7" xfId="0" applyNumberFormat="1" applyFont="1" applyBorder="1" applyAlignment="1">
      <alignment/>
    </xf>
    <xf numFmtId="177" fontId="5" fillId="0" borderId="19" xfId="0" applyNumberFormat="1" applyFont="1" applyBorder="1" applyAlignment="1">
      <alignment/>
    </xf>
    <xf numFmtId="177" fontId="5" fillId="0" borderId="20" xfId="0" applyNumberFormat="1" applyFont="1" applyBorder="1" applyAlignment="1">
      <alignment/>
    </xf>
    <xf numFmtId="177" fontId="5" fillId="0" borderId="21" xfId="0" applyNumberFormat="1" applyFont="1" applyBorder="1" applyAlignment="1">
      <alignment/>
    </xf>
    <xf numFmtId="177" fontId="5" fillId="0" borderId="2" xfId="0" applyNumberFormat="1" applyFont="1" applyFill="1" applyBorder="1" applyAlignment="1">
      <alignment/>
    </xf>
    <xf numFmtId="177" fontId="5" fillId="0" borderId="6" xfId="0" applyNumberFormat="1" applyFont="1" applyFill="1" applyBorder="1" applyAlignment="1">
      <alignment/>
    </xf>
    <xf numFmtId="177" fontId="5" fillId="0" borderId="22" xfId="0" applyNumberFormat="1" applyFont="1" applyBorder="1" applyAlignment="1">
      <alignment/>
    </xf>
    <xf numFmtId="177" fontId="5" fillId="0" borderId="10" xfId="0" applyNumberFormat="1" applyFont="1" applyBorder="1" applyAlignment="1">
      <alignment/>
    </xf>
    <xf numFmtId="177" fontId="5" fillId="0" borderId="11" xfId="0" applyNumberFormat="1" applyFont="1" applyBorder="1" applyAlignment="1">
      <alignment/>
    </xf>
    <xf numFmtId="177" fontId="5" fillId="0" borderId="6" xfId="0" applyNumberFormat="1" applyFont="1" applyBorder="1" applyAlignment="1">
      <alignment horizontal="left"/>
    </xf>
    <xf numFmtId="177" fontId="5" fillId="0" borderId="13" xfId="0" applyNumberFormat="1" applyFont="1" applyBorder="1" applyAlignment="1">
      <alignment horizontal="left"/>
    </xf>
    <xf numFmtId="177" fontId="6" fillId="0" borderId="6" xfId="0" applyNumberFormat="1" applyFont="1" applyBorder="1" applyAlignment="1">
      <alignment/>
    </xf>
    <xf numFmtId="177" fontId="5" fillId="0" borderId="6" xfId="0" applyNumberFormat="1" applyFont="1" applyBorder="1" applyAlignment="1">
      <alignment/>
    </xf>
    <xf numFmtId="177" fontId="32" fillId="0" borderId="13" xfId="0" applyNumberFormat="1" applyFont="1" applyBorder="1" applyAlignment="1">
      <alignment horizontal="centerContinuous"/>
    </xf>
    <xf numFmtId="0" fontId="37" fillId="0" borderId="14" xfId="0" applyFont="1" applyBorder="1" applyAlignment="1">
      <alignment/>
    </xf>
    <xf numFmtId="177" fontId="32" fillId="0" borderId="6" xfId="0" applyNumberFormat="1" applyFont="1" applyBorder="1" applyAlignment="1">
      <alignment/>
    </xf>
    <xf numFmtId="177" fontId="6" fillId="0" borderId="22" xfId="0" applyNumberFormat="1" applyFont="1" applyBorder="1" applyAlignment="1">
      <alignment/>
    </xf>
    <xf numFmtId="177" fontId="6" fillId="0" borderId="1" xfId="0" applyNumberFormat="1" applyFont="1" applyBorder="1" applyAlignment="1">
      <alignment/>
    </xf>
    <xf numFmtId="177" fontId="6" fillId="0" borderId="14" xfId="0" applyNumberFormat="1" applyFont="1" applyBorder="1" applyAlignment="1">
      <alignment/>
    </xf>
    <xf numFmtId="177" fontId="6" fillId="0" borderId="15" xfId="0" applyNumberFormat="1" applyFont="1" applyBorder="1" applyAlignment="1">
      <alignment/>
    </xf>
    <xf numFmtId="3" fontId="6" fillId="0" borderId="4" xfId="0" applyNumberFormat="1" applyFont="1" applyBorder="1" applyAlignment="1">
      <alignment/>
    </xf>
    <xf numFmtId="177" fontId="6" fillId="0" borderId="6" xfId="0" applyNumberFormat="1" applyFont="1" applyBorder="1" applyAlignment="1">
      <alignment/>
    </xf>
    <xf numFmtId="3" fontId="6" fillId="0" borderId="22" xfId="0" applyNumberFormat="1" applyFont="1" applyBorder="1" applyAlignment="1">
      <alignment/>
    </xf>
    <xf numFmtId="3" fontId="6" fillId="0" borderId="10" xfId="0" applyNumberFormat="1" applyFont="1" applyBorder="1" applyAlignment="1">
      <alignment/>
    </xf>
    <xf numFmtId="3" fontId="6" fillId="0" borderId="10" xfId="0" applyNumberFormat="1" applyFont="1" applyBorder="1" applyAlignment="1">
      <alignment horizontal="fill"/>
    </xf>
    <xf numFmtId="177" fontId="6" fillId="0" borderId="10" xfId="0" applyNumberFormat="1" applyFont="1" applyBorder="1" applyAlignment="1">
      <alignment horizontal="fill"/>
    </xf>
    <xf numFmtId="177" fontId="6" fillId="0" borderId="22" xfId="0" applyNumberFormat="1" applyFont="1" applyBorder="1" applyAlignment="1">
      <alignment/>
    </xf>
    <xf numFmtId="177" fontId="6" fillId="0" borderId="10" xfId="0" applyNumberFormat="1" applyFont="1" applyBorder="1" applyAlignment="1">
      <alignment/>
    </xf>
    <xf numFmtId="177" fontId="6" fillId="0" borderId="11" xfId="0" applyNumberFormat="1" applyFont="1" applyBorder="1" applyAlignment="1">
      <alignment/>
    </xf>
    <xf numFmtId="3" fontId="6" fillId="0" borderId="16" xfId="0" applyNumberFormat="1" applyFont="1" applyBorder="1" applyAlignment="1">
      <alignment/>
    </xf>
    <xf numFmtId="177" fontId="6" fillId="0" borderId="16" xfId="0" applyNumberFormat="1" applyFont="1" applyBorder="1" applyAlignment="1">
      <alignment/>
    </xf>
    <xf numFmtId="177" fontId="22" fillId="0" borderId="16" xfId="0" applyNumberFormat="1" applyFont="1" applyBorder="1" applyAlignment="1">
      <alignment/>
    </xf>
    <xf numFmtId="177" fontId="6" fillId="0" borderId="17" xfId="0" applyNumberFormat="1" applyFont="1" applyBorder="1" applyAlignment="1">
      <alignment/>
    </xf>
    <xf numFmtId="177" fontId="23" fillId="0" borderId="15" xfId="0" applyNumberFormat="1" applyFont="1" applyBorder="1" applyAlignment="1">
      <alignment/>
    </xf>
    <xf numFmtId="177" fontId="23" fillId="0" borderId="18" xfId="0" applyNumberFormat="1" applyFont="1" applyBorder="1" applyAlignment="1">
      <alignment horizontal="right"/>
    </xf>
    <xf numFmtId="0" fontId="0" fillId="0" borderId="23" xfId="0" applyBorder="1" applyAlignment="1">
      <alignment/>
    </xf>
    <xf numFmtId="3" fontId="6" fillId="0" borderId="10" xfId="0" applyNumberFormat="1" applyFont="1" applyFill="1" applyBorder="1" applyAlignment="1">
      <alignment/>
    </xf>
    <xf numFmtId="177" fontId="23" fillId="0" borderId="24" xfId="0" applyNumberFormat="1" applyFont="1" applyBorder="1" applyAlignment="1">
      <alignment horizontal="center"/>
    </xf>
    <xf numFmtId="177" fontId="23" fillId="0" borderId="25" xfId="0" applyNumberFormat="1" applyFont="1" applyBorder="1" applyAlignment="1">
      <alignment horizontal="center"/>
    </xf>
    <xf numFmtId="177" fontId="6" fillId="0" borderId="3" xfId="0" applyNumberFormat="1" applyFont="1" applyBorder="1" applyAlignment="1">
      <alignment/>
    </xf>
    <xf numFmtId="177" fontId="6" fillId="0" borderId="12" xfId="0" applyNumberFormat="1" applyFont="1" applyBorder="1" applyAlignment="1">
      <alignment/>
    </xf>
    <xf numFmtId="177" fontId="23" fillId="0" borderId="24" xfId="0" applyNumberFormat="1" applyFont="1" applyBorder="1" applyAlignment="1">
      <alignment/>
    </xf>
    <xf numFmtId="3" fontId="38" fillId="0" borderId="0" xfId="0" applyNumberFormat="1" applyFont="1" applyAlignment="1">
      <alignment horizontal="centerContinuous"/>
    </xf>
    <xf numFmtId="3" fontId="39" fillId="0" borderId="0" xfId="0" applyNumberFormat="1" applyFont="1" applyAlignment="1">
      <alignment horizontal="centerContinuous"/>
    </xf>
    <xf numFmtId="3" fontId="23" fillId="0" borderId="2" xfId="0" applyNumberFormat="1" applyFont="1" applyBorder="1" applyAlignment="1">
      <alignment horizontal="fill"/>
    </xf>
    <xf numFmtId="177" fontId="23" fillId="0" borderId="7" xfId="0" applyNumberFormat="1" applyFont="1" applyBorder="1" applyAlignment="1">
      <alignment/>
    </xf>
    <xf numFmtId="177" fontId="23" fillId="0" borderId="2" xfId="0" applyNumberFormat="1" applyFont="1" applyBorder="1" applyAlignment="1">
      <alignment horizontal="fill"/>
    </xf>
    <xf numFmtId="177" fontId="23" fillId="0" borderId="5" xfId="0" applyNumberFormat="1" applyFont="1" applyBorder="1" applyAlignment="1">
      <alignment/>
    </xf>
    <xf numFmtId="165" fontId="23" fillId="0" borderId="7" xfId="0" applyNumberFormat="1" applyFont="1" applyBorder="1" applyAlignment="1">
      <alignment/>
    </xf>
    <xf numFmtId="3" fontId="38" fillId="0" borderId="0" xfId="0" applyNumberFormat="1" applyFont="1" applyAlignment="1">
      <alignment/>
    </xf>
    <xf numFmtId="177" fontId="6" fillId="0" borderId="2" xfId="0" applyNumberFormat="1" applyFont="1" applyBorder="1" applyAlignment="1">
      <alignment/>
    </xf>
    <xf numFmtId="177" fontId="13" fillId="2" borderId="2" xfId="0" applyNumberFormat="1" applyFont="1" applyFill="1" applyBorder="1" applyAlignment="1">
      <alignment horizontal="left"/>
    </xf>
    <xf numFmtId="177" fontId="13" fillId="2" borderId="2" xfId="0" applyNumberFormat="1" applyFont="1" applyFill="1" applyBorder="1" applyAlignment="1">
      <alignment/>
    </xf>
    <xf numFmtId="177" fontId="13" fillId="2" borderId="7" xfId="0" applyNumberFormat="1" applyFont="1" applyFill="1" applyBorder="1" applyAlignment="1">
      <alignment/>
    </xf>
    <xf numFmtId="177" fontId="13" fillId="2" borderId="13" xfId="0" applyNumberFormat="1" applyFont="1" applyFill="1" applyBorder="1" applyAlignment="1">
      <alignment/>
    </xf>
    <xf numFmtId="177" fontId="13" fillId="2" borderId="14" xfId="0" applyNumberFormat="1" applyFont="1" applyFill="1" applyBorder="1" applyAlignment="1">
      <alignment/>
    </xf>
    <xf numFmtId="177" fontId="13" fillId="2" borderId="16" xfId="0" applyNumberFormat="1" applyFont="1" applyFill="1" applyBorder="1" applyAlignment="1">
      <alignment/>
    </xf>
    <xf numFmtId="177" fontId="13" fillId="2" borderId="4" xfId="0" applyNumberFormat="1" applyFont="1" applyFill="1" applyBorder="1" applyAlignment="1">
      <alignment/>
    </xf>
    <xf numFmtId="177" fontId="13" fillId="2" borderId="15" xfId="0" applyNumberFormat="1" applyFont="1" applyFill="1" applyBorder="1" applyAlignment="1">
      <alignment/>
    </xf>
    <xf numFmtId="177" fontId="13" fillId="2" borderId="18" xfId="0" applyNumberFormat="1" applyFont="1" applyFill="1" applyBorder="1" applyAlignment="1">
      <alignment/>
    </xf>
    <xf numFmtId="177" fontId="33" fillId="2" borderId="19" xfId="0" applyNumberFormat="1" applyFont="1" applyFill="1" applyBorder="1" applyAlignment="1">
      <alignment horizontal="centerContinuous"/>
    </xf>
    <xf numFmtId="177" fontId="33" fillId="2" borderId="20" xfId="0" applyNumberFormat="1" applyFont="1" applyFill="1" applyBorder="1" applyAlignment="1">
      <alignment horizontal="centerContinuous"/>
    </xf>
    <xf numFmtId="177" fontId="33" fillId="2" borderId="20" xfId="0" applyNumberFormat="1" applyFont="1" applyFill="1" applyBorder="1" applyAlignment="1">
      <alignment/>
    </xf>
    <xf numFmtId="177" fontId="33" fillId="2" borderId="21" xfId="0" applyNumberFormat="1" applyFont="1" applyFill="1" applyBorder="1" applyAlignment="1">
      <alignment horizontal="centerContinuous"/>
    </xf>
    <xf numFmtId="177" fontId="33" fillId="2" borderId="17" xfId="0" applyNumberFormat="1" applyFont="1" applyFill="1" applyBorder="1" applyAlignment="1">
      <alignment horizontal="right"/>
    </xf>
    <xf numFmtId="177" fontId="33" fillId="2" borderId="16" xfId="0" applyNumberFormat="1" applyFont="1" applyFill="1" applyBorder="1" applyAlignment="1">
      <alignment horizontal="right"/>
    </xf>
    <xf numFmtId="177" fontId="33" fillId="2" borderId="17" xfId="0" applyNumberFormat="1" applyFont="1" applyFill="1" applyBorder="1" applyAlignment="1">
      <alignment/>
    </xf>
    <xf numFmtId="177" fontId="33" fillId="2" borderId="16" xfId="0" applyNumberFormat="1" applyFont="1" applyFill="1" applyBorder="1" applyAlignment="1">
      <alignment/>
    </xf>
    <xf numFmtId="177" fontId="33" fillId="2" borderId="18" xfId="0" applyNumberFormat="1" applyFont="1" applyFill="1" applyBorder="1" applyAlignment="1">
      <alignment horizontal="right"/>
    </xf>
    <xf numFmtId="177" fontId="13" fillId="2" borderId="10" xfId="0" applyNumberFormat="1" applyFont="1" applyFill="1" applyBorder="1" applyAlignment="1">
      <alignment horizontal="left"/>
    </xf>
    <xf numFmtId="177" fontId="13" fillId="2" borderId="22" xfId="0" applyNumberFormat="1" applyFont="1" applyFill="1" applyBorder="1" applyAlignment="1">
      <alignment/>
    </xf>
    <xf numFmtId="177" fontId="15" fillId="2" borderId="10" xfId="0" applyNumberFormat="1" applyFont="1" applyFill="1" applyBorder="1" applyAlignment="1">
      <alignment horizontal="left"/>
    </xf>
    <xf numFmtId="177" fontId="15" fillId="2" borderId="22" xfId="0" applyNumberFormat="1" applyFont="1" applyFill="1" applyBorder="1" applyAlignment="1">
      <alignment/>
    </xf>
    <xf numFmtId="177" fontId="15" fillId="2" borderId="10" xfId="0" applyNumberFormat="1" applyFont="1" applyFill="1" applyBorder="1" applyAlignment="1">
      <alignment/>
    </xf>
    <xf numFmtId="177" fontId="15" fillId="2" borderId="11" xfId="0" applyNumberFormat="1" applyFont="1" applyFill="1" applyBorder="1" applyAlignment="1">
      <alignment/>
    </xf>
    <xf numFmtId="182" fontId="13" fillId="2" borderId="10" xfId="0" applyNumberFormat="1" applyFont="1" applyFill="1" applyBorder="1" applyAlignment="1">
      <alignment/>
    </xf>
    <xf numFmtId="177" fontId="6" fillId="0" borderId="26" xfId="0" applyNumberFormat="1" applyFont="1" applyBorder="1" applyAlignment="1">
      <alignment/>
    </xf>
    <xf numFmtId="177" fontId="35" fillId="0" borderId="27" xfId="0" applyNumberFormat="1" applyFont="1" applyBorder="1" applyAlignment="1">
      <alignment/>
    </xf>
    <xf numFmtId="177" fontId="32" fillId="0" borderId="17" xfId="0" applyNumberFormat="1" applyFont="1" applyBorder="1" applyAlignment="1">
      <alignment horizontal="right"/>
    </xf>
    <xf numFmtId="177" fontId="32" fillId="0" borderId="18" xfId="0" applyNumberFormat="1" applyFont="1" applyBorder="1" applyAlignment="1">
      <alignment horizontal="right"/>
    </xf>
    <xf numFmtId="177" fontId="32" fillId="0" borderId="19" xfId="0" applyNumberFormat="1" applyFont="1" applyBorder="1" applyAlignment="1">
      <alignment horizontal="centerContinuous"/>
    </xf>
    <xf numFmtId="177" fontId="32" fillId="0" borderId="20" xfId="0" applyNumberFormat="1" applyFont="1" applyBorder="1" applyAlignment="1">
      <alignment horizontal="centerContinuous"/>
    </xf>
    <xf numFmtId="177" fontId="32" fillId="0" borderId="21" xfId="0" applyNumberFormat="1" applyFont="1" applyBorder="1" applyAlignment="1">
      <alignment horizontal="centerContinuous"/>
    </xf>
    <xf numFmtId="177" fontId="30" fillId="2" borderId="4" xfId="0" applyNumberFormat="1" applyFont="1" applyFill="1" applyBorder="1" applyAlignment="1">
      <alignment/>
    </xf>
    <xf numFmtId="177" fontId="30" fillId="2" borderId="6" xfId="0" applyNumberFormat="1" applyFont="1" applyFill="1" applyBorder="1" applyAlignment="1">
      <alignment/>
    </xf>
    <xf numFmtId="177" fontId="30" fillId="2" borderId="13" xfId="0" applyNumberFormat="1" applyFont="1" applyFill="1" applyBorder="1" applyAlignment="1">
      <alignment/>
    </xf>
    <xf numFmtId="177" fontId="31" fillId="2" borderId="17" xfId="0" applyNumberFormat="1" applyFont="1" applyFill="1" applyBorder="1" applyAlignment="1">
      <alignment/>
    </xf>
    <xf numFmtId="177" fontId="31" fillId="2" borderId="16" xfId="0" applyNumberFormat="1" applyFont="1" applyFill="1" applyBorder="1" applyAlignment="1">
      <alignment/>
    </xf>
    <xf numFmtId="177" fontId="31" fillId="2" borderId="16" xfId="0" applyNumberFormat="1" applyFont="1" applyFill="1" applyBorder="1" applyAlignment="1">
      <alignment horizontal="right"/>
    </xf>
    <xf numFmtId="177" fontId="31" fillId="2" borderId="2" xfId="0" applyNumberFormat="1" applyFont="1" applyFill="1" applyBorder="1" applyAlignment="1">
      <alignment horizontal="centerContinuous"/>
    </xf>
    <xf numFmtId="177" fontId="31" fillId="2" borderId="6" xfId="0" applyNumberFormat="1" applyFont="1" applyFill="1" applyBorder="1" applyAlignment="1">
      <alignment horizontal="centerContinuous"/>
    </xf>
    <xf numFmtId="177" fontId="31" fillId="2" borderId="17" xfId="0" applyNumberFormat="1" applyFont="1" applyFill="1" applyBorder="1" applyAlignment="1">
      <alignment horizontal="right"/>
    </xf>
    <xf numFmtId="177" fontId="31" fillId="2" borderId="7" xfId="0" applyNumberFormat="1" applyFont="1" applyFill="1" applyBorder="1" applyAlignment="1">
      <alignment horizontal="centerContinuous"/>
    </xf>
    <xf numFmtId="177" fontId="31" fillId="2" borderId="18" xfId="0" applyNumberFormat="1" applyFont="1" applyFill="1" applyBorder="1" applyAlignment="1">
      <alignment horizontal="right"/>
    </xf>
    <xf numFmtId="177" fontId="30" fillId="2" borderId="4" xfId="0" applyNumberFormat="1" applyFont="1" applyFill="1" applyBorder="1" applyAlignment="1">
      <alignment horizontal="left"/>
    </xf>
    <xf numFmtId="177" fontId="40" fillId="2" borderId="0" xfId="0" applyNumberFormat="1" applyFont="1" applyFill="1" applyAlignment="1">
      <alignment/>
    </xf>
    <xf numFmtId="177" fontId="41" fillId="2" borderId="0" xfId="0" applyNumberFormat="1" applyFont="1" applyFill="1" applyAlignment="1">
      <alignment horizontal="centerContinuous"/>
    </xf>
    <xf numFmtId="177" fontId="42" fillId="2" borderId="0" xfId="0" applyNumberFormat="1" applyFont="1" applyFill="1" applyAlignment="1">
      <alignment horizontal="centerContinuous"/>
    </xf>
    <xf numFmtId="177" fontId="41" fillId="2" borderId="0" xfId="0" applyNumberFormat="1" applyFont="1" applyFill="1" applyAlignment="1">
      <alignment/>
    </xf>
    <xf numFmtId="177" fontId="30" fillId="2" borderId="22" xfId="0" applyNumberFormat="1" applyFont="1" applyFill="1" applyBorder="1" applyAlignment="1">
      <alignment horizontal="left"/>
    </xf>
    <xf numFmtId="177" fontId="30" fillId="2" borderId="10" xfId="0" applyNumberFormat="1" applyFont="1" applyFill="1" applyBorder="1" applyAlignment="1">
      <alignment/>
    </xf>
    <xf numFmtId="177" fontId="30" fillId="2" borderId="22" xfId="0" applyNumberFormat="1" applyFont="1" applyFill="1" applyBorder="1" applyAlignment="1">
      <alignment/>
    </xf>
    <xf numFmtId="177" fontId="30" fillId="2" borderId="11" xfId="0" applyNumberFormat="1" applyFont="1" applyFill="1" applyBorder="1" applyAlignment="1">
      <alignment/>
    </xf>
    <xf numFmtId="177" fontId="30" fillId="2" borderId="20" xfId="0" applyNumberFormat="1" applyFont="1" applyFill="1" applyBorder="1" applyAlignment="1">
      <alignment/>
    </xf>
    <xf numFmtId="177" fontId="30" fillId="2" borderId="21" xfId="0" applyNumberFormat="1" applyFont="1" applyFill="1" applyBorder="1" applyAlignment="1">
      <alignment/>
    </xf>
    <xf numFmtId="177" fontId="30" fillId="2" borderId="22" xfId="0" applyNumberFormat="1" applyFont="1" applyFill="1" applyBorder="1" applyAlignment="1">
      <alignment horizontal="right"/>
    </xf>
    <xf numFmtId="177" fontId="6" fillId="0" borderId="19" xfId="0" applyNumberFormat="1" applyFont="1" applyBorder="1" applyAlignment="1">
      <alignment/>
    </xf>
    <xf numFmtId="183" fontId="28" fillId="0" borderId="3" xfId="15" applyNumberFormat="1" applyFont="1" applyBorder="1" applyAlignment="1">
      <alignment/>
    </xf>
    <xf numFmtId="183" fontId="16" fillId="0" borderId="3" xfId="15" applyNumberFormat="1" applyFont="1" applyBorder="1" applyAlignment="1">
      <alignment/>
    </xf>
    <xf numFmtId="177" fontId="4" fillId="0" borderId="16" xfId="0" applyNumberFormat="1" applyFont="1" applyBorder="1" applyAlignment="1">
      <alignment/>
    </xf>
    <xf numFmtId="177" fontId="32" fillId="0" borderId="16" xfId="0" applyNumberFormat="1" applyFont="1" applyBorder="1" applyAlignment="1">
      <alignment horizontal="center"/>
    </xf>
    <xf numFmtId="177" fontId="32" fillId="0" borderId="4" xfId="0" applyNumberFormat="1" applyFont="1" applyBorder="1" applyAlignment="1">
      <alignment horizontal="centerContinuous"/>
    </xf>
    <xf numFmtId="177" fontId="32" fillId="0" borderId="0" xfId="0" applyNumberFormat="1" applyFont="1" applyBorder="1" applyAlignment="1">
      <alignment horizontal="centerContinuous"/>
    </xf>
    <xf numFmtId="177" fontId="32" fillId="0" borderId="0" xfId="0" applyNumberFormat="1" applyFont="1" applyBorder="1" applyAlignment="1">
      <alignment/>
    </xf>
    <xf numFmtId="177" fontId="32" fillId="0" borderId="1" xfId="0" applyNumberFormat="1" applyFont="1" applyBorder="1" applyAlignment="1">
      <alignment horizontal="centerContinuous"/>
    </xf>
    <xf numFmtId="0" fontId="0" fillId="0" borderId="15" xfId="0" applyFill="1" applyBorder="1" applyAlignment="1">
      <alignment/>
    </xf>
    <xf numFmtId="177" fontId="6" fillId="0" borderId="28" xfId="0" applyNumberFormat="1" applyFont="1" applyBorder="1" applyAlignment="1">
      <alignment/>
    </xf>
    <xf numFmtId="177" fontId="13" fillId="2" borderId="29" xfId="0" applyNumberFormat="1" applyFont="1" applyFill="1" applyBorder="1" applyAlignment="1">
      <alignment horizontal="left"/>
    </xf>
    <xf numFmtId="177" fontId="13" fillId="2" borderId="29" xfId="0" applyNumberFormat="1" applyFont="1" applyFill="1" applyBorder="1" applyAlignment="1">
      <alignment/>
    </xf>
    <xf numFmtId="0" fontId="0" fillId="0" borderId="30" xfId="0" applyBorder="1" applyAlignment="1">
      <alignment/>
    </xf>
    <xf numFmtId="177" fontId="13" fillId="2" borderId="28" xfId="0" applyNumberFormat="1" applyFont="1" applyFill="1" applyBorder="1" applyAlignment="1">
      <alignment/>
    </xf>
    <xf numFmtId="177" fontId="13" fillId="2" borderId="31" xfId="0" applyNumberFormat="1" applyFont="1" applyFill="1" applyBorder="1" applyAlignment="1">
      <alignment/>
    </xf>
    <xf numFmtId="177" fontId="33" fillId="2" borderId="10" xfId="0" applyNumberFormat="1" applyFont="1" applyFill="1" applyBorder="1" applyAlignment="1">
      <alignment horizontal="left"/>
    </xf>
    <xf numFmtId="177" fontId="33" fillId="2" borderId="22" xfId="0" applyNumberFormat="1" applyFont="1" applyFill="1" applyBorder="1" applyAlignment="1">
      <alignment/>
    </xf>
    <xf numFmtId="177" fontId="33" fillId="2" borderId="10" xfId="0" applyNumberFormat="1" applyFont="1" applyFill="1" applyBorder="1" applyAlignment="1">
      <alignment/>
    </xf>
    <xf numFmtId="5" fontId="33" fillId="2" borderId="11" xfId="0" applyNumberFormat="1" applyFont="1" applyFill="1" applyBorder="1" applyAlignment="1">
      <alignment/>
    </xf>
    <xf numFmtId="5" fontId="33" fillId="2" borderId="10" xfId="0" applyNumberFormat="1" applyFont="1" applyFill="1" applyBorder="1" applyAlignment="1">
      <alignment/>
    </xf>
    <xf numFmtId="177" fontId="31" fillId="2" borderId="19" xfId="0" applyNumberFormat="1" applyFont="1" applyFill="1" applyBorder="1" applyAlignment="1">
      <alignment horizontal="left"/>
    </xf>
    <xf numFmtId="177" fontId="31" fillId="2" borderId="19" xfId="0" applyNumberFormat="1" applyFont="1" applyFill="1" applyBorder="1" applyAlignment="1">
      <alignment/>
    </xf>
    <xf numFmtId="177" fontId="31" fillId="2" borderId="22" xfId="0" applyNumberFormat="1" applyFont="1" applyFill="1" applyBorder="1" applyAlignment="1">
      <alignment horizontal="left"/>
    </xf>
    <xf numFmtId="0" fontId="16" fillId="0" borderId="0" xfId="21" applyFont="1" applyFill="1">
      <alignment/>
      <protection/>
    </xf>
    <xf numFmtId="0" fontId="27" fillId="0" borderId="0" xfId="21" applyFill="1">
      <alignment/>
      <protection/>
    </xf>
    <xf numFmtId="0" fontId="28" fillId="0" borderId="6" xfId="21" applyFont="1" applyFill="1" applyBorder="1" applyAlignment="1">
      <alignment horizontal="centerContinuous"/>
      <protection/>
    </xf>
    <xf numFmtId="0" fontId="16" fillId="0" borderId="7" xfId="21" applyFont="1" applyFill="1" applyBorder="1" applyAlignment="1">
      <alignment horizontal="centerContinuous"/>
      <protection/>
    </xf>
    <xf numFmtId="0" fontId="28" fillId="0" borderId="7" xfId="21" applyFont="1" applyFill="1" applyBorder="1" applyAlignment="1">
      <alignment horizontal="centerContinuous"/>
      <protection/>
    </xf>
    <xf numFmtId="0" fontId="16" fillId="0" borderId="4" xfId="21" applyFont="1" applyFill="1" applyBorder="1" applyAlignment="1">
      <alignment horizontal="center"/>
      <protection/>
    </xf>
    <xf numFmtId="0" fontId="16" fillId="0" borderId="1" xfId="21" applyFont="1" applyFill="1" applyBorder="1" applyAlignment="1">
      <alignment horizontal="center"/>
      <protection/>
    </xf>
    <xf numFmtId="3" fontId="36" fillId="0" borderId="13" xfId="0" applyNumberFormat="1" applyFont="1" applyBorder="1" applyAlignment="1">
      <alignment/>
    </xf>
    <xf numFmtId="3" fontId="36" fillId="0" borderId="14" xfId="0" applyNumberFormat="1" applyFont="1" applyBorder="1" applyAlignment="1">
      <alignment/>
    </xf>
    <xf numFmtId="177" fontId="36" fillId="0" borderId="13" xfId="0" applyNumberFormat="1" applyFont="1" applyBorder="1" applyAlignment="1">
      <alignment horizontal="centerContinuous"/>
    </xf>
    <xf numFmtId="177" fontId="36" fillId="0" borderId="14" xfId="0" applyNumberFormat="1" applyFont="1" applyBorder="1" applyAlignment="1">
      <alignment horizontal="centerContinuous"/>
    </xf>
    <xf numFmtId="177" fontId="36" fillId="0" borderId="14" xfId="0" applyNumberFormat="1" applyFont="1" applyBorder="1" applyAlignment="1">
      <alignment/>
    </xf>
    <xf numFmtId="1" fontId="36" fillId="0" borderId="13" xfId="0" applyNumberFormat="1" applyFont="1" applyBorder="1" applyAlignment="1">
      <alignment horizontal="centerContinuous"/>
    </xf>
    <xf numFmtId="1" fontId="36" fillId="0" borderId="14" xfId="0" applyNumberFormat="1" applyFont="1" applyBorder="1" applyAlignment="1">
      <alignment horizontal="centerContinuous"/>
    </xf>
    <xf numFmtId="177" fontId="36" fillId="0" borderId="15" xfId="0" applyNumberFormat="1" applyFont="1" applyBorder="1" applyAlignment="1">
      <alignment horizontal="centerContinuous"/>
    </xf>
    <xf numFmtId="3" fontId="36" fillId="0" borderId="4" xfId="0" applyNumberFormat="1" applyFont="1" applyBorder="1" applyAlignment="1">
      <alignment/>
    </xf>
    <xf numFmtId="3" fontId="43" fillId="0" borderId="0" xfId="0" applyNumberFormat="1" applyFont="1" applyAlignment="1">
      <alignment horizontal="centerContinuous"/>
    </xf>
    <xf numFmtId="3" fontId="36" fillId="0" borderId="0" xfId="0" applyNumberFormat="1" applyFont="1" applyAlignment="1">
      <alignment horizontal="centerContinuous"/>
    </xf>
    <xf numFmtId="3" fontId="36" fillId="0" borderId="0" xfId="0" applyNumberFormat="1" applyFont="1" applyAlignment="1">
      <alignment/>
    </xf>
    <xf numFmtId="177" fontId="36" fillId="0" borderId="6" xfId="0" applyNumberFormat="1" applyFont="1" applyBorder="1" applyAlignment="1">
      <alignment horizontal="centerContinuous"/>
    </xf>
    <xf numFmtId="177" fontId="36" fillId="0" borderId="2" xfId="0" applyNumberFormat="1" applyFont="1" applyBorder="1" applyAlignment="1">
      <alignment horizontal="centerContinuous"/>
    </xf>
    <xf numFmtId="177" fontId="36" fillId="0" borderId="2" xfId="0" applyNumberFormat="1" applyFont="1" applyBorder="1" applyAlignment="1">
      <alignment/>
    </xf>
    <xf numFmtId="177" fontId="43" fillId="0" borderId="2" xfId="0" applyNumberFormat="1" applyFont="1" applyBorder="1" applyAlignment="1">
      <alignment horizontal="centerContinuous"/>
    </xf>
    <xf numFmtId="177" fontId="36" fillId="0" borderId="7" xfId="0" applyNumberFormat="1" applyFont="1" applyBorder="1" applyAlignment="1">
      <alignment horizontal="centerContinuous"/>
    </xf>
    <xf numFmtId="3" fontId="44" fillId="0" borderId="17" xfId="0" applyNumberFormat="1" applyFont="1" applyBorder="1" applyAlignment="1">
      <alignment/>
    </xf>
    <xf numFmtId="3" fontId="36" fillId="0" borderId="16" xfId="0" applyNumberFormat="1" applyFont="1" applyBorder="1" applyAlignment="1">
      <alignment/>
    </xf>
    <xf numFmtId="177" fontId="36" fillId="0" borderId="17" xfId="0" applyNumberFormat="1" applyFont="1" applyBorder="1" applyAlignment="1">
      <alignment horizontal="right"/>
    </xf>
    <xf numFmtId="177" fontId="36" fillId="0" borderId="16" xfId="0" applyNumberFormat="1" applyFont="1" applyBorder="1" applyAlignment="1">
      <alignment horizontal="center"/>
    </xf>
    <xf numFmtId="177" fontId="36" fillId="0" borderId="16" xfId="0" applyNumberFormat="1" applyFont="1" applyBorder="1" applyAlignment="1">
      <alignment horizontal="right"/>
    </xf>
    <xf numFmtId="177" fontId="36" fillId="0" borderId="16" xfId="0" applyNumberFormat="1" applyFont="1" applyBorder="1" applyAlignment="1">
      <alignment/>
    </xf>
    <xf numFmtId="177" fontId="36" fillId="0" borderId="18" xfId="0" applyNumberFormat="1" applyFont="1" applyBorder="1" applyAlignment="1">
      <alignment horizontal="right"/>
    </xf>
    <xf numFmtId="3" fontId="36" fillId="0" borderId="22" xfId="0" applyNumberFormat="1" applyFont="1" applyBorder="1" applyAlignment="1">
      <alignment/>
    </xf>
    <xf numFmtId="3" fontId="36" fillId="0" borderId="10" xfId="0" applyNumberFormat="1" applyFont="1" applyBorder="1" applyAlignment="1">
      <alignment/>
    </xf>
    <xf numFmtId="3" fontId="36" fillId="0" borderId="10" xfId="0" applyNumberFormat="1" applyFont="1" applyBorder="1" applyAlignment="1">
      <alignment horizontal="fill"/>
    </xf>
    <xf numFmtId="177" fontId="36" fillId="0" borderId="22" xfId="0" applyNumberFormat="1" applyFont="1" applyBorder="1" applyAlignment="1">
      <alignment/>
    </xf>
    <xf numFmtId="177" fontId="36" fillId="0" borderId="10" xfId="0" applyNumberFormat="1" applyFont="1" applyBorder="1" applyAlignment="1">
      <alignment/>
    </xf>
    <xf numFmtId="165" fontId="36" fillId="0" borderId="10" xfId="0" applyNumberFormat="1" applyFont="1" applyBorder="1" applyAlignment="1">
      <alignment/>
    </xf>
    <xf numFmtId="165" fontId="36" fillId="0" borderId="11" xfId="0" applyNumberFormat="1" applyFont="1" applyBorder="1" applyAlignment="1">
      <alignment/>
    </xf>
    <xf numFmtId="177" fontId="36" fillId="0" borderId="11" xfId="0" applyNumberFormat="1" applyFont="1" applyBorder="1" applyAlignment="1">
      <alignment/>
    </xf>
    <xf numFmtId="3" fontId="36" fillId="0" borderId="6" xfId="0" applyNumberFormat="1" applyFont="1" applyFill="1" applyBorder="1" applyAlignment="1">
      <alignment/>
    </xf>
    <xf numFmtId="3" fontId="36" fillId="0" borderId="2" xfId="0" applyNumberFormat="1" applyFont="1" applyBorder="1" applyAlignment="1">
      <alignment/>
    </xf>
    <xf numFmtId="3" fontId="36" fillId="0" borderId="2" xfId="0" applyNumberFormat="1" applyFont="1" applyBorder="1" applyAlignment="1">
      <alignment horizontal="fill"/>
    </xf>
    <xf numFmtId="177" fontId="36" fillId="0" borderId="6" xfId="0" applyNumberFormat="1" applyFont="1" applyBorder="1" applyAlignment="1">
      <alignment/>
    </xf>
    <xf numFmtId="177" fontId="36" fillId="0" borderId="7" xfId="0" applyNumberFormat="1" applyFont="1" applyBorder="1" applyAlignment="1">
      <alignment/>
    </xf>
    <xf numFmtId="3" fontId="36" fillId="0" borderId="6" xfId="0" applyNumberFormat="1" applyFont="1" applyBorder="1" applyAlignment="1">
      <alignment/>
    </xf>
    <xf numFmtId="3" fontId="44" fillId="0" borderId="2" xfId="0" applyNumberFormat="1" applyFont="1" applyBorder="1" applyAlignment="1">
      <alignment/>
    </xf>
    <xf numFmtId="3" fontId="44" fillId="0" borderId="2" xfId="0" applyNumberFormat="1" applyFont="1" applyBorder="1" applyAlignment="1">
      <alignment horizontal="fill"/>
    </xf>
    <xf numFmtId="177" fontId="44" fillId="0" borderId="6" xfId="0" applyNumberFormat="1" applyFont="1" applyBorder="1" applyAlignment="1">
      <alignment/>
    </xf>
    <xf numFmtId="177" fontId="44" fillId="0" borderId="2" xfId="0" applyNumberFormat="1" applyFont="1" applyBorder="1" applyAlignment="1">
      <alignment/>
    </xf>
    <xf numFmtId="177" fontId="44" fillId="0" borderId="7" xfId="0" applyNumberFormat="1" applyFont="1" applyBorder="1" applyAlignment="1">
      <alignment/>
    </xf>
    <xf numFmtId="177" fontId="36" fillId="0" borderId="4" xfId="0" applyNumberFormat="1" applyFont="1" applyBorder="1" applyAlignment="1">
      <alignment/>
    </xf>
    <xf numFmtId="177" fontId="36" fillId="0" borderId="0" xfId="0" applyNumberFormat="1" applyFont="1" applyAlignment="1">
      <alignment/>
    </xf>
    <xf numFmtId="177" fontId="36" fillId="0" borderId="1" xfId="0" applyNumberFormat="1" applyFont="1" applyBorder="1" applyAlignment="1">
      <alignment/>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210" fontId="31" fillId="2" borderId="10" xfId="0" applyNumberFormat="1" applyFont="1" applyFill="1" applyBorder="1" applyAlignment="1">
      <alignment/>
    </xf>
    <xf numFmtId="177" fontId="30" fillId="0" borderId="22" xfId="0" applyNumberFormat="1" applyFont="1" applyFill="1" applyBorder="1" applyAlignment="1">
      <alignment horizontal="left"/>
    </xf>
    <xf numFmtId="177" fontId="34" fillId="2" borderId="32" xfId="0" applyNumberFormat="1" applyFont="1" applyFill="1" applyBorder="1" applyAlignment="1">
      <alignment/>
    </xf>
    <xf numFmtId="177" fontId="35" fillId="0" borderId="33" xfId="0" applyNumberFormat="1" applyFont="1" applyBorder="1" applyAlignment="1">
      <alignment/>
    </xf>
    <xf numFmtId="177" fontId="30" fillId="2" borderId="34" xfId="0" applyNumberFormat="1" applyFont="1" applyFill="1" applyBorder="1" applyAlignment="1">
      <alignment/>
    </xf>
    <xf numFmtId="177" fontId="30" fillId="2" borderId="35" xfId="0" applyNumberFormat="1" applyFont="1" applyFill="1" applyBorder="1" applyAlignment="1">
      <alignment/>
    </xf>
    <xf numFmtId="177" fontId="31" fillId="2" borderId="34" xfId="0" applyNumberFormat="1" applyFont="1" applyFill="1" applyBorder="1" applyAlignment="1">
      <alignment horizontal="center"/>
    </xf>
    <xf numFmtId="177" fontId="31" fillId="2" borderId="35" xfId="0" applyNumberFormat="1" applyFont="1" applyFill="1" applyBorder="1" applyAlignment="1">
      <alignment horizontal="center"/>
    </xf>
    <xf numFmtId="177" fontId="31" fillId="2" borderId="36" xfId="0" applyNumberFormat="1" applyFont="1" applyFill="1" applyBorder="1" applyAlignment="1">
      <alignment horizontal="center"/>
    </xf>
    <xf numFmtId="177" fontId="31" fillId="2" borderId="37" xfId="0" applyNumberFormat="1" applyFont="1" applyFill="1" applyBorder="1" applyAlignment="1">
      <alignment horizontal="left"/>
    </xf>
    <xf numFmtId="177" fontId="30" fillId="2" borderId="38" xfId="0" applyNumberFormat="1" applyFont="1" applyFill="1" applyBorder="1" applyAlignment="1">
      <alignment/>
    </xf>
    <xf numFmtId="2" fontId="30" fillId="2" borderId="37" xfId="0" applyNumberFormat="1" applyFont="1" applyFill="1" applyBorder="1" applyAlignment="1">
      <alignment horizontal="right"/>
    </xf>
    <xf numFmtId="2" fontId="30" fillId="2" borderId="38" xfId="0" applyNumberFormat="1" applyFont="1" applyFill="1" applyBorder="1" applyAlignment="1">
      <alignment/>
    </xf>
    <xf numFmtId="2" fontId="30" fillId="2" borderId="37" xfId="0" applyNumberFormat="1" applyFont="1" applyFill="1" applyBorder="1" applyAlignment="1">
      <alignment/>
    </xf>
    <xf numFmtId="177" fontId="31" fillId="2" borderId="38" xfId="0" applyNumberFormat="1" applyFont="1" applyFill="1" applyBorder="1" applyAlignment="1">
      <alignment/>
    </xf>
    <xf numFmtId="177" fontId="30" fillId="2" borderId="37" xfId="0" applyNumberFormat="1" applyFont="1" applyFill="1" applyBorder="1" applyAlignment="1">
      <alignment/>
    </xf>
    <xf numFmtId="177" fontId="30" fillId="2" borderId="39" xfId="0" applyNumberFormat="1" applyFont="1" applyFill="1" applyBorder="1" applyAlignment="1">
      <alignment/>
    </xf>
    <xf numFmtId="177" fontId="23" fillId="0" borderId="27" xfId="0" applyNumberFormat="1" applyFont="1" applyBorder="1" applyAlignment="1">
      <alignment horizontal="centerContinuous"/>
    </xf>
    <xf numFmtId="177" fontId="23" fillId="0" borderId="25" xfId="0" applyNumberFormat="1" applyFont="1" applyBorder="1" applyAlignment="1">
      <alignment horizontal="right"/>
    </xf>
    <xf numFmtId="3" fontId="23" fillId="0" borderId="0" xfId="0" applyNumberFormat="1" applyFont="1" applyAlignment="1">
      <alignment horizontal="centerContinuous"/>
    </xf>
    <xf numFmtId="177" fontId="23" fillId="0" borderId="0" xfId="0" applyNumberFormat="1" applyFont="1" applyAlignment="1">
      <alignment horizontal="centerContinuous"/>
    </xf>
    <xf numFmtId="0" fontId="28" fillId="0" borderId="36" xfId="21" applyFont="1" applyFill="1" applyBorder="1" applyAlignment="1">
      <alignment horizontal="centerContinuous"/>
      <protection/>
    </xf>
    <xf numFmtId="1" fontId="28" fillId="0" borderId="34" xfId="21" applyNumberFormat="1" applyFont="1" applyFill="1" applyBorder="1" applyAlignment="1">
      <alignment horizontal="centerContinuous"/>
      <protection/>
    </xf>
    <xf numFmtId="0" fontId="28" fillId="0" borderId="0" xfId="21" applyFont="1">
      <alignment/>
      <protection/>
    </xf>
    <xf numFmtId="177" fontId="13" fillId="0" borderId="10" xfId="0" applyNumberFormat="1" applyFont="1" applyFill="1" applyBorder="1" applyAlignment="1">
      <alignment horizontal="left"/>
    </xf>
    <xf numFmtId="177" fontId="13" fillId="0" borderId="10" xfId="0" applyNumberFormat="1" applyFont="1" applyFill="1" applyBorder="1" applyAlignment="1">
      <alignment/>
    </xf>
    <xf numFmtId="0" fontId="0" fillId="0" borderId="23" xfId="0" applyFill="1" applyBorder="1" applyAlignment="1">
      <alignment/>
    </xf>
    <xf numFmtId="177" fontId="13" fillId="0" borderId="22" xfId="0" applyNumberFormat="1" applyFont="1" applyFill="1" applyBorder="1" applyAlignment="1">
      <alignment/>
    </xf>
    <xf numFmtId="177" fontId="13" fillId="0" borderId="11" xfId="0" applyNumberFormat="1" applyFont="1" applyFill="1" applyBorder="1" applyAlignment="1">
      <alignment/>
    </xf>
    <xf numFmtId="177" fontId="13" fillId="0" borderId="40" xfId="0" applyNumberFormat="1" applyFont="1" applyFill="1" applyBorder="1" applyAlignment="1">
      <alignment horizontal="left"/>
    </xf>
    <xf numFmtId="177" fontId="13" fillId="0" borderId="40" xfId="0" applyNumberFormat="1" applyFont="1" applyFill="1" applyBorder="1" applyAlignment="1">
      <alignment/>
    </xf>
    <xf numFmtId="0" fontId="0" fillId="0" borderId="41" xfId="0" applyFill="1" applyBorder="1" applyAlignment="1">
      <alignment/>
    </xf>
    <xf numFmtId="177" fontId="13" fillId="0" borderId="26" xfId="0" applyNumberFormat="1" applyFont="1" applyFill="1" applyBorder="1" applyAlignment="1">
      <alignment/>
    </xf>
    <xf numFmtId="177" fontId="13" fillId="0" borderId="26" xfId="0" applyNumberFormat="1" applyFont="1" applyFill="1" applyBorder="1" applyAlignment="1">
      <alignment horizontal="centerContinuous"/>
    </xf>
    <xf numFmtId="177" fontId="13" fillId="0" borderId="42" xfId="0" applyNumberFormat="1" applyFont="1" applyFill="1" applyBorder="1" applyAlignment="1">
      <alignment horizontal="centerContinuous"/>
    </xf>
    <xf numFmtId="177" fontId="13" fillId="0" borderId="22" xfId="0" applyNumberFormat="1" applyFont="1" applyFill="1" applyBorder="1" applyAlignment="1">
      <alignment horizontal="centerContinuous"/>
    </xf>
    <xf numFmtId="177" fontId="13" fillId="0" borderId="11" xfId="0" applyNumberFormat="1" applyFont="1" applyFill="1" applyBorder="1" applyAlignment="1">
      <alignment horizontal="centerContinuous"/>
    </xf>
    <xf numFmtId="177" fontId="14" fillId="0" borderId="22" xfId="0" applyNumberFormat="1" applyFont="1" applyFill="1" applyBorder="1" applyAlignment="1">
      <alignment horizontal="right"/>
    </xf>
    <xf numFmtId="177" fontId="14" fillId="0" borderId="11" xfId="0" applyNumberFormat="1" applyFont="1" applyFill="1" applyBorder="1" applyAlignment="1">
      <alignment horizontal="right"/>
    </xf>
    <xf numFmtId="177" fontId="13" fillId="0" borderId="2" xfId="0" applyNumberFormat="1" applyFont="1" applyFill="1" applyBorder="1" applyAlignment="1">
      <alignment horizontal="left"/>
    </xf>
    <xf numFmtId="177" fontId="13" fillId="0" borderId="2" xfId="0" applyNumberFormat="1" applyFont="1" applyFill="1" applyBorder="1" applyAlignment="1">
      <alignment/>
    </xf>
    <xf numFmtId="0" fontId="0" fillId="0" borderId="43" xfId="0" applyFill="1" applyBorder="1" applyAlignment="1">
      <alignment/>
    </xf>
    <xf numFmtId="177" fontId="13" fillId="0" borderId="6" xfId="0" applyNumberFormat="1" applyFont="1" applyFill="1" applyBorder="1" applyAlignment="1">
      <alignment/>
    </xf>
    <xf numFmtId="177" fontId="13" fillId="0" borderId="7" xfId="0" applyNumberFormat="1" applyFont="1" applyFill="1" applyBorder="1" applyAlignment="1">
      <alignment/>
    </xf>
    <xf numFmtId="0" fontId="16" fillId="0" borderId="0" xfId="21" applyFont="1" applyFill="1" applyBorder="1" applyAlignment="1">
      <alignment horizontal="center"/>
      <protection/>
    </xf>
    <xf numFmtId="0" fontId="16" fillId="0" borderId="0" xfId="21" applyFont="1" applyBorder="1">
      <alignment/>
      <protection/>
    </xf>
    <xf numFmtId="183" fontId="29" fillId="0" borderId="0" xfId="15" applyNumberFormat="1" applyFont="1" applyBorder="1" applyAlignment="1">
      <alignment/>
    </xf>
    <xf numFmtId="183" fontId="28" fillId="0" borderId="2" xfId="15" applyNumberFormat="1" applyFont="1" applyBorder="1" applyAlignment="1">
      <alignment/>
    </xf>
    <xf numFmtId="183" fontId="16" fillId="0" borderId="0" xfId="15" applyNumberFormat="1" applyFont="1" applyBorder="1" applyAlignment="1">
      <alignment/>
    </xf>
    <xf numFmtId="1" fontId="28" fillId="0" borderId="44" xfId="21" applyNumberFormat="1" applyFont="1" applyFill="1" applyBorder="1" applyAlignment="1">
      <alignment horizontal="centerContinuous"/>
      <protection/>
    </xf>
    <xf numFmtId="1" fontId="28" fillId="0" borderId="45" xfId="21" applyNumberFormat="1" applyFont="1" applyFill="1" applyBorder="1" applyAlignment="1">
      <alignment horizontal="centerContinuous"/>
      <protection/>
    </xf>
    <xf numFmtId="0" fontId="6" fillId="0" borderId="0" xfId="0" applyFont="1" applyBorder="1" applyAlignment="1">
      <alignment/>
    </xf>
    <xf numFmtId="3" fontId="6" fillId="0" borderId="0" xfId="0" applyNumberFormat="1" applyFont="1" applyBorder="1" applyAlignment="1">
      <alignment horizontal="fill"/>
    </xf>
    <xf numFmtId="177" fontId="6" fillId="0" borderId="0" xfId="0" applyNumberFormat="1" applyFont="1" applyBorder="1" applyAlignment="1">
      <alignment horizontal="fill"/>
    </xf>
    <xf numFmtId="3" fontId="6" fillId="0" borderId="34" xfId="0" applyNumberFormat="1" applyFont="1" applyBorder="1" applyAlignment="1">
      <alignment/>
    </xf>
    <xf numFmtId="3" fontId="6" fillId="0" borderId="35" xfId="0" applyNumberFormat="1" applyFont="1" applyBorder="1" applyAlignment="1">
      <alignment/>
    </xf>
    <xf numFmtId="177" fontId="6" fillId="0" borderId="35" xfId="0" applyNumberFormat="1" applyFont="1" applyBorder="1" applyAlignment="1">
      <alignment/>
    </xf>
    <xf numFmtId="177" fontId="6" fillId="0" borderId="46" xfId="0" applyNumberFormat="1" applyFont="1" applyBorder="1" applyAlignment="1">
      <alignment/>
    </xf>
    <xf numFmtId="3" fontId="23" fillId="0" borderId="47" xfId="0" applyNumberFormat="1" applyFont="1" applyBorder="1" applyAlignment="1">
      <alignment/>
    </xf>
    <xf numFmtId="3" fontId="23" fillId="0" borderId="48" xfId="0" applyNumberFormat="1" applyFont="1" applyBorder="1" applyAlignment="1">
      <alignment/>
    </xf>
    <xf numFmtId="3" fontId="23" fillId="0" borderId="48" xfId="0" applyNumberFormat="1" applyFont="1" applyBorder="1" applyAlignment="1">
      <alignment horizontal="fill"/>
    </xf>
    <xf numFmtId="177" fontId="23" fillId="0" borderId="48" xfId="0" applyNumberFormat="1" applyFont="1" applyBorder="1" applyAlignment="1">
      <alignment horizontal="fill"/>
    </xf>
    <xf numFmtId="177" fontId="6" fillId="0" borderId="0" xfId="0" applyNumberFormat="1" applyFont="1" applyBorder="1" applyAlignment="1">
      <alignment/>
    </xf>
    <xf numFmtId="0" fontId="44" fillId="0" borderId="34" xfId="21" applyFont="1" applyFill="1" applyBorder="1" applyAlignment="1">
      <alignment horizontal="centerContinuous"/>
      <protection/>
    </xf>
    <xf numFmtId="0" fontId="44" fillId="0" borderId="6" xfId="21" applyFont="1" applyFill="1" applyBorder="1" applyAlignment="1">
      <alignment horizontal="centerContinuous"/>
      <protection/>
    </xf>
    <xf numFmtId="1" fontId="28" fillId="0" borderId="0" xfId="21" applyNumberFormat="1" applyFont="1" applyFill="1" applyBorder="1" applyAlignment="1">
      <alignment horizontal="centerContinuous"/>
      <protection/>
    </xf>
    <xf numFmtId="0" fontId="28" fillId="0" borderId="0" xfId="21" applyFont="1" applyFill="1" applyBorder="1" applyAlignment="1">
      <alignment horizontal="centerContinuous"/>
      <protection/>
    </xf>
    <xf numFmtId="0" fontId="29" fillId="0" borderId="0" xfId="21" applyFont="1" applyFill="1" applyBorder="1" applyAlignment="1">
      <alignment horizontal="center"/>
      <protection/>
    </xf>
    <xf numFmtId="183" fontId="28" fillId="0" borderId="0" xfId="15" applyNumberFormat="1" applyFont="1" applyBorder="1" applyAlignment="1">
      <alignment/>
    </xf>
    <xf numFmtId="0" fontId="27" fillId="0" borderId="0" xfId="21" applyBorder="1">
      <alignment/>
      <protection/>
    </xf>
    <xf numFmtId="177" fontId="6" fillId="0" borderId="27" xfId="0" applyNumberFormat="1" applyFont="1" applyBorder="1" applyAlignment="1">
      <alignment/>
    </xf>
    <xf numFmtId="177" fontId="13" fillId="2" borderId="19" xfId="0" applyNumberFormat="1" applyFont="1" applyFill="1" applyBorder="1" applyAlignment="1">
      <alignment/>
    </xf>
    <xf numFmtId="177" fontId="13" fillId="2" borderId="21" xfId="0" applyNumberFormat="1" applyFont="1" applyFill="1" applyBorder="1" applyAlignment="1">
      <alignment/>
    </xf>
    <xf numFmtId="177" fontId="13" fillId="2" borderId="20" xfId="0" applyNumberFormat="1" applyFont="1" applyFill="1" applyBorder="1" applyAlignment="1">
      <alignment/>
    </xf>
    <xf numFmtId="183" fontId="28" fillId="0" borderId="4" xfId="15" applyNumberFormat="1" applyFont="1" applyBorder="1" applyAlignment="1">
      <alignment/>
    </xf>
    <xf numFmtId="3" fontId="22" fillId="0" borderId="16" xfId="0" applyNumberFormat="1" applyFont="1" applyBorder="1" applyAlignment="1">
      <alignment/>
    </xf>
    <xf numFmtId="177" fontId="13" fillId="2" borderId="49" xfId="0" applyNumberFormat="1" applyFont="1" applyFill="1" applyBorder="1" applyAlignment="1">
      <alignment/>
    </xf>
    <xf numFmtId="177" fontId="13" fillId="2" borderId="50" xfId="0" applyNumberFormat="1" applyFont="1" applyFill="1" applyBorder="1" applyAlignment="1">
      <alignment/>
    </xf>
    <xf numFmtId="0" fontId="6" fillId="0" borderId="0" xfId="21" applyFont="1">
      <alignment/>
      <protection/>
    </xf>
    <xf numFmtId="0" fontId="16" fillId="0" borderId="6" xfId="21" applyFont="1" applyFill="1" applyBorder="1" applyAlignment="1">
      <alignment horizontal="center" wrapText="1"/>
      <protection/>
    </xf>
    <xf numFmtId="0" fontId="16" fillId="0" borderId="7" xfId="21" applyFont="1" applyFill="1" applyBorder="1" applyAlignment="1">
      <alignment horizontal="center" wrapText="1"/>
      <protection/>
    </xf>
    <xf numFmtId="177" fontId="13" fillId="2" borderId="51" xfId="0" applyNumberFormat="1" applyFont="1" applyFill="1" applyBorder="1" applyAlignment="1">
      <alignment horizontal="left"/>
    </xf>
    <xf numFmtId="177" fontId="16" fillId="0" borderId="51" xfId="0" applyNumberFormat="1" applyFont="1" applyBorder="1" applyAlignment="1">
      <alignment/>
    </xf>
    <xf numFmtId="177" fontId="13" fillId="2" borderId="52" xfId="0" applyNumberFormat="1" applyFont="1" applyFill="1" applyBorder="1" applyAlignment="1">
      <alignment/>
    </xf>
    <xf numFmtId="177" fontId="32" fillId="0" borderId="13" xfId="0" applyNumberFormat="1" applyFont="1" applyBorder="1" applyAlignment="1">
      <alignment horizontal="centerContinuous" wrapText="1"/>
    </xf>
    <xf numFmtId="177" fontId="6" fillId="0" borderId="2" xfId="0" applyNumberFormat="1" applyFont="1" applyBorder="1" applyAlignment="1">
      <alignment/>
    </xf>
    <xf numFmtId="177" fontId="6" fillId="0" borderId="0" xfId="0" applyNumberFormat="1" applyFont="1" applyBorder="1" applyAlignment="1">
      <alignment/>
    </xf>
    <xf numFmtId="177" fontId="6" fillId="0" borderId="19" xfId="0" applyNumberFormat="1" applyFont="1" applyBorder="1" applyAlignment="1">
      <alignment/>
    </xf>
    <xf numFmtId="177" fontId="6" fillId="0" borderId="22" xfId="0" applyNumberFormat="1" applyFont="1" applyBorder="1" applyAlignment="1">
      <alignment/>
    </xf>
    <xf numFmtId="177" fontId="13" fillId="2" borderId="53" xfId="0" applyNumberFormat="1" applyFont="1" applyFill="1" applyBorder="1" applyAlignment="1">
      <alignment/>
    </xf>
    <xf numFmtId="177" fontId="33" fillId="2" borderId="13" xfId="0" applyNumberFormat="1" applyFont="1" applyFill="1" applyBorder="1" applyAlignment="1">
      <alignment/>
    </xf>
    <xf numFmtId="177" fontId="33" fillId="2" borderId="15" xfId="0" applyNumberFormat="1" applyFont="1" applyFill="1" applyBorder="1" applyAlignment="1">
      <alignment/>
    </xf>
    <xf numFmtId="177" fontId="33" fillId="2" borderId="1" xfId="0" applyNumberFormat="1" applyFont="1" applyFill="1" applyBorder="1" applyAlignment="1">
      <alignment/>
    </xf>
    <xf numFmtId="177" fontId="13" fillId="2" borderId="54" xfId="0" applyNumberFormat="1" applyFont="1" applyFill="1" applyBorder="1" applyAlignment="1">
      <alignment/>
    </xf>
    <xf numFmtId="177" fontId="13" fillId="2" borderId="47" xfId="0" applyNumberFormat="1" applyFont="1" applyFill="1" applyBorder="1" applyAlignment="1">
      <alignment/>
    </xf>
    <xf numFmtId="177" fontId="13" fillId="2" borderId="55" xfId="0" applyNumberFormat="1" applyFont="1" applyFill="1" applyBorder="1" applyAlignment="1">
      <alignment/>
    </xf>
    <xf numFmtId="1" fontId="33" fillId="2" borderId="20" xfId="0" applyNumberFormat="1" applyFont="1" applyFill="1" applyBorder="1" applyAlignment="1">
      <alignment horizontal="centerContinuous" wrapText="1"/>
    </xf>
    <xf numFmtId="177" fontId="13" fillId="2" borderId="56" xfId="0" applyNumberFormat="1" applyFont="1" applyFill="1" applyBorder="1" applyAlignment="1">
      <alignment/>
    </xf>
    <xf numFmtId="177" fontId="13" fillId="2" borderId="57" xfId="0" applyNumberFormat="1" applyFont="1" applyFill="1" applyBorder="1" applyAlignment="1">
      <alignment/>
    </xf>
    <xf numFmtId="177" fontId="13" fillId="2" borderId="58" xfId="0" applyNumberFormat="1" applyFont="1" applyFill="1" applyBorder="1" applyAlignment="1">
      <alignment/>
    </xf>
    <xf numFmtId="177" fontId="13" fillId="2" borderId="59" xfId="0" applyNumberFormat="1" applyFont="1" applyFill="1" applyBorder="1" applyAlignment="1">
      <alignment/>
    </xf>
    <xf numFmtId="177" fontId="13" fillId="2" borderId="60" xfId="0" applyNumberFormat="1" applyFont="1" applyFill="1" applyBorder="1" applyAlignment="1">
      <alignment/>
    </xf>
    <xf numFmtId="3" fontId="23" fillId="0" borderId="22" xfId="0" applyNumberFormat="1" applyFont="1" applyBorder="1" applyAlignment="1">
      <alignment/>
    </xf>
    <xf numFmtId="3" fontId="23" fillId="0" borderId="10" xfId="0" applyNumberFormat="1" applyFont="1" applyBorder="1" applyAlignment="1">
      <alignment/>
    </xf>
    <xf numFmtId="3" fontId="23" fillId="0" borderId="10" xfId="0" applyNumberFormat="1" applyFont="1" applyBorder="1" applyAlignment="1">
      <alignment horizontal="fill"/>
    </xf>
    <xf numFmtId="177" fontId="23" fillId="0" borderId="10" xfId="0" applyNumberFormat="1" applyFont="1" applyBorder="1" applyAlignment="1">
      <alignment horizontal="fill"/>
    </xf>
    <xf numFmtId="177" fontId="23" fillId="0" borderId="12" xfId="0" applyNumberFormat="1" applyFont="1" applyBorder="1" applyAlignment="1">
      <alignment/>
    </xf>
    <xf numFmtId="165" fontId="23" fillId="0" borderId="11" xfId="0" applyNumberFormat="1" applyFont="1" applyBorder="1" applyAlignment="1">
      <alignment/>
    </xf>
    <xf numFmtId="3" fontId="6" fillId="0" borderId="4" xfId="0" applyNumberFormat="1" applyFont="1" applyBorder="1" applyAlignment="1">
      <alignment/>
    </xf>
    <xf numFmtId="177" fontId="6" fillId="0" borderId="61" xfId="0" applyNumberFormat="1" applyFont="1" applyBorder="1" applyAlignment="1">
      <alignment/>
    </xf>
    <xf numFmtId="0" fontId="6" fillId="0" borderId="10" xfId="0" applyFont="1" applyBorder="1" applyAlignment="1">
      <alignment/>
    </xf>
    <xf numFmtId="3" fontId="6" fillId="0" borderId="0" xfId="0" applyNumberFormat="1" applyFont="1" applyBorder="1" applyAlignment="1">
      <alignment/>
    </xf>
    <xf numFmtId="3" fontId="6" fillId="0" borderId="62" xfId="0" applyNumberFormat="1" applyFont="1" applyBorder="1" applyAlignment="1">
      <alignment/>
    </xf>
    <xf numFmtId="3" fontId="6" fillId="0" borderId="22" xfId="0" applyNumberFormat="1" applyFont="1" applyBorder="1" applyAlignment="1">
      <alignment/>
    </xf>
    <xf numFmtId="0" fontId="0" fillId="0" borderId="0" xfId="0" applyBorder="1" applyAlignment="1">
      <alignment/>
    </xf>
    <xf numFmtId="0" fontId="0" fillId="0" borderId="40" xfId="0" applyBorder="1" applyAlignment="1">
      <alignment/>
    </xf>
    <xf numFmtId="177" fontId="34" fillId="0" borderId="6" xfId="0" applyNumberFormat="1" applyFont="1" applyFill="1" applyBorder="1" applyAlignment="1">
      <alignment horizontal="center"/>
    </xf>
    <xf numFmtId="177" fontId="34" fillId="0" borderId="7" xfId="0" applyNumberFormat="1" applyFont="1" applyFill="1" applyBorder="1" applyAlignment="1">
      <alignment/>
    </xf>
    <xf numFmtId="177" fontId="13" fillId="0" borderId="22" xfId="0" applyNumberFormat="1" applyFont="1" applyFill="1" applyBorder="1" applyAlignment="1">
      <alignment horizontal="left"/>
    </xf>
    <xf numFmtId="177" fontId="6" fillId="0" borderId="63" xfId="0" applyNumberFormat="1" applyFont="1" applyFill="1" applyBorder="1" applyAlignment="1">
      <alignment/>
    </xf>
    <xf numFmtId="177" fontId="34" fillId="0" borderId="19" xfId="0" applyNumberFormat="1" applyFont="1" applyFill="1" applyBorder="1" applyAlignment="1">
      <alignment horizontal="center"/>
    </xf>
    <xf numFmtId="177" fontId="35" fillId="0" borderId="64" xfId="0" applyNumberFormat="1" applyFont="1" applyFill="1" applyBorder="1" applyAlignment="1">
      <alignment/>
    </xf>
    <xf numFmtId="177" fontId="6" fillId="0" borderId="65" xfId="0" applyNumberFormat="1" applyFont="1" applyFill="1" applyBorder="1" applyAlignment="1">
      <alignment/>
    </xf>
    <xf numFmtId="177" fontId="34" fillId="0" borderId="2" xfId="0" applyNumberFormat="1" applyFont="1" applyFill="1" applyBorder="1" applyAlignment="1">
      <alignment/>
    </xf>
    <xf numFmtId="177" fontId="6" fillId="0" borderId="5" xfId="0" applyNumberFormat="1" applyFont="1" applyBorder="1" applyAlignment="1">
      <alignment/>
    </xf>
    <xf numFmtId="177" fontId="6" fillId="0" borderId="7" xfId="0" applyNumberFormat="1" applyFont="1" applyBorder="1" applyAlignment="1">
      <alignment/>
    </xf>
    <xf numFmtId="177" fontId="6" fillId="0" borderId="66" xfId="0" applyNumberFormat="1" applyFont="1" applyBorder="1" applyAlignment="1">
      <alignment/>
    </xf>
    <xf numFmtId="177" fontId="34" fillId="2" borderId="67" xfId="0" applyNumberFormat="1" applyFont="1" applyFill="1" applyBorder="1" applyAlignment="1">
      <alignment/>
    </xf>
    <xf numFmtId="177" fontId="6" fillId="0" borderId="40" xfId="0" applyNumberFormat="1" applyFont="1" applyBorder="1" applyAlignment="1">
      <alignment/>
    </xf>
    <xf numFmtId="177" fontId="6" fillId="0" borderId="68" xfId="0" applyNumberFormat="1" applyFont="1" applyBorder="1" applyAlignment="1">
      <alignment/>
    </xf>
    <xf numFmtId="177" fontId="6" fillId="0" borderId="69" xfId="0" applyNumberFormat="1" applyFont="1" applyBorder="1" applyAlignment="1">
      <alignment/>
    </xf>
    <xf numFmtId="3" fontId="6" fillId="0" borderId="26" xfId="0" applyNumberFormat="1" applyFont="1" applyBorder="1" applyAlignment="1">
      <alignment/>
    </xf>
    <xf numFmtId="3" fontId="6" fillId="0" borderId="40" xfId="0" applyNumberFormat="1" applyFont="1" applyBorder="1" applyAlignment="1">
      <alignment horizontal="fill"/>
    </xf>
    <xf numFmtId="177" fontId="6" fillId="0" borderId="40" xfId="0" applyNumberFormat="1" applyFont="1" applyBorder="1" applyAlignment="1">
      <alignment horizontal="fill"/>
    </xf>
    <xf numFmtId="3" fontId="6" fillId="0" borderId="40" xfId="0" applyNumberFormat="1" applyFont="1" applyBorder="1" applyAlignment="1">
      <alignment/>
    </xf>
    <xf numFmtId="3" fontId="6" fillId="0" borderId="40" xfId="0" applyNumberFormat="1" applyFont="1" applyBorder="1" applyAlignment="1">
      <alignment/>
    </xf>
    <xf numFmtId="177" fontId="6" fillId="0" borderId="4" xfId="0" applyNumberFormat="1" applyFont="1" applyBorder="1" applyAlignment="1">
      <alignment/>
    </xf>
    <xf numFmtId="177" fontId="6" fillId="0" borderId="70" xfId="0" applyNumberFormat="1" applyFont="1" applyBorder="1" applyAlignment="1">
      <alignment/>
    </xf>
    <xf numFmtId="1" fontId="32" fillId="0" borderId="13" xfId="0" applyNumberFormat="1" applyFont="1" applyBorder="1" applyAlignment="1">
      <alignment horizontal="centerContinuous"/>
    </xf>
    <xf numFmtId="1" fontId="32" fillId="0" borderId="14" xfId="0" applyNumberFormat="1" applyFont="1" applyBorder="1" applyAlignment="1">
      <alignment horizontal="centerContinuous"/>
    </xf>
    <xf numFmtId="177" fontId="6" fillId="0" borderId="71" xfId="0" applyNumberFormat="1" applyFont="1" applyBorder="1" applyAlignment="1">
      <alignment/>
    </xf>
    <xf numFmtId="165" fontId="6" fillId="0" borderId="72" xfId="0" applyNumberFormat="1" applyFont="1" applyBorder="1" applyAlignment="1">
      <alignment/>
    </xf>
    <xf numFmtId="165" fontId="6" fillId="0" borderId="73" xfId="0" applyNumberFormat="1" applyFont="1" applyBorder="1" applyAlignment="1">
      <alignment/>
    </xf>
    <xf numFmtId="177" fontId="6" fillId="0" borderId="73" xfId="0" applyNumberFormat="1" applyFont="1" applyBorder="1" applyAlignment="1">
      <alignment/>
    </xf>
    <xf numFmtId="177" fontId="6" fillId="0" borderId="74" xfId="0" applyNumberFormat="1" applyFont="1" applyBorder="1" applyAlignment="1">
      <alignment/>
    </xf>
    <xf numFmtId="177" fontId="6" fillId="0" borderId="75" xfId="0" applyNumberFormat="1" applyFont="1" applyBorder="1" applyAlignment="1">
      <alignment/>
    </xf>
    <xf numFmtId="177" fontId="23" fillId="0" borderId="76" xfId="0" applyNumberFormat="1" applyFont="1" applyBorder="1" applyAlignment="1">
      <alignment/>
    </xf>
    <xf numFmtId="177" fontId="6" fillId="0" borderId="77" xfId="0" applyNumberFormat="1" applyFont="1" applyBorder="1" applyAlignment="1">
      <alignment/>
    </xf>
    <xf numFmtId="0" fontId="28" fillId="0" borderId="0" xfId="21" applyFont="1" applyBorder="1" applyAlignment="1">
      <alignment wrapText="1"/>
      <protection/>
    </xf>
    <xf numFmtId="0" fontId="16" fillId="0" borderId="0" xfId="21" applyFont="1" applyBorder="1" applyAlignment="1">
      <alignment horizontal="left" indent="1"/>
      <protection/>
    </xf>
    <xf numFmtId="0" fontId="28" fillId="0" borderId="0" xfId="21" applyFont="1" applyBorder="1">
      <alignment/>
      <protection/>
    </xf>
    <xf numFmtId="0" fontId="27" fillId="0" borderId="0" xfId="21" applyFont="1">
      <alignment/>
      <protection/>
    </xf>
    <xf numFmtId="183" fontId="16" fillId="0" borderId="0" xfId="15" applyNumberFormat="1" applyFont="1" applyBorder="1" applyAlignment="1">
      <alignment horizontal="right"/>
    </xf>
    <xf numFmtId="49" fontId="16" fillId="0" borderId="4" xfId="15" applyNumberFormat="1" applyFont="1" applyBorder="1" applyAlignment="1">
      <alignment horizontal="right"/>
    </xf>
    <xf numFmtId="0" fontId="36" fillId="0" borderId="0" xfId="21" applyFont="1" applyBorder="1" applyAlignment="1">
      <alignment horizontal="centerContinuous"/>
      <protection/>
    </xf>
    <xf numFmtId="0" fontId="36" fillId="0" borderId="0" xfId="0" applyFont="1" applyBorder="1" applyAlignment="1">
      <alignment horizontal="centerContinuous"/>
    </xf>
    <xf numFmtId="0" fontId="0" fillId="0" borderId="0" xfId="0" applyBorder="1" applyAlignment="1">
      <alignment horizontal="centerContinuous"/>
    </xf>
    <xf numFmtId="0" fontId="29" fillId="0" borderId="0" xfId="0" applyFont="1" applyBorder="1" applyAlignment="1">
      <alignment wrapText="1"/>
    </xf>
    <xf numFmtId="0" fontId="27" fillId="0" borderId="0" xfId="0" applyFont="1" applyBorder="1" applyAlignment="1">
      <alignment wrapText="1"/>
    </xf>
    <xf numFmtId="0" fontId="27" fillId="0" borderId="0" xfId="0" applyFont="1" applyBorder="1" applyAlignment="1">
      <alignment wrapText="1"/>
    </xf>
    <xf numFmtId="0" fontId="27" fillId="0" borderId="0" xfId="0" applyFont="1" applyAlignment="1">
      <alignment/>
    </xf>
    <xf numFmtId="0" fontId="16" fillId="0" borderId="0" xfId="0" applyFont="1" applyAlignment="1">
      <alignment/>
    </xf>
    <xf numFmtId="177" fontId="5" fillId="0" borderId="28" xfId="0" applyNumberFormat="1" applyFont="1" applyBorder="1" applyAlignment="1">
      <alignment/>
    </xf>
    <xf numFmtId="177" fontId="5" fillId="0" borderId="29" xfId="0" applyNumberFormat="1" applyFont="1" applyBorder="1" applyAlignment="1">
      <alignment/>
    </xf>
    <xf numFmtId="177" fontId="5" fillId="0" borderId="31" xfId="0" applyNumberFormat="1" applyFont="1" applyBorder="1" applyAlignment="1">
      <alignment/>
    </xf>
    <xf numFmtId="1" fontId="33" fillId="2" borderId="19" xfId="0" applyNumberFormat="1" applyFont="1" applyFill="1" applyBorder="1" applyAlignment="1">
      <alignment horizontal="centerContinuous" wrapText="1"/>
    </xf>
    <xf numFmtId="177" fontId="33" fillId="2" borderId="3" xfId="0" applyNumberFormat="1" applyFont="1" applyFill="1" applyBorder="1" applyAlignment="1">
      <alignment horizontal="center" wrapText="1"/>
    </xf>
    <xf numFmtId="177" fontId="33" fillId="2" borderId="2" xfId="0" applyNumberFormat="1" applyFont="1" applyFill="1" applyBorder="1" applyAlignment="1">
      <alignment horizontal="center" wrapText="1"/>
    </xf>
    <xf numFmtId="177" fontId="33" fillId="2" borderId="6" xfId="0" applyNumberFormat="1" applyFont="1" applyFill="1" applyBorder="1" applyAlignment="1">
      <alignment horizontal="center" wrapText="1"/>
    </xf>
    <xf numFmtId="177" fontId="33" fillId="2" borderId="78" xfId="0" applyNumberFormat="1" applyFont="1" applyFill="1" applyBorder="1" applyAlignment="1">
      <alignment horizontal="center" wrapText="1"/>
    </xf>
    <xf numFmtId="218" fontId="6" fillId="0" borderId="73" xfId="0" applyNumberFormat="1" applyFont="1" applyBorder="1" applyAlignment="1">
      <alignment/>
    </xf>
    <xf numFmtId="0" fontId="27" fillId="0" borderId="0" xfId="21" applyFont="1" applyAlignment="1">
      <alignment horizontal="centerContinuous"/>
      <protection/>
    </xf>
    <xf numFmtId="0" fontId="0" fillId="0" borderId="2" xfId="0" applyBorder="1" applyAlignment="1">
      <alignment horizontal="centerContinuous"/>
    </xf>
    <xf numFmtId="0" fontId="0" fillId="0" borderId="7" xfId="0" applyBorder="1" applyAlignment="1">
      <alignment horizontal="centerContinuous"/>
    </xf>
    <xf numFmtId="177" fontId="0" fillId="0" borderId="23" xfId="0" applyNumberFormat="1" applyFill="1" applyBorder="1" applyAlignment="1">
      <alignment/>
    </xf>
    <xf numFmtId="177" fontId="36" fillId="0" borderId="0" xfId="0" applyNumberFormat="1" applyFont="1" applyBorder="1" applyAlignment="1">
      <alignment/>
    </xf>
    <xf numFmtId="3" fontId="46" fillId="0" borderId="13" xfId="0" applyNumberFormat="1" applyFont="1" applyBorder="1" applyAlignment="1">
      <alignment/>
    </xf>
    <xf numFmtId="3" fontId="46" fillId="0" borderId="14" xfId="0" applyNumberFormat="1" applyFont="1" applyBorder="1" applyAlignment="1">
      <alignment/>
    </xf>
    <xf numFmtId="177" fontId="46" fillId="0" borderId="13" xfId="0" applyNumberFormat="1" applyFont="1" applyBorder="1" applyAlignment="1">
      <alignment horizontal="centerContinuous"/>
    </xf>
    <xf numFmtId="177" fontId="46" fillId="0" borderId="14" xfId="0" applyNumberFormat="1" applyFont="1" applyBorder="1" applyAlignment="1">
      <alignment horizontal="centerContinuous"/>
    </xf>
    <xf numFmtId="177" fontId="46" fillId="0" borderId="14" xfId="0" applyNumberFormat="1" applyFont="1" applyBorder="1" applyAlignment="1">
      <alignment/>
    </xf>
    <xf numFmtId="1" fontId="46" fillId="0" borderId="13" xfId="0" applyNumberFormat="1" applyFont="1" applyBorder="1" applyAlignment="1">
      <alignment horizontal="centerContinuous"/>
    </xf>
    <xf numFmtId="1" fontId="46" fillId="0" borderId="14" xfId="0" applyNumberFormat="1" applyFont="1" applyBorder="1" applyAlignment="1">
      <alignment horizontal="centerContinuous"/>
    </xf>
    <xf numFmtId="1" fontId="46" fillId="0" borderId="15" xfId="0" applyNumberFormat="1" applyFont="1" applyBorder="1" applyAlignment="1">
      <alignment horizontal="centerContinuous"/>
    </xf>
    <xf numFmtId="3" fontId="46" fillId="0" borderId="4" xfId="0" applyNumberFormat="1" applyFont="1" applyBorder="1" applyAlignment="1">
      <alignment/>
    </xf>
    <xf numFmtId="3" fontId="47" fillId="0" borderId="0" xfId="0" applyNumberFormat="1" applyFont="1" applyAlignment="1">
      <alignment horizontal="centerContinuous"/>
    </xf>
    <xf numFmtId="3" fontId="46" fillId="0" borderId="0" xfId="0" applyNumberFormat="1" applyFont="1" applyAlignment="1">
      <alignment horizontal="centerContinuous"/>
    </xf>
    <xf numFmtId="3" fontId="46" fillId="0" borderId="0" xfId="0" applyNumberFormat="1" applyFont="1" applyAlignment="1">
      <alignment/>
    </xf>
    <xf numFmtId="177" fontId="46" fillId="0" borderId="6" xfId="0" applyNumberFormat="1" applyFont="1" applyBorder="1" applyAlignment="1">
      <alignment horizontal="centerContinuous" vertical="top"/>
    </xf>
    <xf numFmtId="177" fontId="46" fillId="0" borderId="2" xfId="0" applyNumberFormat="1" applyFont="1" applyBorder="1" applyAlignment="1">
      <alignment horizontal="centerContinuous"/>
    </xf>
    <xf numFmtId="177" fontId="46" fillId="0" borderId="2" xfId="0" applyNumberFormat="1" applyFont="1" applyBorder="1" applyAlignment="1">
      <alignment/>
    </xf>
    <xf numFmtId="177" fontId="46" fillId="0" borderId="6" xfId="0" applyNumberFormat="1" applyFont="1" applyBorder="1" applyAlignment="1">
      <alignment horizontal="centerContinuous" wrapText="1"/>
    </xf>
    <xf numFmtId="177" fontId="47" fillId="0" borderId="2" xfId="0" applyNumberFormat="1" applyFont="1" applyBorder="1" applyAlignment="1">
      <alignment horizontal="centerContinuous" wrapText="1"/>
    </xf>
    <xf numFmtId="177" fontId="46" fillId="0" borderId="2" xfId="0" applyNumberFormat="1" applyFont="1" applyBorder="1" applyAlignment="1">
      <alignment wrapText="1"/>
    </xf>
    <xf numFmtId="177" fontId="46" fillId="0" borderId="7" xfId="0" applyNumberFormat="1" applyFont="1" applyBorder="1" applyAlignment="1">
      <alignment horizontal="centerContinuous"/>
    </xf>
    <xf numFmtId="3" fontId="35" fillId="0" borderId="17" xfId="0" applyNumberFormat="1" applyFont="1" applyBorder="1" applyAlignment="1">
      <alignment/>
    </xf>
    <xf numFmtId="3" fontId="46" fillId="0" borderId="16" xfId="0" applyNumberFormat="1" applyFont="1" applyBorder="1" applyAlignment="1">
      <alignment/>
    </xf>
    <xf numFmtId="177" fontId="46" fillId="0" borderId="17" xfId="0" applyNumberFormat="1" applyFont="1" applyBorder="1" applyAlignment="1">
      <alignment horizontal="right"/>
    </xf>
    <xf numFmtId="177" fontId="46" fillId="0" borderId="16" xfId="0" applyNumberFormat="1" applyFont="1" applyBorder="1" applyAlignment="1">
      <alignment horizontal="center"/>
    </xf>
    <xf numFmtId="177" fontId="46" fillId="0" borderId="16" xfId="0" applyNumberFormat="1" applyFont="1" applyBorder="1" applyAlignment="1">
      <alignment horizontal="right"/>
    </xf>
    <xf numFmtId="177" fontId="46" fillId="0" borderId="16" xfId="0" applyNumberFormat="1" applyFont="1" applyBorder="1" applyAlignment="1">
      <alignment/>
    </xf>
    <xf numFmtId="177" fontId="46" fillId="0" borderId="18" xfId="0" applyNumberFormat="1" applyFont="1" applyBorder="1" applyAlignment="1">
      <alignment horizontal="right"/>
    </xf>
    <xf numFmtId="3" fontId="46" fillId="0" borderId="22" xfId="0" applyNumberFormat="1" applyFont="1" applyBorder="1" applyAlignment="1">
      <alignment/>
    </xf>
    <xf numFmtId="177" fontId="46" fillId="0" borderId="22" xfId="0" applyNumberFormat="1" applyFont="1" applyBorder="1" applyAlignment="1">
      <alignment/>
    </xf>
    <xf numFmtId="177" fontId="46" fillId="0" borderId="79" xfId="0" applyNumberFormat="1" applyFont="1" applyBorder="1" applyAlignment="1">
      <alignment/>
    </xf>
    <xf numFmtId="177" fontId="46" fillId="0" borderId="10" xfId="0" applyNumberFormat="1" applyFont="1" applyBorder="1" applyAlignment="1">
      <alignment/>
    </xf>
    <xf numFmtId="165" fontId="46" fillId="0" borderId="11" xfId="0" applyNumberFormat="1" applyFont="1" applyBorder="1" applyAlignment="1">
      <alignment/>
    </xf>
    <xf numFmtId="3" fontId="46" fillId="0" borderId="26" xfId="0" applyNumberFormat="1" applyFont="1" applyBorder="1" applyAlignment="1">
      <alignment/>
    </xf>
    <xf numFmtId="3" fontId="46" fillId="0" borderId="40" xfId="0" applyNumberFormat="1" applyFont="1" applyBorder="1" applyAlignment="1">
      <alignment/>
    </xf>
    <xf numFmtId="177" fontId="46" fillId="0" borderId="26" xfId="0" applyNumberFormat="1" applyFont="1" applyBorder="1" applyAlignment="1">
      <alignment/>
    </xf>
    <xf numFmtId="177" fontId="46" fillId="0" borderId="40" xfId="0" applyNumberFormat="1" applyFont="1" applyBorder="1" applyAlignment="1">
      <alignment/>
    </xf>
    <xf numFmtId="177" fontId="46" fillId="0" borderId="42" xfId="0" applyNumberFormat="1" applyFont="1" applyBorder="1" applyAlignment="1">
      <alignment/>
    </xf>
    <xf numFmtId="3" fontId="46" fillId="0" borderId="6" xfId="0" applyNumberFormat="1" applyFont="1" applyBorder="1" applyAlignment="1">
      <alignment/>
    </xf>
    <xf numFmtId="3" fontId="46" fillId="0" borderId="2" xfId="0" applyNumberFormat="1" applyFont="1" applyBorder="1" applyAlignment="1">
      <alignment horizontal="centerContinuous"/>
    </xf>
    <xf numFmtId="3" fontId="46" fillId="0" borderId="2" xfId="0" applyNumberFormat="1" applyFont="1" applyBorder="1" applyAlignment="1">
      <alignment horizontal="fill"/>
    </xf>
    <xf numFmtId="3" fontId="46" fillId="0" borderId="2" xfId="0" applyNumberFormat="1" applyFont="1" applyBorder="1" applyAlignment="1">
      <alignment/>
    </xf>
    <xf numFmtId="177" fontId="46" fillId="0" borderId="6" xfId="0" applyNumberFormat="1" applyFont="1" applyBorder="1" applyAlignment="1">
      <alignment/>
    </xf>
    <xf numFmtId="177" fontId="46" fillId="0" borderId="7" xfId="0" applyNumberFormat="1" applyFont="1" applyBorder="1" applyAlignment="1">
      <alignment/>
    </xf>
    <xf numFmtId="177" fontId="30" fillId="2" borderId="29" xfId="0" applyNumberFormat="1" applyFont="1" applyFill="1" applyBorder="1" applyAlignment="1">
      <alignment/>
    </xf>
    <xf numFmtId="177" fontId="30" fillId="2" borderId="28" xfId="0" applyNumberFormat="1" applyFont="1" applyFill="1" applyBorder="1" applyAlignment="1">
      <alignment/>
    </xf>
    <xf numFmtId="177" fontId="30" fillId="2" borderId="31" xfId="0" applyNumberFormat="1" applyFont="1" applyFill="1" applyBorder="1" applyAlignment="1">
      <alignment/>
    </xf>
    <xf numFmtId="3" fontId="6" fillId="0" borderId="0" xfId="0" applyNumberFormat="1" applyFont="1" applyAlignment="1">
      <alignment/>
    </xf>
    <xf numFmtId="177" fontId="4" fillId="0" borderId="10" xfId="0" applyNumberFormat="1" applyFont="1" applyBorder="1" applyAlignment="1">
      <alignment/>
    </xf>
    <xf numFmtId="177" fontId="4" fillId="0" borderId="22" xfId="0" applyNumberFormat="1" applyFont="1" applyBorder="1" applyAlignment="1">
      <alignment/>
    </xf>
    <xf numFmtId="165" fontId="32" fillId="0" borderId="2" xfId="0" applyNumberFormat="1" applyFont="1" applyBorder="1" applyAlignment="1">
      <alignment/>
    </xf>
    <xf numFmtId="177" fontId="49" fillId="0" borderId="11" xfId="0" applyNumberFormat="1" applyFont="1" applyBorder="1" applyAlignment="1">
      <alignment/>
    </xf>
    <xf numFmtId="177" fontId="50" fillId="0" borderId="0" xfId="0" applyNumberFormat="1" applyFont="1" applyAlignment="1">
      <alignment/>
    </xf>
    <xf numFmtId="177" fontId="50" fillId="0" borderId="0" xfId="0" applyNumberFormat="1" applyFont="1" applyAlignment="1">
      <alignment/>
    </xf>
    <xf numFmtId="177" fontId="30" fillId="2" borderId="0" xfId="0" applyNumberFormat="1" applyFont="1" applyFill="1" applyBorder="1" applyAlignment="1">
      <alignment/>
    </xf>
    <xf numFmtId="0" fontId="27" fillId="0" borderId="0" xfId="0" applyFont="1" applyBorder="1" applyAlignment="1">
      <alignment wrapText="1"/>
    </xf>
    <xf numFmtId="0" fontId="27" fillId="0" borderId="0" xfId="0" applyFont="1" applyBorder="1" applyAlignment="1">
      <alignment wrapText="1"/>
    </xf>
    <xf numFmtId="0" fontId="27" fillId="0" borderId="0" xfId="0" applyFont="1" applyBorder="1" applyAlignment="1">
      <alignment wrapText="1"/>
    </xf>
    <xf numFmtId="0" fontId="29" fillId="0" borderId="0" xfId="0" applyFont="1" applyBorder="1" applyAlignment="1">
      <alignment wrapText="1"/>
    </xf>
    <xf numFmtId="0" fontId="27" fillId="0" borderId="0" xfId="0" applyFont="1" applyBorder="1" applyAlignment="1">
      <alignment wrapText="1"/>
    </xf>
    <xf numFmtId="0" fontId="16" fillId="0" borderId="5" xfId="21" applyFont="1" applyFill="1" applyBorder="1" applyAlignment="1">
      <alignment/>
      <protection/>
    </xf>
    <xf numFmtId="0" fontId="29" fillId="0" borderId="0" xfId="0" applyFont="1" applyBorder="1" applyAlignment="1">
      <alignment wrapText="1"/>
    </xf>
    <xf numFmtId="0" fontId="27" fillId="0" borderId="0" xfId="0" applyFont="1" applyBorder="1" applyAlignment="1">
      <alignment wrapText="1"/>
    </xf>
    <xf numFmtId="0" fontId="27" fillId="0" borderId="0" xfId="0" applyFont="1" applyBorder="1" applyAlignment="1">
      <alignment wrapText="1"/>
    </xf>
    <xf numFmtId="3" fontId="23" fillId="0" borderId="6" xfId="0" applyNumberFormat="1" applyFont="1" applyBorder="1" applyAlignment="1">
      <alignment/>
    </xf>
    <xf numFmtId="0" fontId="0" fillId="0" borderId="2" xfId="0" applyBorder="1" applyAlignment="1">
      <alignment/>
    </xf>
    <xf numFmtId="3" fontId="6" fillId="0" borderId="26" xfId="0" applyNumberFormat="1" applyFont="1" applyBorder="1" applyAlignment="1">
      <alignment/>
    </xf>
    <xf numFmtId="0" fontId="0" fillId="0" borderId="40" xfId="0" applyBorder="1" applyAlignment="1">
      <alignment/>
    </xf>
    <xf numFmtId="3" fontId="36" fillId="0" borderId="40" xfId="0" applyNumberFormat="1" applyFont="1" applyBorder="1" applyAlignment="1">
      <alignment/>
    </xf>
    <xf numFmtId="3" fontId="36" fillId="0" borderId="42" xfId="0" applyNumberFormat="1" applyFont="1" applyBorder="1" applyAlignment="1">
      <alignment/>
    </xf>
    <xf numFmtId="3" fontId="36" fillId="0" borderId="29" xfId="0" applyNumberFormat="1" applyFont="1" applyBorder="1" applyAlignment="1">
      <alignment/>
    </xf>
    <xf numFmtId="3" fontId="36" fillId="0" borderId="31" xfId="0" applyNumberFormat="1" applyFont="1" applyBorder="1" applyAlignment="1">
      <alignment/>
    </xf>
    <xf numFmtId="3" fontId="46" fillId="0" borderId="79" xfId="0" applyNumberFormat="1" applyFont="1" applyBorder="1" applyAlignment="1">
      <alignment/>
    </xf>
    <xf numFmtId="0" fontId="48" fillId="0" borderId="79" xfId="0" applyFont="1" applyBorder="1" applyAlignment="1">
      <alignment/>
    </xf>
    <xf numFmtId="0" fontId="48" fillId="0" borderId="80" xfId="0" applyFont="1" applyBorder="1" applyAlignment="1">
      <alignment/>
    </xf>
    <xf numFmtId="3" fontId="6" fillId="0" borderId="0" xfId="0" applyNumberFormat="1" applyFont="1" applyAlignment="1">
      <alignment wrapText="1"/>
    </xf>
    <xf numFmtId="0" fontId="0" fillId="0" borderId="0" xfId="0" applyAlignment="1">
      <alignment wrapText="1"/>
    </xf>
    <xf numFmtId="3" fontId="36" fillId="0" borderId="79" xfId="0" applyNumberFormat="1" applyFont="1" applyBorder="1" applyAlignment="1">
      <alignment/>
    </xf>
    <xf numFmtId="3" fontId="36" fillId="0" borderId="80" xfId="0" applyNumberFormat="1" applyFont="1" applyBorder="1" applyAlignment="1">
      <alignment/>
    </xf>
    <xf numFmtId="177" fontId="23" fillId="0" borderId="19" xfId="0" applyNumberFormat="1" applyFont="1" applyBorder="1" applyAlignment="1">
      <alignment horizontal="center"/>
    </xf>
    <xf numFmtId="177" fontId="23" fillId="0" borderId="20" xfId="0" applyNumberFormat="1" applyFont="1" applyBorder="1" applyAlignment="1">
      <alignment horizontal="center"/>
    </xf>
    <xf numFmtId="177" fontId="23" fillId="0" borderId="21" xfId="0" applyNumberFormat="1" applyFont="1" applyBorder="1" applyAlignment="1">
      <alignment horizontal="center"/>
    </xf>
    <xf numFmtId="3" fontId="23" fillId="0" borderId="28" xfId="0" applyNumberFormat="1" applyFont="1" applyBorder="1" applyAlignment="1">
      <alignment/>
    </xf>
    <xf numFmtId="0" fontId="0" fillId="0" borderId="29" xfId="0" applyBorder="1" applyAlignment="1">
      <alignment/>
    </xf>
    <xf numFmtId="3" fontId="6" fillId="0" borderId="13" xfId="0" applyNumberFormat="1" applyFont="1" applyBorder="1" applyAlignment="1">
      <alignment/>
    </xf>
    <xf numFmtId="0" fontId="0" fillId="0" borderId="14" xfId="0" applyBorder="1" applyAlignment="1">
      <alignment/>
    </xf>
    <xf numFmtId="0" fontId="6" fillId="0" borderId="26" xfId="0" applyFont="1" applyBorder="1" applyAlignment="1">
      <alignment/>
    </xf>
    <xf numFmtId="0" fontId="6" fillId="0" borderId="81" xfId="0" applyFont="1" applyBorder="1" applyAlignment="1">
      <alignment/>
    </xf>
    <xf numFmtId="3" fontId="6" fillId="0" borderId="40" xfId="0" applyNumberFormat="1" applyFont="1" applyBorder="1" applyAlignment="1">
      <alignment/>
    </xf>
    <xf numFmtId="3" fontId="6" fillId="0" borderId="10" xfId="0" applyNumberFormat="1" applyFont="1" applyBorder="1" applyAlignment="1">
      <alignment/>
    </xf>
    <xf numFmtId="0" fontId="0" fillId="0" borderId="10" xfId="0" applyBorder="1" applyAlignment="1">
      <alignment/>
    </xf>
    <xf numFmtId="0" fontId="28" fillId="0" borderId="6" xfId="21" applyFont="1" applyFill="1" applyBorder="1" applyAlignment="1">
      <alignment horizontal="center"/>
      <protection/>
    </xf>
    <xf numFmtId="0" fontId="28" fillId="0" borderId="7" xfId="21" applyFont="1" applyFill="1" applyBorder="1" applyAlignment="1">
      <alignment horizontal="center"/>
      <protection/>
    </xf>
    <xf numFmtId="0" fontId="28" fillId="0" borderId="24" xfId="21" applyFont="1" applyFill="1" applyBorder="1" applyAlignment="1">
      <alignment/>
      <protection/>
    </xf>
    <xf numFmtId="0" fontId="27" fillId="0" borderId="0" xfId="0" applyFont="1" applyBorder="1" applyAlignment="1">
      <alignment wrapText="1"/>
    </xf>
    <xf numFmtId="0" fontId="16" fillId="0" borderId="0" xfId="0" applyFont="1" applyBorder="1" applyAlignment="1">
      <alignment wrapText="1"/>
    </xf>
    <xf numFmtId="0" fontId="23" fillId="0" borderId="0" xfId="21" applyFont="1" applyAlignment="1">
      <alignment horizontal="center"/>
      <protection/>
    </xf>
    <xf numFmtId="0" fontId="0" fillId="0" borderId="0" xfId="0" applyBorder="1" applyAlignment="1">
      <alignment horizontal="center"/>
    </xf>
    <xf numFmtId="0" fontId="0" fillId="0" borderId="0" xfId="0" applyBorder="1" applyAlignment="1">
      <alignment/>
    </xf>
    <xf numFmtId="3" fontId="23" fillId="0" borderId="0" xfId="21" applyNumberFormat="1" applyFont="1" applyAlignment="1">
      <alignment horizontal="center"/>
      <protection/>
    </xf>
    <xf numFmtId="0" fontId="29" fillId="0" borderId="0" xfId="0" applyFont="1" applyBorder="1" applyAlignment="1">
      <alignment horizontal="center"/>
    </xf>
    <xf numFmtId="0" fontId="27" fillId="0" borderId="0" xfId="0" applyFont="1" applyBorder="1" applyAlignment="1">
      <alignment horizontal="center"/>
    </xf>
    <xf numFmtId="0" fontId="27" fillId="0" borderId="0" xfId="0" applyFont="1" applyBorder="1" applyAlignment="1">
      <alignment/>
    </xf>
    <xf numFmtId="0" fontId="27" fillId="0" borderId="0" xfId="0" applyFont="1" applyBorder="1" applyAlignment="1">
      <alignment/>
    </xf>
    <xf numFmtId="177" fontId="5" fillId="0" borderId="0" xfId="0" applyNumberFormat="1" applyFont="1" applyAlignment="1">
      <alignment wrapText="1"/>
    </xf>
    <xf numFmtId="1" fontId="33" fillId="2" borderId="82" xfId="0" applyNumberFormat="1" applyFont="1" applyFill="1" applyBorder="1" applyAlignment="1">
      <alignment horizontal="center"/>
    </xf>
    <xf numFmtId="1" fontId="33" fillId="2" borderId="83" xfId="0" applyNumberFormat="1" applyFont="1" applyFill="1" applyBorder="1" applyAlignment="1">
      <alignment horizontal="center"/>
    </xf>
    <xf numFmtId="177" fontId="31" fillId="2" borderId="34" xfId="0" applyNumberFormat="1" applyFont="1" applyFill="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177" fontId="31" fillId="2" borderId="4" xfId="0" applyNumberFormat="1" applyFont="1" applyFill="1" applyBorder="1" applyAlignment="1">
      <alignment horizontal="center"/>
    </xf>
    <xf numFmtId="0" fontId="0" fillId="0" borderId="1" xfId="0" applyBorder="1" applyAlignment="1">
      <alignment horizontal="center"/>
    </xf>
    <xf numFmtId="177" fontId="31" fillId="2" borderId="6" xfId="0" applyNumberFormat="1" applyFont="1" applyFill="1" applyBorder="1" applyAlignment="1">
      <alignment horizontal="center"/>
    </xf>
    <xf numFmtId="0" fontId="0" fillId="0" borderId="2" xfId="0" applyBorder="1" applyAlignment="1">
      <alignment horizontal="center"/>
    </xf>
    <xf numFmtId="0" fontId="0" fillId="0" borderId="7" xfId="0" applyBorder="1" applyAlignment="1">
      <alignment horizontal="center"/>
    </xf>
    <xf numFmtId="177" fontId="33" fillId="2" borderId="19" xfId="0" applyNumberFormat="1" applyFont="1" applyFill="1" applyBorder="1" applyAlignment="1">
      <alignment horizontal="center" wrapText="1"/>
    </xf>
    <xf numFmtId="0" fontId="0" fillId="0" borderId="20" xfId="0" applyBorder="1" applyAlignment="1">
      <alignment horizontal="center"/>
    </xf>
    <xf numFmtId="0" fontId="0" fillId="0" borderId="21" xfId="0" applyBorder="1" applyAlignment="1">
      <alignment horizontal="center"/>
    </xf>
    <xf numFmtId="0" fontId="0" fillId="0" borderId="21" xfId="0" applyBorder="1" applyAlignment="1">
      <alignment horizontal="center" wrapText="1"/>
    </xf>
    <xf numFmtId="177" fontId="13" fillId="2" borderId="10" xfId="0" applyNumberFormat="1" applyFont="1" applyFill="1" applyBorder="1" applyAlignment="1">
      <alignment horizontal="center"/>
    </xf>
    <xf numFmtId="177" fontId="13" fillId="2" borderId="11" xfId="0" applyNumberFormat="1"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Rsrcs_X_ DOJ Goal  Obj"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_Staff\2006%20Congressional%20Submission\Instructions\excel%20templ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udget_Staff\napostolides\FY06%20Formulation\05%20OMB%20Budget%20-%20cha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NT\Profiles\napostolides\Desktop\Rsrcs_X_%20DOJ%20Goal%20%20Obj.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EFC Split"/>
      <sheetName val="Unclass"/>
    </sheetNames>
    <sheetDataSet>
      <sheetData sheetId="0">
        <row r="7">
          <cell r="I7">
            <v>0</v>
          </cell>
          <cell r="J7">
            <v>0</v>
          </cell>
          <cell r="K7">
            <v>0</v>
          </cell>
          <cell r="L7">
            <v>0</v>
          </cell>
          <cell r="M7">
            <v>0</v>
          </cell>
          <cell r="N7">
            <v>0</v>
          </cell>
        </row>
        <row r="8">
          <cell r="I8">
            <v>0</v>
          </cell>
          <cell r="J8">
            <v>0</v>
          </cell>
          <cell r="K8">
            <v>0</v>
          </cell>
          <cell r="L8">
            <v>0</v>
          </cell>
          <cell r="M8">
            <v>0</v>
          </cell>
          <cell r="N8">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3">
        <row r="6">
          <cell r="A6" t="str">
            <v>Salaries and Expenses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F77"/>
  <sheetViews>
    <sheetView showGridLines="0" tabSelected="1" showOutlineSymbols="0" zoomScale="75" zoomScaleNormal="75" zoomScaleSheetLayoutView="50" workbookViewId="0" topLeftCell="A1">
      <selection activeCell="O20" sqref="O19:O20"/>
    </sheetView>
  </sheetViews>
  <sheetFormatPr defaultColWidth="8.88671875" defaultRowHeight="15"/>
  <cols>
    <col min="1" max="2" width="2.5546875" style="7" customWidth="1"/>
    <col min="3" max="3" width="24.99609375" style="7" customWidth="1"/>
    <col min="4" max="4" width="2.3359375" style="7" customWidth="1"/>
    <col min="5" max="5" width="1.66796875" style="7" customWidth="1"/>
    <col min="6" max="6" width="0.44140625" style="7" customWidth="1"/>
    <col min="7" max="7" width="0.78125" style="7" customWidth="1"/>
    <col min="8" max="8" width="6.3359375" style="13" customWidth="1"/>
    <col min="9" max="9" width="5.88671875" style="13" customWidth="1"/>
    <col min="10" max="10" width="9.6640625" style="13" customWidth="1"/>
    <col min="11" max="11" width="0.88671875" style="13" customWidth="1"/>
    <col min="12" max="12" width="5.88671875" style="13" customWidth="1"/>
    <col min="13" max="13" width="6.3359375" style="13" customWidth="1"/>
    <col min="14" max="14" width="7.88671875" style="13" customWidth="1"/>
    <col min="15" max="16" width="5.6640625" style="13" customWidth="1"/>
    <col min="17" max="17" width="6.5546875" style="13" customWidth="1"/>
    <col min="18" max="18" width="1.33203125" style="13" customWidth="1"/>
    <col min="19" max="19" width="6.5546875" style="13" customWidth="1"/>
    <col min="20" max="20" width="6.10546875" style="13" customWidth="1"/>
    <col min="21" max="21" width="8.5546875" style="13" customWidth="1"/>
    <col min="22" max="22" width="1.66796875" style="13" customWidth="1"/>
    <col min="23" max="23" width="6.4453125" style="13" customWidth="1"/>
    <col min="24" max="24" width="6.5546875" style="13" customWidth="1"/>
    <col min="25" max="25" width="8.5546875" style="13" customWidth="1"/>
    <col min="26" max="26" width="1.66796875" style="13" customWidth="1"/>
    <col min="27" max="27" width="1.66796875" style="13" hidden="1" customWidth="1"/>
    <col min="28" max="28" width="6.77734375" style="13" customWidth="1"/>
    <col min="29" max="29" width="6.5546875" style="13" customWidth="1"/>
    <col min="30" max="30" width="9.3359375" style="13" customWidth="1"/>
    <col min="31" max="31" width="3.3359375" style="13" hidden="1" customWidth="1"/>
    <col min="32" max="32" width="0.23046875" style="13" hidden="1" customWidth="1"/>
    <col min="33" max="33" width="8.4453125" style="13" hidden="1" customWidth="1"/>
    <col min="34" max="34" width="7.99609375" style="13" hidden="1" customWidth="1"/>
    <col min="35" max="36" width="5.6640625" style="7" customWidth="1"/>
    <col min="37" max="37" width="7.6640625" style="7" customWidth="1"/>
    <col min="38" max="16384" width="9.6640625" style="7" customWidth="1"/>
  </cols>
  <sheetData>
    <row r="1" ht="22.5">
      <c r="A1" s="155" t="s">
        <v>38</v>
      </c>
    </row>
    <row r="2" spans="1:35" ht="22.5">
      <c r="A2" s="148" t="s">
        <v>135</v>
      </c>
      <c r="B2" s="9"/>
      <c r="C2" s="9"/>
      <c r="D2" s="9"/>
      <c r="E2" s="9"/>
      <c r="F2" s="9"/>
      <c r="G2" s="9"/>
      <c r="H2" s="15"/>
      <c r="I2" s="15"/>
      <c r="J2" s="15"/>
      <c r="K2" s="15"/>
      <c r="L2" s="15"/>
      <c r="M2" s="15"/>
      <c r="N2" s="15"/>
      <c r="O2" s="15"/>
      <c r="P2" s="16"/>
      <c r="Q2" s="15"/>
      <c r="R2" s="15"/>
      <c r="S2" s="15"/>
      <c r="T2" s="15"/>
      <c r="U2" s="15"/>
      <c r="V2" s="15"/>
      <c r="W2" s="15"/>
      <c r="X2" s="15"/>
      <c r="Y2" s="15"/>
      <c r="Z2" s="15"/>
      <c r="AA2" s="15"/>
      <c r="AB2" s="15"/>
      <c r="AC2" s="15"/>
      <c r="AD2" s="15"/>
      <c r="AE2" s="15"/>
      <c r="AF2" s="15"/>
      <c r="AG2" s="15"/>
      <c r="AH2" s="15"/>
      <c r="AI2" s="8"/>
    </row>
    <row r="3" spans="1:35" ht="23.25">
      <c r="A3" s="149" t="s">
        <v>18</v>
      </c>
      <c r="B3" s="9"/>
      <c r="C3" s="9"/>
      <c r="D3" s="9"/>
      <c r="E3" s="9"/>
      <c r="F3" s="9"/>
      <c r="G3" s="9"/>
      <c r="H3" s="15"/>
      <c r="I3" s="15"/>
      <c r="J3" s="15"/>
      <c r="K3" s="15"/>
      <c r="L3" s="15"/>
      <c r="M3" s="15"/>
      <c r="N3" s="15"/>
      <c r="O3" s="15"/>
      <c r="P3" s="16"/>
      <c r="Q3" s="15"/>
      <c r="R3" s="15"/>
      <c r="S3" s="15"/>
      <c r="T3" s="15"/>
      <c r="U3" s="15"/>
      <c r="V3" s="15"/>
      <c r="W3" s="15"/>
      <c r="X3" s="15"/>
      <c r="Y3" s="15"/>
      <c r="Z3" s="15"/>
      <c r="AA3" s="15"/>
      <c r="AB3" s="15"/>
      <c r="AC3" s="15"/>
      <c r="AD3" s="15"/>
      <c r="AE3" s="15"/>
      <c r="AF3" s="15"/>
      <c r="AG3" s="15"/>
      <c r="AH3" s="15"/>
      <c r="AI3" s="8"/>
    </row>
    <row r="4" spans="1:35" ht="23.25">
      <c r="A4" s="149" t="s">
        <v>125</v>
      </c>
      <c r="B4" s="9"/>
      <c r="C4" s="9"/>
      <c r="D4" s="9"/>
      <c r="E4" s="9"/>
      <c r="F4" s="9"/>
      <c r="G4" s="9"/>
      <c r="H4" s="15"/>
      <c r="I4" s="15"/>
      <c r="J4" s="15"/>
      <c r="K4" s="15"/>
      <c r="L4" s="15"/>
      <c r="M4" s="15"/>
      <c r="N4" s="15"/>
      <c r="O4" s="15"/>
      <c r="P4" s="16"/>
      <c r="Q4" s="15"/>
      <c r="R4" s="15"/>
      <c r="S4" s="15"/>
      <c r="T4" s="15"/>
      <c r="U4" s="15"/>
      <c r="V4" s="15"/>
      <c r="W4" s="15"/>
      <c r="X4" s="15"/>
      <c r="Y4" s="15"/>
      <c r="Z4" s="15"/>
      <c r="AA4" s="15"/>
      <c r="AB4" s="15"/>
      <c r="AC4" s="15"/>
      <c r="AD4" s="15"/>
      <c r="AE4" s="15"/>
      <c r="AF4" s="15"/>
      <c r="AG4" s="15"/>
      <c r="AH4" s="15"/>
      <c r="AI4" s="8"/>
    </row>
    <row r="5" spans="1:35" ht="23.25">
      <c r="A5" s="149" t="s">
        <v>124</v>
      </c>
      <c r="B5" s="9"/>
      <c r="C5" s="9"/>
      <c r="D5" s="9"/>
      <c r="E5" s="9"/>
      <c r="F5" s="9"/>
      <c r="G5" s="9"/>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8"/>
    </row>
    <row r="6" spans="1:35" ht="15.75">
      <c r="A6" s="80"/>
      <c r="B6" s="9"/>
      <c r="C6" s="9"/>
      <c r="D6" s="9"/>
      <c r="E6" s="9"/>
      <c r="F6" s="9"/>
      <c r="G6" s="9"/>
      <c r="H6" s="15"/>
      <c r="I6" s="15"/>
      <c r="J6" s="15"/>
      <c r="K6" s="15"/>
      <c r="L6" s="15"/>
      <c r="M6" s="15"/>
      <c r="N6" s="15"/>
      <c r="O6" s="15"/>
      <c r="P6" s="15"/>
      <c r="Q6" s="15"/>
      <c r="R6" s="15"/>
      <c r="S6" s="15"/>
      <c r="T6" s="15"/>
      <c r="U6" s="15"/>
      <c r="V6" s="15"/>
      <c r="W6" s="15"/>
      <c r="X6" s="15"/>
      <c r="Y6" s="15"/>
      <c r="Z6" s="15"/>
      <c r="AA6" s="15"/>
      <c r="AB6" s="546" t="s">
        <v>162</v>
      </c>
      <c r="AC6" s="547"/>
      <c r="AD6" s="548"/>
      <c r="AE6" s="310"/>
      <c r="AF6" s="546" t="s">
        <v>136</v>
      </c>
      <c r="AG6" s="547"/>
      <c r="AH6" s="548"/>
      <c r="AI6" s="8"/>
    </row>
    <row r="7" spans="1:35" ht="15.75">
      <c r="A7" s="11"/>
      <c r="B7" s="11"/>
      <c r="C7" s="11"/>
      <c r="D7" s="11"/>
      <c r="E7" s="11"/>
      <c r="F7" s="11"/>
      <c r="G7" s="11"/>
      <c r="H7" s="355"/>
      <c r="I7" s="355"/>
      <c r="J7" s="355"/>
      <c r="K7" s="355"/>
      <c r="L7" s="355"/>
      <c r="M7" s="355"/>
      <c r="N7" s="355"/>
      <c r="O7" s="355"/>
      <c r="P7" s="355"/>
      <c r="Q7" s="355"/>
      <c r="R7" s="355"/>
      <c r="S7" s="355"/>
      <c r="T7" s="355"/>
      <c r="U7" s="355"/>
      <c r="V7" s="355"/>
      <c r="W7" s="355"/>
      <c r="X7" s="355"/>
      <c r="Y7" s="355"/>
      <c r="Z7" s="355"/>
      <c r="AA7" s="124"/>
      <c r="AB7" s="143" t="s">
        <v>149</v>
      </c>
      <c r="AC7" s="147"/>
      <c r="AD7" s="147"/>
      <c r="AE7" s="125"/>
      <c r="AF7" s="143" t="s">
        <v>149</v>
      </c>
      <c r="AG7" s="147"/>
      <c r="AH7" s="139"/>
      <c r="AI7" s="8"/>
    </row>
    <row r="8" spans="1:35" ht="16.5" thickBot="1">
      <c r="A8" s="368"/>
      <c r="B8" s="135"/>
      <c r="C8" s="135"/>
      <c r="D8" s="135"/>
      <c r="E8" s="135"/>
      <c r="F8" s="135"/>
      <c r="G8" s="135"/>
      <c r="H8" s="136"/>
      <c r="I8" s="136"/>
      <c r="J8" s="136"/>
      <c r="K8" s="136"/>
      <c r="L8" s="136"/>
      <c r="M8" s="136"/>
      <c r="N8" s="136"/>
      <c r="O8" s="136"/>
      <c r="P8" s="136"/>
      <c r="Q8" s="136"/>
      <c r="R8" s="136"/>
      <c r="S8" s="136"/>
      <c r="T8" s="136"/>
      <c r="U8" s="136"/>
      <c r="V8" s="136"/>
      <c r="W8" s="136"/>
      <c r="X8" s="136"/>
      <c r="Y8" s="136"/>
      <c r="Z8" s="136"/>
      <c r="AA8" s="136"/>
      <c r="AB8" s="144" t="s">
        <v>146</v>
      </c>
      <c r="AC8" s="144" t="s">
        <v>60</v>
      </c>
      <c r="AD8" s="311" t="s">
        <v>148</v>
      </c>
      <c r="AE8" s="137"/>
      <c r="AF8" s="144" t="s">
        <v>146</v>
      </c>
      <c r="AG8" s="144" t="s">
        <v>60</v>
      </c>
      <c r="AH8" s="140" t="s">
        <v>148</v>
      </c>
      <c r="AI8" s="8"/>
    </row>
    <row r="9" spans="1:35" ht="9" customHeight="1">
      <c r="A9" s="347"/>
      <c r="B9" s="348"/>
      <c r="C9" s="348"/>
      <c r="D9" s="348"/>
      <c r="E9" s="348"/>
      <c r="F9" s="348"/>
      <c r="G9" s="348"/>
      <c r="H9" s="349"/>
      <c r="I9" s="349"/>
      <c r="J9" s="349"/>
      <c r="K9" s="349"/>
      <c r="L9" s="349"/>
      <c r="M9" s="349"/>
      <c r="N9" s="349"/>
      <c r="O9" s="349"/>
      <c r="P9" s="349"/>
      <c r="Q9" s="349"/>
      <c r="R9" s="349"/>
      <c r="S9" s="349"/>
      <c r="T9" s="349"/>
      <c r="U9" s="349"/>
      <c r="V9" s="349"/>
      <c r="W9" s="349"/>
      <c r="X9" s="349"/>
      <c r="Y9" s="349"/>
      <c r="Z9" s="349"/>
      <c r="AA9" s="349"/>
      <c r="AB9" s="350"/>
      <c r="AC9" s="350"/>
      <c r="AD9" s="433"/>
      <c r="AF9" s="145"/>
      <c r="AG9" s="145"/>
      <c r="AH9" s="123"/>
      <c r="AI9" s="8"/>
    </row>
    <row r="10" spans="1:58" ht="15.75">
      <c r="A10" s="351" t="s">
        <v>45</v>
      </c>
      <c r="B10" s="352"/>
      <c r="C10" s="353"/>
      <c r="D10" s="353"/>
      <c r="E10" s="353"/>
      <c r="F10" s="353"/>
      <c r="G10" s="353"/>
      <c r="H10" s="354"/>
      <c r="I10" s="354"/>
      <c r="J10" s="354"/>
      <c r="K10" s="354"/>
      <c r="L10" s="354"/>
      <c r="M10" s="354"/>
      <c r="N10" s="354"/>
      <c r="O10" s="354"/>
      <c r="P10" s="354"/>
      <c r="Q10" s="354"/>
      <c r="R10" s="354"/>
      <c r="S10" s="354"/>
      <c r="T10" s="354"/>
      <c r="U10" s="354"/>
      <c r="V10" s="354"/>
      <c r="W10" s="354"/>
      <c r="X10" s="354"/>
      <c r="Y10" s="354"/>
      <c r="Z10" s="354"/>
      <c r="AA10" s="354"/>
      <c r="AB10" s="402">
        <f>1198+270</f>
        <v>1468</v>
      </c>
      <c r="AC10" s="402">
        <f>1137+188</f>
        <v>1325</v>
      </c>
      <c r="AD10" s="434">
        <v>214402</v>
      </c>
      <c r="AE10" s="152"/>
      <c r="AF10" s="153"/>
      <c r="AG10" s="153"/>
      <c r="AH10" s="154">
        <v>0</v>
      </c>
      <c r="AI10" s="401"/>
      <c r="AJ10" s="11"/>
      <c r="AK10" s="11"/>
      <c r="AL10" s="11"/>
      <c r="AM10" s="11"/>
      <c r="AN10" s="11"/>
      <c r="AO10" s="11"/>
      <c r="AP10" s="11"/>
      <c r="AQ10" s="11"/>
      <c r="AR10" s="11"/>
      <c r="AS10" s="11"/>
      <c r="AT10" s="11"/>
      <c r="AU10" s="11"/>
      <c r="AV10" s="11"/>
      <c r="AW10" s="11"/>
      <c r="AX10" s="11"/>
      <c r="AY10" s="11"/>
      <c r="AZ10" s="11"/>
      <c r="BA10" s="11"/>
      <c r="BB10" s="11"/>
      <c r="BC10" s="11"/>
      <c r="BD10" s="11"/>
      <c r="BE10" s="11"/>
      <c r="BF10" s="11"/>
    </row>
    <row r="11" spans="1:58" s="129" customFormat="1" ht="18.75" customHeight="1">
      <c r="A11" s="405" t="s">
        <v>36</v>
      </c>
      <c r="B11" s="396"/>
      <c r="C11" s="397"/>
      <c r="D11" s="397"/>
      <c r="E11" s="397"/>
      <c r="F11" s="397"/>
      <c r="G11" s="397"/>
      <c r="H11" s="398"/>
      <c r="I11" s="398"/>
      <c r="J11" s="398"/>
      <c r="K11" s="398"/>
      <c r="L11" s="398"/>
      <c r="M11" s="398"/>
      <c r="N11" s="398"/>
      <c r="O11" s="398"/>
      <c r="P11" s="398"/>
      <c r="Q11" s="398"/>
      <c r="R11" s="398"/>
      <c r="S11" s="398"/>
      <c r="T11" s="398"/>
      <c r="U11" s="398"/>
      <c r="V11" s="398"/>
      <c r="W11" s="398"/>
      <c r="X11" s="398"/>
      <c r="Y11" s="398"/>
      <c r="Z11" s="398"/>
      <c r="AA11" s="398"/>
      <c r="AB11" s="146">
        <v>0</v>
      </c>
      <c r="AC11" s="146">
        <v>0</v>
      </c>
      <c r="AD11" s="463">
        <v>0</v>
      </c>
      <c r="AE11" s="398"/>
      <c r="AF11" s="399"/>
      <c r="AG11" s="399"/>
      <c r="AH11" s="400"/>
      <c r="AI11" s="401"/>
      <c r="AJ11" s="11"/>
      <c r="AK11" s="11"/>
      <c r="AL11" s="11"/>
      <c r="AM11" s="11"/>
      <c r="AN11" s="11"/>
      <c r="AO11" s="11"/>
      <c r="AP11" s="11"/>
      <c r="AQ11" s="11"/>
      <c r="AR11" s="11"/>
      <c r="AS11" s="11"/>
      <c r="AT11" s="11"/>
      <c r="AU11" s="11"/>
      <c r="AV11" s="11"/>
      <c r="AW11" s="11"/>
      <c r="AX11" s="11"/>
      <c r="AY11" s="11"/>
      <c r="AZ11" s="11"/>
      <c r="BA11" s="11"/>
      <c r="BB11" s="11"/>
      <c r="BC11" s="11"/>
      <c r="BD11" s="11"/>
      <c r="BE11" s="11"/>
      <c r="BF11" s="11"/>
    </row>
    <row r="12" spans="1:35" s="11" customFormat="1" ht="15.75">
      <c r="A12" s="128" t="s">
        <v>35</v>
      </c>
      <c r="B12" s="396"/>
      <c r="C12" s="397"/>
      <c r="D12" s="397"/>
      <c r="E12" s="397"/>
      <c r="F12" s="397"/>
      <c r="G12" s="397"/>
      <c r="H12" s="398"/>
      <c r="I12" s="398"/>
      <c r="J12" s="398"/>
      <c r="K12" s="398"/>
      <c r="L12" s="398"/>
      <c r="M12" s="398"/>
      <c r="N12" s="398"/>
      <c r="O12" s="398"/>
      <c r="P12" s="398"/>
      <c r="Q12" s="398"/>
      <c r="R12" s="398"/>
      <c r="S12" s="398"/>
      <c r="T12" s="398"/>
      <c r="U12" s="398"/>
      <c r="V12" s="398"/>
      <c r="W12" s="398"/>
      <c r="X12" s="398"/>
      <c r="Y12" s="398"/>
      <c r="Z12" s="398"/>
      <c r="AA12" s="398"/>
      <c r="AB12" s="146">
        <f>SUM(AB10:AB11)</f>
        <v>1468</v>
      </c>
      <c r="AC12" s="146">
        <f>SUM(AC10:AC11)</f>
        <v>1325</v>
      </c>
      <c r="AD12" s="436">
        <f>SUM(AD10:AD11)</f>
        <v>214402</v>
      </c>
      <c r="AE12" s="398"/>
      <c r="AF12" s="399"/>
      <c r="AG12" s="399"/>
      <c r="AH12" s="400"/>
      <c r="AI12" s="401"/>
    </row>
    <row r="13" spans="1:35" s="11" customFormat="1" ht="15.75" customHeight="1">
      <c r="A13" s="128"/>
      <c r="B13" s="396"/>
      <c r="C13" s="397"/>
      <c r="D13" s="397"/>
      <c r="E13" s="397"/>
      <c r="F13" s="397"/>
      <c r="G13" s="397"/>
      <c r="H13" s="398"/>
      <c r="I13" s="398"/>
      <c r="J13" s="398"/>
      <c r="K13" s="398"/>
      <c r="L13" s="398"/>
      <c r="M13" s="398"/>
      <c r="N13" s="398"/>
      <c r="O13" s="398"/>
      <c r="P13" s="398"/>
      <c r="Q13" s="398"/>
      <c r="R13" s="398"/>
      <c r="S13" s="398"/>
      <c r="T13" s="398"/>
      <c r="U13" s="398"/>
      <c r="V13" s="398"/>
      <c r="W13" s="398"/>
      <c r="X13" s="398"/>
      <c r="Y13" s="398"/>
      <c r="Z13" s="398"/>
      <c r="AA13" s="398"/>
      <c r="AB13" s="146"/>
      <c r="AC13" s="146"/>
      <c r="AD13" s="436"/>
      <c r="AE13" s="398"/>
      <c r="AF13" s="399"/>
      <c r="AG13" s="399"/>
      <c r="AH13" s="400"/>
      <c r="AI13" s="401"/>
    </row>
    <row r="14" spans="1:35" s="11" customFormat="1" ht="15.75">
      <c r="A14" s="128" t="s">
        <v>25</v>
      </c>
      <c r="B14" s="396"/>
      <c r="C14" s="397"/>
      <c r="D14" s="397"/>
      <c r="E14" s="397"/>
      <c r="F14" s="397"/>
      <c r="G14" s="397"/>
      <c r="H14" s="398"/>
      <c r="I14" s="398"/>
      <c r="J14" s="398"/>
      <c r="K14" s="398"/>
      <c r="L14" s="398"/>
      <c r="M14" s="398"/>
      <c r="N14" s="398"/>
      <c r="O14" s="398"/>
      <c r="P14" s="398"/>
      <c r="Q14" s="398"/>
      <c r="R14" s="398"/>
      <c r="S14" s="398"/>
      <c r="T14" s="398"/>
      <c r="U14" s="398"/>
      <c r="V14" s="398"/>
      <c r="W14" s="398"/>
      <c r="X14" s="398"/>
      <c r="Y14" s="398"/>
      <c r="Z14" s="398"/>
      <c r="AA14" s="398"/>
      <c r="AB14" s="146">
        <v>1519</v>
      </c>
      <c r="AC14" s="146">
        <v>1486</v>
      </c>
      <c r="AD14" s="436">
        <v>236116</v>
      </c>
      <c r="AE14" s="398"/>
      <c r="AF14" s="399"/>
      <c r="AG14" s="399"/>
      <c r="AH14" s="400"/>
      <c r="AI14" s="401"/>
    </row>
    <row r="15" spans="1:35" s="11" customFormat="1" ht="15.75">
      <c r="A15" s="128" t="s">
        <v>26</v>
      </c>
      <c r="B15" s="396"/>
      <c r="C15" s="397"/>
      <c r="D15" s="397"/>
      <c r="E15" s="397"/>
      <c r="F15" s="397"/>
      <c r="G15" s="397"/>
      <c r="H15" s="398"/>
      <c r="I15" s="398"/>
      <c r="J15" s="398"/>
      <c r="K15" s="398"/>
      <c r="L15" s="398"/>
      <c r="M15" s="398"/>
      <c r="N15" s="398"/>
      <c r="O15" s="398"/>
      <c r="P15" s="398"/>
      <c r="Q15" s="398"/>
      <c r="R15" s="398"/>
      <c r="S15" s="398"/>
      <c r="T15" s="398"/>
      <c r="U15" s="398"/>
      <c r="V15" s="398"/>
      <c r="W15" s="398"/>
      <c r="X15" s="398"/>
      <c r="Y15" s="398"/>
      <c r="Z15" s="398"/>
      <c r="AA15" s="398"/>
      <c r="AB15" s="146">
        <v>1468</v>
      </c>
      <c r="AC15" s="146">
        <v>1460</v>
      </c>
      <c r="AD15" s="436">
        <v>200000</v>
      </c>
      <c r="AE15" s="398"/>
      <c r="AF15" s="399"/>
      <c r="AG15" s="399"/>
      <c r="AH15" s="400"/>
      <c r="AI15" s="401"/>
    </row>
    <row r="16" spans="1:35" s="11" customFormat="1" ht="15.75" customHeight="1">
      <c r="A16" s="128"/>
      <c r="B16" s="396"/>
      <c r="C16" s="397"/>
      <c r="D16" s="397"/>
      <c r="E16" s="397"/>
      <c r="F16" s="397"/>
      <c r="G16" s="397"/>
      <c r="H16" s="398"/>
      <c r="I16" s="398"/>
      <c r="J16" s="398"/>
      <c r="K16" s="398"/>
      <c r="L16" s="398"/>
      <c r="M16" s="398"/>
      <c r="N16" s="398"/>
      <c r="O16" s="398"/>
      <c r="P16" s="398"/>
      <c r="Q16" s="398"/>
      <c r="R16" s="398"/>
      <c r="S16" s="398"/>
      <c r="T16" s="398"/>
      <c r="U16" s="398"/>
      <c r="V16" s="398"/>
      <c r="W16" s="398"/>
      <c r="X16" s="398"/>
      <c r="Y16" s="398"/>
      <c r="Z16" s="398"/>
      <c r="AA16" s="398"/>
      <c r="AB16" s="146"/>
      <c r="AC16" s="146"/>
      <c r="AD16" s="435"/>
      <c r="AE16" s="398"/>
      <c r="AF16" s="399"/>
      <c r="AG16" s="399"/>
      <c r="AH16" s="400"/>
      <c r="AI16" s="401"/>
    </row>
    <row r="17" spans="1:57" ht="18.75" customHeight="1">
      <c r="A17" s="395" t="s">
        <v>1</v>
      </c>
      <c r="B17" s="129"/>
      <c r="C17" s="130"/>
      <c r="D17" s="130"/>
      <c r="E17" s="130"/>
      <c r="F17" s="130"/>
      <c r="G17" s="130"/>
      <c r="H17" s="131"/>
      <c r="I17" s="131"/>
      <c r="J17" s="131"/>
      <c r="K17" s="131"/>
      <c r="L17" s="131"/>
      <c r="M17" s="131"/>
      <c r="N17" s="131"/>
      <c r="O17" s="131"/>
      <c r="P17" s="131"/>
      <c r="Q17" s="131"/>
      <c r="R17" s="131"/>
      <c r="S17" s="131"/>
      <c r="T17" s="131"/>
      <c r="U17" s="131"/>
      <c r="V17" s="131"/>
      <c r="W17" s="131"/>
      <c r="X17" s="131"/>
      <c r="Y17" s="131"/>
      <c r="Z17" s="131"/>
      <c r="AA17" s="131"/>
      <c r="AB17" s="146">
        <v>1519</v>
      </c>
      <c r="AC17" s="146">
        <v>1486</v>
      </c>
      <c r="AD17" s="436">
        <f>(((223447+234000)/2)-((223447+234000)/2)*1%)+1</f>
        <v>226437.265</v>
      </c>
      <c r="AE17" s="131"/>
      <c r="AF17" s="146"/>
      <c r="AG17" s="146"/>
      <c r="AH17" s="134"/>
      <c r="AI17" s="401"/>
      <c r="AJ17" s="11"/>
      <c r="AK17" s="11"/>
      <c r="AL17" s="11"/>
      <c r="AM17" s="11"/>
      <c r="AN17" s="11"/>
      <c r="AO17" s="11"/>
      <c r="AP17" s="11"/>
      <c r="AQ17" s="11"/>
      <c r="AR17" s="11"/>
      <c r="AS17" s="11"/>
      <c r="AT17" s="11"/>
      <c r="AU17" s="11"/>
      <c r="AV17" s="11"/>
      <c r="AW17" s="11"/>
      <c r="AX17" s="11"/>
      <c r="AY17" s="11"/>
      <c r="AZ17" s="11"/>
      <c r="BA17" s="11"/>
      <c r="BB17" s="11"/>
      <c r="BC17" s="11"/>
      <c r="BD17" s="11"/>
      <c r="BE17" s="11"/>
    </row>
    <row r="18" spans="1:35" s="129" customFormat="1" ht="18" customHeight="1">
      <c r="A18" s="128" t="s">
        <v>28</v>
      </c>
      <c r="C18" s="130"/>
      <c r="D18" s="130"/>
      <c r="E18" s="130"/>
      <c r="F18" s="130"/>
      <c r="G18" s="130"/>
      <c r="H18" s="131"/>
      <c r="I18" s="131"/>
      <c r="J18" s="131"/>
      <c r="K18" s="131"/>
      <c r="L18" s="131"/>
      <c r="M18" s="131"/>
      <c r="N18" s="131"/>
      <c r="O18" s="131"/>
      <c r="P18" s="131"/>
      <c r="Q18" s="131"/>
      <c r="R18" s="131"/>
      <c r="S18" s="131"/>
      <c r="T18" s="131"/>
      <c r="U18" s="131"/>
      <c r="V18" s="131"/>
      <c r="W18" s="131"/>
      <c r="X18" s="131"/>
      <c r="Y18" s="131"/>
      <c r="Z18" s="131"/>
      <c r="AA18" s="131"/>
      <c r="AB18" s="146">
        <v>0</v>
      </c>
      <c r="AC18" s="146">
        <v>0</v>
      </c>
      <c r="AD18" s="436">
        <v>0</v>
      </c>
      <c r="AE18" s="131"/>
      <c r="AF18" s="146"/>
      <c r="AG18" s="146"/>
      <c r="AH18" s="134"/>
      <c r="AI18" s="406"/>
    </row>
    <row r="19" spans="1:35" s="11" customFormat="1" ht="17.25" customHeight="1">
      <c r="A19" s="128" t="s">
        <v>2</v>
      </c>
      <c r="B19" s="396"/>
      <c r="C19" s="397"/>
      <c r="D19" s="397"/>
      <c r="E19" s="397"/>
      <c r="F19" s="397"/>
      <c r="G19" s="397"/>
      <c r="H19" s="398"/>
      <c r="I19" s="398"/>
      <c r="J19" s="398"/>
      <c r="K19" s="398"/>
      <c r="L19" s="398"/>
      <c r="M19" s="398"/>
      <c r="N19" s="398"/>
      <c r="O19" s="398"/>
      <c r="P19" s="398"/>
      <c r="Q19" s="398"/>
      <c r="R19" s="398"/>
      <c r="S19" s="398"/>
      <c r="T19" s="398"/>
      <c r="U19" s="398"/>
      <c r="V19" s="398"/>
      <c r="W19" s="398"/>
      <c r="X19" s="398"/>
      <c r="Y19" s="398"/>
      <c r="Z19" s="398"/>
      <c r="AA19" s="398"/>
      <c r="AB19" s="146">
        <f>SUM(AB17:AB18)</f>
        <v>1519</v>
      </c>
      <c r="AC19" s="146">
        <f>SUM(AC17:AC18)</f>
        <v>1486</v>
      </c>
      <c r="AD19" s="436">
        <f>SUM(AD17:AD18)</f>
        <v>226437.265</v>
      </c>
      <c r="AE19" s="398"/>
      <c r="AF19" s="399"/>
      <c r="AG19" s="399"/>
      <c r="AH19" s="400"/>
      <c r="AI19" s="401"/>
    </row>
    <row r="20" spans="1:35" s="11" customFormat="1" ht="17.25" customHeight="1">
      <c r="A20" s="128"/>
      <c r="B20" s="396"/>
      <c r="C20" s="397"/>
      <c r="D20" s="397"/>
      <c r="E20" s="397"/>
      <c r="F20" s="397"/>
      <c r="G20" s="397"/>
      <c r="H20" s="398"/>
      <c r="I20" s="398"/>
      <c r="J20" s="398"/>
      <c r="K20" s="398"/>
      <c r="L20" s="398"/>
      <c r="M20" s="398"/>
      <c r="N20" s="398"/>
      <c r="O20" s="398"/>
      <c r="P20" s="398"/>
      <c r="Q20" s="398"/>
      <c r="R20" s="398"/>
      <c r="S20" s="398"/>
      <c r="T20" s="398"/>
      <c r="U20" s="398"/>
      <c r="V20" s="398"/>
      <c r="W20" s="398"/>
      <c r="X20" s="398"/>
      <c r="Y20" s="398"/>
      <c r="Z20" s="398"/>
      <c r="AA20" s="398"/>
      <c r="AB20" s="146"/>
      <c r="AC20" s="146"/>
      <c r="AD20" s="435"/>
      <c r="AE20" s="398"/>
      <c r="AF20" s="399"/>
      <c r="AG20" s="399"/>
      <c r="AH20" s="400"/>
      <c r="AI20" s="401"/>
    </row>
    <row r="21" spans="1:57" ht="15.75">
      <c r="A21" s="128" t="s">
        <v>95</v>
      </c>
      <c r="B21" s="129"/>
      <c r="C21" s="130"/>
      <c r="D21" s="130"/>
      <c r="E21" s="130"/>
      <c r="F21" s="130"/>
      <c r="G21" s="130"/>
      <c r="H21" s="131"/>
      <c r="I21" s="131"/>
      <c r="J21" s="131"/>
      <c r="K21" s="131"/>
      <c r="L21" s="131"/>
      <c r="M21" s="131"/>
      <c r="N21" s="131"/>
      <c r="O21" s="131"/>
      <c r="P21" s="131"/>
      <c r="Q21" s="131"/>
      <c r="R21" s="131"/>
      <c r="S21" s="131"/>
      <c r="T21" s="131"/>
      <c r="U21" s="131"/>
      <c r="V21" s="131"/>
      <c r="W21" s="131"/>
      <c r="X21" s="131"/>
      <c r="Y21" s="131"/>
      <c r="Z21" s="131"/>
      <c r="AA21" s="131"/>
      <c r="AB21" s="146"/>
      <c r="AC21" s="146"/>
      <c r="AD21" s="436"/>
      <c r="AE21" s="131"/>
      <c r="AF21" s="146"/>
      <c r="AG21" s="146"/>
      <c r="AH21" s="134"/>
      <c r="AI21" s="401"/>
      <c r="AJ21" s="11"/>
      <c r="AK21" s="11"/>
      <c r="AL21" s="11"/>
      <c r="AM21" s="11"/>
      <c r="AN21" s="11"/>
      <c r="AO21" s="11"/>
      <c r="AP21" s="11"/>
      <c r="AQ21" s="11"/>
      <c r="AR21" s="11"/>
      <c r="AS21" s="11"/>
      <c r="AT21" s="11"/>
      <c r="AU21" s="11"/>
      <c r="AV21" s="11"/>
      <c r="AW21" s="11"/>
      <c r="AX21" s="11"/>
      <c r="AY21" s="11"/>
      <c r="AZ21" s="11"/>
      <c r="BA21" s="11"/>
      <c r="BB21" s="11"/>
      <c r="BC21" s="11"/>
      <c r="BD21" s="11"/>
      <c r="BE21" s="11"/>
    </row>
    <row r="22" spans="1:57" ht="15.75">
      <c r="A22" s="128"/>
      <c r="B22" s="129"/>
      <c r="C22" s="554" t="s">
        <v>164</v>
      </c>
      <c r="D22" s="534"/>
      <c r="E22" s="534"/>
      <c r="F22" s="534"/>
      <c r="G22" s="534"/>
      <c r="H22" s="534"/>
      <c r="I22" s="534"/>
      <c r="J22" s="131"/>
      <c r="K22" s="131"/>
      <c r="L22" s="131"/>
      <c r="M22" s="131"/>
      <c r="N22" s="131"/>
      <c r="O22" s="131"/>
      <c r="P22" s="131"/>
      <c r="Q22" s="131"/>
      <c r="R22" s="131"/>
      <c r="S22" s="131"/>
      <c r="T22" s="131"/>
      <c r="U22" s="131"/>
      <c r="V22" s="131"/>
      <c r="W22" s="131"/>
      <c r="X22" s="131"/>
      <c r="Y22" s="131"/>
      <c r="Z22" s="131"/>
      <c r="AA22" s="131"/>
      <c r="AB22" s="146"/>
      <c r="AC22" s="146"/>
      <c r="AD22" s="436">
        <v>0</v>
      </c>
      <c r="AE22" s="131"/>
      <c r="AF22" s="146"/>
      <c r="AG22" s="146"/>
      <c r="AH22" s="134"/>
      <c r="AI22" s="401"/>
      <c r="AJ22" s="11"/>
      <c r="AK22" s="11"/>
      <c r="AL22" s="11"/>
      <c r="AM22" s="11"/>
      <c r="AN22" s="11"/>
      <c r="AO22" s="11"/>
      <c r="AP22" s="11"/>
      <c r="AQ22" s="11"/>
      <c r="AR22" s="11"/>
      <c r="AS22" s="11"/>
      <c r="AT22" s="11"/>
      <c r="AU22" s="11"/>
      <c r="AV22" s="11"/>
      <c r="AW22" s="11"/>
      <c r="AX22" s="11"/>
      <c r="AY22" s="11"/>
      <c r="AZ22" s="11"/>
      <c r="BA22" s="11"/>
      <c r="BB22" s="11"/>
      <c r="BC22" s="11"/>
      <c r="BD22" s="11"/>
      <c r="BE22" s="11"/>
    </row>
    <row r="23" spans="1:57" ht="15.75">
      <c r="A23" s="128" t="s">
        <v>115</v>
      </c>
      <c r="B23" s="129"/>
      <c r="C23" s="403"/>
      <c r="D23" s="130"/>
      <c r="E23" s="130"/>
      <c r="F23" s="130"/>
      <c r="G23" s="130"/>
      <c r="H23" s="131"/>
      <c r="I23" s="131"/>
      <c r="J23" s="131"/>
      <c r="K23" s="131"/>
      <c r="L23" s="131"/>
      <c r="M23" s="131"/>
      <c r="N23" s="131"/>
      <c r="O23" s="131"/>
      <c r="P23" s="131"/>
      <c r="Q23" s="131"/>
      <c r="R23" s="131"/>
      <c r="S23" s="131"/>
      <c r="T23" s="131"/>
      <c r="U23" s="131"/>
      <c r="V23" s="131"/>
      <c r="W23" s="131"/>
      <c r="X23" s="131"/>
      <c r="Y23" s="131"/>
      <c r="Z23" s="131"/>
      <c r="AA23" s="131"/>
      <c r="AB23" s="146">
        <f>SUM(AB21:AB22)</f>
        <v>0</v>
      </c>
      <c r="AC23" s="146">
        <f>SUM(AC21:AC22)</f>
        <v>0</v>
      </c>
      <c r="AD23" s="436">
        <f>SUM(AD21:AD22)</f>
        <v>0</v>
      </c>
      <c r="AE23" s="131"/>
      <c r="AF23" s="146"/>
      <c r="AG23" s="146"/>
      <c r="AH23" s="134"/>
      <c r="AI23" s="404"/>
      <c r="AJ23" s="11"/>
      <c r="AK23" s="11"/>
      <c r="AL23" s="11"/>
      <c r="AM23" s="11"/>
      <c r="AN23" s="11"/>
      <c r="AO23" s="11"/>
      <c r="AP23" s="11"/>
      <c r="AQ23" s="11"/>
      <c r="AR23" s="11"/>
      <c r="AS23" s="11"/>
      <c r="AT23" s="11"/>
      <c r="AU23" s="11"/>
      <c r="AV23" s="11"/>
      <c r="AW23" s="11"/>
      <c r="AX23" s="11"/>
      <c r="AY23" s="11"/>
      <c r="AZ23" s="11"/>
      <c r="BA23" s="11"/>
      <c r="BB23" s="11"/>
      <c r="BC23" s="11"/>
      <c r="BD23" s="11"/>
      <c r="BE23" s="11"/>
    </row>
    <row r="24" spans="1:35" ht="17.25" customHeight="1">
      <c r="A24" s="128"/>
      <c r="B24" s="129"/>
      <c r="C24" s="130"/>
      <c r="D24" s="130"/>
      <c r="E24" s="130"/>
      <c r="F24" s="130"/>
      <c r="G24" s="130"/>
      <c r="H24" s="131"/>
      <c r="I24" s="131"/>
      <c r="J24" s="131"/>
      <c r="K24" s="131"/>
      <c r="L24" s="131"/>
      <c r="M24" s="131"/>
      <c r="N24" s="131"/>
      <c r="O24" s="131"/>
      <c r="P24" s="131"/>
      <c r="Q24" s="131"/>
      <c r="R24" s="131"/>
      <c r="S24" s="131"/>
      <c r="T24" s="131"/>
      <c r="U24" s="131"/>
      <c r="V24" s="131"/>
      <c r="W24" s="131"/>
      <c r="X24" s="131"/>
      <c r="Y24" s="131"/>
      <c r="Z24" s="131"/>
      <c r="AA24" s="131"/>
      <c r="AB24" s="146"/>
      <c r="AC24" s="146"/>
      <c r="AD24" s="436"/>
      <c r="AE24" s="131"/>
      <c r="AF24" s="146"/>
      <c r="AG24" s="146"/>
      <c r="AH24" s="134"/>
      <c r="AI24" s="8"/>
    </row>
    <row r="25" spans="1:35" ht="15.75">
      <c r="A25" s="128" t="s">
        <v>8</v>
      </c>
      <c r="B25" s="129"/>
      <c r="C25" s="130"/>
      <c r="D25" s="130"/>
      <c r="E25" s="130"/>
      <c r="F25" s="130"/>
      <c r="G25" s="130"/>
      <c r="H25" s="131"/>
      <c r="I25" s="131"/>
      <c r="J25" s="131"/>
      <c r="K25" s="131"/>
      <c r="L25" s="131"/>
      <c r="M25" s="131"/>
      <c r="N25" s="131"/>
      <c r="O25" s="131"/>
      <c r="P25" s="131"/>
      <c r="Q25" s="131"/>
      <c r="R25" s="131"/>
      <c r="S25" s="131"/>
      <c r="T25" s="131"/>
      <c r="U25" s="131"/>
      <c r="V25" s="131"/>
      <c r="W25" s="131"/>
      <c r="X25" s="131"/>
      <c r="Y25" s="131"/>
      <c r="Z25" s="131"/>
      <c r="AA25" s="131"/>
      <c r="AB25" s="146"/>
      <c r="AC25" s="132"/>
      <c r="AD25" s="437"/>
      <c r="AE25" s="131"/>
      <c r="AF25" s="146"/>
      <c r="AG25" s="146"/>
      <c r="AH25" s="134"/>
      <c r="AI25" s="8"/>
    </row>
    <row r="26" spans="1:35" ht="15.75">
      <c r="A26" s="128"/>
      <c r="B26" s="555" t="s">
        <v>54</v>
      </c>
      <c r="C26" s="534"/>
      <c r="D26" s="130"/>
      <c r="E26" s="130"/>
      <c r="F26" s="130"/>
      <c r="G26" s="130"/>
      <c r="H26" s="131"/>
      <c r="I26" s="131"/>
      <c r="J26" s="131"/>
      <c r="K26" s="131"/>
      <c r="L26" s="131"/>
      <c r="M26" s="131"/>
      <c r="N26" s="131"/>
      <c r="O26" s="131"/>
      <c r="P26" s="131"/>
      <c r="Q26" s="131"/>
      <c r="R26" s="131"/>
      <c r="S26" s="131"/>
      <c r="T26" s="131"/>
      <c r="U26" s="131"/>
      <c r="V26" s="131"/>
      <c r="W26" s="131"/>
      <c r="X26" s="131"/>
      <c r="Y26" s="131"/>
      <c r="Z26" s="131"/>
      <c r="AA26" s="131"/>
      <c r="AB26" s="146"/>
      <c r="AC26" s="132"/>
      <c r="AD26" s="436"/>
      <c r="AE26" s="131"/>
      <c r="AF26" s="146"/>
      <c r="AG26" s="146"/>
      <c r="AH26" s="134"/>
      <c r="AI26" s="8"/>
    </row>
    <row r="27" spans="1:35" ht="15.75">
      <c r="A27" s="128"/>
      <c r="B27" s="129"/>
      <c r="C27" s="142" t="s">
        <v>165</v>
      </c>
      <c r="D27" s="130"/>
      <c r="E27" s="130"/>
      <c r="F27" s="130"/>
      <c r="G27" s="130"/>
      <c r="H27" s="131"/>
      <c r="I27" s="131"/>
      <c r="J27" s="131"/>
      <c r="K27" s="131"/>
      <c r="L27" s="131"/>
      <c r="M27" s="131"/>
      <c r="N27" s="131"/>
      <c r="O27" s="131"/>
      <c r="P27" s="131"/>
      <c r="Q27" s="131"/>
      <c r="R27" s="131"/>
      <c r="S27" s="131"/>
      <c r="T27" s="131"/>
      <c r="U27" s="131"/>
      <c r="V27" s="131"/>
      <c r="W27" s="131"/>
      <c r="X27" s="131"/>
      <c r="Y27" s="131"/>
      <c r="Z27" s="131"/>
      <c r="AA27" s="131"/>
      <c r="AB27" s="146"/>
      <c r="AC27" s="132"/>
      <c r="AD27" s="436">
        <v>3388</v>
      </c>
      <c r="AE27" s="131"/>
      <c r="AF27" s="146"/>
      <c r="AG27" s="146"/>
      <c r="AH27" s="134"/>
      <c r="AI27" s="8"/>
    </row>
    <row r="28" spans="1:35" ht="15.75" hidden="1">
      <c r="A28" s="126"/>
      <c r="B28" s="11"/>
      <c r="C28" s="7" t="s">
        <v>7</v>
      </c>
      <c r="D28" s="10"/>
      <c r="E28" s="10"/>
      <c r="F28" s="10"/>
      <c r="G28" s="10"/>
      <c r="H28" s="19"/>
      <c r="I28" s="19"/>
      <c r="J28" s="19"/>
      <c r="K28" s="19"/>
      <c r="L28" s="19"/>
      <c r="M28" s="19"/>
      <c r="N28" s="19"/>
      <c r="O28" s="19"/>
      <c r="P28" s="19"/>
      <c r="Q28" s="19"/>
      <c r="R28" s="19"/>
      <c r="S28" s="19"/>
      <c r="T28" s="19"/>
      <c r="U28" s="19"/>
      <c r="V28" s="19"/>
      <c r="W28" s="19"/>
      <c r="X28" s="19"/>
      <c r="Y28" s="19"/>
      <c r="Z28" s="19"/>
      <c r="AA28" s="19"/>
      <c r="AB28" s="145"/>
      <c r="AC28" s="429"/>
      <c r="AD28" s="438"/>
      <c r="AE28" s="19"/>
      <c r="AF28" s="145"/>
      <c r="AG28" s="145"/>
      <c r="AH28" s="123"/>
      <c r="AI28" s="8"/>
    </row>
    <row r="29" spans="1:35" ht="15.75" hidden="1">
      <c r="A29" s="126"/>
      <c r="B29" s="11"/>
      <c r="C29" s="7" t="s">
        <v>163</v>
      </c>
      <c r="D29" s="10"/>
      <c r="E29" s="10"/>
      <c r="F29" s="10"/>
      <c r="G29" s="10"/>
      <c r="H29" s="19"/>
      <c r="I29" s="19"/>
      <c r="J29" s="19"/>
      <c r="K29" s="19"/>
      <c r="L29" s="19"/>
      <c r="M29" s="19"/>
      <c r="N29" s="19"/>
      <c r="O29" s="19"/>
      <c r="P29" s="19"/>
      <c r="Q29" s="19"/>
      <c r="R29" s="19"/>
      <c r="S29" s="19"/>
      <c r="T29" s="19"/>
      <c r="U29" s="19"/>
      <c r="V29" s="19"/>
      <c r="W29" s="19"/>
      <c r="X29" s="19"/>
      <c r="Y29" s="19"/>
      <c r="Z29" s="19"/>
      <c r="AA29" s="19"/>
      <c r="AB29" s="145"/>
      <c r="AC29" s="429"/>
      <c r="AD29" s="438"/>
      <c r="AE29" s="19"/>
      <c r="AF29" s="145"/>
      <c r="AG29" s="145"/>
      <c r="AH29" s="123"/>
      <c r="AI29" s="8"/>
    </row>
    <row r="30" spans="1:35" ht="15.75">
      <c r="A30" s="128"/>
      <c r="B30" s="129"/>
      <c r="C30" s="556" t="s">
        <v>213</v>
      </c>
      <c r="D30" s="557"/>
      <c r="E30" s="130"/>
      <c r="F30" s="130"/>
      <c r="G30" s="130"/>
      <c r="H30" s="131"/>
      <c r="I30" s="131"/>
      <c r="J30" s="131"/>
      <c r="K30" s="131"/>
      <c r="L30" s="131"/>
      <c r="M30" s="131"/>
      <c r="N30" s="131"/>
      <c r="O30" s="131"/>
      <c r="P30" s="131"/>
      <c r="Q30" s="131"/>
      <c r="R30" s="131"/>
      <c r="S30" s="131"/>
      <c r="T30" s="131"/>
      <c r="U30" s="131"/>
      <c r="V30" s="131"/>
      <c r="W30" s="131"/>
      <c r="X30" s="131"/>
      <c r="Y30" s="131"/>
      <c r="Z30" s="131"/>
      <c r="AA30" s="131"/>
      <c r="AB30" s="146"/>
      <c r="AC30" s="132"/>
      <c r="AD30" s="436">
        <v>1086</v>
      </c>
      <c r="AE30" s="131"/>
      <c r="AF30" s="146"/>
      <c r="AG30" s="146"/>
      <c r="AH30" s="134"/>
      <c r="AI30" s="8"/>
    </row>
    <row r="31" spans="1:30" ht="15.75">
      <c r="A31" s="424"/>
      <c r="B31" s="428"/>
      <c r="C31" s="428" t="s">
        <v>16</v>
      </c>
      <c r="D31" s="428"/>
      <c r="E31" s="428"/>
      <c r="F31" s="428"/>
      <c r="G31" s="428"/>
      <c r="H31" s="421"/>
      <c r="I31" s="421"/>
      <c r="J31" s="421"/>
      <c r="K31" s="421"/>
      <c r="L31" s="421"/>
      <c r="M31" s="421"/>
      <c r="N31" s="421"/>
      <c r="O31" s="421"/>
      <c r="P31" s="421"/>
      <c r="Q31" s="421"/>
      <c r="R31" s="421"/>
      <c r="S31" s="421"/>
      <c r="T31" s="421"/>
      <c r="U31" s="421"/>
      <c r="V31" s="421"/>
      <c r="W31" s="421"/>
      <c r="X31" s="421"/>
      <c r="Y31" s="421"/>
      <c r="Z31" s="421"/>
      <c r="AB31" s="146"/>
      <c r="AC31" s="132"/>
      <c r="AD31" s="436">
        <v>276</v>
      </c>
    </row>
    <row r="32" spans="1:30" ht="15.75">
      <c r="A32" s="126"/>
      <c r="C32" s="7" t="s">
        <v>17</v>
      </c>
      <c r="AB32" s="146"/>
      <c r="AC32" s="132"/>
      <c r="AD32" s="436">
        <v>712</v>
      </c>
    </row>
    <row r="33" spans="1:35" ht="0.75" customHeight="1">
      <c r="A33" s="128"/>
      <c r="B33" s="129"/>
      <c r="C33" s="129"/>
      <c r="D33" s="130"/>
      <c r="E33" s="130"/>
      <c r="F33" s="130"/>
      <c r="G33" s="130"/>
      <c r="H33" s="131"/>
      <c r="I33" s="131"/>
      <c r="J33" s="131"/>
      <c r="K33" s="131"/>
      <c r="L33" s="131"/>
      <c r="M33" s="131"/>
      <c r="N33" s="131"/>
      <c r="O33" s="131"/>
      <c r="P33" s="131"/>
      <c r="Q33" s="131"/>
      <c r="R33" s="131"/>
      <c r="S33" s="131"/>
      <c r="T33" s="131"/>
      <c r="U33" s="131"/>
      <c r="V33" s="131"/>
      <c r="W33" s="131"/>
      <c r="X33" s="131"/>
      <c r="Y33" s="131"/>
      <c r="Z33" s="131"/>
      <c r="AA33" s="131"/>
      <c r="AB33" s="422"/>
      <c r="AC33" s="430"/>
      <c r="AD33" s="436"/>
      <c r="AE33" s="131"/>
      <c r="AF33" s="146"/>
      <c r="AG33" s="146"/>
      <c r="AH33" s="134"/>
      <c r="AI33" s="8"/>
    </row>
    <row r="34" spans="1:35" ht="15.75">
      <c r="A34" s="128"/>
      <c r="B34" s="129"/>
      <c r="C34" s="129" t="s">
        <v>141</v>
      </c>
      <c r="D34" s="130"/>
      <c r="E34" s="130"/>
      <c r="F34" s="130"/>
      <c r="G34" s="130"/>
      <c r="H34" s="131"/>
      <c r="I34" s="131"/>
      <c r="J34" s="131"/>
      <c r="K34" s="131"/>
      <c r="L34" s="131"/>
      <c r="M34" s="131"/>
      <c r="N34" s="131"/>
      <c r="O34" s="131"/>
      <c r="P34" s="131"/>
      <c r="Q34" s="131"/>
      <c r="R34" s="131"/>
      <c r="S34" s="131"/>
      <c r="T34" s="131"/>
      <c r="U34" s="131"/>
      <c r="V34" s="131"/>
      <c r="W34" s="131"/>
      <c r="X34" s="131"/>
      <c r="Y34" s="131"/>
      <c r="Z34" s="131"/>
      <c r="AA34" s="131"/>
      <c r="AB34" s="423">
        <f>SUM(AB27:AB33)</f>
        <v>0</v>
      </c>
      <c r="AC34" s="182">
        <f>SUM(AC27:AC33)</f>
        <v>0</v>
      </c>
      <c r="AD34" s="437">
        <f>SUM(AD27:AD33)</f>
        <v>5462</v>
      </c>
      <c r="AE34" s="131"/>
      <c r="AF34" s="146">
        <f>SUM(AF27:AF30)</f>
        <v>0</v>
      </c>
      <c r="AG34" s="146">
        <f>SUM(AG27:AG30)</f>
        <v>0</v>
      </c>
      <c r="AH34" s="134">
        <f>SUM(AH27:AH30)</f>
        <v>0</v>
      </c>
      <c r="AI34" s="8"/>
    </row>
    <row r="35" spans="1:35" ht="15.75">
      <c r="A35" s="553" t="s">
        <v>53</v>
      </c>
      <c r="B35" s="534"/>
      <c r="C35" s="534"/>
      <c r="D35" s="130"/>
      <c r="E35" s="130"/>
      <c r="F35" s="130"/>
      <c r="G35" s="130"/>
      <c r="H35" s="131"/>
      <c r="I35" s="131"/>
      <c r="J35" s="131"/>
      <c r="K35" s="131"/>
      <c r="L35" s="131"/>
      <c r="M35" s="131"/>
      <c r="N35" s="131"/>
      <c r="O35" s="131"/>
      <c r="P35" s="131"/>
      <c r="Q35" s="131"/>
      <c r="R35" s="131"/>
      <c r="S35" s="131"/>
      <c r="T35" s="131"/>
      <c r="U35" s="131"/>
      <c r="V35" s="131"/>
      <c r="W35" s="131"/>
      <c r="X35" s="131"/>
      <c r="Y35" s="131"/>
      <c r="Z35" s="131"/>
      <c r="AA35" s="131"/>
      <c r="AB35" s="146">
        <f>AB34</f>
        <v>0</v>
      </c>
      <c r="AC35" s="146">
        <f>AC34</f>
        <v>0</v>
      </c>
      <c r="AD35" s="437">
        <f>AD34</f>
        <v>5462</v>
      </c>
      <c r="AE35" s="131"/>
      <c r="AF35" s="146" t="e">
        <f>#REF!+AF34+#REF!</f>
        <v>#REF!</v>
      </c>
      <c r="AG35" s="146" t="e">
        <f>#REF!+AG34+#REF!</f>
        <v>#REF!</v>
      </c>
      <c r="AH35" s="134" t="e">
        <f>#REF!+AH34+#REF!</f>
        <v>#REF!</v>
      </c>
      <c r="AI35" s="8"/>
    </row>
    <row r="36" spans="1:35" ht="15.75">
      <c r="A36" s="128"/>
      <c r="B36" s="554" t="s">
        <v>51</v>
      </c>
      <c r="C36" s="534"/>
      <c r="D36" s="534"/>
      <c r="E36" s="534"/>
      <c r="F36" s="534"/>
      <c r="G36" s="534"/>
      <c r="H36" s="534"/>
      <c r="I36" s="534"/>
      <c r="J36" s="534"/>
      <c r="K36" s="131"/>
      <c r="L36" s="131"/>
      <c r="M36" s="131"/>
      <c r="N36" s="131"/>
      <c r="O36" s="131"/>
      <c r="P36" s="131"/>
      <c r="Q36" s="131"/>
      <c r="R36" s="131"/>
      <c r="S36" s="131"/>
      <c r="T36" s="131"/>
      <c r="U36" s="131"/>
      <c r="V36" s="131"/>
      <c r="W36" s="131"/>
      <c r="X36" s="131"/>
      <c r="Y36" s="131"/>
      <c r="Z36" s="131"/>
      <c r="AA36" s="131"/>
      <c r="AB36" s="146">
        <f>AB35+AB23</f>
        <v>0</v>
      </c>
      <c r="AC36" s="132">
        <f>AC35+AC23</f>
        <v>0</v>
      </c>
      <c r="AD36" s="436">
        <f>AD35+AD23</f>
        <v>5462</v>
      </c>
      <c r="AE36" s="131"/>
      <c r="AF36" s="146"/>
      <c r="AG36" s="146"/>
      <c r="AH36" s="134"/>
      <c r="AI36" s="8"/>
    </row>
    <row r="37" spans="1:35" ht="15.75">
      <c r="A37" s="126"/>
      <c r="B37" s="344"/>
      <c r="C37" s="345"/>
      <c r="D37" s="345"/>
      <c r="E37" s="345"/>
      <c r="F37" s="345"/>
      <c r="G37" s="345"/>
      <c r="H37" s="346"/>
      <c r="I37" s="346"/>
      <c r="J37" s="346"/>
      <c r="K37" s="346"/>
      <c r="L37" s="346"/>
      <c r="M37" s="346"/>
      <c r="N37" s="346"/>
      <c r="O37" s="346"/>
      <c r="P37" s="346"/>
      <c r="Q37" s="346"/>
      <c r="R37" s="346"/>
      <c r="S37" s="346"/>
      <c r="T37" s="346"/>
      <c r="U37" s="346"/>
      <c r="V37" s="346"/>
      <c r="W37" s="346"/>
      <c r="X37" s="346"/>
      <c r="Y37" s="346"/>
      <c r="Z37" s="346"/>
      <c r="AA37" s="346"/>
      <c r="AB37" s="145"/>
      <c r="AC37" s="145"/>
      <c r="AD37" s="438"/>
      <c r="AE37" s="346"/>
      <c r="AF37" s="145"/>
      <c r="AG37" s="145"/>
      <c r="AH37" s="123"/>
      <c r="AI37" s="8"/>
    </row>
    <row r="38" spans="1:35" ht="15.75">
      <c r="A38" s="531" t="s">
        <v>166</v>
      </c>
      <c r="B38" s="532"/>
      <c r="C38" s="532"/>
      <c r="D38" s="150"/>
      <c r="E38" s="150"/>
      <c r="F38" s="150"/>
      <c r="G38" s="150"/>
      <c r="H38" s="152"/>
      <c r="I38" s="152"/>
      <c r="J38" s="152"/>
      <c r="K38" s="152"/>
      <c r="L38" s="152"/>
      <c r="M38" s="152"/>
      <c r="N38" s="152"/>
      <c r="O38" s="152"/>
      <c r="P38" s="152"/>
      <c r="Q38" s="152"/>
      <c r="R38" s="152"/>
      <c r="S38" s="152"/>
      <c r="T38" s="152"/>
      <c r="U38" s="152"/>
      <c r="V38" s="152"/>
      <c r="W38" s="152"/>
      <c r="X38" s="152"/>
      <c r="Y38" s="152"/>
      <c r="Z38" s="152"/>
      <c r="AA38" s="152"/>
      <c r="AB38" s="153">
        <f>AB36+AB19</f>
        <v>1519</v>
      </c>
      <c r="AC38" s="153">
        <f>AC36+AC19</f>
        <v>1486</v>
      </c>
      <c r="AD38" s="439">
        <f>AD36+AD19</f>
        <v>231899.265</v>
      </c>
      <c r="AE38" s="152"/>
      <c r="AF38" s="153" t="e">
        <f>AF35+#REF!</f>
        <v>#REF!</v>
      </c>
      <c r="AG38" s="153" t="e">
        <f>AG35+#REF!</f>
        <v>#REF!</v>
      </c>
      <c r="AH38" s="151" t="e">
        <f>AH35+#REF!</f>
        <v>#REF!</v>
      </c>
      <c r="AI38" s="8"/>
    </row>
    <row r="39" spans="1:35" ht="15.75">
      <c r="A39" s="128"/>
      <c r="B39" s="130"/>
      <c r="C39" s="130"/>
      <c r="D39" s="130"/>
      <c r="E39" s="130"/>
      <c r="F39" s="130"/>
      <c r="G39" s="130"/>
      <c r="H39" s="131"/>
      <c r="I39" s="131"/>
      <c r="J39" s="131"/>
      <c r="K39" s="131"/>
      <c r="L39" s="131"/>
      <c r="M39" s="131"/>
      <c r="N39" s="131"/>
      <c r="O39" s="131"/>
      <c r="P39" s="131"/>
      <c r="Q39" s="131"/>
      <c r="R39" s="131"/>
      <c r="S39" s="131"/>
      <c r="T39" s="131"/>
      <c r="U39" s="131"/>
      <c r="V39" s="131"/>
      <c r="W39" s="131"/>
      <c r="X39" s="131"/>
      <c r="Y39" s="131"/>
      <c r="Z39" s="131"/>
      <c r="AA39" s="131"/>
      <c r="AB39" s="146"/>
      <c r="AC39" s="146"/>
      <c r="AD39" s="436"/>
      <c r="AE39" s="131"/>
      <c r="AF39" s="146"/>
      <c r="AG39" s="146"/>
      <c r="AH39" s="134"/>
      <c r="AI39" s="8"/>
    </row>
    <row r="40" spans="1:35" ht="15.75">
      <c r="A40" s="533" t="s">
        <v>96</v>
      </c>
      <c r="B40" s="534"/>
      <c r="C40" s="534"/>
      <c r="D40" s="130"/>
      <c r="E40" s="130"/>
      <c r="F40" s="130"/>
      <c r="G40" s="130"/>
      <c r="H40" s="131"/>
      <c r="I40" s="131"/>
      <c r="J40" s="131"/>
      <c r="K40" s="131"/>
      <c r="L40" s="131"/>
      <c r="M40" s="131"/>
      <c r="N40" s="131"/>
      <c r="O40" s="131"/>
      <c r="P40" s="131"/>
      <c r="Q40" s="131"/>
      <c r="R40" s="131"/>
      <c r="S40" s="131"/>
      <c r="T40" s="131"/>
      <c r="U40" s="131"/>
      <c r="V40" s="131"/>
      <c r="W40" s="131"/>
      <c r="X40" s="131"/>
      <c r="Y40" s="131"/>
      <c r="Z40" s="131"/>
      <c r="AA40" s="131"/>
      <c r="AB40" s="146">
        <v>0</v>
      </c>
      <c r="AC40" s="146">
        <v>0</v>
      </c>
      <c r="AD40" s="436">
        <v>0</v>
      </c>
      <c r="AE40" s="131"/>
      <c r="AF40" s="146"/>
      <c r="AG40" s="146"/>
      <c r="AH40" s="134"/>
      <c r="AI40" s="8"/>
    </row>
    <row r="41" spans="1:35" ht="15.75">
      <c r="A41" s="128"/>
      <c r="B41" s="129" t="s">
        <v>97</v>
      </c>
      <c r="C41" s="129"/>
      <c r="D41" s="129"/>
      <c r="E41" s="129"/>
      <c r="F41" s="129"/>
      <c r="G41" s="129"/>
      <c r="H41" s="133"/>
      <c r="I41" s="133"/>
      <c r="J41" s="133"/>
      <c r="K41" s="133"/>
      <c r="L41" s="131"/>
      <c r="M41" s="131"/>
      <c r="N41" s="131"/>
      <c r="O41" s="131"/>
      <c r="P41" s="131"/>
      <c r="Q41" s="131"/>
      <c r="R41" s="131"/>
      <c r="S41" s="131"/>
      <c r="T41" s="131"/>
      <c r="U41" s="131"/>
      <c r="V41" s="131"/>
      <c r="W41" s="131"/>
      <c r="X41" s="131"/>
      <c r="Y41" s="131"/>
      <c r="Z41" s="131"/>
      <c r="AA41" s="131"/>
      <c r="AB41" s="145">
        <v>0</v>
      </c>
      <c r="AC41" s="145">
        <v>0</v>
      </c>
      <c r="AD41" s="438">
        <v>0</v>
      </c>
      <c r="AE41" s="131"/>
      <c r="AF41" s="146" t="e">
        <f>SUM(#REF!+#REF!)</f>
        <v>#REF!</v>
      </c>
      <c r="AG41" s="146" t="e">
        <f>SUM(#REF!+#REF!)</f>
        <v>#REF!</v>
      </c>
      <c r="AH41" s="146" t="e">
        <f>SUM(#REF!+#REF!)</f>
        <v>#REF!</v>
      </c>
      <c r="AI41" s="8"/>
    </row>
    <row r="42" spans="1:35" ht="15.75">
      <c r="A42" s="549"/>
      <c r="B42" s="550"/>
      <c r="C42" s="550"/>
      <c r="D42" s="150"/>
      <c r="E42" s="150"/>
      <c r="F42" s="150"/>
      <c r="G42" s="150"/>
      <c r="H42" s="152"/>
      <c r="I42" s="152"/>
      <c r="J42" s="152"/>
      <c r="K42" s="152"/>
      <c r="L42" s="152"/>
      <c r="M42" s="152"/>
      <c r="N42" s="152"/>
      <c r="O42" s="152"/>
      <c r="P42" s="152"/>
      <c r="Q42" s="152"/>
      <c r="R42" s="152"/>
      <c r="S42" s="152"/>
      <c r="T42" s="152"/>
      <c r="U42" s="152"/>
      <c r="V42" s="152"/>
      <c r="W42" s="152"/>
      <c r="X42" s="152"/>
      <c r="Y42" s="152"/>
      <c r="Z42" s="152"/>
      <c r="AA42" s="152"/>
      <c r="AB42" s="363"/>
      <c r="AC42" s="363"/>
      <c r="AD42" s="440"/>
      <c r="AE42" s="152"/>
      <c r="AF42" s="153" t="e">
        <f>#REF!+AF38+AF41</f>
        <v>#REF!</v>
      </c>
      <c r="AG42" s="153" t="e">
        <f>#REF!+AG38+AG41</f>
        <v>#REF!</v>
      </c>
      <c r="AH42" s="153" t="e">
        <f>#REF!+AH38+AH41</f>
        <v>#REF!</v>
      </c>
      <c r="AI42" s="8"/>
    </row>
    <row r="43" spans="1:35" ht="15.75">
      <c r="A43" s="549" t="s">
        <v>167</v>
      </c>
      <c r="B43" s="550"/>
      <c r="C43" s="550"/>
      <c r="D43" s="150"/>
      <c r="E43" s="150"/>
      <c r="F43" s="150"/>
      <c r="G43" s="150"/>
      <c r="H43" s="152"/>
      <c r="I43" s="152"/>
      <c r="J43" s="152"/>
      <c r="K43" s="152"/>
      <c r="L43" s="152"/>
      <c r="M43" s="152"/>
      <c r="N43" s="152"/>
      <c r="O43" s="152"/>
      <c r="P43" s="152"/>
      <c r="Q43" s="152"/>
      <c r="R43" s="152"/>
      <c r="S43" s="152"/>
      <c r="T43" s="152"/>
      <c r="U43" s="152"/>
      <c r="V43" s="152"/>
      <c r="W43" s="152"/>
      <c r="X43" s="152"/>
      <c r="Y43" s="152"/>
      <c r="Z43" s="152"/>
      <c r="AA43" s="152"/>
      <c r="AB43" s="153">
        <f>AB38+AB41</f>
        <v>1519</v>
      </c>
      <c r="AC43" s="153">
        <f>AC38+AC41</f>
        <v>1486</v>
      </c>
      <c r="AD43" s="439">
        <f>AD38+AD41</f>
        <v>231899.265</v>
      </c>
      <c r="AE43" s="152"/>
      <c r="AF43" s="153"/>
      <c r="AG43" s="153"/>
      <c r="AH43" s="151"/>
      <c r="AI43" s="8"/>
    </row>
    <row r="44" spans="1:35" ht="15.75">
      <c r="A44" s="551" t="s">
        <v>168</v>
      </c>
      <c r="B44" s="552"/>
      <c r="C44" s="552"/>
      <c r="D44" s="345"/>
      <c r="E44" s="345"/>
      <c r="F44" s="345"/>
      <c r="G44" s="345"/>
      <c r="H44" s="346"/>
      <c r="I44" s="346"/>
      <c r="J44" s="346"/>
      <c r="K44" s="346"/>
      <c r="L44" s="346"/>
      <c r="M44" s="346"/>
      <c r="N44" s="346"/>
      <c r="O44" s="346"/>
      <c r="P44" s="346"/>
      <c r="Q44" s="346"/>
      <c r="R44" s="346"/>
      <c r="S44" s="346"/>
      <c r="T44" s="346"/>
      <c r="U44" s="346"/>
      <c r="V44" s="346"/>
      <c r="W44" s="346"/>
      <c r="X44" s="346"/>
      <c r="Y44" s="346"/>
      <c r="Z44" s="346"/>
      <c r="AA44" s="346"/>
      <c r="AB44" s="145">
        <f>AB43-AB19</f>
        <v>0</v>
      </c>
      <c r="AC44" s="145">
        <f>AC43-AC19</f>
        <v>0</v>
      </c>
      <c r="AD44" s="438">
        <f>AD43-AD19</f>
        <v>5462</v>
      </c>
      <c r="AE44" s="346"/>
      <c r="AF44" s="145" t="e">
        <f>AF42-#REF!</f>
        <v>#REF!</v>
      </c>
      <c r="AG44" s="145" t="e">
        <f>AG42-#REF!</f>
        <v>#REF!</v>
      </c>
      <c r="AH44" s="123" t="e">
        <f>AH42-#REF!</f>
        <v>#REF!</v>
      </c>
      <c r="AI44" s="8"/>
    </row>
    <row r="45" spans="1:35" s="428" customFormat="1" ht="15.75">
      <c r="A45" s="424"/>
      <c r="B45" s="408"/>
      <c r="C45" s="408"/>
      <c r="D45" s="425"/>
      <c r="E45" s="425"/>
      <c r="F45" s="425"/>
      <c r="G45" s="425"/>
      <c r="H45" s="426"/>
      <c r="I45" s="426"/>
      <c r="J45" s="426"/>
      <c r="K45" s="426"/>
      <c r="L45" s="426"/>
      <c r="M45" s="426"/>
      <c r="N45" s="426"/>
      <c r="O45" s="426"/>
      <c r="P45" s="426"/>
      <c r="Q45" s="426"/>
      <c r="R45" s="426"/>
      <c r="S45" s="426"/>
      <c r="T45" s="426"/>
      <c r="U45" s="426"/>
      <c r="V45" s="426"/>
      <c r="W45" s="426"/>
      <c r="X45" s="426"/>
      <c r="Y45" s="426"/>
      <c r="Z45" s="426"/>
      <c r="AA45" s="426"/>
      <c r="AB45" s="423"/>
      <c r="AC45" s="423"/>
      <c r="AD45" s="437"/>
      <c r="AE45" s="426"/>
      <c r="AF45" s="421"/>
      <c r="AG45" s="421"/>
      <c r="AH45" s="421"/>
      <c r="AI45" s="427"/>
    </row>
    <row r="46" spans="1:35" ht="14.25" customHeight="1">
      <c r="A46" s="11"/>
      <c r="B46" s="407"/>
      <c r="C46" s="407"/>
      <c r="D46" s="345"/>
      <c r="E46" s="345"/>
      <c r="F46" s="345"/>
      <c r="G46" s="345"/>
      <c r="H46" s="346"/>
      <c r="I46" s="346"/>
      <c r="J46" s="346"/>
      <c r="K46" s="346"/>
      <c r="L46" s="346"/>
      <c r="M46" s="346"/>
      <c r="N46" s="346"/>
      <c r="O46" s="346"/>
      <c r="P46" s="346"/>
      <c r="Q46" s="346"/>
      <c r="R46" s="346"/>
      <c r="S46" s="346"/>
      <c r="T46" s="346"/>
      <c r="U46" s="346"/>
      <c r="V46" s="346"/>
      <c r="W46" s="346"/>
      <c r="X46" s="346"/>
      <c r="Y46" s="346"/>
      <c r="Z46" s="346"/>
      <c r="AA46" s="346"/>
      <c r="AB46" s="355"/>
      <c r="AC46" s="355"/>
      <c r="AD46" s="355"/>
      <c r="AE46" s="346"/>
      <c r="AF46" s="355"/>
      <c r="AG46" s="355"/>
      <c r="AH46" s="355"/>
      <c r="AI46" s="8"/>
    </row>
    <row r="47" spans="1:35" ht="15.75">
      <c r="A47" s="542" t="s">
        <v>27</v>
      </c>
      <c r="B47" s="543"/>
      <c r="C47" s="543"/>
      <c r="D47" s="543"/>
      <c r="E47" s="543"/>
      <c r="F47" s="543"/>
      <c r="G47" s="543"/>
      <c r="H47" s="543"/>
      <c r="I47" s="543"/>
      <c r="J47" s="543"/>
      <c r="K47" s="543"/>
      <c r="L47" s="543"/>
      <c r="M47" s="543"/>
      <c r="N47" s="543"/>
      <c r="O47" s="543"/>
      <c r="P47" s="543"/>
      <c r="Q47" s="543"/>
      <c r="R47" s="543"/>
      <c r="S47" s="543"/>
      <c r="T47" s="543"/>
      <c r="U47" s="543"/>
      <c r="V47" s="543"/>
      <c r="W47" s="543"/>
      <c r="X47" s="543"/>
      <c r="Y47" s="543"/>
      <c r="Z47" s="543"/>
      <c r="AA47" s="543"/>
      <c r="AB47" s="543"/>
      <c r="AC47" s="543"/>
      <c r="AD47" s="543"/>
      <c r="AI47" s="8"/>
    </row>
    <row r="48" spans="1:35" ht="15.75">
      <c r="A48" s="543"/>
      <c r="B48" s="543"/>
      <c r="C48" s="543"/>
      <c r="D48" s="543"/>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3"/>
      <c r="AC48" s="543"/>
      <c r="AD48" s="543"/>
      <c r="AI48" s="8"/>
    </row>
    <row r="49" ht="15.75">
      <c r="AI49" s="8"/>
    </row>
    <row r="50" spans="1:34" ht="18" customHeight="1">
      <c r="A50" s="469"/>
      <c r="B50" s="470"/>
      <c r="C50" s="470"/>
      <c r="D50" s="470"/>
      <c r="E50" s="470"/>
      <c r="F50" s="470"/>
      <c r="G50" s="470"/>
      <c r="H50" s="471" t="s">
        <v>19</v>
      </c>
      <c r="I50" s="472"/>
      <c r="J50" s="472"/>
      <c r="K50" s="473"/>
      <c r="L50" s="474">
        <v>2007</v>
      </c>
      <c r="M50" s="472"/>
      <c r="N50" s="472"/>
      <c r="O50" s="474">
        <v>2008</v>
      </c>
      <c r="P50" s="475"/>
      <c r="Q50" s="475"/>
      <c r="R50" s="473"/>
      <c r="S50" s="474">
        <v>2008</v>
      </c>
      <c r="T50" s="475"/>
      <c r="U50" s="475"/>
      <c r="V50" s="473"/>
      <c r="W50" s="474">
        <v>2008</v>
      </c>
      <c r="X50" s="475"/>
      <c r="Y50" s="476"/>
      <c r="Z50" s="468"/>
      <c r="AA50" s="468"/>
      <c r="AB50" s="355"/>
      <c r="AE50" s="247"/>
      <c r="AF50" s="245" t="s">
        <v>113</v>
      </c>
      <c r="AG50" s="246"/>
      <c r="AH50" s="250"/>
    </row>
    <row r="51" spans="1:34" ht="28.5" customHeight="1">
      <c r="A51" s="477"/>
      <c r="B51" s="478"/>
      <c r="C51" s="479"/>
      <c r="D51" s="479"/>
      <c r="E51" s="480"/>
      <c r="F51" s="478"/>
      <c r="G51" s="480"/>
      <c r="H51" s="481" t="s">
        <v>184</v>
      </c>
      <c r="I51" s="482"/>
      <c r="J51" s="482"/>
      <c r="K51" s="482"/>
      <c r="L51" s="481" t="s">
        <v>3</v>
      </c>
      <c r="M51" s="482"/>
      <c r="N51" s="482"/>
      <c r="O51" s="484" t="s">
        <v>52</v>
      </c>
      <c r="P51" s="485"/>
      <c r="Q51" s="485"/>
      <c r="R51" s="486"/>
      <c r="S51" s="481" t="s">
        <v>153</v>
      </c>
      <c r="T51" s="482"/>
      <c r="U51" s="482"/>
      <c r="V51" s="483"/>
      <c r="W51" s="481" t="s">
        <v>144</v>
      </c>
      <c r="X51" s="482"/>
      <c r="Y51" s="487"/>
      <c r="Z51" s="468"/>
      <c r="AA51" s="468"/>
      <c r="AB51" s="355"/>
      <c r="AE51" s="257"/>
      <c r="AF51" s="255" t="s">
        <v>150</v>
      </c>
      <c r="AG51" s="256"/>
      <c r="AH51" s="259"/>
    </row>
    <row r="52" spans="1:34" ht="18" customHeight="1" thickBot="1">
      <c r="A52" s="488" t="s">
        <v>145</v>
      </c>
      <c r="B52" s="489"/>
      <c r="C52" s="489"/>
      <c r="D52" s="489"/>
      <c r="E52" s="489"/>
      <c r="F52" s="489"/>
      <c r="G52" s="489"/>
      <c r="H52" s="490" t="s">
        <v>146</v>
      </c>
      <c r="I52" s="491" t="s">
        <v>60</v>
      </c>
      <c r="J52" s="492" t="s">
        <v>148</v>
      </c>
      <c r="K52" s="493"/>
      <c r="L52" s="490" t="s">
        <v>146</v>
      </c>
      <c r="M52" s="491" t="s">
        <v>60</v>
      </c>
      <c r="N52" s="492" t="s">
        <v>148</v>
      </c>
      <c r="O52" s="490" t="s">
        <v>146</v>
      </c>
      <c r="P52" s="491" t="s">
        <v>60</v>
      </c>
      <c r="Q52" s="492" t="s">
        <v>148</v>
      </c>
      <c r="R52" s="493"/>
      <c r="S52" s="490" t="s">
        <v>146</v>
      </c>
      <c r="T52" s="491" t="s">
        <v>60</v>
      </c>
      <c r="U52" s="492" t="s">
        <v>148</v>
      </c>
      <c r="V52" s="493"/>
      <c r="W52" s="490" t="s">
        <v>146</v>
      </c>
      <c r="X52" s="491" t="s">
        <v>60</v>
      </c>
      <c r="Y52" s="494" t="s">
        <v>148</v>
      </c>
      <c r="Z52" s="468"/>
      <c r="AA52" s="468"/>
      <c r="AB52" s="355"/>
      <c r="AE52" s="265"/>
      <c r="AF52" s="262" t="s">
        <v>146</v>
      </c>
      <c r="AG52" s="263" t="s">
        <v>60</v>
      </c>
      <c r="AH52" s="266" t="s">
        <v>148</v>
      </c>
    </row>
    <row r="53" spans="1:34" ht="18" customHeight="1">
      <c r="A53" s="495"/>
      <c r="B53" s="539" t="s">
        <v>0</v>
      </c>
      <c r="C53" s="540"/>
      <c r="D53" s="540"/>
      <c r="E53" s="540"/>
      <c r="F53" s="540"/>
      <c r="G53" s="541"/>
      <c r="H53" s="496">
        <f>AB12</f>
        <v>1468</v>
      </c>
      <c r="I53" s="497">
        <f>AC12</f>
        <v>1325</v>
      </c>
      <c r="J53" s="498">
        <f>AD12</f>
        <v>214402</v>
      </c>
      <c r="K53" s="498"/>
      <c r="L53" s="496">
        <f>AB19</f>
        <v>1519</v>
      </c>
      <c r="M53" s="497">
        <f>AC19</f>
        <v>1486</v>
      </c>
      <c r="N53" s="498">
        <f>AD19</f>
        <v>226437.265</v>
      </c>
      <c r="O53" s="496">
        <f>AB36</f>
        <v>0</v>
      </c>
      <c r="P53" s="497">
        <f>AC36</f>
        <v>0</v>
      </c>
      <c r="Q53" s="498">
        <f>AD36</f>
        <v>5462</v>
      </c>
      <c r="R53" s="498"/>
      <c r="S53" s="496">
        <f>O53+L53</f>
        <v>1519</v>
      </c>
      <c r="T53" s="498">
        <f>P53+M53</f>
        <v>1486</v>
      </c>
      <c r="U53" s="498">
        <f>Q53+N53</f>
        <v>231899.265</v>
      </c>
      <c r="V53" s="498"/>
      <c r="W53" s="496">
        <f>S53</f>
        <v>1519</v>
      </c>
      <c r="X53" s="498">
        <f>T53</f>
        <v>1486</v>
      </c>
      <c r="Y53" s="499">
        <f>U53</f>
        <v>231899.265</v>
      </c>
      <c r="Z53" s="468"/>
      <c r="AA53" s="468"/>
      <c r="AB53" s="355"/>
      <c r="AE53" s="271"/>
      <c r="AF53" s="270">
        <f>W53-L53</f>
        <v>0</v>
      </c>
      <c r="AG53" s="271">
        <f>X53-M53</f>
        <v>0</v>
      </c>
      <c r="AH53" s="273">
        <f>Y53-N53</f>
        <v>5462</v>
      </c>
    </row>
    <row r="54" spans="1:34" ht="18" customHeight="1">
      <c r="A54" s="500"/>
      <c r="B54" s="501" t="s">
        <v>128</v>
      </c>
      <c r="C54" s="501"/>
      <c r="D54" s="501"/>
      <c r="E54" s="501"/>
      <c r="F54" s="501"/>
      <c r="G54" s="501"/>
      <c r="H54" s="502"/>
      <c r="I54" s="503">
        <v>0</v>
      </c>
      <c r="J54" s="503"/>
      <c r="K54" s="503"/>
      <c r="L54" s="502"/>
      <c r="M54" s="503">
        <v>0</v>
      </c>
      <c r="N54" s="503"/>
      <c r="O54" s="502"/>
      <c r="P54" s="503">
        <v>0</v>
      </c>
      <c r="Q54" s="503"/>
      <c r="R54" s="504"/>
      <c r="S54" s="502"/>
      <c r="T54" s="503">
        <v>0</v>
      </c>
      <c r="U54" s="503"/>
      <c r="V54" s="503"/>
      <c r="W54" s="502"/>
      <c r="X54" s="503">
        <v>0</v>
      </c>
      <c r="Y54" s="504"/>
      <c r="Z54" s="468"/>
      <c r="AA54" s="468"/>
      <c r="AB54" s="355"/>
      <c r="AE54" s="271"/>
      <c r="AF54" s="270"/>
      <c r="AG54" s="271"/>
      <c r="AH54" s="274"/>
    </row>
    <row r="55" spans="1:34" ht="18" customHeight="1">
      <c r="A55" s="505"/>
      <c r="B55" s="506" t="s">
        <v>129</v>
      </c>
      <c r="C55" s="506"/>
      <c r="D55" s="507"/>
      <c r="E55" s="507"/>
      <c r="F55" s="507"/>
      <c r="G55" s="508"/>
      <c r="H55" s="509"/>
      <c r="I55" s="483">
        <f>I53+I54</f>
        <v>1325</v>
      </c>
      <c r="J55" s="483"/>
      <c r="K55" s="483"/>
      <c r="L55" s="509"/>
      <c r="M55" s="483">
        <f>M53+M54</f>
        <v>1486</v>
      </c>
      <c r="N55" s="483"/>
      <c r="O55" s="509"/>
      <c r="P55" s="483">
        <f>P53+P54</f>
        <v>0</v>
      </c>
      <c r="Q55" s="483"/>
      <c r="R55" s="483"/>
      <c r="S55" s="509"/>
      <c r="T55" s="483">
        <f>T53+T54</f>
        <v>1486</v>
      </c>
      <c r="U55" s="483"/>
      <c r="V55" s="483"/>
      <c r="W55" s="509"/>
      <c r="X55" s="483">
        <f>X53+X54</f>
        <v>1486</v>
      </c>
      <c r="Y55" s="510"/>
      <c r="Z55" s="468"/>
      <c r="AA55" s="468"/>
      <c r="AB55" s="355"/>
      <c r="AE55" s="257"/>
      <c r="AF55" s="278"/>
      <c r="AG55" s="257" t="e">
        <f>#REF!+#REF!+#REF!</f>
        <v>#REF!</v>
      </c>
      <c r="AH55" s="279"/>
    </row>
    <row r="56" spans="26:35" ht="15.75">
      <c r="Z56" s="355"/>
      <c r="AI56" s="8"/>
    </row>
    <row r="57" ht="18" customHeight="1">
      <c r="AI57" s="8"/>
    </row>
    <row r="58" spans="1:35" ht="18" customHeight="1" hidden="1">
      <c r="A58" s="312" t="s">
        <v>137</v>
      </c>
      <c r="B58" s="312"/>
      <c r="C58" s="312"/>
      <c r="D58" s="312"/>
      <c r="E58" s="312"/>
      <c r="F58" s="312"/>
      <c r="G58" s="312"/>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8"/>
    </row>
    <row r="59" spans="1:34" ht="18" customHeight="1" hidden="1">
      <c r="A59" s="243"/>
      <c r="B59" s="244"/>
      <c r="C59" s="244"/>
      <c r="D59" s="244"/>
      <c r="E59" s="244"/>
      <c r="F59" s="244"/>
      <c r="G59" s="244"/>
      <c r="H59" s="245" t="s">
        <v>111</v>
      </c>
      <c r="I59" s="246"/>
      <c r="J59" s="246"/>
      <c r="K59" s="247"/>
      <c r="L59" s="245" t="s">
        <v>112</v>
      </c>
      <c r="M59" s="246"/>
      <c r="N59" s="246"/>
      <c r="O59" s="248">
        <v>2007</v>
      </c>
      <c r="P59" s="249"/>
      <c r="Q59" s="249"/>
      <c r="R59" s="247"/>
      <c r="S59" s="248">
        <v>2007</v>
      </c>
      <c r="T59" s="249"/>
      <c r="U59" s="249"/>
      <c r="V59" s="247"/>
      <c r="W59" s="248">
        <v>2007</v>
      </c>
      <c r="X59" s="249"/>
      <c r="Y59" s="249"/>
      <c r="Z59" s="247"/>
      <c r="AA59" s="247"/>
      <c r="AB59" s="248">
        <v>2007</v>
      </c>
      <c r="AC59" s="249"/>
      <c r="AD59" s="249"/>
      <c r="AE59" s="247"/>
      <c r="AF59" s="245" t="s">
        <v>113</v>
      </c>
      <c r="AG59" s="246"/>
      <c r="AH59" s="250"/>
    </row>
    <row r="60" spans="1:34" ht="18" customHeight="1" hidden="1">
      <c r="A60" s="251"/>
      <c r="B60" s="252"/>
      <c r="C60" s="253"/>
      <c r="D60" s="253"/>
      <c r="E60" s="254"/>
      <c r="F60" s="252"/>
      <c r="G60" s="254"/>
      <c r="H60" s="255" t="s">
        <v>139</v>
      </c>
      <c r="I60" s="256"/>
      <c r="J60" s="256"/>
      <c r="K60" s="257"/>
      <c r="L60" s="255" t="s">
        <v>138</v>
      </c>
      <c r="M60" s="256"/>
      <c r="N60" s="256"/>
      <c r="O60" s="255" t="s">
        <v>8</v>
      </c>
      <c r="P60" s="258"/>
      <c r="Q60" s="258"/>
      <c r="R60" s="257"/>
      <c r="S60" s="255" t="s">
        <v>153</v>
      </c>
      <c r="T60" s="256"/>
      <c r="U60" s="256"/>
      <c r="V60" s="257"/>
      <c r="W60" s="255" t="s">
        <v>154</v>
      </c>
      <c r="X60" s="258"/>
      <c r="Y60" s="258"/>
      <c r="Z60" s="257"/>
      <c r="AA60" s="257"/>
      <c r="AB60" s="255" t="s">
        <v>144</v>
      </c>
      <c r="AC60" s="256"/>
      <c r="AD60" s="256"/>
      <c r="AE60" s="257"/>
      <c r="AF60" s="255" t="s">
        <v>150</v>
      </c>
      <c r="AG60" s="256"/>
      <c r="AH60" s="259"/>
    </row>
    <row r="61" spans="1:34" ht="18" customHeight="1" hidden="1" thickBot="1">
      <c r="A61" s="260" t="s">
        <v>145</v>
      </c>
      <c r="B61" s="261"/>
      <c r="C61" s="261"/>
      <c r="D61" s="261"/>
      <c r="E61" s="261"/>
      <c r="F61" s="261"/>
      <c r="G61" s="261"/>
      <c r="H61" s="262" t="s">
        <v>146</v>
      </c>
      <c r="I61" s="263" t="s">
        <v>60</v>
      </c>
      <c r="J61" s="264" t="s">
        <v>148</v>
      </c>
      <c r="K61" s="265"/>
      <c r="L61" s="262" t="s">
        <v>146</v>
      </c>
      <c r="M61" s="263" t="s">
        <v>60</v>
      </c>
      <c r="N61" s="264" t="s">
        <v>148</v>
      </c>
      <c r="O61" s="262" t="s">
        <v>146</v>
      </c>
      <c r="P61" s="263" t="s">
        <v>60</v>
      </c>
      <c r="Q61" s="264" t="s">
        <v>148</v>
      </c>
      <c r="R61" s="265"/>
      <c r="S61" s="262" t="s">
        <v>146</v>
      </c>
      <c r="T61" s="263" t="s">
        <v>60</v>
      </c>
      <c r="U61" s="264" t="s">
        <v>148</v>
      </c>
      <c r="V61" s="265"/>
      <c r="W61" s="262" t="s">
        <v>146</v>
      </c>
      <c r="X61" s="263" t="s">
        <v>60</v>
      </c>
      <c r="Y61" s="264" t="s">
        <v>148</v>
      </c>
      <c r="Z61" s="265"/>
      <c r="AA61" s="265"/>
      <c r="AB61" s="262" t="s">
        <v>146</v>
      </c>
      <c r="AC61" s="263" t="s">
        <v>60</v>
      </c>
      <c r="AD61" s="264" t="s">
        <v>148</v>
      </c>
      <c r="AE61" s="265"/>
      <c r="AF61" s="262" t="s">
        <v>146</v>
      </c>
      <c r="AG61" s="263" t="s">
        <v>60</v>
      </c>
      <c r="AH61" s="266" t="s">
        <v>148</v>
      </c>
    </row>
    <row r="62" spans="1:34" ht="18" customHeight="1" hidden="1">
      <c r="A62" s="267"/>
      <c r="B62" s="544" t="s">
        <v>89</v>
      </c>
      <c r="C62" s="544"/>
      <c r="D62" s="544"/>
      <c r="E62" s="544"/>
      <c r="F62" s="544"/>
      <c r="G62" s="545"/>
      <c r="H62" s="270"/>
      <c r="I62" s="271"/>
      <c r="J62" s="272">
        <v>0</v>
      </c>
      <c r="K62" s="271"/>
      <c r="L62" s="270"/>
      <c r="M62" s="271"/>
      <c r="N62" s="272">
        <v>0</v>
      </c>
      <c r="O62" s="270"/>
      <c r="P62" s="271"/>
      <c r="Q62" s="272">
        <v>0</v>
      </c>
      <c r="R62" s="271"/>
      <c r="S62" s="270">
        <f aca="true" t="shared" si="0" ref="S62:U65">O62+L62</f>
        <v>0</v>
      </c>
      <c r="T62" s="271">
        <f t="shared" si="0"/>
        <v>0</v>
      </c>
      <c r="U62" s="271">
        <f t="shared" si="0"/>
        <v>0</v>
      </c>
      <c r="V62" s="271"/>
      <c r="W62" s="270">
        <v>0</v>
      </c>
      <c r="X62" s="271">
        <v>0</v>
      </c>
      <c r="Y62" s="272">
        <v>0</v>
      </c>
      <c r="Z62" s="271"/>
      <c r="AA62" s="271"/>
      <c r="AB62" s="270">
        <f aca="true" t="shared" si="1" ref="AB62:AD65">W62+S62</f>
        <v>0</v>
      </c>
      <c r="AC62" s="271">
        <f t="shared" si="1"/>
        <v>0</v>
      </c>
      <c r="AD62" s="272">
        <f t="shared" si="1"/>
        <v>0</v>
      </c>
      <c r="AE62" s="271"/>
      <c r="AF62" s="270">
        <f aca="true" t="shared" si="2" ref="AF62:AH65">AB62-L62</f>
        <v>0</v>
      </c>
      <c r="AG62" s="271">
        <f t="shared" si="2"/>
        <v>0</v>
      </c>
      <c r="AH62" s="273">
        <f t="shared" si="2"/>
        <v>0</v>
      </c>
    </row>
    <row r="63" spans="1:34" ht="18" customHeight="1" hidden="1">
      <c r="A63" s="267"/>
      <c r="B63" s="535" t="s">
        <v>90</v>
      </c>
      <c r="C63" s="535"/>
      <c r="D63" s="535"/>
      <c r="E63" s="535"/>
      <c r="F63" s="535"/>
      <c r="G63" s="536"/>
      <c r="H63" s="270"/>
      <c r="I63" s="271"/>
      <c r="J63" s="271"/>
      <c r="K63" s="271"/>
      <c r="L63" s="270"/>
      <c r="M63" s="271"/>
      <c r="N63" s="271"/>
      <c r="O63" s="270"/>
      <c r="P63" s="271"/>
      <c r="Q63" s="271"/>
      <c r="R63" s="271"/>
      <c r="S63" s="270">
        <f t="shared" si="0"/>
        <v>0</v>
      </c>
      <c r="T63" s="271">
        <f t="shared" si="0"/>
        <v>0</v>
      </c>
      <c r="U63" s="271">
        <f t="shared" si="0"/>
        <v>0</v>
      </c>
      <c r="V63" s="271"/>
      <c r="W63" s="270"/>
      <c r="X63" s="271"/>
      <c r="Y63" s="271"/>
      <c r="Z63" s="271"/>
      <c r="AA63" s="271"/>
      <c r="AB63" s="270">
        <f t="shared" si="1"/>
        <v>0</v>
      </c>
      <c r="AC63" s="271">
        <f t="shared" si="1"/>
        <v>0</v>
      </c>
      <c r="AD63" s="271">
        <f t="shared" si="1"/>
        <v>0</v>
      </c>
      <c r="AE63" s="271"/>
      <c r="AF63" s="270">
        <f t="shared" si="2"/>
        <v>0</v>
      </c>
      <c r="AG63" s="271">
        <f t="shared" si="2"/>
        <v>0</v>
      </c>
      <c r="AH63" s="274">
        <f t="shared" si="2"/>
        <v>0</v>
      </c>
    </row>
    <row r="64" spans="1:34" ht="18" customHeight="1" hidden="1">
      <c r="A64" s="267"/>
      <c r="B64" s="535" t="s">
        <v>91</v>
      </c>
      <c r="C64" s="535"/>
      <c r="D64" s="535"/>
      <c r="E64" s="535"/>
      <c r="F64" s="535"/>
      <c r="G64" s="536"/>
      <c r="H64" s="270"/>
      <c r="I64" s="271"/>
      <c r="J64" s="271"/>
      <c r="K64" s="271"/>
      <c r="L64" s="270"/>
      <c r="M64" s="271"/>
      <c r="N64" s="271"/>
      <c r="O64" s="270"/>
      <c r="P64" s="271"/>
      <c r="Q64" s="271"/>
      <c r="R64" s="271"/>
      <c r="S64" s="270">
        <f t="shared" si="0"/>
        <v>0</v>
      </c>
      <c r="T64" s="271">
        <f t="shared" si="0"/>
        <v>0</v>
      </c>
      <c r="U64" s="271">
        <f t="shared" si="0"/>
        <v>0</v>
      </c>
      <c r="V64" s="271"/>
      <c r="W64" s="270"/>
      <c r="X64" s="271"/>
      <c r="Y64" s="271"/>
      <c r="Z64" s="271"/>
      <c r="AA64" s="271"/>
      <c r="AB64" s="270">
        <f t="shared" si="1"/>
        <v>0</v>
      </c>
      <c r="AC64" s="271">
        <f t="shared" si="1"/>
        <v>0</v>
      </c>
      <c r="AD64" s="271">
        <f t="shared" si="1"/>
        <v>0</v>
      </c>
      <c r="AE64" s="271"/>
      <c r="AF64" s="270">
        <f t="shared" si="2"/>
        <v>0</v>
      </c>
      <c r="AG64" s="271">
        <f t="shared" si="2"/>
        <v>0</v>
      </c>
      <c r="AH64" s="274">
        <f t="shared" si="2"/>
        <v>0</v>
      </c>
    </row>
    <row r="65" spans="1:34" ht="18" customHeight="1" hidden="1">
      <c r="A65" s="275"/>
      <c r="B65" s="537" t="s">
        <v>92</v>
      </c>
      <c r="C65" s="537"/>
      <c r="D65" s="537"/>
      <c r="E65" s="537"/>
      <c r="F65" s="537"/>
      <c r="G65" s="538"/>
      <c r="H65" s="278"/>
      <c r="I65" s="257"/>
      <c r="J65" s="257"/>
      <c r="K65" s="257"/>
      <c r="L65" s="278"/>
      <c r="M65" s="257"/>
      <c r="N65" s="257"/>
      <c r="O65" s="278"/>
      <c r="P65" s="257"/>
      <c r="Q65" s="257"/>
      <c r="R65" s="257"/>
      <c r="S65" s="278">
        <f t="shared" si="0"/>
        <v>0</v>
      </c>
      <c r="T65" s="257">
        <f t="shared" si="0"/>
        <v>0</v>
      </c>
      <c r="U65" s="257">
        <f t="shared" si="0"/>
        <v>0</v>
      </c>
      <c r="V65" s="257"/>
      <c r="W65" s="278"/>
      <c r="X65" s="257"/>
      <c r="Y65" s="257"/>
      <c r="Z65" s="257"/>
      <c r="AA65" s="257"/>
      <c r="AB65" s="278">
        <f t="shared" si="1"/>
        <v>0</v>
      </c>
      <c r="AC65" s="257">
        <f t="shared" si="1"/>
        <v>0</v>
      </c>
      <c r="AD65" s="257">
        <f t="shared" si="1"/>
        <v>0</v>
      </c>
      <c r="AE65" s="257"/>
      <c r="AF65" s="278">
        <f t="shared" si="2"/>
        <v>0</v>
      </c>
      <c r="AG65" s="257">
        <f t="shared" si="2"/>
        <v>0</v>
      </c>
      <c r="AH65" s="279">
        <f t="shared" si="2"/>
        <v>0</v>
      </c>
    </row>
    <row r="66" spans="1:35" ht="18" customHeight="1" hidden="1">
      <c r="A66" s="280"/>
      <c r="B66" s="281"/>
      <c r="C66" s="281" t="s">
        <v>61</v>
      </c>
      <c r="D66" s="282"/>
      <c r="E66" s="282"/>
      <c r="F66" s="282"/>
      <c r="G66" s="281"/>
      <c r="H66" s="283">
        <f>SUM(H62:H65)</f>
        <v>0</v>
      </c>
      <c r="I66" s="284">
        <f>SUM(I62:I65)</f>
        <v>0</v>
      </c>
      <c r="J66" s="284">
        <f>SUM(J62:J65)</f>
        <v>0</v>
      </c>
      <c r="K66" s="284"/>
      <c r="L66" s="283">
        <f aca="true" t="shared" si="3" ref="L66:Q66">SUM(L62:L65)</f>
        <v>0</v>
      </c>
      <c r="M66" s="284">
        <f t="shared" si="3"/>
        <v>0</v>
      </c>
      <c r="N66" s="284">
        <f t="shared" si="3"/>
        <v>0</v>
      </c>
      <c r="O66" s="283">
        <f t="shared" si="3"/>
        <v>0</v>
      </c>
      <c r="P66" s="284">
        <f t="shared" si="3"/>
        <v>0</v>
      </c>
      <c r="Q66" s="284">
        <f t="shared" si="3"/>
        <v>0</v>
      </c>
      <c r="R66" s="284"/>
      <c r="S66" s="283">
        <f>SUM(S62:S65)</f>
        <v>0</v>
      </c>
      <c r="T66" s="284">
        <f>SUM(T62:T65)</f>
        <v>0</v>
      </c>
      <c r="U66" s="284">
        <f>SUM(U62:U65)</f>
        <v>0</v>
      </c>
      <c r="V66" s="284"/>
      <c r="W66" s="283">
        <f>SUM(W62:W65)</f>
        <v>0</v>
      </c>
      <c r="X66" s="284">
        <f>SUM(X62:X65)</f>
        <v>0</v>
      </c>
      <c r="Y66" s="284">
        <f>SUM(Y62:Y65)</f>
        <v>0</v>
      </c>
      <c r="Z66" s="284"/>
      <c r="AA66" s="284"/>
      <c r="AB66" s="283">
        <f>SUM(AB62:AB65)</f>
        <v>0</v>
      </c>
      <c r="AC66" s="284">
        <f>SUM(AC62:AC65)</f>
        <v>0</v>
      </c>
      <c r="AD66" s="284">
        <f>SUM(AD62:AD65)</f>
        <v>0</v>
      </c>
      <c r="AE66" s="284"/>
      <c r="AF66" s="283">
        <f>SUM(AF62:AF65)</f>
        <v>0</v>
      </c>
      <c r="AG66" s="284">
        <f>SUM(AG62:AG65)</f>
        <v>0</v>
      </c>
      <c r="AH66" s="285">
        <f>SUM(AH62:AH65)</f>
        <v>0</v>
      </c>
      <c r="AI66" s="11"/>
    </row>
    <row r="67" spans="1:34" ht="18" customHeight="1" hidden="1">
      <c r="A67" s="251"/>
      <c r="B67" s="254"/>
      <c r="C67" s="254"/>
      <c r="D67" s="254"/>
      <c r="E67" s="254"/>
      <c r="F67" s="254"/>
      <c r="G67" s="254"/>
      <c r="H67" s="286"/>
      <c r="I67" s="287"/>
      <c r="J67" s="287"/>
      <c r="K67" s="287"/>
      <c r="L67" s="286"/>
      <c r="M67" s="287"/>
      <c r="N67" s="287"/>
      <c r="O67" s="286"/>
      <c r="P67" s="287"/>
      <c r="Q67" s="287"/>
      <c r="R67" s="287"/>
      <c r="S67" s="286"/>
      <c r="T67" s="287"/>
      <c r="U67" s="287"/>
      <c r="V67" s="287"/>
      <c r="W67" s="286"/>
      <c r="X67" s="287"/>
      <c r="Y67" s="287"/>
      <c r="Z67" s="287"/>
      <c r="AA67" s="287"/>
      <c r="AB67" s="286"/>
      <c r="AC67" s="287"/>
      <c r="AD67" s="287"/>
      <c r="AE67" s="287"/>
      <c r="AF67" s="286"/>
      <c r="AG67" s="287"/>
      <c r="AH67" s="288"/>
    </row>
    <row r="68" spans="1:34" ht="18" customHeight="1" hidden="1">
      <c r="A68" s="280" t="s">
        <v>127</v>
      </c>
      <c r="B68" s="276"/>
      <c r="C68" s="277"/>
      <c r="D68" s="277"/>
      <c r="E68" s="277"/>
      <c r="F68" s="277"/>
      <c r="G68" s="276"/>
      <c r="H68" s="278"/>
      <c r="I68" s="257"/>
      <c r="J68" s="257"/>
      <c r="K68" s="257"/>
      <c r="L68" s="278"/>
      <c r="M68" s="257"/>
      <c r="N68" s="257"/>
      <c r="O68" s="278"/>
      <c r="P68" s="257"/>
      <c r="Q68" s="257"/>
      <c r="R68" s="257"/>
      <c r="S68" s="278"/>
      <c r="T68" s="257">
        <f>+M68+P68</f>
        <v>0</v>
      </c>
      <c r="U68" s="257"/>
      <c r="V68" s="257"/>
      <c r="W68" s="278"/>
      <c r="X68" s="257"/>
      <c r="Y68" s="257"/>
      <c r="Z68" s="257"/>
      <c r="AA68" s="257"/>
      <c r="AB68" s="278"/>
      <c r="AC68" s="257">
        <f>X68+T68</f>
        <v>0</v>
      </c>
      <c r="AD68" s="257"/>
      <c r="AE68" s="257"/>
      <c r="AF68" s="278"/>
      <c r="AG68" s="257">
        <f>AC68-M68</f>
        <v>0</v>
      </c>
      <c r="AH68" s="279"/>
    </row>
    <row r="69" spans="1:34" ht="18" customHeight="1" hidden="1">
      <c r="A69" s="267"/>
      <c r="B69" s="268" t="s">
        <v>130</v>
      </c>
      <c r="C69" s="269"/>
      <c r="D69" s="269"/>
      <c r="E69" s="269"/>
      <c r="F69" s="269"/>
      <c r="G69" s="268"/>
      <c r="H69" s="270"/>
      <c r="I69" s="271">
        <f>+I66+I68</f>
        <v>0</v>
      </c>
      <c r="J69" s="271"/>
      <c r="K69" s="271"/>
      <c r="L69" s="270"/>
      <c r="M69" s="271">
        <f>+M66+M68</f>
        <v>0</v>
      </c>
      <c r="N69" s="271"/>
      <c r="O69" s="270"/>
      <c r="P69" s="271">
        <f>+P66+P68</f>
        <v>0</v>
      </c>
      <c r="Q69" s="271"/>
      <c r="R69" s="271"/>
      <c r="S69" s="270"/>
      <c r="T69" s="271">
        <f>+T66+T68</f>
        <v>0</v>
      </c>
      <c r="U69" s="271"/>
      <c r="V69" s="271"/>
      <c r="W69" s="270"/>
      <c r="X69" s="271">
        <f>+X66+X68</f>
        <v>0</v>
      </c>
      <c r="Y69" s="271"/>
      <c r="Z69" s="271"/>
      <c r="AA69" s="271"/>
      <c r="AB69" s="270"/>
      <c r="AC69" s="271">
        <f>+AC66+AC68</f>
        <v>0</v>
      </c>
      <c r="AD69" s="271"/>
      <c r="AE69" s="271"/>
      <c r="AF69" s="270"/>
      <c r="AG69" s="271">
        <f>+AG66+AG68</f>
        <v>0</v>
      </c>
      <c r="AH69" s="274"/>
    </row>
    <row r="70" spans="1:34" ht="18" customHeight="1" hidden="1">
      <c r="A70" s="251"/>
      <c r="B70" s="254"/>
      <c r="C70" s="254"/>
      <c r="D70" s="254"/>
      <c r="E70" s="254"/>
      <c r="F70" s="254"/>
      <c r="G70" s="254"/>
      <c r="H70" s="286"/>
      <c r="I70" s="287"/>
      <c r="J70" s="287"/>
      <c r="K70" s="287"/>
      <c r="L70" s="286"/>
      <c r="M70" s="287"/>
      <c r="N70" s="287"/>
      <c r="O70" s="286"/>
      <c r="P70" s="287"/>
      <c r="Q70" s="287"/>
      <c r="R70" s="287"/>
      <c r="S70" s="286"/>
      <c r="T70" s="287"/>
      <c r="U70" s="287"/>
      <c r="V70" s="287"/>
      <c r="W70" s="286"/>
      <c r="X70" s="287"/>
      <c r="Y70" s="287"/>
      <c r="Z70" s="287"/>
      <c r="AA70" s="287"/>
      <c r="AB70" s="286"/>
      <c r="AC70" s="287"/>
      <c r="AD70" s="287"/>
      <c r="AE70" s="287"/>
      <c r="AF70" s="286"/>
      <c r="AG70" s="287"/>
      <c r="AH70" s="288"/>
    </row>
    <row r="71" spans="1:34" ht="18" customHeight="1" hidden="1">
      <c r="A71" s="267"/>
      <c r="B71" s="268" t="s">
        <v>128</v>
      </c>
      <c r="C71" s="268"/>
      <c r="D71" s="268"/>
      <c r="E71" s="268"/>
      <c r="F71" s="268"/>
      <c r="G71" s="268"/>
      <c r="H71" s="270"/>
      <c r="I71" s="271"/>
      <c r="J71" s="271"/>
      <c r="K71" s="271"/>
      <c r="L71" s="270"/>
      <c r="M71" s="271"/>
      <c r="N71" s="271"/>
      <c r="O71" s="270"/>
      <c r="P71" s="271"/>
      <c r="Q71" s="271"/>
      <c r="R71" s="271"/>
      <c r="S71" s="270"/>
      <c r="T71" s="271"/>
      <c r="U71" s="271"/>
      <c r="V71" s="271"/>
      <c r="W71" s="270"/>
      <c r="X71" s="271"/>
      <c r="Y71" s="271"/>
      <c r="Z71" s="271"/>
      <c r="AA71" s="271"/>
      <c r="AB71" s="270"/>
      <c r="AC71" s="271"/>
      <c r="AD71" s="271"/>
      <c r="AE71" s="271"/>
      <c r="AF71" s="270"/>
      <c r="AG71" s="271"/>
      <c r="AH71" s="274"/>
    </row>
    <row r="72" spans="1:34" ht="18" customHeight="1" hidden="1">
      <c r="A72" s="267"/>
      <c r="B72" s="269"/>
      <c r="C72" s="268" t="s">
        <v>69</v>
      </c>
      <c r="D72" s="269"/>
      <c r="E72" s="269"/>
      <c r="F72" s="269"/>
      <c r="G72" s="268"/>
      <c r="H72" s="270"/>
      <c r="I72" s="271"/>
      <c r="J72" s="271"/>
      <c r="K72" s="271"/>
      <c r="L72" s="270"/>
      <c r="M72" s="271"/>
      <c r="N72" s="271"/>
      <c r="O72" s="270"/>
      <c r="P72" s="271">
        <v>0</v>
      </c>
      <c r="Q72" s="271"/>
      <c r="R72" s="271"/>
      <c r="S72" s="270"/>
      <c r="T72" s="271"/>
      <c r="U72" s="271"/>
      <c r="V72" s="271"/>
      <c r="W72" s="270"/>
      <c r="X72" s="271">
        <v>0</v>
      </c>
      <c r="Y72" s="271"/>
      <c r="Z72" s="271"/>
      <c r="AA72" s="271"/>
      <c r="AB72" s="270"/>
      <c r="AC72" s="271"/>
      <c r="AD72" s="271"/>
      <c r="AE72" s="271"/>
      <c r="AF72" s="270"/>
      <c r="AG72" s="271">
        <f>AC72-M72</f>
        <v>0</v>
      </c>
      <c r="AH72" s="274"/>
    </row>
    <row r="73" spans="1:34" ht="18" customHeight="1" hidden="1">
      <c r="A73" s="280"/>
      <c r="B73" s="277"/>
      <c r="C73" s="276" t="s">
        <v>94</v>
      </c>
      <c r="D73" s="277"/>
      <c r="E73" s="277"/>
      <c r="F73" s="277"/>
      <c r="G73" s="276"/>
      <c r="H73" s="278"/>
      <c r="I73" s="257"/>
      <c r="J73" s="257"/>
      <c r="K73" s="257"/>
      <c r="L73" s="278"/>
      <c r="M73" s="257"/>
      <c r="N73" s="257"/>
      <c r="O73" s="278"/>
      <c r="P73" s="257">
        <v>0</v>
      </c>
      <c r="Q73" s="257"/>
      <c r="R73" s="257"/>
      <c r="S73" s="278"/>
      <c r="T73" s="257"/>
      <c r="U73" s="257"/>
      <c r="V73" s="257"/>
      <c r="W73" s="278"/>
      <c r="X73" s="257">
        <v>0</v>
      </c>
      <c r="Y73" s="257"/>
      <c r="Z73" s="257"/>
      <c r="AA73" s="257"/>
      <c r="AB73" s="278"/>
      <c r="AC73" s="257"/>
      <c r="AD73" s="257"/>
      <c r="AE73" s="257"/>
      <c r="AF73" s="278"/>
      <c r="AG73" s="257">
        <f>AC73-M73</f>
        <v>0</v>
      </c>
      <c r="AH73" s="279"/>
    </row>
    <row r="74" spans="1:34" ht="18" customHeight="1" hidden="1">
      <c r="A74" s="280"/>
      <c r="B74" s="276" t="s">
        <v>129</v>
      </c>
      <c r="C74" s="277"/>
      <c r="D74" s="277"/>
      <c r="E74" s="277"/>
      <c r="F74" s="277"/>
      <c r="G74" s="276"/>
      <c r="H74" s="278"/>
      <c r="I74" s="257">
        <f>I73+I72+I69</f>
        <v>0</v>
      </c>
      <c r="J74" s="257"/>
      <c r="K74" s="257"/>
      <c r="L74" s="278"/>
      <c r="M74" s="257">
        <f>M73+M72+M69</f>
        <v>0</v>
      </c>
      <c r="N74" s="257"/>
      <c r="O74" s="278"/>
      <c r="P74" s="257">
        <f>P73+P72+P69</f>
        <v>0</v>
      </c>
      <c r="Q74" s="257"/>
      <c r="R74" s="257"/>
      <c r="S74" s="278"/>
      <c r="T74" s="257">
        <f>T73+T72+T69</f>
        <v>0</v>
      </c>
      <c r="U74" s="257"/>
      <c r="V74" s="257"/>
      <c r="W74" s="278"/>
      <c r="X74" s="257">
        <f>X73+X72+X69</f>
        <v>0</v>
      </c>
      <c r="Y74" s="257"/>
      <c r="Z74" s="257"/>
      <c r="AA74" s="257"/>
      <c r="AB74" s="278"/>
      <c r="AC74" s="257">
        <f>AC73+AC72+AC69</f>
        <v>0</v>
      </c>
      <c r="AD74" s="257"/>
      <c r="AE74" s="257"/>
      <c r="AF74" s="278"/>
      <c r="AG74" s="257">
        <f>AG73+AG72+AG69</f>
        <v>0</v>
      </c>
      <c r="AH74" s="279"/>
    </row>
    <row r="75" spans="3:6" ht="18" customHeight="1">
      <c r="C75" s="10"/>
      <c r="D75" s="10"/>
      <c r="E75" s="10"/>
      <c r="F75" s="10"/>
    </row>
    <row r="77" ht="18.75">
      <c r="AD77" s="519">
        <v>28</v>
      </c>
    </row>
  </sheetData>
  <mergeCells count="18">
    <mergeCell ref="C22:I22"/>
    <mergeCell ref="AF6:AH6"/>
    <mergeCell ref="AB6:AD6"/>
    <mergeCell ref="A42:C42"/>
    <mergeCell ref="A44:C44"/>
    <mergeCell ref="A43:C43"/>
    <mergeCell ref="A35:C35"/>
    <mergeCell ref="B26:C26"/>
    <mergeCell ref="C30:D30"/>
    <mergeCell ref="B36:J36"/>
    <mergeCell ref="A38:C38"/>
    <mergeCell ref="A40:C40"/>
    <mergeCell ref="B63:G63"/>
    <mergeCell ref="B65:G65"/>
    <mergeCell ref="B53:G53"/>
    <mergeCell ref="A47:AD48"/>
    <mergeCell ref="B62:G62"/>
    <mergeCell ref="B64:G64"/>
  </mergeCells>
  <printOptions horizontalCentered="1"/>
  <pageMargins left="0.33" right="0.2" top="0.26" bottom="0.17" header="0" footer="0"/>
  <pageSetup firstPageNumber="8" useFirstPageNumber="1" fitToHeight="0" horizontalDpi="600" verticalDpi="600" orientation="landscape" scale="58" r:id="rId1"/>
  <headerFooter alignWithMargins="0">
    <oddFooter>&amp;C&amp;"Times New Roman,Regular"Exhibit B - Summary of Requirements</oddFooter>
  </headerFooter>
</worksheet>
</file>

<file path=xl/worksheets/sheet2.xml><?xml version="1.0" encoding="utf-8"?>
<worksheet xmlns="http://schemas.openxmlformats.org/spreadsheetml/2006/main" xmlns:r="http://schemas.openxmlformats.org/officeDocument/2006/relationships">
  <dimension ref="A1:V62"/>
  <sheetViews>
    <sheetView workbookViewId="0" topLeftCell="A1">
      <selection activeCell="A6" sqref="A6"/>
    </sheetView>
  </sheetViews>
  <sheetFormatPr defaultColWidth="8.88671875" defaultRowHeight="15"/>
  <cols>
    <col min="1" max="1" width="39.6640625" style="53" customWidth="1"/>
    <col min="2" max="2" width="1.2265625" style="53" customWidth="1"/>
    <col min="3" max="3" width="9.3359375" style="53" customWidth="1"/>
    <col min="4" max="4" width="9.99609375" style="53" customWidth="1"/>
    <col min="5" max="5" width="1.2265625" style="53" customWidth="1"/>
    <col min="6" max="6" width="9.6640625" style="53" customWidth="1"/>
    <col min="7" max="7" width="9.99609375" style="53" customWidth="1"/>
    <col min="8" max="8" width="1.1171875" style="53" customWidth="1"/>
    <col min="9" max="9" width="7.21484375" style="53" customWidth="1"/>
    <col min="10" max="10" width="7.99609375" style="53" customWidth="1"/>
    <col min="11" max="11" width="8.99609375" style="53" customWidth="1"/>
    <col min="12" max="12" width="8.21484375" style="53" customWidth="1"/>
    <col min="13" max="13" width="9.21484375" style="53" customWidth="1"/>
    <col min="14" max="14" width="8.99609375" style="53" customWidth="1"/>
    <col min="15" max="15" width="1.88671875" style="53" customWidth="1"/>
    <col min="16" max="16384" width="7.21484375" style="53" customWidth="1"/>
  </cols>
  <sheetData>
    <row r="1" ht="15.75">
      <c r="A1" s="54" t="s">
        <v>216</v>
      </c>
    </row>
    <row r="2" ht="18.75" customHeight="1">
      <c r="A2" s="54"/>
    </row>
    <row r="3" spans="1:17" ht="15.75">
      <c r="A3" s="55" t="s">
        <v>6</v>
      </c>
      <c r="B3" s="52"/>
      <c r="C3" s="52"/>
      <c r="D3" s="52"/>
      <c r="E3" s="52"/>
      <c r="F3" s="52"/>
      <c r="G3" s="52"/>
      <c r="H3" s="52"/>
      <c r="I3" s="52"/>
      <c r="J3" s="52"/>
      <c r="K3" s="52"/>
      <c r="L3" s="52"/>
      <c r="M3" s="52"/>
      <c r="N3" s="52"/>
      <c r="O3" s="464" t="s">
        <v>147</v>
      </c>
      <c r="P3" s="52"/>
      <c r="Q3" s="52"/>
    </row>
    <row r="4" spans="1:17" ht="15.75">
      <c r="A4" s="56" t="str">
        <f>'(B) Sum of Req '!A3</f>
        <v>U. S Trustee Program</v>
      </c>
      <c r="B4" s="52"/>
      <c r="C4" s="52"/>
      <c r="D4" s="52"/>
      <c r="E4" s="52"/>
      <c r="F4" s="52"/>
      <c r="G4" s="52"/>
      <c r="H4" s="52"/>
      <c r="I4" s="52"/>
      <c r="J4" s="52"/>
      <c r="K4" s="52"/>
      <c r="L4" s="52"/>
      <c r="M4" s="52"/>
      <c r="N4" s="52"/>
      <c r="O4" s="464" t="s">
        <v>147</v>
      </c>
      <c r="P4" s="52"/>
      <c r="Q4" s="52"/>
    </row>
    <row r="5" spans="1:17" ht="12.75">
      <c r="A5" s="57" t="s">
        <v>124</v>
      </c>
      <c r="B5" s="52"/>
      <c r="C5" s="52"/>
      <c r="D5" s="52"/>
      <c r="E5" s="52"/>
      <c r="F5" s="52"/>
      <c r="G5" s="52"/>
      <c r="H5" s="52"/>
      <c r="I5" s="52"/>
      <c r="J5" s="52"/>
      <c r="K5" s="52"/>
      <c r="L5" s="52"/>
      <c r="M5" s="52"/>
      <c r="N5" s="52"/>
      <c r="O5" s="464" t="s">
        <v>147</v>
      </c>
      <c r="P5" s="52"/>
      <c r="Q5" s="52"/>
    </row>
    <row r="7" ht="13.5" thickBot="1"/>
    <row r="8" spans="1:17" ht="12.75">
      <c r="A8" s="316"/>
      <c r="B8" s="58"/>
      <c r="C8" s="356" t="str">
        <f>+'(B) Sum of Req '!H50</f>
        <v>2006  Enacted with</v>
      </c>
      <c r="D8" s="314"/>
      <c r="E8" s="236"/>
      <c r="F8" s="356">
        <v>2007</v>
      </c>
      <c r="G8" s="314"/>
      <c r="H8" s="236"/>
      <c r="I8" s="315">
        <f>+'(B) Sum of Req '!S50</f>
        <v>2008</v>
      </c>
      <c r="J8" s="314"/>
      <c r="K8" s="342" t="s">
        <v>147</v>
      </c>
      <c r="L8" s="343"/>
      <c r="M8" s="315">
        <f>+'(B) Sum of Req '!W50</f>
        <v>2008</v>
      </c>
      <c r="N8" s="314"/>
      <c r="O8" s="237"/>
      <c r="P8" s="358"/>
      <c r="Q8" s="359"/>
    </row>
    <row r="9" spans="1:17" ht="14.25" customHeight="1">
      <c r="A9" s="58"/>
      <c r="B9" s="58"/>
      <c r="C9" s="357" t="str">
        <f>+'(B) Sum of Req '!H51</f>
        <v>Rescissions and  Supplementals</v>
      </c>
      <c r="D9" s="239"/>
      <c r="E9" s="236"/>
      <c r="F9" s="357" t="s">
        <v>3</v>
      </c>
      <c r="G9" s="239"/>
      <c r="H9" s="236"/>
      <c r="I9" s="238" t="str">
        <f>+'(B) Sum of Req '!S51</f>
        <v>Current Services</v>
      </c>
      <c r="J9" s="240"/>
      <c r="K9" s="558" t="s">
        <v>126</v>
      </c>
      <c r="L9" s="559"/>
      <c r="M9" s="238" t="str">
        <f>+'(B) Sum of Req '!W51</f>
        <v>Request</v>
      </c>
      <c r="N9" s="240"/>
      <c r="O9" s="237"/>
      <c r="P9" s="359"/>
      <c r="Q9" s="359"/>
    </row>
    <row r="10" spans="1:17" ht="2.25" customHeight="1">
      <c r="A10" s="560" t="s">
        <v>114</v>
      </c>
      <c r="B10" s="58"/>
      <c r="C10" s="241"/>
      <c r="D10" s="242"/>
      <c r="E10" s="236"/>
      <c r="F10" s="241"/>
      <c r="G10" s="242"/>
      <c r="H10" s="236"/>
      <c r="I10" s="241"/>
      <c r="J10" s="242"/>
      <c r="K10" s="241"/>
      <c r="L10" s="242"/>
      <c r="M10" s="241"/>
      <c r="N10" s="242"/>
      <c r="O10" s="237"/>
      <c r="P10" s="337"/>
      <c r="Q10" s="337"/>
    </row>
    <row r="11" spans="1:17" ht="39" customHeight="1">
      <c r="A11" s="527"/>
      <c r="B11" s="58"/>
      <c r="C11" s="372" t="s">
        <v>31</v>
      </c>
      <c r="D11" s="373" t="s">
        <v>32</v>
      </c>
      <c r="E11" s="236"/>
      <c r="F11" s="372" t="s">
        <v>31</v>
      </c>
      <c r="G11" s="373" t="s">
        <v>32</v>
      </c>
      <c r="H11" s="236"/>
      <c r="I11" s="372" t="s">
        <v>31</v>
      </c>
      <c r="J11" s="373" t="s">
        <v>32</v>
      </c>
      <c r="K11" s="372" t="s">
        <v>31</v>
      </c>
      <c r="L11" s="373" t="s">
        <v>32</v>
      </c>
      <c r="M11" s="372" t="s">
        <v>31</v>
      </c>
      <c r="N11" s="373" t="s">
        <v>32</v>
      </c>
      <c r="O11" s="237"/>
      <c r="P11" s="360"/>
      <c r="Q11" s="360"/>
    </row>
    <row r="12" spans="1:17" ht="12.75">
      <c r="A12" s="59"/>
      <c r="B12" s="58"/>
      <c r="C12" s="60"/>
      <c r="D12" s="61"/>
      <c r="E12" s="58"/>
      <c r="F12" s="60"/>
      <c r="G12" s="61"/>
      <c r="H12" s="58"/>
      <c r="I12" s="60"/>
      <c r="J12" s="61"/>
      <c r="K12" s="60"/>
      <c r="L12" s="338"/>
      <c r="M12" s="60"/>
      <c r="N12" s="61"/>
      <c r="P12" s="338"/>
      <c r="Q12" s="338"/>
    </row>
    <row r="13" spans="1:17" ht="12.75">
      <c r="A13" s="59"/>
      <c r="B13" s="58"/>
      <c r="C13" s="60"/>
      <c r="D13" s="61"/>
      <c r="E13" s="58"/>
      <c r="F13" s="60"/>
      <c r="G13" s="61"/>
      <c r="H13" s="58"/>
      <c r="I13" s="60"/>
      <c r="J13" s="61"/>
      <c r="K13" s="60"/>
      <c r="L13" s="338"/>
      <c r="M13" s="60"/>
      <c r="N13" s="61"/>
      <c r="P13" s="338"/>
      <c r="Q13" s="338"/>
    </row>
    <row r="14" spans="1:17" ht="25.5">
      <c r="A14" s="69" t="s">
        <v>10</v>
      </c>
      <c r="B14" s="58"/>
      <c r="C14" s="60"/>
      <c r="D14" s="61"/>
      <c r="E14" s="58"/>
      <c r="F14" s="60"/>
      <c r="G14" s="61"/>
      <c r="H14" s="58"/>
      <c r="I14" s="60"/>
      <c r="J14" s="61"/>
      <c r="K14" s="60"/>
      <c r="L14" s="338"/>
      <c r="M14" s="60"/>
      <c r="N14" s="61"/>
      <c r="P14" s="338"/>
      <c r="Q14" s="338"/>
    </row>
    <row r="15" spans="1:17" ht="12.75">
      <c r="A15" s="69"/>
      <c r="B15" s="58"/>
      <c r="C15" s="60"/>
      <c r="D15" s="61"/>
      <c r="E15" s="58"/>
      <c r="F15" s="60"/>
      <c r="G15" s="61"/>
      <c r="H15" s="58"/>
      <c r="I15" s="60"/>
      <c r="J15" s="61"/>
      <c r="K15" s="60"/>
      <c r="L15" s="338"/>
      <c r="M15" s="60"/>
      <c r="N15" s="61"/>
      <c r="P15" s="338"/>
      <c r="Q15" s="338"/>
    </row>
    <row r="16" spans="1:17" ht="14.25" customHeight="1">
      <c r="A16" s="63" t="s">
        <v>186</v>
      </c>
      <c r="B16" s="59"/>
      <c r="C16" s="64"/>
      <c r="D16" s="65"/>
      <c r="E16" s="64"/>
      <c r="F16" s="64"/>
      <c r="G16" s="65"/>
      <c r="H16" s="214"/>
      <c r="I16" s="64"/>
      <c r="J16" s="65"/>
      <c r="K16" s="64"/>
      <c r="L16" s="341"/>
      <c r="M16" s="64"/>
      <c r="N16" s="65"/>
      <c r="P16" s="341"/>
      <c r="Q16" s="341"/>
    </row>
    <row r="17" spans="1:17" ht="12.75" hidden="1">
      <c r="A17" s="63" t="s">
        <v>11</v>
      </c>
      <c r="B17" s="58"/>
      <c r="C17" s="64"/>
      <c r="D17" s="65"/>
      <c r="E17" s="66"/>
      <c r="F17" s="64"/>
      <c r="G17" s="65"/>
      <c r="H17" s="66"/>
      <c r="I17" s="64"/>
      <c r="J17" s="65"/>
      <c r="K17" s="64"/>
      <c r="L17" s="341"/>
      <c r="M17" s="64" t="e">
        <f>K17+I17+#REF!</f>
        <v>#REF!</v>
      </c>
      <c r="N17" s="65" t="e">
        <f>#REF!+J17+L17</f>
        <v>#REF!</v>
      </c>
      <c r="P17" s="341"/>
      <c r="Q17" s="341"/>
    </row>
    <row r="18" spans="1:17" ht="12.75" hidden="1">
      <c r="A18" s="63" t="s">
        <v>12</v>
      </c>
      <c r="B18" s="58"/>
      <c r="C18" s="64"/>
      <c r="D18" s="65"/>
      <c r="E18" s="66"/>
      <c r="F18" s="64"/>
      <c r="G18" s="65"/>
      <c r="H18" s="66"/>
      <c r="I18" s="64"/>
      <c r="J18" s="65"/>
      <c r="K18" s="64"/>
      <c r="L18" s="341"/>
      <c r="M18" s="64" t="e">
        <f>K18+I18+#REF!</f>
        <v>#REF!</v>
      </c>
      <c r="N18" s="65" t="e">
        <f>#REF!+J18+L18</f>
        <v>#REF!</v>
      </c>
      <c r="P18" s="341"/>
      <c r="Q18" s="341"/>
    </row>
    <row r="19" spans="1:17" ht="12.75" hidden="1">
      <c r="A19" s="63" t="s">
        <v>13</v>
      </c>
      <c r="B19" s="58"/>
      <c r="C19" s="64"/>
      <c r="D19" s="65"/>
      <c r="E19" s="66"/>
      <c r="F19" s="64"/>
      <c r="G19" s="65"/>
      <c r="H19" s="66"/>
      <c r="I19" s="64"/>
      <c r="J19" s="65"/>
      <c r="K19" s="64"/>
      <c r="L19" s="341"/>
      <c r="M19" s="64" t="e">
        <f>K19+I19+#REF!</f>
        <v>#REF!</v>
      </c>
      <c r="N19" s="65" t="e">
        <f>#REF!+J19+L19</f>
        <v>#REF!</v>
      </c>
      <c r="P19" s="341"/>
      <c r="Q19" s="341"/>
    </row>
    <row r="20" spans="1:17" ht="12.75" hidden="1">
      <c r="A20" s="63" t="s">
        <v>14</v>
      </c>
      <c r="B20" s="58"/>
      <c r="C20" s="64">
        <f>'[3]CEFC Split'!J7</f>
        <v>0</v>
      </c>
      <c r="D20" s="65">
        <f>'[3]CEFC Split'!I7</f>
        <v>0</v>
      </c>
      <c r="E20" s="66"/>
      <c r="F20" s="64">
        <f>'[3]CEFC Split'!L7</f>
        <v>0</v>
      </c>
      <c r="G20" s="65">
        <f>'[3]CEFC Split'!K7</f>
        <v>0</v>
      </c>
      <c r="H20" s="66"/>
      <c r="I20" s="64">
        <f>'[3]CEFC Split'!N7</f>
        <v>0</v>
      </c>
      <c r="J20" s="65">
        <f>'[3]CEFC Split'!M7</f>
        <v>0</v>
      </c>
      <c r="K20" s="64"/>
      <c r="L20" s="341"/>
      <c r="M20" s="64" t="e">
        <f>K20+I20+#REF!</f>
        <v>#REF!</v>
      </c>
      <c r="N20" s="65" t="e">
        <f>#REF!+J20+L20</f>
        <v>#REF!</v>
      </c>
      <c r="P20" s="341"/>
      <c r="Q20" s="341"/>
    </row>
    <row r="21" spans="1:17" ht="12.75" hidden="1">
      <c r="A21" s="63" t="s">
        <v>15</v>
      </c>
      <c r="B21" s="58"/>
      <c r="C21" s="67">
        <f>'[3]CEFC Split'!J8</f>
        <v>0</v>
      </c>
      <c r="D21" s="68">
        <f>'[3]CEFC Split'!I8</f>
        <v>0</v>
      </c>
      <c r="E21" s="66"/>
      <c r="F21" s="67">
        <f>'[3]CEFC Split'!L8</f>
        <v>0</v>
      </c>
      <c r="G21" s="68">
        <f>'[3]CEFC Split'!K8</f>
        <v>0</v>
      </c>
      <c r="H21" s="66"/>
      <c r="I21" s="67">
        <f>'[3]CEFC Split'!N8</f>
        <v>0</v>
      </c>
      <c r="J21" s="68">
        <f>'[3]CEFC Split'!M8</f>
        <v>0</v>
      </c>
      <c r="K21" s="67"/>
      <c r="L21" s="339"/>
      <c r="M21" s="67" t="e">
        <f>K21+I21+#REF!</f>
        <v>#REF!</v>
      </c>
      <c r="N21" s="68" t="e">
        <f>#REF!+J21+L21</f>
        <v>#REF!</v>
      </c>
      <c r="P21" s="339"/>
      <c r="Q21" s="339"/>
    </row>
    <row r="22" spans="1:19" ht="12.75">
      <c r="A22" s="63" t="s">
        <v>185</v>
      </c>
      <c r="B22" s="338"/>
      <c r="C22" s="64">
        <f>'(B) Sum of Req '!AC12</f>
        <v>1325</v>
      </c>
      <c r="D22" s="65">
        <f>'(B) Sum of Req '!AD12</f>
        <v>214402</v>
      </c>
      <c r="E22" s="341"/>
      <c r="F22" s="64">
        <f>'(B) Sum of Req '!AC19</f>
        <v>1486</v>
      </c>
      <c r="G22" s="65">
        <f>'(B) Sum of Req '!AD19</f>
        <v>226437.265</v>
      </c>
      <c r="H22" s="341"/>
      <c r="I22" s="64">
        <f>'(B) Sum of Req '!AC38</f>
        <v>1486</v>
      </c>
      <c r="J22" s="65">
        <f>'(B) Sum of Req '!AD38</f>
        <v>231899.265</v>
      </c>
      <c r="K22" s="446" t="s">
        <v>20</v>
      </c>
      <c r="L22" s="445" t="s">
        <v>21</v>
      </c>
      <c r="M22" s="64">
        <f>'(B) Sum of Req '!AC43</f>
        <v>1486</v>
      </c>
      <c r="N22" s="65">
        <f>'(B) Sum of Req '!AD43</f>
        <v>231899.265</v>
      </c>
      <c r="O22" s="444"/>
      <c r="P22" s="341"/>
      <c r="Q22" s="341"/>
      <c r="R22" s="444"/>
      <c r="S22" s="444"/>
    </row>
    <row r="23" spans="1:17" ht="12.75">
      <c r="A23" s="70"/>
      <c r="B23" s="62"/>
      <c r="C23" s="71"/>
      <c r="D23" s="72"/>
      <c r="E23" s="367"/>
      <c r="F23" s="71"/>
      <c r="G23" s="72"/>
      <c r="H23" s="213"/>
      <c r="I23" s="71"/>
      <c r="J23" s="72"/>
      <c r="K23" s="71"/>
      <c r="L23" s="340"/>
      <c r="M23" s="71"/>
      <c r="N23" s="72"/>
      <c r="P23" s="361"/>
      <c r="Q23" s="361"/>
    </row>
    <row r="24" spans="1:22" ht="12.75">
      <c r="A24" s="338"/>
      <c r="B24" s="338"/>
      <c r="C24" s="338"/>
      <c r="D24" s="338"/>
      <c r="E24" s="338"/>
      <c r="F24" s="338"/>
      <c r="G24" s="338"/>
      <c r="H24" s="338"/>
      <c r="I24" s="338"/>
      <c r="J24" s="338"/>
      <c r="K24" s="338"/>
      <c r="L24" s="338"/>
      <c r="M24" s="338"/>
      <c r="N24" s="338"/>
      <c r="O24" s="362"/>
      <c r="P24" s="338"/>
      <c r="Q24" s="338"/>
      <c r="R24" s="362"/>
      <c r="S24" s="362"/>
      <c r="T24" s="362"/>
      <c r="U24" s="362"/>
      <c r="V24" s="362"/>
    </row>
    <row r="25" spans="1:17" s="362" customFormat="1" ht="12.75">
      <c r="A25" s="441"/>
      <c r="B25" s="338"/>
      <c r="C25" s="338"/>
      <c r="D25" s="338"/>
      <c r="E25" s="338"/>
      <c r="F25" s="338"/>
      <c r="G25" s="338"/>
      <c r="H25" s="338"/>
      <c r="I25" s="338"/>
      <c r="J25" s="338"/>
      <c r="K25" s="338"/>
      <c r="L25" s="338"/>
      <c r="M25" s="338"/>
      <c r="N25" s="338"/>
      <c r="P25" s="338"/>
      <c r="Q25" s="338"/>
    </row>
    <row r="26" spans="1:17" s="362" customFormat="1" ht="12.75">
      <c r="A26" s="442"/>
      <c r="B26" s="338"/>
      <c r="C26" s="341"/>
      <c r="D26" s="341"/>
      <c r="E26" s="341"/>
      <c r="F26" s="341"/>
      <c r="G26" s="341"/>
      <c r="H26" s="341"/>
      <c r="I26" s="341"/>
      <c r="J26" s="341"/>
      <c r="K26" s="341"/>
      <c r="L26" s="341"/>
      <c r="M26" s="341"/>
      <c r="N26" s="341"/>
      <c r="P26" s="341"/>
      <c r="Q26" s="341"/>
    </row>
    <row r="27" spans="1:17" s="362" customFormat="1" ht="12.75" hidden="1">
      <c r="A27" s="442"/>
      <c r="B27" s="338"/>
      <c r="C27" s="341"/>
      <c r="D27" s="341"/>
      <c r="E27" s="341"/>
      <c r="F27" s="341"/>
      <c r="G27" s="341"/>
      <c r="H27" s="341"/>
      <c r="I27" s="341"/>
      <c r="J27" s="341"/>
      <c r="K27" s="341"/>
      <c r="L27" s="341"/>
      <c r="M27" s="341"/>
      <c r="N27" s="341"/>
      <c r="P27" s="341"/>
      <c r="Q27" s="341"/>
    </row>
    <row r="28" spans="1:17" s="362" customFormat="1" ht="12.75" hidden="1">
      <c r="A28" s="442"/>
      <c r="B28" s="338"/>
      <c r="C28" s="339"/>
      <c r="D28" s="339"/>
      <c r="E28" s="341"/>
      <c r="F28" s="339"/>
      <c r="G28" s="339"/>
      <c r="H28" s="341"/>
      <c r="I28" s="339"/>
      <c r="J28" s="339"/>
      <c r="K28" s="339"/>
      <c r="L28" s="339"/>
      <c r="M28" s="339"/>
      <c r="N28" s="339"/>
      <c r="P28" s="339"/>
      <c r="Q28" s="339"/>
    </row>
    <row r="29" spans="1:17" s="362" customFormat="1" ht="12.75">
      <c r="A29" s="443"/>
      <c r="B29" s="443"/>
      <c r="C29" s="361"/>
      <c r="D29" s="361"/>
      <c r="E29" s="361"/>
      <c r="F29" s="361"/>
      <c r="G29" s="361"/>
      <c r="H29" s="361"/>
      <c r="I29" s="361"/>
      <c r="J29" s="361"/>
      <c r="K29" s="361"/>
      <c r="L29" s="361"/>
      <c r="M29" s="361"/>
      <c r="N29" s="361"/>
      <c r="P29" s="361"/>
      <c r="Q29" s="361"/>
    </row>
    <row r="30" spans="1:17" s="362" customFormat="1" ht="12.75">
      <c r="A30" s="338"/>
      <c r="B30" s="338"/>
      <c r="C30" s="338"/>
      <c r="D30" s="338"/>
      <c r="E30" s="338"/>
      <c r="F30" s="338"/>
      <c r="G30" s="338"/>
      <c r="H30" s="338"/>
      <c r="I30" s="338"/>
      <c r="J30" s="338"/>
      <c r="K30" s="338"/>
      <c r="L30" s="338"/>
      <c r="M30" s="338"/>
      <c r="N30" s="338"/>
      <c r="P30" s="338"/>
      <c r="Q30" s="338"/>
    </row>
    <row r="31" spans="1:17" s="362" customFormat="1" ht="12.75">
      <c r="A31" s="338"/>
      <c r="B31" s="338"/>
      <c r="C31" s="338"/>
      <c r="D31" s="338"/>
      <c r="E31" s="338"/>
      <c r="F31" s="338"/>
      <c r="G31" s="338"/>
      <c r="H31" s="338"/>
      <c r="I31" s="338"/>
      <c r="J31" s="338"/>
      <c r="K31" s="338"/>
      <c r="L31" s="338"/>
      <c r="M31" s="338"/>
      <c r="N31" s="338"/>
      <c r="P31" s="338"/>
      <c r="Q31" s="338"/>
    </row>
    <row r="32" spans="1:17" s="362" customFormat="1" ht="12.75">
      <c r="A32" s="338"/>
      <c r="B32" s="338"/>
      <c r="C32" s="338"/>
      <c r="D32" s="338"/>
      <c r="E32" s="338"/>
      <c r="F32" s="338"/>
      <c r="G32" s="338"/>
      <c r="H32" s="338"/>
      <c r="I32" s="338"/>
      <c r="J32" s="338"/>
      <c r="K32" s="338"/>
      <c r="L32" s="338"/>
      <c r="M32" s="338"/>
      <c r="N32" s="338"/>
      <c r="P32" s="338"/>
      <c r="Q32" s="338"/>
    </row>
    <row r="33" spans="1:17" s="362" customFormat="1" ht="12.75">
      <c r="A33" s="338"/>
      <c r="B33" s="338"/>
      <c r="C33" s="338"/>
      <c r="D33" s="338"/>
      <c r="E33" s="338"/>
      <c r="F33" s="338"/>
      <c r="G33" s="338"/>
      <c r="H33" s="338"/>
      <c r="I33" s="338"/>
      <c r="J33" s="338"/>
      <c r="K33" s="338"/>
      <c r="L33" s="338"/>
      <c r="M33" s="338"/>
      <c r="N33" s="338"/>
      <c r="P33" s="338"/>
      <c r="Q33" s="338"/>
    </row>
    <row r="34" spans="1:17" s="362" customFormat="1" ht="12.75">
      <c r="A34" s="338"/>
      <c r="B34" s="338"/>
      <c r="C34" s="338"/>
      <c r="D34" s="338"/>
      <c r="E34" s="338"/>
      <c r="F34" s="338"/>
      <c r="G34" s="338"/>
      <c r="H34" s="338"/>
      <c r="I34" s="338"/>
      <c r="J34" s="338"/>
      <c r="K34" s="338"/>
      <c r="L34" s="338"/>
      <c r="M34" s="338"/>
      <c r="N34" s="338"/>
      <c r="P34" s="338"/>
      <c r="Q34" s="338"/>
    </row>
    <row r="35" spans="1:17" s="362" customFormat="1" ht="12.75">
      <c r="A35" s="338"/>
      <c r="B35" s="338"/>
      <c r="C35" s="338"/>
      <c r="D35" s="338"/>
      <c r="E35" s="338"/>
      <c r="F35" s="338"/>
      <c r="G35" s="338"/>
      <c r="H35" s="338"/>
      <c r="I35" s="338"/>
      <c r="J35" s="338"/>
      <c r="K35" s="338"/>
      <c r="L35" s="338"/>
      <c r="M35" s="338"/>
      <c r="N35" s="338"/>
      <c r="P35" s="338"/>
      <c r="Q35" s="338"/>
    </row>
    <row r="36" spans="1:17" s="362" customFormat="1" ht="12.75">
      <c r="A36" s="338"/>
      <c r="B36" s="338"/>
      <c r="C36" s="338"/>
      <c r="D36" s="338"/>
      <c r="E36" s="338"/>
      <c r="F36" s="338"/>
      <c r="G36" s="338"/>
      <c r="H36" s="338"/>
      <c r="I36" s="338"/>
      <c r="J36" s="338"/>
      <c r="K36" s="338"/>
      <c r="L36" s="338"/>
      <c r="M36" s="338"/>
      <c r="N36" s="338"/>
      <c r="P36" s="338"/>
      <c r="Q36" s="338"/>
    </row>
    <row r="37" spans="1:17" s="362" customFormat="1" ht="12.75">
      <c r="A37" s="338"/>
      <c r="B37" s="338"/>
      <c r="C37" s="338"/>
      <c r="D37" s="338"/>
      <c r="E37" s="338"/>
      <c r="F37" s="338"/>
      <c r="G37" s="338"/>
      <c r="H37" s="338"/>
      <c r="I37" s="338"/>
      <c r="J37" s="338"/>
      <c r="K37" s="338"/>
      <c r="L37" s="338"/>
      <c r="M37" s="338"/>
      <c r="N37" s="338"/>
      <c r="P37" s="338"/>
      <c r="Q37" s="338"/>
    </row>
    <row r="38" spans="1:17" s="362" customFormat="1" ht="12.75">
      <c r="A38" s="338"/>
      <c r="B38" s="338"/>
      <c r="C38" s="338"/>
      <c r="D38" s="338"/>
      <c r="E38" s="338"/>
      <c r="F38" s="338"/>
      <c r="G38" s="338"/>
      <c r="H38" s="338"/>
      <c r="I38" s="338"/>
      <c r="J38" s="338"/>
      <c r="K38" s="338"/>
      <c r="L38" s="338"/>
      <c r="M38" s="338"/>
      <c r="N38" s="338"/>
      <c r="P38" s="338"/>
      <c r="Q38" s="338"/>
    </row>
    <row r="39" spans="1:17" s="362" customFormat="1" ht="12.75">
      <c r="A39" s="338"/>
      <c r="B39" s="338"/>
      <c r="C39" s="338"/>
      <c r="D39" s="338"/>
      <c r="E39" s="338"/>
      <c r="F39" s="338"/>
      <c r="G39" s="338"/>
      <c r="H39" s="338"/>
      <c r="I39" s="338"/>
      <c r="J39" s="338"/>
      <c r="K39" s="338"/>
      <c r="L39" s="338"/>
      <c r="M39" s="338"/>
      <c r="N39" s="338"/>
      <c r="P39" s="338"/>
      <c r="Q39" s="338"/>
    </row>
    <row r="40" spans="1:17" s="362" customFormat="1" ht="12.75">
      <c r="A40" s="338"/>
      <c r="B40" s="338"/>
      <c r="C40" s="338"/>
      <c r="D40" s="338"/>
      <c r="E40" s="338"/>
      <c r="F40" s="338"/>
      <c r="G40" s="338"/>
      <c r="H40" s="338"/>
      <c r="I40" s="338"/>
      <c r="J40" s="338"/>
      <c r="K40" s="338"/>
      <c r="L40" s="338"/>
      <c r="M40" s="338"/>
      <c r="N40" s="338"/>
      <c r="P40" s="338"/>
      <c r="Q40" s="338"/>
    </row>
    <row r="41" spans="1:17" s="362" customFormat="1" ht="12.75">
      <c r="A41" s="338"/>
      <c r="B41" s="338"/>
      <c r="C41" s="338"/>
      <c r="D41" s="338"/>
      <c r="E41" s="338"/>
      <c r="F41" s="338"/>
      <c r="G41" s="338"/>
      <c r="H41" s="338"/>
      <c r="I41" s="338"/>
      <c r="J41" s="338"/>
      <c r="K41" s="338"/>
      <c r="L41" s="338"/>
      <c r="M41" s="338"/>
      <c r="N41" s="338"/>
      <c r="P41" s="338"/>
      <c r="Q41" s="338"/>
    </row>
    <row r="42" spans="1:17" s="362" customFormat="1" ht="12.75">
      <c r="A42" s="338"/>
      <c r="B42" s="338"/>
      <c r="C42" s="338"/>
      <c r="D42" s="338"/>
      <c r="E42" s="338"/>
      <c r="F42" s="338"/>
      <c r="G42" s="338"/>
      <c r="H42" s="338"/>
      <c r="I42" s="338"/>
      <c r="J42" s="338"/>
      <c r="K42" s="338"/>
      <c r="L42" s="338"/>
      <c r="M42" s="338"/>
      <c r="N42" s="338"/>
      <c r="P42" s="338"/>
      <c r="Q42" s="338"/>
    </row>
    <row r="43" spans="1:17" s="362" customFormat="1" ht="12.75">
      <c r="A43" s="441"/>
      <c r="B43" s="338"/>
      <c r="C43" s="338"/>
      <c r="D43" s="338"/>
      <c r="E43" s="338"/>
      <c r="F43" s="338"/>
      <c r="G43" s="338"/>
      <c r="H43" s="338"/>
      <c r="I43" s="338"/>
      <c r="J43" s="338"/>
      <c r="K43" s="338"/>
      <c r="L43" s="338"/>
      <c r="M43" s="338"/>
      <c r="N43" s="338"/>
      <c r="P43" s="338"/>
      <c r="Q43" s="338"/>
    </row>
    <row r="44" spans="1:17" s="362" customFormat="1" ht="12.75">
      <c r="A44" s="442"/>
      <c r="B44" s="338"/>
      <c r="C44" s="341"/>
      <c r="D44" s="341"/>
      <c r="E44" s="341"/>
      <c r="F44" s="341"/>
      <c r="G44" s="341"/>
      <c r="H44" s="341"/>
      <c r="I44" s="341"/>
      <c r="J44" s="341"/>
      <c r="K44" s="341"/>
      <c r="L44" s="341"/>
      <c r="M44" s="341"/>
      <c r="N44" s="341"/>
      <c r="P44" s="341"/>
      <c r="Q44" s="341"/>
    </row>
    <row r="45" spans="1:17" s="362" customFormat="1" ht="12.75" hidden="1">
      <c r="A45" s="442"/>
      <c r="B45" s="338"/>
      <c r="C45" s="341"/>
      <c r="D45" s="341"/>
      <c r="E45" s="341"/>
      <c r="F45" s="341"/>
      <c r="G45" s="341"/>
      <c r="H45" s="341"/>
      <c r="I45" s="341"/>
      <c r="J45" s="341"/>
      <c r="K45" s="341"/>
      <c r="L45" s="341"/>
      <c r="M45" s="341"/>
      <c r="N45" s="341"/>
      <c r="P45" s="341"/>
      <c r="Q45" s="341"/>
    </row>
    <row r="46" spans="1:17" s="362" customFormat="1" ht="12.75" hidden="1">
      <c r="A46" s="442"/>
      <c r="B46" s="338"/>
      <c r="C46" s="341"/>
      <c r="D46" s="341"/>
      <c r="E46" s="341"/>
      <c r="F46" s="341"/>
      <c r="G46" s="341"/>
      <c r="H46" s="341"/>
      <c r="I46" s="341"/>
      <c r="J46" s="341"/>
      <c r="K46" s="341"/>
      <c r="L46" s="341"/>
      <c r="M46" s="341"/>
      <c r="N46" s="341"/>
      <c r="P46" s="341"/>
      <c r="Q46" s="341"/>
    </row>
    <row r="47" spans="1:17" s="362" customFormat="1" ht="12.75" hidden="1">
      <c r="A47" s="442"/>
      <c r="B47" s="338"/>
      <c r="C47" s="341"/>
      <c r="D47" s="341"/>
      <c r="E47" s="341"/>
      <c r="F47" s="341"/>
      <c r="G47" s="341"/>
      <c r="H47" s="341"/>
      <c r="I47" s="341"/>
      <c r="J47" s="341"/>
      <c r="K47" s="341"/>
      <c r="L47" s="341"/>
      <c r="M47" s="341"/>
      <c r="N47" s="341"/>
      <c r="P47" s="341"/>
      <c r="Q47" s="341"/>
    </row>
    <row r="48" spans="1:17" s="362" customFormat="1" ht="12.75" hidden="1">
      <c r="A48" s="442"/>
      <c r="B48" s="338"/>
      <c r="C48" s="341"/>
      <c r="D48" s="341"/>
      <c r="E48" s="341"/>
      <c r="F48" s="341"/>
      <c r="G48" s="341"/>
      <c r="H48" s="341"/>
      <c r="I48" s="341"/>
      <c r="J48" s="341"/>
      <c r="K48" s="341"/>
      <c r="L48" s="341"/>
      <c r="M48" s="341"/>
      <c r="N48" s="341"/>
      <c r="P48" s="341"/>
      <c r="Q48" s="341"/>
    </row>
    <row r="49" spans="1:17" s="362" customFormat="1" ht="12.75" hidden="1">
      <c r="A49" s="442"/>
      <c r="B49" s="338"/>
      <c r="C49" s="339"/>
      <c r="D49" s="339"/>
      <c r="E49" s="341"/>
      <c r="F49" s="339"/>
      <c r="G49" s="339"/>
      <c r="H49" s="341"/>
      <c r="I49" s="339"/>
      <c r="J49" s="339"/>
      <c r="K49" s="339"/>
      <c r="L49" s="339"/>
      <c r="M49" s="339"/>
      <c r="N49" s="339"/>
      <c r="P49" s="339"/>
      <c r="Q49" s="339"/>
    </row>
    <row r="50" spans="1:17" s="362" customFormat="1" ht="12.75">
      <c r="A50" s="443"/>
      <c r="B50" s="443"/>
      <c r="C50" s="361"/>
      <c r="D50" s="361"/>
      <c r="E50" s="361"/>
      <c r="F50" s="361"/>
      <c r="G50" s="361"/>
      <c r="H50" s="361"/>
      <c r="I50" s="361"/>
      <c r="J50" s="361"/>
      <c r="K50" s="361"/>
      <c r="L50" s="361"/>
      <c r="M50" s="361"/>
      <c r="N50" s="361"/>
      <c r="P50" s="361"/>
      <c r="Q50" s="361"/>
    </row>
    <row r="62" ht="12.75">
      <c r="N62" s="53">
        <v>29</v>
      </c>
    </row>
  </sheetData>
  <mergeCells count="2">
    <mergeCell ref="K9:L9"/>
    <mergeCell ref="A10:A11"/>
  </mergeCells>
  <printOptions horizontalCentered="1"/>
  <pageMargins left="0.36" right="0.35" top="1" bottom="0.4" header="0.5" footer="0.25"/>
  <pageSetup horizontalDpi="600" verticalDpi="600" orientation="landscape" scale="75" r:id="rId1"/>
  <headerFooter alignWithMargins="0">
    <oddFooter>&amp;C&amp;"Times New Roman,Regular"Exhibit D -  Resources by DOJ Strategic Goals &amp; Strategic Objectives</oddFooter>
  </headerFooter>
</worksheet>
</file>

<file path=xl/worksheets/sheet3.xml><?xml version="1.0" encoding="utf-8"?>
<worksheet xmlns="http://schemas.openxmlformats.org/spreadsheetml/2006/main" xmlns:r="http://schemas.openxmlformats.org/officeDocument/2006/relationships">
  <dimension ref="A1:AA40"/>
  <sheetViews>
    <sheetView zoomScaleSheetLayoutView="110" workbookViewId="0" topLeftCell="A12">
      <selection activeCell="A34" sqref="A34"/>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10.4453125" style="0" customWidth="1"/>
    <col min="13" max="13" width="9.3359375" style="0" customWidth="1"/>
  </cols>
  <sheetData>
    <row r="1" ht="15.75">
      <c r="A1" s="54" t="s">
        <v>217</v>
      </c>
    </row>
    <row r="2" ht="10.5" customHeight="1">
      <c r="A2" s="371" t="s">
        <v>147</v>
      </c>
    </row>
    <row r="3" spans="1:27" ht="15" customHeight="1">
      <c r="A3" s="563" t="s">
        <v>214</v>
      </c>
      <c r="B3" s="564"/>
      <c r="C3" s="564"/>
      <c r="D3" s="564"/>
      <c r="E3" s="564"/>
      <c r="F3" s="564"/>
      <c r="G3" s="564"/>
      <c r="H3" s="564"/>
      <c r="I3" s="564"/>
      <c r="J3" s="564"/>
      <c r="K3" s="564"/>
      <c r="L3" s="564"/>
      <c r="M3" s="564"/>
      <c r="N3" s="565"/>
      <c r="O3" s="565"/>
      <c r="P3" s="565"/>
      <c r="Q3" s="565"/>
      <c r="R3" s="289"/>
      <c r="S3" s="289"/>
      <c r="T3" s="289"/>
      <c r="U3" s="289"/>
      <c r="V3" s="289"/>
      <c r="W3" s="289"/>
      <c r="X3" s="289"/>
      <c r="Y3" s="289"/>
      <c r="Z3" s="289"/>
      <c r="AA3" s="290"/>
    </row>
    <row r="4" spans="1:27" ht="15.75">
      <c r="A4" s="566" t="str">
        <f>+'(B) Sum of Req '!A3</f>
        <v>U. S Trustee Program</v>
      </c>
      <c r="B4" s="564"/>
      <c r="C4" s="564"/>
      <c r="D4" s="564"/>
      <c r="E4" s="564"/>
      <c r="F4" s="564"/>
      <c r="G4" s="564"/>
      <c r="H4" s="564"/>
      <c r="I4" s="564"/>
      <c r="J4" s="564"/>
      <c r="K4" s="564"/>
      <c r="L4" s="564"/>
      <c r="M4" s="564"/>
      <c r="N4" s="565"/>
      <c r="O4" s="565"/>
      <c r="P4" s="565"/>
      <c r="Q4" s="565"/>
      <c r="R4" s="289"/>
      <c r="S4" s="289"/>
      <c r="T4" s="289"/>
      <c r="U4" s="289"/>
      <c r="V4" s="289"/>
      <c r="W4" s="289"/>
      <c r="X4" s="289"/>
      <c r="Y4" s="289"/>
      <c r="Z4" s="289"/>
      <c r="AA4" s="290"/>
    </row>
    <row r="5" spans="1:27" ht="7.5" customHeight="1">
      <c r="A5" s="447"/>
      <c r="B5" s="448"/>
      <c r="C5" s="448"/>
      <c r="D5" s="448"/>
      <c r="E5" s="448"/>
      <c r="F5" s="448"/>
      <c r="G5" s="448"/>
      <c r="H5" s="448"/>
      <c r="I5" s="448"/>
      <c r="J5" s="448"/>
      <c r="K5" s="448"/>
      <c r="L5" s="448"/>
      <c r="M5" s="448"/>
      <c r="N5" s="448"/>
      <c r="O5" s="448"/>
      <c r="P5" s="449"/>
      <c r="Q5" s="449"/>
      <c r="R5" s="291"/>
      <c r="S5" s="291"/>
      <c r="T5" s="291"/>
      <c r="U5" s="291"/>
      <c r="V5" s="291"/>
      <c r="W5" s="291"/>
      <c r="X5" s="291"/>
      <c r="Y5" s="291"/>
      <c r="Z5" s="291"/>
      <c r="AA5" s="292"/>
    </row>
    <row r="6" spans="1:17" ht="15">
      <c r="A6" s="567" t="s">
        <v>154</v>
      </c>
      <c r="B6" s="568"/>
      <c r="C6" s="568"/>
      <c r="D6" s="568"/>
      <c r="E6" s="568"/>
      <c r="F6" s="568"/>
      <c r="G6" s="568"/>
      <c r="H6" s="568"/>
      <c r="I6" s="568"/>
      <c r="J6" s="568"/>
      <c r="K6" s="568"/>
      <c r="L6" s="568"/>
      <c r="M6" s="568"/>
      <c r="N6" s="569"/>
      <c r="O6" s="569"/>
      <c r="P6" s="569"/>
      <c r="Q6" s="570"/>
    </row>
    <row r="7" spans="1:15" ht="9.75" customHeight="1">
      <c r="A7" s="81"/>
      <c r="B7" s="81"/>
      <c r="C7" s="81"/>
      <c r="D7" s="81"/>
      <c r="E7" s="81"/>
      <c r="F7" s="81"/>
      <c r="G7" s="81"/>
      <c r="H7" s="81"/>
      <c r="I7" s="81"/>
      <c r="J7" s="81"/>
      <c r="K7" s="81"/>
      <c r="L7" s="81"/>
      <c r="M7" s="81"/>
      <c r="N7" s="81"/>
      <c r="O7" s="81"/>
    </row>
    <row r="8" spans="1:17" ht="36.75" customHeight="1">
      <c r="A8" s="525" t="s">
        <v>212</v>
      </c>
      <c r="B8" s="526"/>
      <c r="C8" s="526"/>
      <c r="D8" s="526"/>
      <c r="E8" s="526"/>
      <c r="F8" s="526"/>
      <c r="G8" s="526"/>
      <c r="H8" s="526"/>
      <c r="I8" s="526"/>
      <c r="J8" s="526"/>
      <c r="K8" s="526"/>
      <c r="L8" s="526"/>
      <c r="M8" s="526"/>
      <c r="N8" s="526"/>
      <c r="O8" s="526"/>
      <c r="P8" s="526"/>
      <c r="Q8" s="561"/>
    </row>
    <row r="9" spans="1:17" ht="9.75" customHeight="1">
      <c r="A9" s="528" t="s">
        <v>224</v>
      </c>
      <c r="B9" s="529"/>
      <c r="C9" s="529"/>
      <c r="D9" s="529"/>
      <c r="E9" s="529"/>
      <c r="F9" s="529"/>
      <c r="G9" s="529"/>
      <c r="H9" s="529"/>
      <c r="I9" s="529"/>
      <c r="J9" s="529"/>
      <c r="K9" s="529"/>
      <c r="L9" s="529"/>
      <c r="M9" s="529"/>
      <c r="N9" s="529"/>
      <c r="O9" s="529"/>
      <c r="P9" s="529"/>
      <c r="Q9" s="530"/>
    </row>
    <row r="10" spans="1:17" ht="35.25" customHeight="1">
      <c r="A10" s="522"/>
      <c r="B10" s="523"/>
      <c r="C10" s="523"/>
      <c r="D10" s="523"/>
      <c r="E10" s="523"/>
      <c r="F10" s="523"/>
      <c r="G10" s="523"/>
      <c r="H10" s="523"/>
      <c r="I10" s="523"/>
      <c r="J10" s="523"/>
      <c r="K10" s="523"/>
      <c r="L10" s="523"/>
      <c r="M10" s="523"/>
      <c r="N10" s="523"/>
      <c r="O10" s="523"/>
      <c r="P10" s="523"/>
      <c r="Q10" s="524"/>
    </row>
    <row r="11" spans="1:17" ht="8.25" customHeight="1">
      <c r="A11" s="450"/>
      <c r="B11" s="451"/>
      <c r="C11" s="451"/>
      <c r="D11" s="451"/>
      <c r="E11" s="451"/>
      <c r="F11" s="451"/>
      <c r="G11" s="451"/>
      <c r="H11" s="451"/>
      <c r="I11" s="451"/>
      <c r="J11" s="451"/>
      <c r="K11" s="451"/>
      <c r="L11" s="451"/>
      <c r="M11" s="451"/>
      <c r="N11" s="451"/>
      <c r="O11" s="452"/>
      <c r="P11" s="453"/>
      <c r="Q11" s="453"/>
    </row>
    <row r="12" spans="1:17" ht="39.75" customHeight="1">
      <c r="A12" s="525" t="s">
        <v>23</v>
      </c>
      <c r="B12" s="526"/>
      <c r="C12" s="526"/>
      <c r="D12" s="526"/>
      <c r="E12" s="526"/>
      <c r="F12" s="526"/>
      <c r="G12" s="526"/>
      <c r="H12" s="526"/>
      <c r="I12" s="526"/>
      <c r="J12" s="526"/>
      <c r="K12" s="526"/>
      <c r="L12" s="526"/>
      <c r="M12" s="526"/>
      <c r="N12" s="526"/>
      <c r="O12" s="526"/>
      <c r="P12" s="526"/>
      <c r="Q12" s="561"/>
    </row>
    <row r="13" spans="1:17" ht="15">
      <c r="A13" s="454"/>
      <c r="B13" s="454"/>
      <c r="C13" s="454"/>
      <c r="D13" s="454"/>
      <c r="E13" s="454"/>
      <c r="F13" s="454"/>
      <c r="G13" s="454"/>
      <c r="H13" s="454"/>
      <c r="I13" s="454"/>
      <c r="J13" s="454"/>
      <c r="K13" s="454"/>
      <c r="L13" s="454"/>
      <c r="M13" s="454"/>
      <c r="N13" s="454"/>
      <c r="O13" s="454"/>
      <c r="P13" s="453"/>
      <c r="Q13" s="453"/>
    </row>
    <row r="14" spans="1:17" ht="30" customHeight="1">
      <c r="A14" s="525" t="s">
        <v>24</v>
      </c>
      <c r="B14" s="562"/>
      <c r="C14" s="562"/>
      <c r="D14" s="562"/>
      <c r="E14" s="562"/>
      <c r="F14" s="562"/>
      <c r="G14" s="562"/>
      <c r="H14" s="562"/>
      <c r="I14" s="562"/>
      <c r="J14" s="562"/>
      <c r="K14" s="562"/>
      <c r="L14" s="562"/>
      <c r="M14" s="562"/>
      <c r="N14" s="526"/>
      <c r="O14" s="526"/>
      <c r="P14" s="526"/>
      <c r="Q14" s="561"/>
    </row>
    <row r="15" spans="1:15" ht="15">
      <c r="A15" s="81"/>
      <c r="B15" s="81"/>
      <c r="C15" s="81"/>
      <c r="D15" s="81"/>
      <c r="E15" s="81"/>
      <c r="F15" s="81"/>
      <c r="G15" s="81"/>
      <c r="H15" s="81"/>
      <c r="I15" s="81"/>
      <c r="J15" s="81"/>
      <c r="K15" s="81"/>
      <c r="L15" s="81"/>
      <c r="M15" s="81"/>
      <c r="N15" s="81"/>
      <c r="O15" s="81"/>
    </row>
    <row r="16" spans="1:15" ht="15">
      <c r="A16" s="81"/>
      <c r="B16" s="81"/>
      <c r="C16" s="81"/>
      <c r="D16" s="81"/>
      <c r="E16" s="81"/>
      <c r="F16" s="81"/>
      <c r="G16" s="81"/>
      <c r="H16" s="81"/>
      <c r="I16" s="81"/>
      <c r="J16" s="81"/>
      <c r="K16" s="81"/>
      <c r="L16" s="81"/>
      <c r="M16" s="81"/>
      <c r="N16" s="81"/>
      <c r="O16" s="81"/>
    </row>
    <row r="17" spans="1:15" ht="15">
      <c r="A17" s="81"/>
      <c r="B17" s="81"/>
      <c r="C17" s="81"/>
      <c r="D17" s="81"/>
      <c r="E17" s="81"/>
      <c r="F17" s="81"/>
      <c r="G17" s="81"/>
      <c r="H17" s="81"/>
      <c r="I17" s="81"/>
      <c r="J17" s="81"/>
      <c r="K17" s="81"/>
      <c r="L17" s="81"/>
      <c r="M17" s="81"/>
      <c r="N17" s="81"/>
      <c r="O17" s="81"/>
    </row>
    <row r="18" spans="1:15" ht="15">
      <c r="A18" s="81"/>
      <c r="B18" s="81"/>
      <c r="C18" s="81"/>
      <c r="D18" s="81"/>
      <c r="E18" s="81"/>
      <c r="F18" s="81"/>
      <c r="G18" s="81"/>
      <c r="H18" s="81"/>
      <c r="I18" s="81"/>
      <c r="J18" s="81"/>
      <c r="K18" s="81"/>
      <c r="L18" s="81"/>
      <c r="M18" s="81"/>
      <c r="N18" s="81"/>
      <c r="O18" s="81"/>
    </row>
    <row r="19" spans="1:15" ht="15">
      <c r="A19" s="81"/>
      <c r="B19" s="81"/>
      <c r="C19" s="81"/>
      <c r="D19" s="81"/>
      <c r="E19" s="81"/>
      <c r="F19" s="81"/>
      <c r="G19" s="81"/>
      <c r="H19" s="81"/>
      <c r="I19" s="81"/>
      <c r="J19" s="81"/>
      <c r="K19" s="81"/>
      <c r="L19" s="81"/>
      <c r="M19" s="81"/>
      <c r="N19" s="81"/>
      <c r="O19" s="81"/>
    </row>
    <row r="20" spans="1:15" ht="15">
      <c r="A20" s="81"/>
      <c r="B20" s="81"/>
      <c r="C20" s="81"/>
      <c r="D20" s="81"/>
      <c r="E20" s="81"/>
      <c r="F20" s="81"/>
      <c r="G20" s="81"/>
      <c r="H20" s="81"/>
      <c r="I20" s="81"/>
      <c r="J20" s="81"/>
      <c r="K20" s="81"/>
      <c r="L20" s="81"/>
      <c r="M20" s="81"/>
      <c r="N20" s="81"/>
      <c r="O20" s="81"/>
    </row>
    <row r="21" spans="1:15" ht="15">
      <c r="A21" s="81"/>
      <c r="B21" s="81"/>
      <c r="C21" s="81"/>
      <c r="D21" s="81"/>
      <c r="E21" s="81"/>
      <c r="F21" s="81"/>
      <c r="G21" s="81"/>
      <c r="H21" s="81"/>
      <c r="I21" s="81"/>
      <c r="J21" s="81"/>
      <c r="K21" s="81"/>
      <c r="L21" s="81"/>
      <c r="M21" s="81"/>
      <c r="N21" s="81"/>
      <c r="O21" s="81"/>
    </row>
    <row r="22" spans="1:15" ht="15">
      <c r="A22" s="81"/>
      <c r="B22" s="81"/>
      <c r="C22" s="81"/>
      <c r="D22" s="81"/>
      <c r="E22" s="81"/>
      <c r="F22" s="81"/>
      <c r="G22" s="81"/>
      <c r="H22" s="81"/>
      <c r="I22" s="81"/>
      <c r="J22" s="81"/>
      <c r="K22" s="81"/>
      <c r="L22" s="81"/>
      <c r="M22" s="81"/>
      <c r="N22" s="81"/>
      <c r="O22" s="81"/>
    </row>
    <row r="23" spans="1:15" ht="15">
      <c r="A23" s="81"/>
      <c r="B23" s="81"/>
      <c r="C23" s="81"/>
      <c r="D23" s="81"/>
      <c r="E23" s="81"/>
      <c r="F23" s="81"/>
      <c r="G23" s="81"/>
      <c r="H23" s="81"/>
      <c r="I23" s="81"/>
      <c r="J23" s="81"/>
      <c r="K23" s="81"/>
      <c r="L23" s="81"/>
      <c r="M23" s="81"/>
      <c r="N23" s="81"/>
      <c r="O23" s="81"/>
    </row>
    <row r="36" ht="15">
      <c r="A36" s="453" t="s">
        <v>215</v>
      </c>
    </row>
    <row r="40" ht="15">
      <c r="Q40">
        <v>30</v>
      </c>
    </row>
  </sheetData>
  <mergeCells count="7">
    <mergeCell ref="A9:Q10"/>
    <mergeCell ref="A12:Q12"/>
    <mergeCell ref="A14:Q14"/>
    <mergeCell ref="A3:Q3"/>
    <mergeCell ref="A4:Q4"/>
    <mergeCell ref="A6:Q6"/>
    <mergeCell ref="A8:Q8"/>
  </mergeCells>
  <printOptions/>
  <pageMargins left="0.57" right="0.33" top="0.85" bottom="0.32" header="0.39" footer="0.17"/>
  <pageSetup horizontalDpi="600" verticalDpi="600" orientation="landscape" scale="80" r:id="rId1"/>
  <headerFooter alignWithMargins="0">
    <oddFooter>&amp;C&amp;"Times New Roman,Regular"&amp;11Exhibit E- Justification for Base Adjustments</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I51"/>
  <sheetViews>
    <sheetView showGridLines="0" showOutlineSymbols="0" zoomScale="80" zoomScaleNormal="80" workbookViewId="0" topLeftCell="A1">
      <selection activeCell="A30" sqref="A30"/>
    </sheetView>
  </sheetViews>
  <sheetFormatPr defaultColWidth="8.88671875" defaultRowHeight="15"/>
  <cols>
    <col min="1" max="1" width="3.77734375" style="20" customWidth="1"/>
    <col min="2" max="2" width="16.3359375" style="20" customWidth="1"/>
    <col min="3" max="3" width="6.21484375" style="20" customWidth="1"/>
    <col min="4" max="4" width="6.88671875" style="20" customWidth="1"/>
    <col min="5" max="5" width="9.21484375" style="20" customWidth="1"/>
    <col min="6" max="6" width="1.1171875" style="20" customWidth="1"/>
    <col min="7" max="7" width="5.77734375" style="20" customWidth="1"/>
    <col min="8" max="8" width="5.6640625" style="20" customWidth="1"/>
    <col min="9" max="9" width="7.77734375" style="20" customWidth="1"/>
    <col min="10" max="10" width="0.78125" style="27" customWidth="1"/>
    <col min="11" max="11" width="4.99609375" style="20" customWidth="1"/>
    <col min="12" max="12" width="5.3359375" style="20" customWidth="1"/>
    <col min="13" max="13" width="7.3359375" style="20" customWidth="1"/>
    <col min="14" max="14" width="0.78125" style="20" customWidth="1"/>
    <col min="15" max="16" width="5.21484375" style="20" customWidth="1"/>
    <col min="17" max="17" width="8.21484375" style="20" customWidth="1"/>
    <col min="18" max="18" width="0.88671875" style="20" customWidth="1"/>
    <col min="19" max="19" width="6.5546875" style="20" customWidth="1"/>
    <col min="20" max="20" width="6.77734375" style="20" customWidth="1"/>
    <col min="21" max="21" width="8.6640625" style="20" customWidth="1"/>
    <col min="22" max="16384" width="9.6640625" style="20" customWidth="1"/>
  </cols>
  <sheetData>
    <row r="1" spans="1:21" ht="20.25">
      <c r="A1" s="47" t="s">
        <v>218</v>
      </c>
      <c r="B1" s="1"/>
      <c r="C1" s="1"/>
      <c r="D1" s="1"/>
      <c r="E1" s="1"/>
      <c r="F1" s="1"/>
      <c r="G1" s="1"/>
      <c r="H1" s="1"/>
      <c r="I1" s="1"/>
      <c r="J1" s="2"/>
      <c r="K1" s="1"/>
      <c r="L1" s="1"/>
      <c r="M1" s="1"/>
      <c r="N1" s="1"/>
      <c r="O1" s="1"/>
      <c r="P1" s="1"/>
      <c r="Q1" s="1"/>
      <c r="R1" s="1"/>
      <c r="S1" s="1"/>
      <c r="T1" s="1"/>
      <c r="U1" s="1"/>
    </row>
    <row r="2" spans="1:21" ht="15.75">
      <c r="A2" s="1"/>
      <c r="B2" s="1"/>
      <c r="C2" s="1"/>
      <c r="D2" s="1"/>
      <c r="E2" s="1"/>
      <c r="F2" s="1"/>
      <c r="G2" s="1"/>
      <c r="H2" s="1"/>
      <c r="I2" s="1"/>
      <c r="J2" s="2"/>
      <c r="K2" s="1"/>
      <c r="L2" s="1"/>
      <c r="M2" s="1"/>
      <c r="N2" s="1"/>
      <c r="O2" s="1"/>
      <c r="P2" s="1"/>
      <c r="Q2" s="1"/>
      <c r="R2" s="1"/>
      <c r="S2" s="1"/>
      <c r="T2" s="1"/>
      <c r="U2" s="1"/>
    </row>
    <row r="3" spans="1:21" ht="18.75">
      <c r="A3" s="21" t="s">
        <v>116</v>
      </c>
      <c r="B3" s="22"/>
      <c r="C3" s="22"/>
      <c r="D3" s="22"/>
      <c r="E3" s="22"/>
      <c r="F3" s="22"/>
      <c r="G3" s="22"/>
      <c r="H3" s="22"/>
      <c r="I3" s="22"/>
      <c r="J3" s="23"/>
      <c r="K3" s="22"/>
      <c r="L3" s="22"/>
      <c r="M3" s="22"/>
      <c r="N3" s="22"/>
      <c r="O3" s="22"/>
      <c r="P3" s="22"/>
      <c r="Q3" s="22"/>
      <c r="R3" s="22"/>
      <c r="S3" s="22"/>
      <c r="T3" s="22"/>
      <c r="U3" s="22"/>
    </row>
    <row r="4" spans="1:21" ht="16.5">
      <c r="A4" s="24" t="str">
        <f>+'(B) Sum of Req '!A3</f>
        <v>U. S Trustee Program</v>
      </c>
      <c r="B4" s="22"/>
      <c r="C4" s="22"/>
      <c r="D4" s="22"/>
      <c r="E4" s="22"/>
      <c r="F4" s="22"/>
      <c r="G4" s="22"/>
      <c r="H4" s="22"/>
      <c r="I4" s="22"/>
      <c r="J4" s="23"/>
      <c r="K4" s="22"/>
      <c r="L4" s="22"/>
      <c r="M4" s="22"/>
      <c r="N4" s="22"/>
      <c r="O4" s="22"/>
      <c r="P4" s="22"/>
      <c r="Q4" s="22"/>
      <c r="R4" s="22"/>
      <c r="S4" s="22"/>
      <c r="T4" s="22"/>
      <c r="U4" s="22"/>
    </row>
    <row r="5" spans="1:21" ht="16.5">
      <c r="A5" s="24" t="str">
        <f>+'(B) Sum of Req '!A4</f>
        <v>Salaries and Expenses</v>
      </c>
      <c r="B5" s="22"/>
      <c r="C5" s="22"/>
      <c r="D5" s="22"/>
      <c r="E5" s="22"/>
      <c r="F5" s="22"/>
      <c r="G5" s="22"/>
      <c r="H5" s="22"/>
      <c r="I5" s="22"/>
      <c r="J5" s="23"/>
      <c r="K5" s="22"/>
      <c r="L5" s="22"/>
      <c r="M5" s="22"/>
      <c r="N5" s="22"/>
      <c r="O5" s="22"/>
      <c r="P5" s="22"/>
      <c r="Q5" s="22"/>
      <c r="R5" s="22"/>
      <c r="S5" s="22"/>
      <c r="T5" s="22"/>
      <c r="U5" s="22"/>
    </row>
    <row r="6" spans="1:21" ht="15.75">
      <c r="A6" s="73" t="s">
        <v>124</v>
      </c>
      <c r="B6" s="22"/>
      <c r="C6" s="22"/>
      <c r="D6" s="22"/>
      <c r="E6" s="22"/>
      <c r="F6" s="22"/>
      <c r="G6" s="22"/>
      <c r="H6" s="22"/>
      <c r="I6" s="22"/>
      <c r="J6" s="23"/>
      <c r="K6" s="22"/>
      <c r="L6" s="22"/>
      <c r="M6" s="22"/>
      <c r="N6" s="22"/>
      <c r="O6" s="22"/>
      <c r="P6" s="22"/>
      <c r="Q6" s="22"/>
      <c r="R6" s="22"/>
      <c r="S6" s="22"/>
      <c r="T6" s="22"/>
      <c r="U6" s="22"/>
    </row>
    <row r="7" spans="1:21" ht="15.75">
      <c r="A7" s="1"/>
      <c r="B7" s="1"/>
      <c r="C7" s="1"/>
      <c r="D7" s="1"/>
      <c r="E7" s="1"/>
      <c r="F7" s="1"/>
      <c r="G7" s="22"/>
      <c r="H7" s="22"/>
      <c r="I7" s="22"/>
      <c r="J7" s="23"/>
      <c r="K7" s="22"/>
      <c r="L7" s="22"/>
      <c r="M7" s="22"/>
      <c r="N7" s="1"/>
      <c r="O7" s="1"/>
      <c r="P7" s="1"/>
      <c r="Q7" s="1"/>
      <c r="R7" s="1"/>
      <c r="S7" s="1"/>
      <c r="T7" s="1"/>
      <c r="U7" s="1"/>
    </row>
    <row r="8" spans="1:21" ht="15.75">
      <c r="A8" s="1"/>
      <c r="B8" s="1"/>
      <c r="C8" s="22"/>
      <c r="D8" s="22"/>
      <c r="E8" s="22"/>
      <c r="F8" s="22"/>
      <c r="G8" s="22"/>
      <c r="H8" s="22"/>
      <c r="I8" s="22"/>
      <c r="J8" s="23"/>
      <c r="K8" s="22"/>
      <c r="L8" s="22"/>
      <c r="M8" s="22"/>
      <c r="N8" s="22" t="s">
        <v>147</v>
      </c>
      <c r="O8" s="1"/>
      <c r="P8" s="1"/>
      <c r="Q8" s="1"/>
      <c r="R8" s="1"/>
      <c r="S8" s="25"/>
      <c r="T8" s="22"/>
      <c r="U8" s="22"/>
    </row>
    <row r="9" spans="1:21" ht="15.75">
      <c r="A9" s="97"/>
      <c r="B9" s="98"/>
      <c r="C9" s="119" t="s">
        <v>120</v>
      </c>
      <c r="D9" s="99"/>
      <c r="E9" s="99"/>
      <c r="F9" s="99" t="s">
        <v>147</v>
      </c>
      <c r="G9" s="119" t="s">
        <v>147</v>
      </c>
      <c r="H9" s="99"/>
      <c r="I9" s="99"/>
      <c r="J9" s="120"/>
      <c r="K9" s="119" t="s">
        <v>152</v>
      </c>
      <c r="L9" s="99"/>
      <c r="M9" s="99"/>
      <c r="N9" s="99" t="s">
        <v>147</v>
      </c>
      <c r="O9" s="119" t="s">
        <v>110</v>
      </c>
      <c r="P9" s="99"/>
      <c r="Q9" s="99"/>
      <c r="R9" s="221"/>
      <c r="S9" s="119"/>
      <c r="T9" s="99"/>
      <c r="U9" s="100"/>
    </row>
    <row r="10" spans="1:21" ht="15.75">
      <c r="A10" s="94"/>
      <c r="B10" s="2"/>
      <c r="C10" s="217" t="s">
        <v>9</v>
      </c>
      <c r="D10" s="218"/>
      <c r="E10" s="218"/>
      <c r="F10" s="218" t="s">
        <v>147</v>
      </c>
      <c r="G10" s="217" t="s">
        <v>140</v>
      </c>
      <c r="H10" s="218"/>
      <c r="I10" s="218"/>
      <c r="J10" s="218" t="s">
        <v>147</v>
      </c>
      <c r="K10" s="217" t="s">
        <v>64</v>
      </c>
      <c r="L10" s="218"/>
      <c r="M10" s="218"/>
      <c r="N10" s="218" t="s">
        <v>147</v>
      </c>
      <c r="O10" s="217" t="s">
        <v>151</v>
      </c>
      <c r="P10" s="218"/>
      <c r="Q10" s="218"/>
      <c r="R10" s="219" t="s">
        <v>147</v>
      </c>
      <c r="S10" s="217" t="s">
        <v>121</v>
      </c>
      <c r="T10" s="218"/>
      <c r="U10" s="220"/>
    </row>
    <row r="11" spans="1:21" ht="3" customHeight="1">
      <c r="A11" s="94"/>
      <c r="B11" s="1"/>
      <c r="C11" s="94"/>
      <c r="D11" s="1"/>
      <c r="E11" s="1"/>
      <c r="F11" s="1"/>
      <c r="G11" s="94"/>
      <c r="H11" s="1"/>
      <c r="I11" s="1"/>
      <c r="J11" s="2"/>
      <c r="K11" s="94"/>
      <c r="L11" s="1"/>
      <c r="M11" s="1"/>
      <c r="N11" s="1"/>
      <c r="O11" s="94"/>
      <c r="P11" s="1"/>
      <c r="Q11" s="1"/>
      <c r="R11" s="1"/>
      <c r="S11" s="94"/>
      <c r="T11" s="1"/>
      <c r="U11" s="87"/>
    </row>
    <row r="12" spans="1:21" ht="16.5" thickBot="1">
      <c r="A12" s="103" t="s">
        <v>56</v>
      </c>
      <c r="B12" s="215"/>
      <c r="C12" s="184" t="s">
        <v>146</v>
      </c>
      <c r="D12" s="102" t="s">
        <v>60</v>
      </c>
      <c r="E12" s="102" t="s">
        <v>148</v>
      </c>
      <c r="F12" s="216"/>
      <c r="G12" s="184" t="s">
        <v>146</v>
      </c>
      <c r="H12" s="102" t="s">
        <v>60</v>
      </c>
      <c r="I12" s="102" t="s">
        <v>148</v>
      </c>
      <c r="J12" s="102"/>
      <c r="K12" s="184" t="s">
        <v>146</v>
      </c>
      <c r="L12" s="102" t="s">
        <v>60</v>
      </c>
      <c r="M12" s="102" t="s">
        <v>148</v>
      </c>
      <c r="N12" s="102"/>
      <c r="O12" s="184" t="s">
        <v>146</v>
      </c>
      <c r="P12" s="102" t="s">
        <v>60</v>
      </c>
      <c r="Q12" s="102" t="s">
        <v>148</v>
      </c>
      <c r="R12" s="102"/>
      <c r="S12" s="184" t="s">
        <v>146</v>
      </c>
      <c r="T12" s="102" t="s">
        <v>60</v>
      </c>
      <c r="U12" s="185" t="s">
        <v>148</v>
      </c>
    </row>
    <row r="13" spans="1:21" ht="11.25" customHeight="1">
      <c r="A13" s="94"/>
      <c r="B13" s="1"/>
      <c r="C13" s="94"/>
      <c r="D13" s="1"/>
      <c r="E13" s="1"/>
      <c r="F13" s="1"/>
      <c r="G13" s="94"/>
      <c r="H13" s="1"/>
      <c r="I13" s="1"/>
      <c r="J13" s="2"/>
      <c r="K13" s="94"/>
      <c r="L13" s="1"/>
      <c r="M13" s="1"/>
      <c r="N13" s="1"/>
      <c r="O13" s="94"/>
      <c r="P13" s="1"/>
      <c r="Q13" s="1"/>
      <c r="R13" s="1"/>
      <c r="S13" s="94"/>
      <c r="T13" s="1"/>
      <c r="U13" s="87"/>
    </row>
    <row r="14" spans="1:21" ht="15.75">
      <c r="A14" s="112" t="s">
        <v>0</v>
      </c>
      <c r="B14" s="113"/>
      <c r="C14" s="112">
        <v>1468</v>
      </c>
      <c r="D14" s="113">
        <v>1325</v>
      </c>
      <c r="E14" s="113">
        <v>214402</v>
      </c>
      <c r="F14" s="113"/>
      <c r="G14" s="112">
        <v>0</v>
      </c>
      <c r="H14" s="113">
        <v>0</v>
      </c>
      <c r="I14" s="113">
        <v>0</v>
      </c>
      <c r="J14" s="113"/>
      <c r="K14" s="112"/>
      <c r="L14" s="113"/>
      <c r="M14" s="113"/>
      <c r="N14" s="113">
        <v>0</v>
      </c>
      <c r="O14" s="112">
        <v>0</v>
      </c>
      <c r="P14" s="113">
        <v>0</v>
      </c>
      <c r="Q14" s="113">
        <f>2282+872+141+15</f>
        <v>3310</v>
      </c>
      <c r="R14" s="113"/>
      <c r="S14" s="112">
        <f aca="true" t="shared" si="0" ref="S14:U17">C14+G14+K14+O14</f>
        <v>1468</v>
      </c>
      <c r="T14" s="113">
        <f t="shared" si="0"/>
        <v>1325</v>
      </c>
      <c r="U14" s="114">
        <f t="shared" si="0"/>
        <v>217712</v>
      </c>
    </row>
    <row r="15" spans="1:21" ht="15.75">
      <c r="A15" s="112"/>
      <c r="B15" s="113"/>
      <c r="C15" s="112"/>
      <c r="D15" s="113"/>
      <c r="E15" s="113"/>
      <c r="F15" s="113"/>
      <c r="G15" s="112"/>
      <c r="H15" s="113"/>
      <c r="I15" s="113"/>
      <c r="J15" s="113"/>
      <c r="K15" s="112"/>
      <c r="L15" s="113"/>
      <c r="M15" s="113"/>
      <c r="N15" s="113"/>
      <c r="O15" s="112"/>
      <c r="P15" s="113"/>
      <c r="Q15" s="113"/>
      <c r="R15" s="113"/>
      <c r="S15" s="112">
        <f t="shared" si="0"/>
        <v>0</v>
      </c>
      <c r="T15" s="113">
        <f t="shared" si="0"/>
        <v>0</v>
      </c>
      <c r="U15" s="114">
        <f t="shared" si="0"/>
        <v>0</v>
      </c>
    </row>
    <row r="16" spans="1:21" ht="15.75">
      <c r="A16" s="112"/>
      <c r="B16" s="113"/>
      <c r="C16" s="112"/>
      <c r="D16" s="113"/>
      <c r="E16" s="113"/>
      <c r="F16" s="113"/>
      <c r="G16" s="112"/>
      <c r="H16" s="113"/>
      <c r="I16" s="113"/>
      <c r="J16" s="113"/>
      <c r="K16" s="112"/>
      <c r="L16" s="113"/>
      <c r="M16" s="113"/>
      <c r="N16" s="113"/>
      <c r="O16" s="112"/>
      <c r="P16" s="113"/>
      <c r="Q16" s="113"/>
      <c r="R16" s="113"/>
      <c r="S16" s="112">
        <f t="shared" si="0"/>
        <v>0</v>
      </c>
      <c r="T16" s="113">
        <f t="shared" si="0"/>
        <v>0</v>
      </c>
      <c r="U16" s="114">
        <f t="shared" si="0"/>
        <v>0</v>
      </c>
    </row>
    <row r="17" spans="1:21" ht="15.75">
      <c r="A17" s="118"/>
      <c r="B17" s="46"/>
      <c r="C17" s="111"/>
      <c r="D17" s="110"/>
      <c r="E17" s="110"/>
      <c r="F17" s="110"/>
      <c r="G17" s="111"/>
      <c r="H17" s="110"/>
      <c r="I17" s="110"/>
      <c r="J17" s="110"/>
      <c r="K17" s="111"/>
      <c r="L17" s="110"/>
      <c r="M17" s="110"/>
      <c r="N17" s="110"/>
      <c r="O17" s="111"/>
      <c r="P17" s="110"/>
      <c r="Q17" s="110"/>
      <c r="R17" s="110"/>
      <c r="S17" s="455">
        <f t="shared" si="0"/>
        <v>0</v>
      </c>
      <c r="T17" s="456">
        <f t="shared" si="0"/>
        <v>0</v>
      </c>
      <c r="U17" s="457">
        <f t="shared" si="0"/>
        <v>0</v>
      </c>
    </row>
    <row r="18" spans="1:21" ht="9" customHeight="1" hidden="1">
      <c r="A18" s="94"/>
      <c r="B18" s="1" t="s">
        <v>147</v>
      </c>
      <c r="C18" s="94"/>
      <c r="D18" s="2"/>
      <c r="E18" s="2"/>
      <c r="F18" s="1"/>
      <c r="G18" s="94"/>
      <c r="H18" s="2"/>
      <c r="I18" s="2"/>
      <c r="J18" s="2"/>
      <c r="K18" s="94"/>
      <c r="L18" s="2"/>
      <c r="M18" s="2"/>
      <c r="N18" s="1"/>
      <c r="O18" s="94"/>
      <c r="P18" s="2"/>
      <c r="Q18" s="2"/>
      <c r="R18" s="1"/>
      <c r="S18" s="94"/>
      <c r="T18" s="2"/>
      <c r="U18" s="87"/>
    </row>
    <row r="19" spans="1:21" ht="15.75">
      <c r="A19" s="115" t="s">
        <v>169</v>
      </c>
      <c r="B19" s="91" t="s">
        <v>160</v>
      </c>
      <c r="C19" s="121">
        <f>SUM(C14:C17)</f>
        <v>1468</v>
      </c>
      <c r="D19" s="91">
        <f>SUM(D14:D17)</f>
        <v>1325</v>
      </c>
      <c r="E19" s="92">
        <f>SUM(E14:E17)</f>
        <v>214402</v>
      </c>
      <c r="F19" s="91"/>
      <c r="G19" s="121">
        <f>SUM(G14:G17)</f>
        <v>0</v>
      </c>
      <c r="H19" s="91">
        <f>SUM(H14:H17)</f>
        <v>0</v>
      </c>
      <c r="I19" s="92">
        <f>SUM(I14:I17)</f>
        <v>0</v>
      </c>
      <c r="J19" s="91"/>
      <c r="K19" s="121">
        <f>SUM(K14:K17)</f>
        <v>0</v>
      </c>
      <c r="L19" s="91">
        <f>SUM(L14:L17)</f>
        <v>0</v>
      </c>
      <c r="M19" s="92">
        <f>SUM(M14:M17)</f>
        <v>0</v>
      </c>
      <c r="N19" s="91"/>
      <c r="O19" s="121">
        <f>SUM(O14:O17)</f>
        <v>0</v>
      </c>
      <c r="P19" s="91">
        <f>SUM(P14:P17)</f>
        <v>0</v>
      </c>
      <c r="Q19" s="92">
        <f>SUM(Q14:Q17)</f>
        <v>3310</v>
      </c>
      <c r="R19" s="91"/>
      <c r="S19" s="121">
        <f>SUM(S14:S17)</f>
        <v>1468</v>
      </c>
      <c r="T19" s="91">
        <f>SUM(T14:T17)</f>
        <v>1325</v>
      </c>
      <c r="U19" s="93">
        <f>SUM(U14:U17)</f>
        <v>217712</v>
      </c>
    </row>
    <row r="20" spans="1:21" ht="9" customHeight="1">
      <c r="A20" s="116"/>
      <c r="B20" s="1"/>
      <c r="C20" s="94"/>
      <c r="D20" s="1"/>
      <c r="E20" s="1"/>
      <c r="F20" s="1"/>
      <c r="G20" s="94"/>
      <c r="H20" s="1"/>
      <c r="I20" s="1"/>
      <c r="J20" s="2"/>
      <c r="K20" s="94"/>
      <c r="L20" s="1"/>
      <c r="M20" s="1"/>
      <c r="N20" s="1"/>
      <c r="O20" s="94"/>
      <c r="P20" s="1"/>
      <c r="Q20" s="1"/>
      <c r="R20" s="1"/>
      <c r="S20" s="94"/>
      <c r="T20" s="1"/>
      <c r="U20" s="104"/>
    </row>
    <row r="21" spans="1:35" ht="15.75">
      <c r="A21" s="118" t="s">
        <v>131</v>
      </c>
      <c r="B21" s="156"/>
      <c r="C21" s="118"/>
      <c r="D21" s="46"/>
      <c r="E21" s="46"/>
      <c r="F21" s="46"/>
      <c r="G21" s="118"/>
      <c r="H21" s="46"/>
      <c r="I21" s="46"/>
      <c r="J21" s="46"/>
      <c r="K21" s="118"/>
      <c r="L21" s="46"/>
      <c r="M21" s="46"/>
      <c r="N21" s="46"/>
      <c r="O21" s="118"/>
      <c r="P21" s="46"/>
      <c r="Q21" s="46"/>
      <c r="R21" s="46"/>
      <c r="S21" s="118"/>
      <c r="T21" s="46">
        <f>D21+H21+L21+P21</f>
        <v>0</v>
      </c>
      <c r="U21" s="88"/>
      <c r="V21" s="27"/>
      <c r="W21" s="27"/>
      <c r="X21" s="27"/>
      <c r="Y21" s="27"/>
      <c r="Z21" s="27"/>
      <c r="AA21" s="27"/>
      <c r="AB21" s="27"/>
      <c r="AC21" s="27"/>
      <c r="AD21" s="27"/>
      <c r="AE21" s="27"/>
      <c r="AF21" s="27"/>
      <c r="AG21" s="27"/>
      <c r="AH21" s="27"/>
      <c r="AI21" s="27"/>
    </row>
    <row r="22" spans="1:21" ht="15.75">
      <c r="A22" s="212"/>
      <c r="B22" s="108" t="s">
        <v>130</v>
      </c>
      <c r="C22" s="107"/>
      <c r="D22" s="108">
        <f>SUM(D19:D21)</f>
        <v>1325</v>
      </c>
      <c r="E22" s="108"/>
      <c r="F22" s="108"/>
      <c r="G22" s="107"/>
      <c r="H22" s="108">
        <f>+H19+H21</f>
        <v>0</v>
      </c>
      <c r="I22" s="108"/>
      <c r="J22" s="108"/>
      <c r="K22" s="107"/>
      <c r="L22" s="108">
        <f>+L19+L21</f>
        <v>0</v>
      </c>
      <c r="M22" s="108"/>
      <c r="N22" s="108"/>
      <c r="O22" s="107"/>
      <c r="P22" s="108">
        <f>+P19+P21</f>
        <v>0</v>
      </c>
      <c r="Q22" s="108"/>
      <c r="R22" s="108"/>
      <c r="S22" s="107"/>
      <c r="T22" s="108">
        <f>SUM(T19:T21)</f>
        <v>1325</v>
      </c>
      <c r="U22" s="109"/>
    </row>
    <row r="23" spans="1:21" ht="15.75">
      <c r="A23" s="122" t="s">
        <v>132</v>
      </c>
      <c r="B23" s="113"/>
      <c r="C23" s="112"/>
      <c r="D23" s="113"/>
      <c r="E23" s="113"/>
      <c r="F23" s="113"/>
      <c r="G23" s="112"/>
      <c r="H23" s="113"/>
      <c r="I23" s="113"/>
      <c r="J23" s="113"/>
      <c r="K23" s="112"/>
      <c r="L23" s="113"/>
      <c r="M23" s="113"/>
      <c r="N23" s="113"/>
      <c r="O23" s="112"/>
      <c r="P23" s="113"/>
      <c r="Q23" s="113"/>
      <c r="R23" s="113"/>
      <c r="S23" s="112"/>
      <c r="T23" s="113"/>
      <c r="U23" s="114"/>
    </row>
    <row r="24" spans="1:21" ht="15.75">
      <c r="A24" s="122"/>
      <c r="B24" s="113" t="s">
        <v>69</v>
      </c>
      <c r="C24" s="112"/>
      <c r="D24" s="113"/>
      <c r="E24" s="113"/>
      <c r="F24" s="113"/>
      <c r="G24" s="112"/>
      <c r="H24" s="113"/>
      <c r="I24" s="113"/>
      <c r="J24" s="113"/>
      <c r="K24" s="112"/>
      <c r="L24" s="113"/>
      <c r="M24" s="113"/>
      <c r="N24" s="113"/>
      <c r="O24" s="112"/>
      <c r="P24" s="113"/>
      <c r="Q24" s="113"/>
      <c r="R24" s="113"/>
      <c r="S24" s="112"/>
      <c r="T24" s="113">
        <f>D24+H24+L24+P24</f>
        <v>0</v>
      </c>
      <c r="U24" s="114"/>
    </row>
    <row r="25" spans="1:21" ht="15.75">
      <c r="A25" s="117"/>
      <c r="B25" s="46" t="s">
        <v>94</v>
      </c>
      <c r="C25" s="118"/>
      <c r="D25" s="46"/>
      <c r="E25" s="46"/>
      <c r="F25" s="46"/>
      <c r="G25" s="118"/>
      <c r="H25" s="46"/>
      <c r="I25" s="46"/>
      <c r="J25" s="46"/>
      <c r="K25" s="118"/>
      <c r="L25" s="46"/>
      <c r="M25" s="46"/>
      <c r="N25" s="46"/>
      <c r="O25" s="118"/>
      <c r="P25" s="46"/>
      <c r="Q25" s="46"/>
      <c r="R25" s="46"/>
      <c r="S25" s="118"/>
      <c r="T25" s="46">
        <f>D25+H25+L25+P25</f>
        <v>0</v>
      </c>
      <c r="U25" s="88"/>
    </row>
    <row r="26" spans="1:21" ht="15.75">
      <c r="A26" s="117" t="s">
        <v>133</v>
      </c>
      <c r="B26" s="46"/>
      <c r="C26" s="118"/>
      <c r="D26" s="46">
        <f>D25+D24+D22</f>
        <v>1325</v>
      </c>
      <c r="E26" s="46"/>
      <c r="F26" s="46"/>
      <c r="G26" s="118"/>
      <c r="H26" s="46">
        <f>H25+H24+H22</f>
        <v>0</v>
      </c>
      <c r="I26" s="46"/>
      <c r="J26" s="46"/>
      <c r="K26" s="118"/>
      <c r="L26" s="46">
        <f>L25+L24+L22</f>
        <v>0</v>
      </c>
      <c r="M26" s="46"/>
      <c r="N26" s="46"/>
      <c r="O26" s="118"/>
      <c r="P26" s="46">
        <f>P25+P24+P22</f>
        <v>0</v>
      </c>
      <c r="Q26" s="46"/>
      <c r="R26" s="46"/>
      <c r="S26" s="118"/>
      <c r="T26" s="46">
        <f>T25+T24+T22</f>
        <v>1325</v>
      </c>
      <c r="U26" s="88"/>
    </row>
    <row r="27" spans="2:21" ht="15.75">
      <c r="B27" s="1"/>
      <c r="C27" s="1"/>
      <c r="D27" s="1"/>
      <c r="E27" s="1"/>
      <c r="F27" s="1"/>
      <c r="G27" s="1"/>
      <c r="H27" s="1"/>
      <c r="I27" s="1"/>
      <c r="J27" s="2"/>
      <c r="K27" s="1"/>
      <c r="L27" s="1"/>
      <c r="M27" s="1"/>
      <c r="N27" s="1"/>
      <c r="O27" s="1"/>
      <c r="P27" s="1"/>
      <c r="Q27" s="1"/>
      <c r="R27" s="1"/>
      <c r="S27" s="1"/>
      <c r="T27" s="1"/>
      <c r="U27" s="1"/>
    </row>
    <row r="28" spans="1:21" ht="15.75">
      <c r="A28" s="1"/>
      <c r="C28" s="1"/>
      <c r="D28" s="1"/>
      <c r="E28" s="1"/>
      <c r="F28" s="1"/>
      <c r="G28" s="1"/>
      <c r="H28" s="1"/>
      <c r="I28" s="1"/>
      <c r="J28" s="2"/>
      <c r="K28" s="1"/>
      <c r="L28" s="1"/>
      <c r="M28" s="1"/>
      <c r="N28" s="1"/>
      <c r="O28" s="1"/>
      <c r="P28" s="1"/>
      <c r="Q28" s="1"/>
      <c r="R28" s="1"/>
      <c r="S28" s="1"/>
      <c r="T28" s="1"/>
      <c r="U28" s="1"/>
    </row>
    <row r="29" spans="1:21" ht="15.75">
      <c r="A29" s="1"/>
      <c r="C29" s="1"/>
      <c r="D29" s="1"/>
      <c r="E29" s="1"/>
      <c r="F29" s="1"/>
      <c r="G29" s="1"/>
      <c r="H29" s="1"/>
      <c r="I29" s="1"/>
      <c r="J29" s="2"/>
      <c r="K29" s="1"/>
      <c r="L29" s="1"/>
      <c r="M29" s="1"/>
      <c r="N29" s="1"/>
      <c r="O29" s="1"/>
      <c r="P29" s="1"/>
      <c r="Q29" s="1"/>
      <c r="R29" s="1"/>
      <c r="S29" s="1"/>
      <c r="T29" s="1"/>
      <c r="U29" s="1"/>
    </row>
    <row r="30" spans="1:21" ht="15.75">
      <c r="A30" s="1" t="s">
        <v>170</v>
      </c>
      <c r="B30" s="1"/>
      <c r="C30" s="1"/>
      <c r="D30" s="1"/>
      <c r="E30" s="1"/>
      <c r="F30" s="1"/>
      <c r="G30" s="1"/>
      <c r="H30" s="1"/>
      <c r="I30" s="1"/>
      <c r="J30" s="2"/>
      <c r="K30" s="1"/>
      <c r="L30" s="1"/>
      <c r="M30" s="1"/>
      <c r="N30" s="1"/>
      <c r="O30" s="1"/>
      <c r="P30" s="1"/>
      <c r="Q30" s="1"/>
      <c r="R30" s="1"/>
      <c r="S30" s="1"/>
      <c r="T30" s="1"/>
      <c r="U30" s="1"/>
    </row>
    <row r="31" spans="1:21" ht="15.75">
      <c r="A31" s="1" t="s">
        <v>171</v>
      </c>
      <c r="B31" s="1"/>
      <c r="C31" s="1"/>
      <c r="D31" s="1"/>
      <c r="E31" s="1"/>
      <c r="F31" s="1"/>
      <c r="G31" s="1"/>
      <c r="H31" s="1"/>
      <c r="I31" s="1"/>
      <c r="J31" s="2"/>
      <c r="K31" s="1"/>
      <c r="L31" s="1"/>
      <c r="M31" s="1"/>
      <c r="N31" s="1"/>
      <c r="O31" s="1"/>
      <c r="P31" s="1"/>
      <c r="Q31" s="1"/>
      <c r="R31" s="1"/>
      <c r="S31" s="1"/>
      <c r="T31" s="1"/>
      <c r="U31" s="1"/>
    </row>
    <row r="32" spans="1:21" ht="15.75">
      <c r="A32" s="1"/>
      <c r="B32" s="1"/>
      <c r="C32" s="1"/>
      <c r="D32" s="1"/>
      <c r="E32" s="1"/>
      <c r="F32" s="1"/>
      <c r="G32" s="1"/>
      <c r="H32" s="1"/>
      <c r="I32" s="1"/>
      <c r="J32" s="2"/>
      <c r="K32" s="1"/>
      <c r="L32" s="1"/>
      <c r="M32" s="1"/>
      <c r="N32" s="1"/>
      <c r="O32" s="1"/>
      <c r="P32" s="1"/>
      <c r="Q32" s="1"/>
      <c r="R32" s="1"/>
      <c r="S32" s="1"/>
      <c r="T32" s="1"/>
      <c r="U32" s="1"/>
    </row>
    <row r="51" ht="18.75">
      <c r="V51" s="520">
        <v>31</v>
      </c>
    </row>
  </sheetData>
  <printOptions horizontalCentered="1"/>
  <pageMargins left="0.5" right="0.5" top="0.5" bottom="0.45" header="0" footer="0"/>
  <pageSetup firstPageNumber="2" useFirstPageNumber="1" fitToHeight="1" fitToWidth="1" horizontalDpi="300" verticalDpi="300" orientation="landscape" scale="68" r:id="rId1"/>
  <headerFooter alignWithMargins="0">
    <oddFooter>&amp;C&amp;"Times New Roman,Regular"Exhibit F - Crosswalk of 2006 Availability</oddFooter>
  </headerFooter>
</worksheet>
</file>

<file path=xl/worksheets/sheet5.xml><?xml version="1.0" encoding="utf-8"?>
<worksheet xmlns="http://schemas.openxmlformats.org/spreadsheetml/2006/main" xmlns:r="http://schemas.openxmlformats.org/officeDocument/2006/relationships">
  <dimension ref="A1:AI46"/>
  <sheetViews>
    <sheetView workbookViewId="0" topLeftCell="A1">
      <selection activeCell="A1" sqref="A1"/>
    </sheetView>
  </sheetViews>
  <sheetFormatPr defaultColWidth="8.88671875" defaultRowHeight="15"/>
  <cols>
    <col min="1" max="1" width="3.77734375" style="48" customWidth="1"/>
    <col min="2" max="2" width="20.21484375" style="48" customWidth="1"/>
    <col min="3" max="3" width="6.77734375" style="48" customWidth="1"/>
    <col min="4" max="4" width="7.4453125" style="48" customWidth="1"/>
    <col min="5" max="5" width="7.6640625" style="48" customWidth="1"/>
    <col min="6" max="6" width="1.1171875" style="48" customWidth="1"/>
    <col min="7" max="7" width="5.77734375" style="48" customWidth="1"/>
    <col min="8" max="8" width="5.6640625" style="48" customWidth="1"/>
    <col min="9" max="9" width="7.77734375" style="48" customWidth="1"/>
    <col min="10" max="10" width="0.78125" style="379" customWidth="1"/>
    <col min="11" max="11" width="5.5546875" style="48" customWidth="1"/>
    <col min="12" max="12" width="5.6640625" style="48" customWidth="1"/>
    <col min="13" max="13" width="7.77734375" style="48" customWidth="1"/>
    <col min="14" max="14" width="0.78125" style="48" customWidth="1"/>
    <col min="15" max="15" width="6.3359375" style="48" customWidth="1"/>
    <col min="16" max="16" width="6.4453125" style="48" customWidth="1"/>
    <col min="17" max="17" width="8.77734375" style="48" customWidth="1"/>
    <col min="18" max="18" width="0.88671875" style="48" customWidth="1"/>
    <col min="19" max="19" width="6.88671875" style="48" customWidth="1"/>
    <col min="20" max="20" width="7.5546875" style="48" customWidth="1"/>
    <col min="21" max="21" width="8.3359375" style="48" customWidth="1"/>
    <col min="22" max="16384" width="9.6640625" style="48" customWidth="1"/>
  </cols>
  <sheetData>
    <row r="1" spans="1:21" ht="20.25">
      <c r="A1" s="47" t="s">
        <v>219</v>
      </c>
      <c r="B1" s="1"/>
      <c r="C1" s="1"/>
      <c r="D1" s="1"/>
      <c r="E1" s="1"/>
      <c r="F1" s="1"/>
      <c r="G1" s="1"/>
      <c r="H1" s="1"/>
      <c r="I1" s="1"/>
      <c r="J1" s="2"/>
      <c r="K1" s="1"/>
      <c r="L1" s="1"/>
      <c r="M1" s="1"/>
      <c r="N1" s="1"/>
      <c r="O1" s="1"/>
      <c r="P1" s="1"/>
      <c r="Q1" s="1"/>
      <c r="R1" s="1"/>
      <c r="S1" s="1"/>
      <c r="T1" s="1"/>
      <c r="U1" s="1"/>
    </row>
    <row r="2" spans="1:21" ht="15.75">
      <c r="A2" s="1"/>
      <c r="B2" s="1"/>
      <c r="C2" s="1"/>
      <c r="D2" s="1"/>
      <c r="E2" s="1"/>
      <c r="F2" s="1"/>
      <c r="G2" s="1"/>
      <c r="H2" s="1"/>
      <c r="I2" s="1"/>
      <c r="J2" s="2"/>
      <c r="K2" s="1"/>
      <c r="L2" s="1"/>
      <c r="M2" s="1"/>
      <c r="N2" s="1"/>
      <c r="O2" s="1"/>
      <c r="P2" s="1"/>
      <c r="Q2" s="1"/>
      <c r="R2" s="1"/>
      <c r="S2" s="1"/>
      <c r="T2" s="1"/>
      <c r="U2" s="1">
        <f>Q2*1%</f>
        <v>0</v>
      </c>
    </row>
    <row r="3" spans="1:21" ht="18.75">
      <c r="A3" s="21" t="s">
        <v>49</v>
      </c>
      <c r="B3" s="22"/>
      <c r="C3" s="22"/>
      <c r="D3" s="22"/>
      <c r="E3" s="22"/>
      <c r="F3" s="22"/>
      <c r="G3" s="22"/>
      <c r="H3" s="22"/>
      <c r="I3" s="22"/>
      <c r="J3" s="23"/>
      <c r="K3" s="22"/>
      <c r="L3" s="22"/>
      <c r="M3" s="22"/>
      <c r="N3" s="22"/>
      <c r="O3" s="22"/>
      <c r="P3" s="22"/>
      <c r="Q3" s="22"/>
      <c r="R3" s="22"/>
      <c r="S3" s="22"/>
      <c r="T3" s="22"/>
      <c r="U3" s="22"/>
    </row>
    <row r="4" spans="1:21" ht="16.5">
      <c r="A4" s="24" t="s">
        <v>22</v>
      </c>
      <c r="B4" s="22"/>
      <c r="C4" s="22"/>
      <c r="D4" s="22"/>
      <c r="E4" s="22"/>
      <c r="F4" s="22"/>
      <c r="G4" s="22"/>
      <c r="H4" s="22"/>
      <c r="I4" s="22"/>
      <c r="J4" s="23"/>
      <c r="K4" s="22"/>
      <c r="L4" s="22"/>
      <c r="M4" s="22"/>
      <c r="N4" s="22"/>
      <c r="O4" s="22"/>
      <c r="P4" s="22"/>
      <c r="Q4" s="22"/>
      <c r="R4" s="22"/>
      <c r="S4" s="22"/>
      <c r="T4" s="22"/>
      <c r="U4" s="22"/>
    </row>
    <row r="5" spans="1:21" ht="16.5">
      <c r="A5" s="24" t="str">
        <f>+'[4]Sum of Req'!A6</f>
        <v>Salaries and Expenses</v>
      </c>
      <c r="B5" s="22"/>
      <c r="C5" s="22"/>
      <c r="D5" s="22"/>
      <c r="E5" s="22"/>
      <c r="F5" s="22"/>
      <c r="G5" s="22"/>
      <c r="H5" s="22"/>
      <c r="I5" s="22"/>
      <c r="J5" s="23"/>
      <c r="K5" s="22"/>
      <c r="L5" s="22"/>
      <c r="M5" s="22"/>
      <c r="N5" s="22"/>
      <c r="O5" s="22"/>
      <c r="P5" s="22"/>
      <c r="Q5" s="22"/>
      <c r="R5" s="22"/>
      <c r="S5" s="22"/>
      <c r="T5" s="22"/>
      <c r="U5" s="22"/>
    </row>
    <row r="6" spans="1:21" ht="15.75">
      <c r="A6" s="73" t="s">
        <v>124</v>
      </c>
      <c r="B6" s="22"/>
      <c r="C6" s="22"/>
      <c r="D6" s="22"/>
      <c r="E6" s="22"/>
      <c r="F6" s="22"/>
      <c r="G6" s="22"/>
      <c r="H6" s="22"/>
      <c r="I6" s="22"/>
      <c r="J6" s="23"/>
      <c r="K6" s="22"/>
      <c r="L6" s="22"/>
      <c r="M6" s="22"/>
      <c r="N6" s="22"/>
      <c r="O6" s="22"/>
      <c r="P6" s="22"/>
      <c r="Q6" s="22"/>
      <c r="R6" s="22"/>
      <c r="S6" s="22"/>
      <c r="T6" s="22"/>
      <c r="U6" s="22"/>
    </row>
    <row r="7" spans="1:21" ht="15.75">
      <c r="A7" s="1"/>
      <c r="B7" s="1"/>
      <c r="C7" s="1"/>
      <c r="D7" s="1"/>
      <c r="E7" s="1"/>
      <c r="F7" s="1"/>
      <c r="G7" s="22"/>
      <c r="H7" s="22"/>
      <c r="I7" s="22"/>
      <c r="J7" s="23"/>
      <c r="K7" s="22"/>
      <c r="L7" s="22"/>
      <c r="M7" s="22"/>
      <c r="N7" s="1"/>
      <c r="O7" s="1"/>
      <c r="P7" s="1"/>
      <c r="Q7" s="1"/>
      <c r="R7" s="1"/>
      <c r="S7" s="1"/>
      <c r="T7" s="1"/>
      <c r="U7" s="1">
        <f>Q2-U2</f>
        <v>0</v>
      </c>
    </row>
    <row r="8" spans="1:21" ht="15.75">
      <c r="A8" s="1"/>
      <c r="B8" s="1"/>
      <c r="C8" s="22"/>
      <c r="D8" s="22"/>
      <c r="E8" s="22"/>
      <c r="F8" s="22"/>
      <c r="G8" s="22"/>
      <c r="H8" s="22"/>
      <c r="I8" s="22"/>
      <c r="J8" s="23"/>
      <c r="K8" s="22"/>
      <c r="L8" s="22"/>
      <c r="M8" s="22"/>
      <c r="N8" s="22" t="s">
        <v>147</v>
      </c>
      <c r="O8" s="1"/>
      <c r="P8" s="1"/>
      <c r="Q8" s="1"/>
      <c r="R8" s="1"/>
      <c r="S8" s="25"/>
      <c r="T8" s="22"/>
      <c r="U8" s="22"/>
    </row>
    <row r="9" spans="1:21" ht="31.5">
      <c r="A9" s="97"/>
      <c r="B9" s="98"/>
      <c r="C9" s="431">
        <v>2007</v>
      </c>
      <c r="D9" s="432"/>
      <c r="E9" s="432"/>
      <c r="F9" s="99" t="s">
        <v>147</v>
      </c>
      <c r="G9" s="119" t="s">
        <v>147</v>
      </c>
      <c r="H9" s="99"/>
      <c r="I9" s="99"/>
      <c r="J9" s="120"/>
      <c r="K9" s="119" t="s">
        <v>152</v>
      </c>
      <c r="L9" s="99"/>
      <c r="M9" s="99"/>
      <c r="N9" s="99" t="s">
        <v>147</v>
      </c>
      <c r="O9" s="377" t="s">
        <v>46</v>
      </c>
      <c r="P9" s="99"/>
      <c r="Q9" s="99"/>
      <c r="R9" s="221"/>
      <c r="S9" s="119"/>
      <c r="T9" s="99"/>
      <c r="U9" s="100"/>
    </row>
    <row r="10" spans="1:21" ht="15.75">
      <c r="A10" s="94"/>
      <c r="B10" s="2"/>
      <c r="C10" s="217" t="s">
        <v>4</v>
      </c>
      <c r="D10" s="218"/>
      <c r="E10" s="218"/>
      <c r="F10" s="218" t="s">
        <v>147</v>
      </c>
      <c r="G10" s="217" t="s">
        <v>140</v>
      </c>
      <c r="H10" s="218"/>
      <c r="I10" s="218"/>
      <c r="J10" s="218" t="s">
        <v>147</v>
      </c>
      <c r="K10" s="217" t="s">
        <v>64</v>
      </c>
      <c r="L10" s="218"/>
      <c r="M10" s="218"/>
      <c r="N10" s="218" t="s">
        <v>147</v>
      </c>
      <c r="O10" s="217" t="s">
        <v>47</v>
      </c>
      <c r="P10" s="218"/>
      <c r="Q10" s="218"/>
      <c r="R10" s="219" t="s">
        <v>147</v>
      </c>
      <c r="S10" s="217" t="s">
        <v>50</v>
      </c>
      <c r="T10" s="218"/>
      <c r="U10" s="220"/>
    </row>
    <row r="11" spans="1:21" ht="3" customHeight="1">
      <c r="A11" s="94"/>
      <c r="B11" s="1"/>
      <c r="C11" s="94"/>
      <c r="D11" s="1"/>
      <c r="E11" s="1"/>
      <c r="F11" s="1"/>
      <c r="G11" s="94"/>
      <c r="H11" s="1"/>
      <c r="I11" s="1"/>
      <c r="J11" s="2"/>
      <c r="K11" s="94"/>
      <c r="L11" s="1"/>
      <c r="M11" s="1"/>
      <c r="N11" s="1"/>
      <c r="O11" s="94"/>
      <c r="P11" s="1"/>
      <c r="Q11" s="1"/>
      <c r="R11" s="1"/>
      <c r="S11" s="94"/>
      <c r="T11" s="1"/>
      <c r="U11" s="87"/>
    </row>
    <row r="12" spans="1:21" ht="16.5" thickBot="1">
      <c r="A12" s="103" t="s">
        <v>56</v>
      </c>
      <c r="B12" s="215"/>
      <c r="C12" s="184" t="s">
        <v>146</v>
      </c>
      <c r="D12" s="102" t="s">
        <v>60</v>
      </c>
      <c r="E12" s="102" t="s">
        <v>148</v>
      </c>
      <c r="F12" s="216"/>
      <c r="G12" s="184" t="s">
        <v>146</v>
      </c>
      <c r="H12" s="102" t="s">
        <v>60</v>
      </c>
      <c r="I12" s="102" t="s">
        <v>148</v>
      </c>
      <c r="J12" s="102"/>
      <c r="K12" s="184" t="s">
        <v>146</v>
      </c>
      <c r="L12" s="102" t="s">
        <v>60</v>
      </c>
      <c r="M12" s="102" t="s">
        <v>148</v>
      </c>
      <c r="N12" s="102"/>
      <c r="O12" s="184" t="s">
        <v>146</v>
      </c>
      <c r="P12" s="102" t="s">
        <v>60</v>
      </c>
      <c r="Q12" s="102" t="s">
        <v>148</v>
      </c>
      <c r="R12" s="102"/>
      <c r="S12" s="184" t="s">
        <v>146</v>
      </c>
      <c r="T12" s="102" t="s">
        <v>60</v>
      </c>
      <c r="U12" s="185" t="s">
        <v>148</v>
      </c>
    </row>
    <row r="13" spans="1:21" ht="11.25" customHeight="1">
      <c r="A13" s="94"/>
      <c r="B13" s="1"/>
      <c r="C13" s="94"/>
      <c r="D13" s="1"/>
      <c r="E13" s="1"/>
      <c r="F13" s="1"/>
      <c r="G13" s="94"/>
      <c r="H13" s="1"/>
      <c r="I13" s="1"/>
      <c r="J13" s="2"/>
      <c r="K13" s="94"/>
      <c r="L13" s="1"/>
      <c r="M13" s="1"/>
      <c r="N13" s="1"/>
      <c r="O13" s="94"/>
      <c r="P13" s="1"/>
      <c r="Q13" s="1"/>
      <c r="R13" s="1"/>
      <c r="S13" s="94"/>
      <c r="T13" s="1"/>
      <c r="U13" s="87"/>
    </row>
    <row r="14" spans="1:21" ht="15.75">
      <c r="A14" s="112" t="s">
        <v>0</v>
      </c>
      <c r="B14" s="113"/>
      <c r="C14" s="112">
        <v>1519</v>
      </c>
      <c r="D14" s="113">
        <v>1486</v>
      </c>
      <c r="E14" s="113">
        <v>226437</v>
      </c>
      <c r="F14" s="113"/>
      <c r="G14" s="112">
        <v>0</v>
      </c>
      <c r="H14" s="113">
        <v>0</v>
      </c>
      <c r="I14" s="113">
        <v>0</v>
      </c>
      <c r="J14" s="113"/>
      <c r="K14" s="112">
        <v>0</v>
      </c>
      <c r="L14" s="113">
        <v>0</v>
      </c>
      <c r="M14" s="113">
        <v>0</v>
      </c>
      <c r="N14" s="113">
        <v>0</v>
      </c>
      <c r="O14" s="112">
        <v>0</v>
      </c>
      <c r="P14" s="113">
        <v>0</v>
      </c>
      <c r="Q14" s="113">
        <v>16936</v>
      </c>
      <c r="R14" s="113"/>
      <c r="S14" s="112">
        <f aca="true" t="shared" si="0" ref="S14:U16">C14+G14+K14+O14</f>
        <v>1519</v>
      </c>
      <c r="T14" s="113">
        <f t="shared" si="0"/>
        <v>1486</v>
      </c>
      <c r="U14" s="114">
        <f t="shared" si="0"/>
        <v>243373</v>
      </c>
    </row>
    <row r="15" spans="1:21" ht="9" customHeight="1" hidden="1">
      <c r="A15" s="94"/>
      <c r="B15" s="1" t="s">
        <v>147</v>
      </c>
      <c r="C15" s="94"/>
      <c r="D15" s="2"/>
      <c r="E15" s="2"/>
      <c r="F15" s="1"/>
      <c r="G15" s="94"/>
      <c r="H15" s="2"/>
      <c r="I15" s="2"/>
      <c r="J15" s="2"/>
      <c r="K15" s="94"/>
      <c r="L15" s="2"/>
      <c r="M15" s="2"/>
      <c r="N15" s="1"/>
      <c r="O15" s="94"/>
      <c r="P15" s="2"/>
      <c r="Q15" s="2"/>
      <c r="R15" s="1"/>
      <c r="S15" s="112">
        <f t="shared" si="0"/>
        <v>0</v>
      </c>
      <c r="T15" s="113">
        <f t="shared" si="0"/>
        <v>0</v>
      </c>
      <c r="U15" s="114">
        <f t="shared" si="0"/>
        <v>0</v>
      </c>
    </row>
    <row r="16" spans="1:21" ht="15.75">
      <c r="A16" s="118" t="s">
        <v>48</v>
      </c>
      <c r="B16" s="46"/>
      <c r="C16" s="111"/>
      <c r="D16" s="110"/>
      <c r="E16" s="110">
        <v>0</v>
      </c>
      <c r="F16" s="110"/>
      <c r="G16" s="111"/>
      <c r="H16" s="110"/>
      <c r="I16" s="110">
        <v>0</v>
      </c>
      <c r="J16" s="110"/>
      <c r="K16" s="111"/>
      <c r="L16" s="110"/>
      <c r="M16" s="110">
        <v>0</v>
      </c>
      <c r="N16" s="110"/>
      <c r="O16" s="111"/>
      <c r="P16" s="110"/>
      <c r="Q16" s="110">
        <v>0</v>
      </c>
      <c r="R16" s="110"/>
      <c r="S16" s="112">
        <f t="shared" si="0"/>
        <v>0</v>
      </c>
      <c r="T16" s="113">
        <f t="shared" si="0"/>
        <v>0</v>
      </c>
      <c r="U16" s="114">
        <f t="shared" si="0"/>
        <v>0</v>
      </c>
    </row>
    <row r="17" spans="1:21" ht="15.75">
      <c r="A17" s="115" t="s">
        <v>169</v>
      </c>
      <c r="B17" s="91" t="s">
        <v>160</v>
      </c>
      <c r="C17" s="121">
        <f>SUM(C14:C14)</f>
        <v>1519</v>
      </c>
      <c r="D17" s="91">
        <f>SUM(D14:D14)</f>
        <v>1486</v>
      </c>
      <c r="E17" s="91">
        <f>SUM(E14:E14)</f>
        <v>226437</v>
      </c>
      <c r="F17" s="91"/>
      <c r="G17" s="121">
        <f>SUM(G14:G14)</f>
        <v>0</v>
      </c>
      <c r="H17" s="91">
        <f>SUM(H14:H14)</f>
        <v>0</v>
      </c>
      <c r="I17" s="92">
        <f>SUM(I14:I14)</f>
        <v>0</v>
      </c>
      <c r="J17" s="91"/>
      <c r="K17" s="121">
        <f>SUM(K14:K14)</f>
        <v>0</v>
      </c>
      <c r="L17" s="91">
        <f>SUM(L14:L14)</f>
        <v>0</v>
      </c>
      <c r="M17" s="92">
        <f>SUM(M14:M14)</f>
        <v>0</v>
      </c>
      <c r="N17" s="91"/>
      <c r="O17" s="121">
        <f>SUM(O14:O14)</f>
        <v>0</v>
      </c>
      <c r="P17" s="91">
        <f>SUM(P14:P14)</f>
        <v>0</v>
      </c>
      <c r="Q17" s="92">
        <f>SUM(Q14:Q14)</f>
        <v>16936</v>
      </c>
      <c r="R17" s="91"/>
      <c r="S17" s="121">
        <f>SUM(S14:S16)</f>
        <v>1519</v>
      </c>
      <c r="T17" s="91">
        <f>SUM(T14:T16)</f>
        <v>1486</v>
      </c>
      <c r="U17" s="106">
        <f>SUM(U14:U16)</f>
        <v>243373</v>
      </c>
    </row>
    <row r="18" spans="1:21" ht="9" customHeight="1">
      <c r="A18" s="116"/>
      <c r="B18" s="1"/>
      <c r="C18" s="94"/>
      <c r="D18" s="1"/>
      <c r="E18" s="1"/>
      <c r="F18" s="1"/>
      <c r="G18" s="94"/>
      <c r="H18" s="1"/>
      <c r="I18" s="1"/>
      <c r="J18" s="2"/>
      <c r="K18" s="94"/>
      <c r="L18" s="1"/>
      <c r="M18" s="1"/>
      <c r="N18" s="1"/>
      <c r="O18" s="94"/>
      <c r="P18" s="1"/>
      <c r="Q18" s="1"/>
      <c r="R18" s="1"/>
      <c r="S18" s="94"/>
      <c r="T18" s="1"/>
      <c r="U18" s="104"/>
    </row>
    <row r="19" spans="1:35" ht="15.75">
      <c r="A19" s="118" t="s">
        <v>131</v>
      </c>
      <c r="B19" s="378"/>
      <c r="C19" s="118"/>
      <c r="D19" s="46"/>
      <c r="E19" s="46"/>
      <c r="F19" s="46"/>
      <c r="G19" s="118"/>
      <c r="H19" s="46"/>
      <c r="I19" s="46"/>
      <c r="J19" s="46"/>
      <c r="K19" s="118"/>
      <c r="L19" s="46"/>
      <c r="M19" s="46"/>
      <c r="N19" s="46"/>
      <c r="O19" s="118"/>
      <c r="P19" s="46"/>
      <c r="Q19" s="46"/>
      <c r="R19" s="46"/>
      <c r="S19" s="118"/>
      <c r="T19" s="46">
        <f>D19+H19++L19+P19</f>
        <v>0</v>
      </c>
      <c r="U19" s="88"/>
      <c r="V19" s="379"/>
      <c r="W19" s="379"/>
      <c r="X19" s="379"/>
      <c r="Y19" s="379"/>
      <c r="Z19" s="379"/>
      <c r="AA19" s="379"/>
      <c r="AB19" s="379"/>
      <c r="AC19" s="379"/>
      <c r="AD19" s="379"/>
      <c r="AE19" s="379"/>
      <c r="AF19" s="379"/>
      <c r="AG19" s="379"/>
      <c r="AH19" s="379"/>
      <c r="AI19" s="379"/>
    </row>
    <row r="20" spans="1:21" ht="15.75">
      <c r="A20" s="380"/>
      <c r="B20" s="108" t="s">
        <v>130</v>
      </c>
      <c r="C20" s="107"/>
      <c r="D20" s="108">
        <f>SUM(D17:D19)</f>
        <v>1486</v>
      </c>
      <c r="E20" s="108"/>
      <c r="F20" s="108"/>
      <c r="G20" s="107"/>
      <c r="H20" s="108">
        <f>+H17+H19</f>
        <v>0</v>
      </c>
      <c r="I20" s="108"/>
      <c r="J20" s="108"/>
      <c r="K20" s="107"/>
      <c r="L20" s="108">
        <f>+L17+L19</f>
        <v>0</v>
      </c>
      <c r="M20" s="108"/>
      <c r="N20" s="108"/>
      <c r="O20" s="107"/>
      <c r="P20" s="108">
        <f>+P17+P19</f>
        <v>0</v>
      </c>
      <c r="Q20" s="108"/>
      <c r="R20" s="108"/>
      <c r="S20" s="107"/>
      <c r="T20" s="108">
        <f>SUM(T17:T19)</f>
        <v>1486</v>
      </c>
      <c r="U20" s="109"/>
    </row>
    <row r="21" spans="1:21" ht="15.75">
      <c r="A21" s="381" t="s">
        <v>132</v>
      </c>
      <c r="B21" s="113"/>
      <c r="C21" s="112"/>
      <c r="D21" s="113"/>
      <c r="E21" s="113"/>
      <c r="F21" s="113"/>
      <c r="G21" s="112"/>
      <c r="H21" s="113"/>
      <c r="I21" s="113"/>
      <c r="J21" s="113"/>
      <c r="K21" s="112"/>
      <c r="L21" s="113"/>
      <c r="M21" s="113"/>
      <c r="N21" s="113"/>
      <c r="O21" s="112"/>
      <c r="P21" s="113"/>
      <c r="Q21" s="113"/>
      <c r="R21" s="113"/>
      <c r="S21" s="112"/>
      <c r="T21" s="113"/>
      <c r="U21" s="114"/>
    </row>
    <row r="22" spans="1:21" ht="15.75">
      <c r="A22" s="381"/>
      <c r="B22" s="113" t="s">
        <v>69</v>
      </c>
      <c r="C22" s="112"/>
      <c r="D22" s="113"/>
      <c r="E22" s="113"/>
      <c r="F22" s="113"/>
      <c r="G22" s="112"/>
      <c r="H22" s="113"/>
      <c r="I22" s="113"/>
      <c r="J22" s="113"/>
      <c r="K22" s="112"/>
      <c r="L22" s="113"/>
      <c r="M22" s="113"/>
      <c r="N22" s="113"/>
      <c r="O22" s="112"/>
      <c r="P22" s="113"/>
      <c r="Q22" s="113"/>
      <c r="R22" s="113"/>
      <c r="S22" s="112"/>
      <c r="T22" s="113">
        <f>D22+H22+L22+P22</f>
        <v>0</v>
      </c>
      <c r="U22" s="114"/>
    </row>
    <row r="23" spans="1:21" ht="15.75">
      <c r="A23" s="96"/>
      <c r="B23" s="46" t="s">
        <v>94</v>
      </c>
      <c r="C23" s="118"/>
      <c r="D23" s="46"/>
      <c r="E23" s="46"/>
      <c r="F23" s="46"/>
      <c r="G23" s="118"/>
      <c r="H23" s="46"/>
      <c r="I23" s="46"/>
      <c r="J23" s="46"/>
      <c r="K23" s="118"/>
      <c r="L23" s="46"/>
      <c r="M23" s="46"/>
      <c r="N23" s="46"/>
      <c r="O23" s="118"/>
      <c r="P23" s="46"/>
      <c r="Q23" s="46"/>
      <c r="R23" s="46"/>
      <c r="S23" s="118"/>
      <c r="T23" s="46">
        <f>D23+H23++L23+P23</f>
        <v>0</v>
      </c>
      <c r="U23" s="88"/>
    </row>
    <row r="24" spans="1:21" ht="15.75">
      <c r="A24" s="96" t="s">
        <v>133</v>
      </c>
      <c r="B24" s="46"/>
      <c r="C24" s="118"/>
      <c r="D24" s="46">
        <f>D23+D22+D20</f>
        <v>1486</v>
      </c>
      <c r="E24" s="46"/>
      <c r="F24" s="46"/>
      <c r="G24" s="118"/>
      <c r="H24" s="46">
        <f>H23+H22+H20</f>
        <v>0</v>
      </c>
      <c r="I24" s="46"/>
      <c r="J24" s="46"/>
      <c r="K24" s="118"/>
      <c r="L24" s="46">
        <f>L23+L22+L20</f>
        <v>0</v>
      </c>
      <c r="M24" s="46"/>
      <c r="N24" s="46"/>
      <c r="O24" s="118"/>
      <c r="P24" s="46">
        <f>P23+P22+P20</f>
        <v>0</v>
      </c>
      <c r="Q24" s="46"/>
      <c r="R24" s="46"/>
      <c r="S24" s="118"/>
      <c r="T24" s="46">
        <f>T23+T22+T20</f>
        <v>1486</v>
      </c>
      <c r="U24" s="88"/>
    </row>
    <row r="25" spans="2:21" ht="15.75">
      <c r="B25" s="1"/>
      <c r="C25" s="1"/>
      <c r="D25" s="1"/>
      <c r="E25" s="1"/>
      <c r="F25" s="1"/>
      <c r="G25" s="1"/>
      <c r="H25" s="1"/>
      <c r="I25" s="1"/>
      <c r="J25" s="2"/>
      <c r="K25" s="1"/>
      <c r="L25" s="1"/>
      <c r="M25" s="1"/>
      <c r="N25" s="1"/>
      <c r="O25" s="1"/>
      <c r="P25" s="1"/>
      <c r="Q25" s="1"/>
      <c r="R25" s="1"/>
      <c r="S25" s="1"/>
      <c r="T25" s="1"/>
      <c r="U25" s="1"/>
    </row>
    <row r="26" spans="1:21" ht="0.75" customHeight="1">
      <c r="A26" s="571" t="s">
        <v>172</v>
      </c>
      <c r="B26" s="543"/>
      <c r="C26" s="543"/>
      <c r="D26" s="543"/>
      <c r="E26" s="543"/>
      <c r="F26" s="543"/>
      <c r="G26" s="543"/>
      <c r="H26" s="543"/>
      <c r="I26" s="543"/>
      <c r="J26" s="543"/>
      <c r="K26" s="543"/>
      <c r="L26" s="543"/>
      <c r="M26" s="543"/>
      <c r="N26" s="543"/>
      <c r="O26" s="543"/>
      <c r="P26" s="543"/>
      <c r="Q26" s="543"/>
      <c r="R26" s="543"/>
      <c r="S26" s="543"/>
      <c r="T26" s="543"/>
      <c r="U26" s="543"/>
    </row>
    <row r="27" spans="1:21" ht="32.25" customHeight="1">
      <c r="A27" s="543"/>
      <c r="B27" s="543"/>
      <c r="C27" s="543"/>
      <c r="D27" s="543"/>
      <c r="E27" s="543"/>
      <c r="F27" s="543"/>
      <c r="G27" s="543"/>
      <c r="H27" s="543"/>
      <c r="I27" s="543"/>
      <c r="J27" s="543"/>
      <c r="K27" s="543"/>
      <c r="L27" s="543"/>
      <c r="M27" s="543"/>
      <c r="N27" s="543"/>
      <c r="O27" s="543"/>
      <c r="P27" s="543"/>
      <c r="Q27" s="543"/>
      <c r="R27" s="543"/>
      <c r="S27" s="543"/>
      <c r="T27" s="543"/>
      <c r="U27" s="543"/>
    </row>
    <row r="28" spans="1:21" ht="15.75">
      <c r="A28" s="1"/>
      <c r="B28" s="1"/>
      <c r="C28" s="1"/>
      <c r="D28" s="1"/>
      <c r="E28" s="1"/>
      <c r="F28" s="1"/>
      <c r="G28" s="1"/>
      <c r="H28" s="1"/>
      <c r="I28" s="1"/>
      <c r="J28" s="2"/>
      <c r="K28" s="1"/>
      <c r="L28" s="1"/>
      <c r="M28" s="1"/>
      <c r="N28" s="1"/>
      <c r="O28" s="1"/>
      <c r="P28" s="1"/>
      <c r="Q28" s="1"/>
      <c r="R28" s="1"/>
      <c r="S28" s="1"/>
      <c r="T28" s="1"/>
      <c r="U28" s="1"/>
    </row>
    <row r="46" ht="15.75">
      <c r="U46" s="48">
        <v>32</v>
      </c>
    </row>
  </sheetData>
  <mergeCells count="1">
    <mergeCell ref="A26:U27"/>
  </mergeCells>
  <printOptions/>
  <pageMargins left="0.5" right="0.5" top="0.5" bottom="0.5" header="0.5" footer="0.5"/>
  <pageSetup horizontalDpi="600" verticalDpi="600" orientation="landscape" scale="75" r:id="rId1"/>
  <headerFooter alignWithMargins="0">
    <oddFooter>&amp;C&amp;"Times New Roman,Regular"Exhibit G:  Crosswalk of 2007 Availability</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J42"/>
  <sheetViews>
    <sheetView showGridLines="0" showOutlineSymbols="0" zoomScale="75" zoomScaleNormal="75" workbookViewId="0" topLeftCell="A1">
      <selection activeCell="A1" sqref="A1"/>
    </sheetView>
  </sheetViews>
  <sheetFormatPr defaultColWidth="8.88671875" defaultRowHeight="15"/>
  <cols>
    <col min="1" max="1" width="4.4453125" style="48" customWidth="1"/>
    <col min="2" max="2" width="29.21484375" style="48" customWidth="1"/>
    <col min="3" max="3" width="10.88671875" style="48" customWidth="1"/>
    <col min="4" max="4" width="6.5546875" style="48" customWidth="1"/>
    <col min="5" max="5" width="6.4453125" style="48" customWidth="1"/>
    <col min="6" max="6" width="8.5546875" style="48" customWidth="1"/>
    <col min="7" max="7" width="1.4375" style="48" customWidth="1"/>
    <col min="8" max="9" width="5.6640625" style="48" customWidth="1"/>
    <col min="10" max="10" width="7.6640625" style="48" customWidth="1"/>
    <col min="11" max="11" width="1.4375" style="48" customWidth="1"/>
    <col min="12" max="13" width="5.6640625" style="48" customWidth="1"/>
    <col min="14" max="14" width="7.6640625" style="48" customWidth="1"/>
    <col min="15" max="15" width="1.5625" style="48" customWidth="1"/>
    <col min="16" max="17" width="5.6640625" style="48" customWidth="1"/>
    <col min="18" max="18" width="8.88671875" style="48" customWidth="1"/>
    <col min="19" max="19" width="9.6640625" style="48" customWidth="1"/>
    <col min="20" max="20" width="27.5546875" style="48" customWidth="1"/>
    <col min="21" max="24" width="7.6640625" style="48" customWidth="1"/>
    <col min="25" max="25" width="3.6640625" style="48" customWidth="1"/>
    <col min="26" max="28" width="7.6640625" style="48" customWidth="1"/>
    <col min="29" max="29" width="3.6640625" style="48" customWidth="1"/>
    <col min="30" max="32" width="7.6640625" style="48" customWidth="1"/>
    <col min="33" max="33" width="3.6640625" style="48" customWidth="1"/>
    <col min="34" max="36" width="7.6640625" style="48" customWidth="1"/>
    <col min="37" max="16384" width="9.6640625" style="48" customWidth="1"/>
  </cols>
  <sheetData>
    <row r="1" spans="1:25" ht="20.25">
      <c r="A1" s="47" t="s">
        <v>220</v>
      </c>
      <c r="B1" s="1"/>
      <c r="C1" s="1"/>
      <c r="D1" s="1"/>
      <c r="E1" s="1"/>
      <c r="F1" s="1"/>
      <c r="G1" s="1"/>
      <c r="H1" s="1"/>
      <c r="I1" s="1"/>
      <c r="J1" s="1"/>
      <c r="K1" s="1"/>
      <c r="L1" s="1"/>
      <c r="M1" s="1"/>
      <c r="N1" s="1"/>
      <c r="O1" s="1"/>
      <c r="P1" s="1"/>
      <c r="Q1" s="1"/>
      <c r="R1" s="1"/>
      <c r="S1" s="1"/>
      <c r="T1" s="1"/>
      <c r="U1" s="1"/>
      <c r="V1" s="1"/>
      <c r="W1" s="1"/>
      <c r="X1" s="1"/>
      <c r="Y1" s="1"/>
    </row>
    <row r="2" spans="1:25" ht="13.5" customHeight="1">
      <c r="A2" s="47"/>
      <c r="B2" s="1"/>
      <c r="C2" s="1"/>
      <c r="D2" s="1"/>
      <c r="E2" s="1"/>
      <c r="F2" s="1"/>
      <c r="G2" s="1"/>
      <c r="H2" s="1"/>
      <c r="I2" s="1"/>
      <c r="J2" s="1"/>
      <c r="K2" s="1"/>
      <c r="L2" s="1"/>
      <c r="M2" s="1"/>
      <c r="N2" s="1"/>
      <c r="O2" s="1"/>
      <c r="P2" s="1"/>
      <c r="Q2" s="1"/>
      <c r="R2" s="1"/>
      <c r="S2" s="1"/>
      <c r="T2" s="1"/>
      <c r="U2" s="1"/>
      <c r="V2" s="1"/>
      <c r="W2" s="1"/>
      <c r="X2" s="1"/>
      <c r="Y2" s="1"/>
    </row>
    <row r="3" spans="1:25" ht="18.75">
      <c r="A3" s="21" t="s">
        <v>87</v>
      </c>
      <c r="B3" s="22"/>
      <c r="C3" s="22"/>
      <c r="D3" s="22"/>
      <c r="E3" s="22"/>
      <c r="F3" s="22"/>
      <c r="G3" s="22"/>
      <c r="H3" s="22"/>
      <c r="I3" s="22"/>
      <c r="J3" s="22"/>
      <c r="K3" s="22"/>
      <c r="L3" s="22"/>
      <c r="M3" s="22"/>
      <c r="N3" s="22"/>
      <c r="O3" s="22"/>
      <c r="P3" s="22"/>
      <c r="Q3" s="22"/>
      <c r="R3" s="22"/>
      <c r="S3" s="1"/>
      <c r="T3" s="1"/>
      <c r="U3" s="1"/>
      <c r="V3" s="1"/>
      <c r="W3" s="1"/>
      <c r="X3" s="1"/>
      <c r="Y3" s="1"/>
    </row>
    <row r="4" spans="1:25" ht="16.5">
      <c r="A4" s="24" t="str">
        <f>+'(B) Sum of Req '!A3</f>
        <v>U. S Trustee Program</v>
      </c>
      <c r="B4" s="22"/>
      <c r="C4" s="22"/>
      <c r="D4" s="22"/>
      <c r="E4" s="22"/>
      <c r="F4" s="22"/>
      <c r="G4" s="22"/>
      <c r="H4" s="22"/>
      <c r="I4" s="22"/>
      <c r="J4" s="22"/>
      <c r="K4" s="22"/>
      <c r="L4" s="22"/>
      <c r="M4" s="22"/>
      <c r="N4" s="22"/>
      <c r="O4" s="22"/>
      <c r="P4" s="22"/>
      <c r="Q4" s="22"/>
      <c r="R4" s="22"/>
      <c r="S4" s="1"/>
      <c r="T4" s="1"/>
      <c r="U4" s="1"/>
      <c r="V4" s="1"/>
      <c r="W4" s="1"/>
      <c r="X4" s="1"/>
      <c r="Y4" s="1"/>
    </row>
    <row r="5" spans="1:25" ht="16.5">
      <c r="A5" s="24" t="str">
        <f>+'(B) Sum of Req '!A4</f>
        <v>Salaries and Expenses</v>
      </c>
      <c r="B5" s="22"/>
      <c r="C5" s="22"/>
      <c r="D5" s="22"/>
      <c r="E5" s="22"/>
      <c r="F5" s="22"/>
      <c r="G5" s="22"/>
      <c r="H5" s="22"/>
      <c r="I5" s="22"/>
      <c r="J5" s="22"/>
      <c r="K5" s="22"/>
      <c r="L5" s="22"/>
      <c r="M5" s="22"/>
      <c r="N5" s="22"/>
      <c r="O5" s="22"/>
      <c r="P5" s="22"/>
      <c r="Q5" s="22"/>
      <c r="R5" s="22"/>
      <c r="S5" s="1"/>
      <c r="T5" s="1"/>
      <c r="U5" s="1"/>
      <c r="V5" s="1"/>
      <c r="W5" s="1"/>
      <c r="X5" s="1"/>
      <c r="Y5" s="1"/>
    </row>
    <row r="6" spans="1:25" ht="15.75">
      <c r="A6" s="74" t="s">
        <v>124</v>
      </c>
      <c r="B6" s="22"/>
      <c r="C6" s="22"/>
      <c r="D6" s="22"/>
      <c r="E6" s="22"/>
      <c r="F6" s="22"/>
      <c r="G6" s="22"/>
      <c r="H6" s="22"/>
      <c r="I6" s="22"/>
      <c r="J6" s="22"/>
      <c r="K6" s="22"/>
      <c r="L6" s="22"/>
      <c r="M6" s="22"/>
      <c r="N6" s="22"/>
      <c r="O6" s="22"/>
      <c r="P6" s="22"/>
      <c r="Q6" s="22"/>
      <c r="R6" s="22"/>
      <c r="S6" s="1"/>
      <c r="T6" s="1"/>
      <c r="U6" s="1"/>
      <c r="V6" s="1"/>
      <c r="W6" s="1"/>
      <c r="X6" s="1"/>
      <c r="Y6" s="1"/>
    </row>
    <row r="7" spans="1:25" ht="15.75">
      <c r="A7" s="1"/>
      <c r="B7" s="1"/>
      <c r="C7" s="1"/>
      <c r="D7" s="1"/>
      <c r="E7" s="1"/>
      <c r="F7" s="1"/>
      <c r="G7" s="1"/>
      <c r="H7" s="22"/>
      <c r="I7" s="22"/>
      <c r="J7" s="22"/>
      <c r="K7" s="1"/>
      <c r="L7" s="1"/>
      <c r="M7" s="1"/>
      <c r="N7" s="1"/>
      <c r="O7" s="1"/>
      <c r="P7" s="1"/>
      <c r="Q7" s="1"/>
      <c r="R7" s="1"/>
      <c r="S7" s="1"/>
      <c r="T7" s="1"/>
      <c r="U7" s="1"/>
      <c r="V7" s="1"/>
      <c r="W7" s="1"/>
      <c r="X7" s="1"/>
      <c r="Y7" s="1"/>
    </row>
    <row r="8" spans="1:25" ht="15.75">
      <c r="A8" s="97"/>
      <c r="B8" s="98"/>
      <c r="C8" s="104"/>
      <c r="D8" s="186" t="s">
        <v>39</v>
      </c>
      <c r="E8" s="187"/>
      <c r="F8" s="187"/>
      <c r="G8" s="187"/>
      <c r="H8" s="186" t="s">
        <v>122</v>
      </c>
      <c r="I8" s="187"/>
      <c r="J8" s="187"/>
      <c r="K8" s="187"/>
      <c r="L8" s="186" t="s">
        <v>123</v>
      </c>
      <c r="M8" s="187"/>
      <c r="N8" s="187"/>
      <c r="O8" s="187"/>
      <c r="P8" s="186" t="s">
        <v>55</v>
      </c>
      <c r="Q8" s="187"/>
      <c r="R8" s="188"/>
      <c r="S8" s="1"/>
      <c r="T8" s="1"/>
      <c r="U8" s="1"/>
      <c r="V8" s="1"/>
      <c r="W8" s="1"/>
      <c r="X8" s="1"/>
      <c r="Y8" s="1"/>
    </row>
    <row r="9" spans="1:25" ht="16.5" thickBot="1">
      <c r="A9" s="103" t="s">
        <v>142</v>
      </c>
      <c r="B9" s="101"/>
      <c r="C9" s="105"/>
      <c r="D9" s="102" t="s">
        <v>146</v>
      </c>
      <c r="E9" s="102" t="s">
        <v>60</v>
      </c>
      <c r="F9" s="102" t="s">
        <v>148</v>
      </c>
      <c r="G9" s="102"/>
      <c r="H9" s="184" t="s">
        <v>146</v>
      </c>
      <c r="I9" s="102" t="s">
        <v>60</v>
      </c>
      <c r="J9" s="102" t="s">
        <v>148</v>
      </c>
      <c r="K9" s="102"/>
      <c r="L9" s="184" t="s">
        <v>146</v>
      </c>
      <c r="M9" s="102" t="s">
        <v>60</v>
      </c>
      <c r="N9" s="102" t="s">
        <v>148</v>
      </c>
      <c r="O9" s="102"/>
      <c r="P9" s="184" t="s">
        <v>146</v>
      </c>
      <c r="Q9" s="102" t="s">
        <v>60</v>
      </c>
      <c r="R9" s="185" t="s">
        <v>148</v>
      </c>
      <c r="S9" s="1"/>
      <c r="T9" s="1"/>
      <c r="U9" s="1"/>
      <c r="V9" s="1"/>
      <c r="W9" s="1"/>
      <c r="X9" s="1"/>
      <c r="Y9" s="1"/>
    </row>
    <row r="10" spans="1:25" ht="6" customHeight="1">
      <c r="A10" s="95"/>
      <c r="B10" s="1"/>
      <c r="C10" s="87"/>
      <c r="D10" s="1"/>
      <c r="E10" s="1"/>
      <c r="F10" s="1"/>
      <c r="G10" s="1"/>
      <c r="H10" s="94"/>
      <c r="I10" s="1"/>
      <c r="J10" s="1"/>
      <c r="K10" s="1"/>
      <c r="L10" s="94"/>
      <c r="M10" s="1"/>
      <c r="N10" s="1"/>
      <c r="O10" s="1"/>
      <c r="P10" s="94"/>
      <c r="Q10" s="1"/>
      <c r="R10" s="87"/>
      <c r="S10" s="1"/>
      <c r="T10" s="1"/>
      <c r="U10" s="1"/>
      <c r="V10" s="1"/>
      <c r="W10" s="1"/>
      <c r="X10" s="1"/>
      <c r="Y10" s="1"/>
    </row>
    <row r="11" spans="1:25" ht="15.75">
      <c r="A11" s="112" t="s">
        <v>173</v>
      </c>
      <c r="B11" s="113"/>
      <c r="C11" s="114"/>
      <c r="D11" s="113">
        <v>0</v>
      </c>
      <c r="E11" s="113">
        <v>0</v>
      </c>
      <c r="F11" s="113">
        <v>109</v>
      </c>
      <c r="G11" s="113"/>
      <c r="H11" s="112">
        <v>0</v>
      </c>
      <c r="I11" s="113">
        <v>0</v>
      </c>
      <c r="J11" s="113">
        <v>0</v>
      </c>
      <c r="K11" s="113"/>
      <c r="L11" s="112">
        <v>0</v>
      </c>
      <c r="M11" s="113">
        <v>0</v>
      </c>
      <c r="N11" s="113">
        <v>0</v>
      </c>
      <c r="O11" s="113"/>
      <c r="P11" s="112"/>
      <c r="Q11" s="113"/>
      <c r="R11" s="114">
        <f>N11-J11</f>
        <v>0</v>
      </c>
      <c r="S11" s="1"/>
      <c r="T11" s="1"/>
      <c r="U11" s="1"/>
      <c r="V11" s="1"/>
      <c r="W11" s="1"/>
      <c r="X11" s="1"/>
      <c r="Y11" s="1"/>
    </row>
    <row r="12" spans="1:25" ht="15.75" hidden="1">
      <c r="A12" s="94"/>
      <c r="B12" s="1"/>
      <c r="C12" s="87"/>
      <c r="D12" s="26"/>
      <c r="E12" s="26"/>
      <c r="F12" s="26"/>
      <c r="G12" s="1"/>
      <c r="H12" s="95"/>
      <c r="I12" s="26"/>
      <c r="J12" s="26"/>
      <c r="K12" s="1"/>
      <c r="L12" s="95"/>
      <c r="M12" s="26"/>
      <c r="N12" s="26"/>
      <c r="O12" s="1"/>
      <c r="P12" s="95"/>
      <c r="Q12" s="26"/>
      <c r="R12" s="89"/>
      <c r="S12" s="1"/>
      <c r="T12" s="1"/>
      <c r="U12" s="1"/>
      <c r="V12" s="1"/>
      <c r="W12" s="1"/>
      <c r="X12" s="1"/>
      <c r="Y12" s="1"/>
    </row>
    <row r="13" spans="1:25" ht="15.75">
      <c r="A13" s="112" t="s">
        <v>208</v>
      </c>
      <c r="B13" s="113"/>
      <c r="C13" s="114"/>
      <c r="D13" s="113">
        <v>0</v>
      </c>
      <c r="E13" s="113">
        <v>0</v>
      </c>
      <c r="F13" s="113">
        <v>40</v>
      </c>
      <c r="G13" s="113"/>
      <c r="H13" s="112">
        <v>0</v>
      </c>
      <c r="I13" s="113">
        <v>0</v>
      </c>
      <c r="J13" s="113">
        <v>69</v>
      </c>
      <c r="K13" s="113"/>
      <c r="L13" s="112">
        <v>0</v>
      </c>
      <c r="M13" s="113">
        <v>0</v>
      </c>
      <c r="N13" s="113">
        <v>0</v>
      </c>
      <c r="O13" s="113"/>
      <c r="P13" s="112"/>
      <c r="Q13" s="113"/>
      <c r="R13" s="114">
        <f>N13-J13</f>
        <v>-69</v>
      </c>
      <c r="S13" s="1"/>
      <c r="T13" s="1"/>
      <c r="U13" s="1"/>
      <c r="V13" s="1"/>
      <c r="W13" s="1"/>
      <c r="X13" s="1"/>
      <c r="Y13" s="1"/>
    </row>
    <row r="14" spans="1:25" ht="18">
      <c r="A14" s="112" t="s">
        <v>209</v>
      </c>
      <c r="B14" s="113"/>
      <c r="C14" s="114"/>
      <c r="D14" s="515">
        <v>0</v>
      </c>
      <c r="E14" s="515">
        <v>0</v>
      </c>
      <c r="F14" s="515">
        <v>7</v>
      </c>
      <c r="G14" s="113"/>
      <c r="H14" s="516">
        <v>0</v>
      </c>
      <c r="I14" s="515">
        <v>0</v>
      </c>
      <c r="J14" s="515">
        <v>10</v>
      </c>
      <c r="K14" s="113"/>
      <c r="L14" s="516">
        <v>0</v>
      </c>
      <c r="M14" s="515">
        <v>0</v>
      </c>
      <c r="N14" s="515">
        <v>10</v>
      </c>
      <c r="O14" s="113"/>
      <c r="P14" s="516"/>
      <c r="Q14" s="515"/>
      <c r="R14" s="518">
        <f>N14-J14</f>
        <v>0</v>
      </c>
      <c r="S14" s="1"/>
      <c r="T14" s="1"/>
      <c r="U14" s="1"/>
      <c r="V14" s="1"/>
      <c r="W14" s="1"/>
      <c r="X14" s="1"/>
      <c r="Y14" s="1"/>
    </row>
    <row r="15" spans="1:25" ht="15.75">
      <c r="A15" s="96"/>
      <c r="B15" s="90" t="s">
        <v>143</v>
      </c>
      <c r="C15" s="106"/>
      <c r="D15" s="91">
        <f>SUM(D11:D14)</f>
        <v>0</v>
      </c>
      <c r="E15" s="91">
        <f>SUM(E11:E14)</f>
        <v>0</v>
      </c>
      <c r="F15" s="517">
        <f>SUM(F11:F14)</f>
        <v>156</v>
      </c>
      <c r="G15" s="91"/>
      <c r="H15" s="91">
        <f>SUM(H11:H14)</f>
        <v>0</v>
      </c>
      <c r="I15" s="91">
        <f>SUM(I11:I14)</f>
        <v>0</v>
      </c>
      <c r="J15" s="517">
        <f>SUM(J11:J14)</f>
        <v>79</v>
      </c>
      <c r="K15" s="91"/>
      <c r="L15" s="91">
        <f>SUM(L11:L14)</f>
        <v>0</v>
      </c>
      <c r="M15" s="91">
        <f>SUM(M11:M14)</f>
        <v>0</v>
      </c>
      <c r="N15" s="517">
        <f>SUM(N11:N14)</f>
        <v>10</v>
      </c>
      <c r="O15" s="91"/>
      <c r="P15" s="121">
        <f>SUM(P11:P12)</f>
        <v>0</v>
      </c>
      <c r="Q15" s="91">
        <f>SUM(Q11:Q12)</f>
        <v>0</v>
      </c>
      <c r="R15" s="517">
        <f>SUM(R11:R14)</f>
        <v>-69</v>
      </c>
      <c r="S15" s="1"/>
      <c r="T15" s="1"/>
      <c r="U15" s="1"/>
      <c r="V15" s="1"/>
      <c r="W15" s="1"/>
      <c r="X15" s="1"/>
      <c r="Y15" s="1"/>
    </row>
    <row r="16" spans="1:25" ht="15.75" hidden="1">
      <c r="A16" s="1"/>
      <c r="B16" s="1"/>
      <c r="C16" s="1"/>
      <c r="D16" s="1"/>
      <c r="E16" s="1"/>
      <c r="F16" s="1"/>
      <c r="G16" s="1"/>
      <c r="H16" s="1"/>
      <c r="I16" s="1"/>
      <c r="J16" s="1"/>
      <c r="K16" s="1"/>
      <c r="L16" s="1"/>
      <c r="M16" s="1"/>
      <c r="N16" s="1"/>
      <c r="O16" s="1"/>
      <c r="P16" s="1"/>
      <c r="Q16" s="1"/>
      <c r="R16" s="1"/>
      <c r="S16" s="1"/>
      <c r="T16" s="1"/>
      <c r="U16" s="1"/>
      <c r="V16" s="1"/>
      <c r="W16" s="1"/>
      <c r="X16" s="1"/>
      <c r="Y16" s="1"/>
    </row>
    <row r="17" spans="1:25" ht="15.75" hidden="1">
      <c r="A17" s="1" t="s">
        <v>88</v>
      </c>
      <c r="B17" s="1"/>
      <c r="C17" s="1"/>
      <c r="D17" s="1">
        <v>0</v>
      </c>
      <c r="E17" s="1">
        <v>0</v>
      </c>
      <c r="F17" s="1">
        <v>0</v>
      </c>
      <c r="G17" s="1"/>
      <c r="H17" s="1">
        <v>0</v>
      </c>
      <c r="I17" s="1"/>
      <c r="J17" s="1">
        <v>0</v>
      </c>
      <c r="K17" s="1"/>
      <c r="L17" s="1">
        <v>0</v>
      </c>
      <c r="M17" s="1">
        <v>0</v>
      </c>
      <c r="N17" s="1">
        <v>0</v>
      </c>
      <c r="O17" s="1"/>
      <c r="P17" s="1">
        <v>0</v>
      </c>
      <c r="Q17" s="1">
        <v>0</v>
      </c>
      <c r="R17" s="1">
        <v>0</v>
      </c>
      <c r="S17" s="1"/>
      <c r="T17" s="1"/>
      <c r="U17" s="1"/>
      <c r="V17" s="1"/>
      <c r="W17" s="1"/>
      <c r="X17" s="1"/>
      <c r="Y17" s="1"/>
    </row>
    <row r="18" spans="1:25" ht="15.75">
      <c r="A18" s="1"/>
      <c r="B18" s="1"/>
      <c r="C18" s="1"/>
      <c r="D18" s="1"/>
      <c r="E18" s="1"/>
      <c r="F18" s="1"/>
      <c r="G18" s="1"/>
      <c r="H18" s="1"/>
      <c r="I18" s="1"/>
      <c r="J18" s="1"/>
      <c r="K18" s="1"/>
      <c r="L18" s="1"/>
      <c r="M18" s="1"/>
      <c r="N18" s="1"/>
      <c r="O18" s="1"/>
      <c r="P18" s="1"/>
      <c r="Q18" s="1"/>
      <c r="R18" s="1"/>
      <c r="S18" s="1"/>
      <c r="T18" s="1"/>
      <c r="U18" s="1"/>
      <c r="V18" s="1"/>
      <c r="W18" s="1"/>
      <c r="X18" s="1"/>
      <c r="Y18" s="1"/>
    </row>
    <row r="19" spans="1:25" ht="15.75">
      <c r="A19" s="1"/>
      <c r="B19" s="1"/>
      <c r="C19" s="1"/>
      <c r="D19" s="1"/>
      <c r="E19" s="1"/>
      <c r="F19" s="1"/>
      <c r="G19" s="1"/>
      <c r="H19" s="1"/>
      <c r="I19" s="1"/>
      <c r="J19" s="1"/>
      <c r="K19" s="1"/>
      <c r="L19" s="1"/>
      <c r="M19" s="1"/>
      <c r="N19" s="1"/>
      <c r="O19" s="1"/>
      <c r="P19" s="1"/>
      <c r="Q19" s="1"/>
      <c r="R19" s="1"/>
      <c r="S19" s="1"/>
      <c r="T19" s="1"/>
      <c r="U19" s="1"/>
      <c r="V19" s="1"/>
      <c r="W19" s="1"/>
      <c r="X19" s="1"/>
      <c r="Y19" s="1"/>
    </row>
    <row r="20" spans="1:36" ht="15.75">
      <c r="A20" s="1"/>
      <c r="B20" s="1"/>
      <c r="C20" s="2"/>
      <c r="D20" s="2"/>
      <c r="E20" s="2"/>
      <c r="F20" s="2"/>
      <c r="G20" s="2"/>
      <c r="H20" s="2"/>
      <c r="I20" s="2"/>
      <c r="J20" s="2"/>
      <c r="K20" s="2"/>
      <c r="L20" s="2"/>
      <c r="M20" s="2"/>
      <c r="N20" s="2"/>
      <c r="O20" s="2"/>
      <c r="P20" s="2"/>
      <c r="Q20" s="2"/>
      <c r="R20" s="2"/>
      <c r="S20" s="1"/>
      <c r="T20" s="49"/>
      <c r="U20" s="49"/>
      <c r="V20" s="49"/>
      <c r="W20" s="49"/>
      <c r="X20" s="49"/>
      <c r="Y20" s="49"/>
      <c r="Z20" s="49"/>
      <c r="AA20" s="49"/>
      <c r="AB20" s="49"/>
      <c r="AC20" s="49"/>
      <c r="AD20" s="49"/>
      <c r="AE20" s="49"/>
      <c r="AF20" s="49"/>
      <c r="AG20" s="49"/>
      <c r="AH20" s="49"/>
      <c r="AI20" s="49"/>
      <c r="AJ20" s="49"/>
    </row>
    <row r="42" ht="15.75">
      <c r="R42" s="48">
        <v>33</v>
      </c>
    </row>
  </sheetData>
  <printOptions horizontalCentered="1"/>
  <pageMargins left="0.56" right="0.46" top="0.75" bottom="0.55" header="0" footer="0"/>
  <pageSetup fitToHeight="1" fitToWidth="1" horizontalDpi="300" verticalDpi="300" orientation="landscape" scale="82" r:id="rId1"/>
  <headerFooter alignWithMargins="0">
    <oddFooter>&amp;C&amp;"Times New Roman,Regular"Exhibit H - Summary of Reimbursable Resources</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A1" sqref="A1"/>
    </sheetView>
  </sheetViews>
  <sheetFormatPr defaultColWidth="8.88671875" defaultRowHeight="15"/>
  <cols>
    <col min="1" max="1" width="14.88671875" style="29" customWidth="1"/>
    <col min="2" max="2" width="21.6640625" style="29" customWidth="1"/>
    <col min="3" max="3" width="8.10546875" style="29" customWidth="1"/>
    <col min="4" max="7" width="15.77734375" style="29" customWidth="1"/>
    <col min="8" max="16384" width="8.88671875" style="29" customWidth="1"/>
  </cols>
  <sheetData>
    <row r="1" ht="20.25">
      <c r="B1" s="47" t="s">
        <v>221</v>
      </c>
    </row>
    <row r="2" ht="20.25">
      <c r="B2" s="47"/>
    </row>
    <row r="3" ht="12" customHeight="1">
      <c r="B3" s="47"/>
    </row>
    <row r="4" spans="2:7" ht="18.75">
      <c r="B4" s="21" t="s">
        <v>62</v>
      </c>
      <c r="C4" s="28"/>
      <c r="D4" s="28"/>
      <c r="E4" s="28"/>
      <c r="F4" s="28"/>
      <c r="G4" s="28"/>
    </row>
    <row r="5" spans="2:7" ht="16.5">
      <c r="B5" s="24" t="str">
        <f>+'(B) Sum of Req '!A3</f>
        <v>U. S Trustee Program</v>
      </c>
      <c r="C5" s="28"/>
      <c r="D5" s="28"/>
      <c r="E5" s="28"/>
      <c r="F5" s="28"/>
      <c r="G5" s="28"/>
    </row>
    <row r="6" spans="2:7" ht="16.5">
      <c r="B6" s="24" t="str">
        <f>+'(B) Sum of Req '!A4</f>
        <v>Salaries and Expenses</v>
      </c>
      <c r="C6" s="28"/>
      <c r="D6" s="28"/>
      <c r="E6" s="28"/>
      <c r="F6" s="28"/>
      <c r="G6" s="28"/>
    </row>
    <row r="8" spans="2:7" ht="15">
      <c r="B8" s="30"/>
      <c r="C8" s="30"/>
      <c r="D8" s="30"/>
      <c r="E8" s="30"/>
      <c r="F8" s="30"/>
      <c r="G8" s="30"/>
    </row>
    <row r="9" spans="2:8" ht="40.5" customHeight="1">
      <c r="B9" s="383"/>
      <c r="C9" s="384"/>
      <c r="D9" s="389" t="s">
        <v>29</v>
      </c>
      <c r="E9" s="458" t="s">
        <v>176</v>
      </c>
      <c r="F9" s="572" t="s">
        <v>123</v>
      </c>
      <c r="G9" s="573"/>
      <c r="H9" s="31"/>
    </row>
    <row r="10" spans="2:8" ht="27" customHeight="1">
      <c r="B10" s="77" t="s">
        <v>63</v>
      </c>
      <c r="C10" s="385"/>
      <c r="D10" s="460" t="s">
        <v>175</v>
      </c>
      <c r="E10" s="461" t="s">
        <v>175</v>
      </c>
      <c r="F10" s="459" t="s">
        <v>174</v>
      </c>
      <c r="G10" s="462" t="s">
        <v>175</v>
      </c>
      <c r="H10" s="31"/>
    </row>
    <row r="11" spans="2:8" ht="15">
      <c r="B11" s="390"/>
      <c r="C11" s="391"/>
      <c r="D11" s="392"/>
      <c r="E11" s="393"/>
      <c r="F11" s="394"/>
      <c r="G11" s="394"/>
      <c r="H11" s="31"/>
    </row>
    <row r="12" spans="2:8" ht="15">
      <c r="B12" s="387" t="s">
        <v>177</v>
      </c>
      <c r="C12" s="388"/>
      <c r="D12" s="382">
        <v>126</v>
      </c>
      <c r="E12" s="369">
        <v>126</v>
      </c>
      <c r="F12" s="369">
        <v>0</v>
      </c>
      <c r="G12" s="369">
        <f>E12+F12</f>
        <v>126</v>
      </c>
      <c r="H12" s="31"/>
    </row>
    <row r="13" spans="2:8" ht="15">
      <c r="B13" s="387" t="s">
        <v>178</v>
      </c>
      <c r="C13" s="388"/>
      <c r="D13" s="382">
        <v>273</v>
      </c>
      <c r="E13" s="369">
        <v>273</v>
      </c>
      <c r="F13" s="369">
        <v>0</v>
      </c>
      <c r="G13" s="369">
        <f>E13+F13</f>
        <v>273</v>
      </c>
      <c r="H13" s="31"/>
    </row>
    <row r="14" spans="2:8" ht="15">
      <c r="B14" s="374" t="s">
        <v>155</v>
      </c>
      <c r="C14" s="386"/>
      <c r="D14" s="376">
        <v>6</v>
      </c>
      <c r="E14" s="370">
        <v>6</v>
      </c>
      <c r="F14" s="370">
        <v>0</v>
      </c>
      <c r="G14" s="369">
        <f aca="true" t="shared" si="0" ref="G14:G23">E14+F14</f>
        <v>6</v>
      </c>
      <c r="H14" s="31"/>
    </row>
    <row r="15" spans="2:8" ht="15">
      <c r="B15" s="374" t="s">
        <v>156</v>
      </c>
      <c r="C15" s="386"/>
      <c r="D15" s="376">
        <v>124</v>
      </c>
      <c r="E15" s="370">
        <v>124</v>
      </c>
      <c r="F15" s="370">
        <v>0</v>
      </c>
      <c r="G15" s="369">
        <f t="shared" si="0"/>
        <v>124</v>
      </c>
      <c r="H15" s="31"/>
    </row>
    <row r="16" spans="2:8" ht="15">
      <c r="B16" s="374" t="s">
        <v>157</v>
      </c>
      <c r="C16" s="386"/>
      <c r="D16" s="376">
        <v>13</v>
      </c>
      <c r="E16" s="370">
        <v>13</v>
      </c>
      <c r="F16" s="370">
        <v>0</v>
      </c>
      <c r="G16" s="369">
        <f t="shared" si="0"/>
        <v>13</v>
      </c>
      <c r="H16" s="31"/>
    </row>
    <row r="17" spans="2:8" ht="15">
      <c r="B17" s="374" t="s">
        <v>98</v>
      </c>
      <c r="C17" s="386"/>
      <c r="D17" s="376">
        <v>347</v>
      </c>
      <c r="E17" s="370">
        <v>388</v>
      </c>
      <c r="F17" s="370">
        <v>0</v>
      </c>
      <c r="G17" s="369">
        <f t="shared" si="0"/>
        <v>388</v>
      </c>
      <c r="H17" s="31"/>
    </row>
    <row r="18" spans="2:8" ht="15">
      <c r="B18" s="375" t="s">
        <v>179</v>
      </c>
      <c r="C18" s="386"/>
      <c r="D18" s="376">
        <v>311</v>
      </c>
      <c r="E18" s="370">
        <v>311</v>
      </c>
      <c r="F18" s="370">
        <v>0</v>
      </c>
      <c r="G18" s="369">
        <f t="shared" si="0"/>
        <v>311</v>
      </c>
      <c r="H18" s="31"/>
    </row>
    <row r="19" spans="2:8" ht="15">
      <c r="B19" s="374" t="s">
        <v>180</v>
      </c>
      <c r="C19" s="386"/>
      <c r="D19" s="376">
        <v>225</v>
      </c>
      <c r="E19" s="370">
        <v>235</v>
      </c>
      <c r="F19" s="370">
        <v>0</v>
      </c>
      <c r="G19" s="369">
        <f t="shared" si="0"/>
        <v>235</v>
      </c>
      <c r="H19" s="31"/>
    </row>
    <row r="20" spans="2:8" ht="15">
      <c r="B20" s="374" t="s">
        <v>182</v>
      </c>
      <c r="C20" s="386"/>
      <c r="D20" s="376">
        <v>6</v>
      </c>
      <c r="E20" s="370">
        <v>6</v>
      </c>
      <c r="F20" s="370">
        <v>0</v>
      </c>
      <c r="G20" s="369">
        <f t="shared" si="0"/>
        <v>6</v>
      </c>
      <c r="H20" s="31"/>
    </row>
    <row r="21" spans="2:8" ht="15">
      <c r="B21" s="374" t="s">
        <v>183</v>
      </c>
      <c r="C21" s="386"/>
      <c r="D21" s="376">
        <v>4</v>
      </c>
      <c r="E21" s="370">
        <v>4</v>
      </c>
      <c r="F21" s="370">
        <v>0</v>
      </c>
      <c r="G21" s="369">
        <f t="shared" si="0"/>
        <v>4</v>
      </c>
      <c r="H21" s="31"/>
    </row>
    <row r="22" spans="2:8" ht="15">
      <c r="B22" s="374" t="s">
        <v>181</v>
      </c>
      <c r="C22" s="386"/>
      <c r="D22" s="376">
        <v>32</v>
      </c>
      <c r="E22" s="370">
        <v>32</v>
      </c>
      <c r="F22" s="370"/>
      <c r="G22" s="369">
        <f t="shared" si="0"/>
        <v>32</v>
      </c>
      <c r="H22" s="31"/>
    </row>
    <row r="23" spans="2:8" ht="15">
      <c r="B23" s="374" t="s">
        <v>109</v>
      </c>
      <c r="C23" s="386"/>
      <c r="D23" s="376">
        <v>1</v>
      </c>
      <c r="E23" s="370">
        <v>1</v>
      </c>
      <c r="F23" s="370">
        <v>0</v>
      </c>
      <c r="G23" s="369">
        <f t="shared" si="0"/>
        <v>1</v>
      </c>
      <c r="H23" s="31"/>
    </row>
    <row r="24" spans="2:8" ht="15.75" thickBot="1">
      <c r="B24" s="409" t="s">
        <v>57</v>
      </c>
      <c r="C24" s="410"/>
      <c r="D24" s="76">
        <f>SUM(D12:D23)</f>
        <v>1468</v>
      </c>
      <c r="E24" s="76">
        <f>SUM(E12:E23)</f>
        <v>1519</v>
      </c>
      <c r="F24" s="75">
        <f>SUM(F12:F23)</f>
        <v>0</v>
      </c>
      <c r="G24" s="295">
        <f>SUM(G12:G23)</f>
        <v>1519</v>
      </c>
      <c r="H24" s="31"/>
    </row>
    <row r="25" spans="2:8" ht="15">
      <c r="B25" s="409"/>
      <c r="C25" s="416"/>
      <c r="D25" s="420"/>
      <c r="E25" s="420"/>
      <c r="F25" s="420"/>
      <c r="G25" s="420"/>
      <c r="H25" s="31"/>
    </row>
    <row r="26" spans="2:8" ht="15.75">
      <c r="B26" s="409" t="s">
        <v>30</v>
      </c>
      <c r="C26" s="415"/>
      <c r="D26" s="417"/>
      <c r="E26" s="418"/>
      <c r="F26" s="417"/>
      <c r="G26" s="419"/>
      <c r="H26" s="31"/>
    </row>
    <row r="27" spans="2:8" ht="15.75">
      <c r="B27" s="411" t="s">
        <v>134</v>
      </c>
      <c r="C27" s="412"/>
      <c r="D27" s="85">
        <v>80</v>
      </c>
      <c r="E27" s="86">
        <v>90</v>
      </c>
      <c r="F27" s="84">
        <v>0</v>
      </c>
      <c r="G27" s="369">
        <f>E27+F27</f>
        <v>90</v>
      </c>
      <c r="H27" s="31"/>
    </row>
    <row r="28" spans="2:8" ht="15.75">
      <c r="B28" s="411" t="s">
        <v>158</v>
      </c>
      <c r="C28" s="412"/>
      <c r="D28" s="85">
        <v>1388</v>
      </c>
      <c r="E28" s="86">
        <v>1429</v>
      </c>
      <c r="F28" s="84">
        <v>0</v>
      </c>
      <c r="G28" s="369">
        <f>E28+F28</f>
        <v>1429</v>
      </c>
      <c r="H28" s="31"/>
    </row>
    <row r="29" spans="2:8" ht="15.75">
      <c r="B29" s="411" t="s">
        <v>159</v>
      </c>
      <c r="C29" s="412"/>
      <c r="D29" s="85"/>
      <c r="E29" s="86"/>
      <c r="F29" s="84">
        <v>0</v>
      </c>
      <c r="G29" s="369">
        <f>E29+F29</f>
        <v>0</v>
      </c>
      <c r="H29" s="31"/>
    </row>
    <row r="30" spans="1:8" s="33" customFormat="1" ht="15">
      <c r="A30" s="34"/>
      <c r="B30" s="413" t="s">
        <v>57</v>
      </c>
      <c r="C30" s="414"/>
      <c r="D30" s="183">
        <f>SUM(D27:D29)</f>
        <v>1468</v>
      </c>
      <c r="E30" s="183">
        <f>SUM(E27:E29)</f>
        <v>1519</v>
      </c>
      <c r="F30" s="183">
        <f>SUM(F27:F29)</f>
        <v>0</v>
      </c>
      <c r="G30" s="296">
        <f>SUM(G27:G29)</f>
        <v>1519</v>
      </c>
      <c r="H30" s="32"/>
    </row>
    <row r="31" s="34" customFormat="1" ht="15"/>
    <row r="32" s="34" customFormat="1" ht="15"/>
    <row r="40" ht="15">
      <c r="I40" s="29">
        <v>34</v>
      </c>
    </row>
  </sheetData>
  <mergeCells count="1">
    <mergeCell ref="F9:G9"/>
  </mergeCells>
  <printOptions horizontalCentered="1"/>
  <pageMargins left="0.51" right="0.64" top="1" bottom="0.54" header="0.5" footer="0.23"/>
  <pageSetup fitToHeight="1" fitToWidth="1" horizontalDpi="600" verticalDpi="600" orientation="landscape" scale="77" r:id="rId1"/>
  <headerFooter alignWithMargins="0">
    <oddFooter>&amp;C&amp;"Times New Roman,Regular"Exhibit I - Detail of Permanent Positions by Category</oddFooter>
  </headerFooter>
</worksheet>
</file>

<file path=xl/worksheets/sheet8.xml><?xml version="1.0" encoding="utf-8"?>
<worksheet xmlns="http://schemas.openxmlformats.org/spreadsheetml/2006/main" xmlns:r="http://schemas.openxmlformats.org/officeDocument/2006/relationships">
  <dimension ref="A1:N45"/>
  <sheetViews>
    <sheetView showGridLines="0" showOutlineSymbols="0" zoomScale="70" zoomScaleNormal="70" workbookViewId="0" topLeftCell="A1">
      <pane xSplit="3" ySplit="12" topLeftCell="D13" activePane="bottomRight" state="frozen"/>
      <selection pane="topLeft" activeCell="B1" sqref="B1"/>
      <selection pane="topRight" activeCell="D1" sqref="D1"/>
      <selection pane="bottomLeft" activeCell="B12" sqref="B12"/>
      <selection pane="bottomRight" activeCell="O13" sqref="O13"/>
    </sheetView>
  </sheetViews>
  <sheetFormatPr defaultColWidth="8.88671875" defaultRowHeight="15"/>
  <cols>
    <col min="1" max="1" width="3.88671875" style="13" customWidth="1"/>
    <col min="2" max="2" width="42.5546875" style="13" customWidth="1"/>
    <col min="3" max="3" width="1.66796875" style="13" customWidth="1"/>
    <col min="4" max="4" width="8.3359375" style="13" customWidth="1"/>
    <col min="5" max="5" width="9.77734375" style="13" customWidth="1"/>
    <col min="6" max="6" width="5.21484375" style="13" customWidth="1"/>
    <col min="7" max="7" width="8.77734375" style="13" customWidth="1"/>
    <col min="8" max="8" width="9.77734375" style="13" customWidth="1"/>
    <col min="9" max="9" width="4.99609375" style="13" customWidth="1"/>
    <col min="10" max="10" width="9.21484375" style="13" customWidth="1"/>
    <col min="11" max="11" width="9.77734375" style="13" customWidth="1"/>
    <col min="12" max="12" width="3.77734375" style="13" customWidth="1"/>
    <col min="13" max="13" width="7.77734375" style="13" customWidth="1"/>
    <col min="14" max="14" width="9.77734375" style="13" customWidth="1"/>
    <col min="15" max="16384" width="9.6640625" style="13" customWidth="1"/>
  </cols>
  <sheetData>
    <row r="1" spans="1:14" ht="20.25">
      <c r="A1" s="47"/>
      <c r="B1" s="204" t="s">
        <v>222</v>
      </c>
      <c r="C1" s="35"/>
      <c r="D1" s="35"/>
      <c r="E1" s="35"/>
      <c r="F1" s="35"/>
      <c r="G1" s="35"/>
      <c r="H1" s="35"/>
      <c r="I1" s="35"/>
      <c r="J1" s="35"/>
      <c r="K1" s="35"/>
      <c r="L1" s="35"/>
      <c r="M1" s="35"/>
      <c r="N1" s="35"/>
    </row>
    <row r="2" spans="1:14" ht="20.25">
      <c r="A2" s="47"/>
      <c r="B2" s="201"/>
      <c r="C2" s="35"/>
      <c r="D2" s="35"/>
      <c r="E2" s="35"/>
      <c r="F2" s="35"/>
      <c r="G2" s="35"/>
      <c r="H2" s="35"/>
      <c r="I2" s="35"/>
      <c r="J2" s="35"/>
      <c r="K2" s="35"/>
      <c r="L2" s="35"/>
      <c r="M2" s="35"/>
      <c r="N2" s="35"/>
    </row>
    <row r="3" spans="1:14" ht="20.25">
      <c r="A3" s="47"/>
      <c r="B3" s="35"/>
      <c r="C3" s="35"/>
      <c r="D3" s="35"/>
      <c r="E3" s="35"/>
      <c r="F3" s="35"/>
      <c r="G3" s="35"/>
      <c r="H3" s="35"/>
      <c r="I3" s="35"/>
      <c r="J3" s="35"/>
      <c r="K3" s="35"/>
      <c r="L3" s="35"/>
      <c r="M3" s="35"/>
      <c r="N3" s="35"/>
    </row>
    <row r="4" spans="1:14" ht="20.25">
      <c r="A4" s="47"/>
      <c r="B4" s="202" t="s">
        <v>161</v>
      </c>
      <c r="C4" s="39"/>
      <c r="D4" s="39"/>
      <c r="E4" s="39"/>
      <c r="F4" s="39"/>
      <c r="G4" s="39"/>
      <c r="H4" s="39"/>
      <c r="I4" s="39"/>
      <c r="J4" s="39"/>
      <c r="K4" s="39"/>
      <c r="L4" s="39"/>
      <c r="M4" s="39"/>
      <c r="N4" s="39"/>
    </row>
    <row r="5" spans="1:14" ht="18.75">
      <c r="A5" s="14"/>
      <c r="B5" s="203" t="str">
        <f>+'(B) Sum of Req '!A3</f>
        <v>U. S Trustee Program</v>
      </c>
      <c r="C5" s="39"/>
      <c r="D5" s="39"/>
      <c r="E5" s="39"/>
      <c r="F5" s="40"/>
      <c r="G5" s="39"/>
      <c r="H5" s="39"/>
      <c r="I5" s="39"/>
      <c r="J5" s="39"/>
      <c r="K5" s="39"/>
      <c r="L5" s="39"/>
      <c r="M5" s="39"/>
      <c r="N5" s="39"/>
    </row>
    <row r="6" spans="1:14" ht="18.75">
      <c r="A6" s="17"/>
      <c r="B6" s="203" t="str">
        <f>+'(B) Sum of Req '!A4</f>
        <v>Salaries and Expenses</v>
      </c>
      <c r="C6" s="39"/>
      <c r="D6" s="39"/>
      <c r="E6" s="39"/>
      <c r="F6" s="40"/>
      <c r="G6" s="39"/>
      <c r="H6" s="39"/>
      <c r="I6" s="39"/>
      <c r="J6" s="39"/>
      <c r="K6" s="39"/>
      <c r="L6" s="39"/>
      <c r="M6" s="39"/>
      <c r="N6" s="39"/>
    </row>
    <row r="7" spans="1:14" ht="15.75">
      <c r="A7" s="18"/>
      <c r="B7" s="39"/>
      <c r="C7" s="39"/>
      <c r="D7" s="39"/>
      <c r="E7" s="39"/>
      <c r="F7" s="40"/>
      <c r="G7" s="39"/>
      <c r="H7" s="39"/>
      <c r="I7" s="39"/>
      <c r="J7" s="39"/>
      <c r="K7" s="39"/>
      <c r="L7" s="39"/>
      <c r="M7" s="39"/>
      <c r="N7" s="39"/>
    </row>
    <row r="8" spans="1:14" ht="16.5" thickBot="1">
      <c r="A8" s="35"/>
      <c r="B8" s="35" t="s">
        <v>147</v>
      </c>
      <c r="C8" s="35"/>
      <c r="D8" s="35"/>
      <c r="E8" s="35"/>
      <c r="F8" s="35"/>
      <c r="G8" s="35"/>
      <c r="H8" s="35"/>
      <c r="I8" s="35"/>
      <c r="J8" s="35"/>
      <c r="K8" s="35"/>
      <c r="L8" s="35"/>
      <c r="M8" s="35"/>
      <c r="N8" s="35"/>
    </row>
    <row r="9" spans="1:14" ht="15.75">
      <c r="A9" s="191"/>
      <c r="B9" s="297"/>
      <c r="C9" s="298"/>
      <c r="D9" s="574" t="s">
        <v>210</v>
      </c>
      <c r="E9" s="575"/>
      <c r="F9" s="576"/>
      <c r="G9" s="574"/>
      <c r="H9" s="575"/>
      <c r="I9" s="576"/>
      <c r="J9" s="299"/>
      <c r="K9" s="300"/>
      <c r="L9" s="300"/>
      <c r="M9" s="299"/>
      <c r="N9" s="301"/>
    </row>
    <row r="10" spans="1:14" ht="15.75">
      <c r="A10" s="189"/>
      <c r="B10" s="189"/>
      <c r="C10" s="78"/>
      <c r="D10" s="577" t="s">
        <v>139</v>
      </c>
      <c r="E10" s="564"/>
      <c r="F10" s="578"/>
      <c r="J10" s="429"/>
      <c r="K10" s="355"/>
      <c r="L10" s="123"/>
      <c r="N10" s="123"/>
    </row>
    <row r="11" spans="1:14" ht="15.75">
      <c r="A11" s="189"/>
      <c r="B11" s="189"/>
      <c r="C11" s="78"/>
      <c r="D11" s="196" t="s">
        <v>187</v>
      </c>
      <c r="E11" s="465"/>
      <c r="F11" s="466"/>
      <c r="G11" s="579" t="s">
        <v>5</v>
      </c>
      <c r="H11" s="580"/>
      <c r="I11" s="581"/>
      <c r="J11" s="196" t="s">
        <v>123</v>
      </c>
      <c r="K11" s="195"/>
      <c r="L11" s="195"/>
      <c r="M11" s="196" t="s">
        <v>55</v>
      </c>
      <c r="N11" s="198"/>
    </row>
    <row r="12" spans="1:14" ht="16.5" thickBot="1">
      <c r="A12" s="192"/>
      <c r="B12" s="192" t="s">
        <v>65</v>
      </c>
      <c r="C12" s="193"/>
      <c r="D12" s="197" t="s">
        <v>146</v>
      </c>
      <c r="E12" s="194" t="s">
        <v>148</v>
      </c>
      <c r="F12" s="193"/>
      <c r="G12" s="197" t="s">
        <v>146</v>
      </c>
      <c r="H12" s="194" t="s">
        <v>148</v>
      </c>
      <c r="I12" s="193"/>
      <c r="J12" s="197" t="s">
        <v>146</v>
      </c>
      <c r="K12" s="194" t="s">
        <v>148</v>
      </c>
      <c r="L12" s="193"/>
      <c r="M12" s="197" t="s">
        <v>146</v>
      </c>
      <c r="N12" s="199" t="s">
        <v>148</v>
      </c>
    </row>
    <row r="13" spans="1:14" ht="15.75">
      <c r="A13" s="189"/>
      <c r="B13" s="189"/>
      <c r="C13" s="78"/>
      <c r="D13" s="189"/>
      <c r="E13" s="78"/>
      <c r="F13" s="78"/>
      <c r="G13" s="189"/>
      <c r="H13" s="78"/>
      <c r="I13" s="78"/>
      <c r="J13" s="189"/>
      <c r="K13" s="78"/>
      <c r="L13" s="78"/>
      <c r="M13" s="189"/>
      <c r="N13" s="79"/>
    </row>
    <row r="14" spans="1:14" ht="15.75" hidden="1">
      <c r="A14" s="189"/>
      <c r="B14" s="200" t="s">
        <v>66</v>
      </c>
      <c r="C14" s="78" t="s">
        <v>147</v>
      </c>
      <c r="D14" s="189"/>
      <c r="E14" s="78"/>
      <c r="F14" s="78"/>
      <c r="G14" s="189"/>
      <c r="H14" s="78"/>
      <c r="I14" s="78"/>
      <c r="J14" s="189"/>
      <c r="K14" s="78"/>
      <c r="L14" s="78"/>
      <c r="M14" s="189">
        <f aca="true" t="shared" si="0" ref="M14:M31">J14-G14</f>
        <v>0</v>
      </c>
      <c r="N14" s="79"/>
    </row>
    <row r="15" spans="1:14" ht="15.75" hidden="1">
      <c r="A15" s="189"/>
      <c r="B15" s="200" t="s">
        <v>67</v>
      </c>
      <c r="C15" s="78" t="s">
        <v>147</v>
      </c>
      <c r="D15" s="189"/>
      <c r="E15" s="78"/>
      <c r="F15" s="78"/>
      <c r="G15" s="189"/>
      <c r="H15" s="78"/>
      <c r="I15" s="78"/>
      <c r="J15" s="189"/>
      <c r="K15" s="78"/>
      <c r="L15" s="78"/>
      <c r="M15" s="189">
        <f t="shared" si="0"/>
        <v>0</v>
      </c>
      <c r="N15" s="79"/>
    </row>
    <row r="16" spans="1:14" ht="15.75" hidden="1">
      <c r="A16" s="189"/>
      <c r="B16" s="200" t="s">
        <v>68</v>
      </c>
      <c r="C16" s="78" t="s">
        <v>147</v>
      </c>
      <c r="D16" s="189"/>
      <c r="E16" s="78"/>
      <c r="F16" s="78"/>
      <c r="G16" s="189"/>
      <c r="H16" s="78"/>
      <c r="I16" s="78"/>
      <c r="J16" s="189"/>
      <c r="K16" s="78"/>
      <c r="L16" s="78"/>
      <c r="M16" s="189">
        <f t="shared" si="0"/>
        <v>0</v>
      </c>
      <c r="N16" s="79"/>
    </row>
    <row r="17" spans="1:14" ht="15.75" hidden="1">
      <c r="A17" s="189"/>
      <c r="B17" s="200" t="s">
        <v>81</v>
      </c>
      <c r="C17" s="78" t="s">
        <v>147</v>
      </c>
      <c r="D17" s="189"/>
      <c r="E17" s="78"/>
      <c r="F17" s="78"/>
      <c r="G17" s="189"/>
      <c r="H17" s="78"/>
      <c r="I17" s="78"/>
      <c r="J17" s="189"/>
      <c r="K17" s="78"/>
      <c r="L17" s="78"/>
      <c r="M17" s="189">
        <f t="shared" si="0"/>
        <v>0</v>
      </c>
      <c r="N17" s="79"/>
    </row>
    <row r="18" spans="1:14" ht="15.75">
      <c r="A18" s="189"/>
      <c r="B18" s="294" t="s">
        <v>108</v>
      </c>
      <c r="C18" s="206" t="s">
        <v>147</v>
      </c>
      <c r="D18" s="207">
        <v>4</v>
      </c>
      <c r="E18" s="206"/>
      <c r="F18" s="206"/>
      <c r="G18" s="207">
        <v>4</v>
      </c>
      <c r="H18" s="206"/>
      <c r="I18" s="206"/>
      <c r="J18" s="207">
        <v>4</v>
      </c>
      <c r="K18" s="206"/>
      <c r="L18" s="206"/>
      <c r="M18" s="207">
        <f t="shared" si="0"/>
        <v>0</v>
      </c>
      <c r="N18" s="208"/>
    </row>
    <row r="19" spans="1:14" ht="15.75">
      <c r="A19" s="189"/>
      <c r="B19" s="294" t="s">
        <v>188</v>
      </c>
      <c r="C19" s="206"/>
      <c r="D19" s="207">
        <v>126</v>
      </c>
      <c r="E19" s="206"/>
      <c r="F19" s="206"/>
      <c r="G19" s="207">
        <v>126</v>
      </c>
      <c r="H19" s="206"/>
      <c r="I19" s="206"/>
      <c r="J19" s="207">
        <v>126</v>
      </c>
      <c r="K19" s="206"/>
      <c r="L19" s="206"/>
      <c r="M19" s="207"/>
      <c r="N19" s="208"/>
    </row>
    <row r="20" spans="1:14" ht="15.75">
      <c r="A20" s="189"/>
      <c r="B20" s="205" t="s">
        <v>100</v>
      </c>
      <c r="C20" s="206" t="s">
        <v>147</v>
      </c>
      <c r="D20" s="207">
        <v>191</v>
      </c>
      <c r="E20" s="206"/>
      <c r="F20" s="206"/>
      <c r="G20" s="207">
        <v>191</v>
      </c>
      <c r="H20" s="206"/>
      <c r="I20" s="206"/>
      <c r="J20" s="207">
        <v>191</v>
      </c>
      <c r="K20" s="206"/>
      <c r="L20" s="206"/>
      <c r="M20" s="207">
        <f t="shared" si="0"/>
        <v>0</v>
      </c>
      <c r="N20" s="208"/>
    </row>
    <row r="21" spans="1:14" ht="15.75">
      <c r="A21" s="189"/>
      <c r="B21" s="205" t="s">
        <v>101</v>
      </c>
      <c r="C21" s="206" t="s">
        <v>147</v>
      </c>
      <c r="D21" s="207">
        <v>308</v>
      </c>
      <c r="E21" s="206"/>
      <c r="F21" s="206"/>
      <c r="G21" s="207">
        <v>349</v>
      </c>
      <c r="H21" s="206"/>
      <c r="I21" s="206"/>
      <c r="J21" s="207">
        <v>349</v>
      </c>
      <c r="K21" s="206"/>
      <c r="L21" s="206"/>
      <c r="M21" s="207">
        <f t="shared" si="0"/>
        <v>0</v>
      </c>
      <c r="N21" s="208"/>
    </row>
    <row r="22" spans="1:14" ht="15.75">
      <c r="A22" s="189"/>
      <c r="B22" s="205" t="s">
        <v>102</v>
      </c>
      <c r="C22" s="206" t="s">
        <v>147</v>
      </c>
      <c r="D22" s="207">
        <v>176</v>
      </c>
      <c r="E22" s="206"/>
      <c r="F22" s="206"/>
      <c r="G22" s="207">
        <v>176</v>
      </c>
      <c r="H22" s="206"/>
      <c r="I22" s="206"/>
      <c r="J22" s="207">
        <v>176</v>
      </c>
      <c r="K22" s="206"/>
      <c r="L22" s="206"/>
      <c r="M22" s="207">
        <f t="shared" si="0"/>
        <v>0</v>
      </c>
      <c r="N22" s="208"/>
    </row>
    <row r="23" spans="1:14" ht="15.75">
      <c r="A23" s="189"/>
      <c r="B23" s="205" t="s">
        <v>103</v>
      </c>
      <c r="C23" s="206" t="s">
        <v>147</v>
      </c>
      <c r="D23" s="207">
        <v>26</v>
      </c>
      <c r="E23" s="206"/>
      <c r="F23" s="206"/>
      <c r="G23" s="207">
        <v>26</v>
      </c>
      <c r="H23" s="206"/>
      <c r="I23" s="206"/>
      <c r="J23" s="207">
        <v>26</v>
      </c>
      <c r="K23" s="206"/>
      <c r="L23" s="206"/>
      <c r="M23" s="207">
        <f t="shared" si="0"/>
        <v>0</v>
      </c>
      <c r="N23" s="208"/>
    </row>
    <row r="24" spans="1:14" ht="15.75">
      <c r="A24" s="189"/>
      <c r="B24" s="205" t="s">
        <v>104</v>
      </c>
      <c r="C24" s="206" t="s">
        <v>147</v>
      </c>
      <c r="D24" s="207">
        <v>170</v>
      </c>
      <c r="E24" s="206"/>
      <c r="F24" s="206"/>
      <c r="G24" s="207">
        <v>170</v>
      </c>
      <c r="H24" s="206"/>
      <c r="I24" s="206"/>
      <c r="J24" s="207">
        <v>170</v>
      </c>
      <c r="K24" s="206"/>
      <c r="L24" s="206"/>
      <c r="M24" s="207">
        <f t="shared" si="0"/>
        <v>0</v>
      </c>
      <c r="N24" s="208"/>
    </row>
    <row r="25" spans="1:14" ht="15.75">
      <c r="A25" s="189"/>
      <c r="B25" s="205" t="s">
        <v>105</v>
      </c>
      <c r="C25" s="206" t="s">
        <v>147</v>
      </c>
      <c r="D25" s="207">
        <v>2</v>
      </c>
      <c r="E25" s="206"/>
      <c r="F25" s="206"/>
      <c r="G25" s="207">
        <v>2</v>
      </c>
      <c r="H25" s="206"/>
      <c r="I25" s="206"/>
      <c r="J25" s="207">
        <v>2</v>
      </c>
      <c r="K25" s="206"/>
      <c r="L25" s="206"/>
      <c r="M25" s="207">
        <f t="shared" si="0"/>
        <v>0</v>
      </c>
      <c r="N25" s="208"/>
    </row>
    <row r="26" spans="1:14" ht="15.75">
      <c r="A26" s="189"/>
      <c r="B26" s="205" t="s">
        <v>106</v>
      </c>
      <c r="C26" s="206" t="s">
        <v>147</v>
      </c>
      <c r="D26" s="207">
        <v>51</v>
      </c>
      <c r="E26" s="206"/>
      <c r="F26" s="206"/>
      <c r="G26" s="207">
        <v>51</v>
      </c>
      <c r="H26" s="206"/>
      <c r="I26" s="206"/>
      <c r="J26" s="207">
        <v>51</v>
      </c>
      <c r="K26" s="206"/>
      <c r="L26" s="206"/>
      <c r="M26" s="207">
        <f t="shared" si="0"/>
        <v>0</v>
      </c>
      <c r="N26" s="208"/>
    </row>
    <row r="27" spans="1:14" ht="15.75">
      <c r="A27" s="189"/>
      <c r="B27" s="205" t="s">
        <v>99</v>
      </c>
      <c r="C27" s="206" t="s">
        <v>147</v>
      </c>
      <c r="D27" s="207">
        <v>19</v>
      </c>
      <c r="E27" s="206"/>
      <c r="F27" s="206"/>
      <c r="G27" s="207">
        <v>19</v>
      </c>
      <c r="H27" s="206"/>
      <c r="I27" s="206"/>
      <c r="J27" s="207">
        <v>19</v>
      </c>
      <c r="K27" s="206"/>
      <c r="L27" s="206"/>
      <c r="M27" s="207">
        <f t="shared" si="0"/>
        <v>0</v>
      </c>
      <c r="N27" s="208"/>
    </row>
    <row r="28" spans="1:14" ht="15.75">
      <c r="A28" s="189"/>
      <c r="B28" s="205" t="s">
        <v>119</v>
      </c>
      <c r="C28" s="206" t="s">
        <v>147</v>
      </c>
      <c r="D28" s="207">
        <v>271</v>
      </c>
      <c r="E28" s="206"/>
      <c r="F28" s="206"/>
      <c r="G28" s="207">
        <v>281</v>
      </c>
      <c r="H28" s="206"/>
      <c r="I28" s="206"/>
      <c r="J28" s="207">
        <v>281</v>
      </c>
      <c r="K28" s="206"/>
      <c r="L28" s="206"/>
      <c r="M28" s="207">
        <f t="shared" si="0"/>
        <v>0</v>
      </c>
      <c r="N28" s="208"/>
    </row>
    <row r="29" spans="1:14" ht="15.75">
      <c r="A29" s="189"/>
      <c r="B29" s="205" t="s">
        <v>118</v>
      </c>
      <c r="C29" s="206" t="s">
        <v>147</v>
      </c>
      <c r="D29" s="207">
        <v>121</v>
      </c>
      <c r="E29" s="206"/>
      <c r="F29" s="206"/>
      <c r="G29" s="207">
        <v>121</v>
      </c>
      <c r="H29" s="206"/>
      <c r="I29" s="206"/>
      <c r="J29" s="207">
        <v>121</v>
      </c>
      <c r="K29" s="206"/>
      <c r="L29" s="206"/>
      <c r="M29" s="207">
        <f t="shared" si="0"/>
        <v>0</v>
      </c>
      <c r="N29" s="208"/>
    </row>
    <row r="30" spans="1:14" ht="15.75">
      <c r="A30" s="189"/>
      <c r="B30" s="205" t="s">
        <v>107</v>
      </c>
      <c r="C30" s="206" t="s">
        <v>147</v>
      </c>
      <c r="D30" s="207">
        <v>2</v>
      </c>
      <c r="E30" s="206"/>
      <c r="F30" s="206"/>
      <c r="G30" s="207">
        <v>2</v>
      </c>
      <c r="H30" s="206"/>
      <c r="I30" s="206"/>
      <c r="J30" s="207">
        <v>2</v>
      </c>
      <c r="K30" s="206"/>
      <c r="L30" s="206"/>
      <c r="M30" s="207">
        <f t="shared" si="0"/>
        <v>0</v>
      </c>
      <c r="N30" s="208"/>
    </row>
    <row r="31" spans="1:14" ht="15.75">
      <c r="A31" s="189"/>
      <c r="B31" s="205" t="s">
        <v>117</v>
      </c>
      <c r="C31" s="206" t="s">
        <v>147</v>
      </c>
      <c r="D31" s="206">
        <v>1</v>
      </c>
      <c r="E31" s="206"/>
      <c r="F31" s="206"/>
      <c r="G31" s="512">
        <v>1</v>
      </c>
      <c r="H31" s="511"/>
      <c r="I31" s="513"/>
      <c r="J31" s="206">
        <v>1</v>
      </c>
      <c r="K31" s="206"/>
      <c r="L31" s="206"/>
      <c r="M31" s="207">
        <f t="shared" si="0"/>
        <v>0</v>
      </c>
      <c r="N31" s="208"/>
    </row>
    <row r="32" spans="1:14" ht="15.75">
      <c r="A32" s="189"/>
      <c r="B32" s="233" t="s">
        <v>80</v>
      </c>
      <c r="C32" s="209" t="s">
        <v>147</v>
      </c>
      <c r="D32" s="234">
        <f>SUM(D18:D31)</f>
        <v>1468</v>
      </c>
      <c r="E32" s="209"/>
      <c r="F32" s="209"/>
      <c r="G32" s="234">
        <f>SUM(G18:G31)</f>
        <v>1519</v>
      </c>
      <c r="H32" s="209"/>
      <c r="I32" s="209"/>
      <c r="J32" s="234">
        <f>SUM(J18:J31)</f>
        <v>1519</v>
      </c>
      <c r="K32" s="209"/>
      <c r="L32" s="209"/>
      <c r="M32" s="234">
        <f>SUM(M18:M31)</f>
        <v>0</v>
      </c>
      <c r="N32" s="210"/>
    </row>
    <row r="33" spans="1:14" ht="15.75">
      <c r="A33" s="189"/>
      <c r="B33" s="200"/>
      <c r="C33" s="78"/>
      <c r="D33" s="189"/>
      <c r="E33" s="78"/>
      <c r="F33" s="78"/>
      <c r="G33" s="189"/>
      <c r="H33" s="78"/>
      <c r="I33" s="78"/>
      <c r="J33" s="189"/>
      <c r="K33" s="78"/>
      <c r="L33" s="78"/>
      <c r="M33" s="189"/>
      <c r="N33" s="79"/>
    </row>
    <row r="34" spans="1:14" ht="15.75">
      <c r="A34" s="189"/>
      <c r="B34" s="235" t="s">
        <v>37</v>
      </c>
      <c r="C34" s="206"/>
      <c r="D34" s="207"/>
      <c r="E34" s="293">
        <v>150492</v>
      </c>
      <c r="F34" s="206"/>
      <c r="G34" s="207"/>
      <c r="H34" s="293">
        <f>E34*1.031</f>
        <v>155157.25199999998</v>
      </c>
      <c r="I34" s="206"/>
      <c r="J34" s="132"/>
      <c r="K34" s="293">
        <f>H34*1.022</f>
        <v>158570.711544</v>
      </c>
      <c r="L34" s="206"/>
      <c r="M34" s="207"/>
      <c r="N34" s="208"/>
    </row>
    <row r="35" spans="1:14" ht="15.75">
      <c r="A35" s="189"/>
      <c r="B35" s="235" t="s">
        <v>189</v>
      </c>
      <c r="C35" s="206"/>
      <c r="D35" s="207"/>
      <c r="E35" s="293">
        <v>136318</v>
      </c>
      <c r="F35" s="206"/>
      <c r="G35" s="207"/>
      <c r="H35" s="293">
        <v>139044</v>
      </c>
      <c r="I35" s="206"/>
      <c r="J35" s="132"/>
      <c r="K35" s="293">
        <v>141825</v>
      </c>
      <c r="L35" s="206"/>
      <c r="M35" s="207"/>
      <c r="N35" s="208"/>
    </row>
    <row r="36" spans="1:14" ht="15.75">
      <c r="A36" s="189"/>
      <c r="B36" s="235" t="s">
        <v>82</v>
      </c>
      <c r="C36" s="206"/>
      <c r="D36" s="211"/>
      <c r="E36" s="293">
        <v>81758</v>
      </c>
      <c r="F36" s="206"/>
      <c r="G36" s="207"/>
      <c r="H36" s="293">
        <f>E36*1.031</f>
        <v>84292.49799999999</v>
      </c>
      <c r="I36" s="206"/>
      <c r="J36" s="132"/>
      <c r="K36" s="293">
        <f>H36*1.022</f>
        <v>86146.93295599999</v>
      </c>
      <c r="L36" s="206"/>
      <c r="M36" s="207"/>
      <c r="N36" s="208"/>
    </row>
    <row r="37" spans="1:14" ht="16.5" thickBot="1">
      <c r="A37" s="190"/>
      <c r="B37" s="302" t="s">
        <v>83</v>
      </c>
      <c r="C37" s="303"/>
      <c r="D37" s="304"/>
      <c r="E37" s="307" t="s">
        <v>190</v>
      </c>
      <c r="F37" s="305"/>
      <c r="G37" s="306"/>
      <c r="H37" s="307" t="s">
        <v>190</v>
      </c>
      <c r="I37" s="305"/>
      <c r="J37" s="306"/>
      <c r="K37" s="307" t="s">
        <v>190</v>
      </c>
      <c r="L37" s="303"/>
      <c r="M37" s="308"/>
      <c r="N37" s="309"/>
    </row>
    <row r="38" spans="1:14" ht="15.75">
      <c r="A38" s="35"/>
      <c r="B38" s="38"/>
      <c r="C38" s="35"/>
      <c r="D38" s="35"/>
      <c r="E38" s="35"/>
      <c r="F38" s="35"/>
      <c r="G38" s="35"/>
      <c r="H38" s="35"/>
      <c r="I38" s="35"/>
      <c r="J38" s="41"/>
      <c r="K38" s="41"/>
      <c r="L38" s="35"/>
      <c r="M38" s="35"/>
      <c r="N38" s="35"/>
    </row>
    <row r="39" spans="2:14" ht="15.75">
      <c r="B39" s="35"/>
      <c r="C39" s="35"/>
      <c r="D39" s="35"/>
      <c r="E39" s="35"/>
      <c r="F39" s="35"/>
      <c r="G39" s="35"/>
      <c r="H39" s="35"/>
      <c r="I39" s="35"/>
      <c r="J39" s="35"/>
      <c r="K39" s="35"/>
      <c r="L39" s="35"/>
      <c r="M39" s="35"/>
      <c r="N39" s="35"/>
    </row>
    <row r="45" ht="15.75">
      <c r="N45" s="13">
        <v>35</v>
      </c>
    </row>
  </sheetData>
  <mergeCells count="4">
    <mergeCell ref="D9:F9"/>
    <mergeCell ref="D10:F10"/>
    <mergeCell ref="G11:I11"/>
    <mergeCell ref="G9:I9"/>
  </mergeCells>
  <printOptions horizontalCentered="1"/>
  <pageMargins left="0.41" right="0.42" top="0.5" bottom="0.44" header="0" footer="0"/>
  <pageSetup horizontalDpi="300" verticalDpi="300" orientation="landscape" scale="80" r:id="rId1"/>
  <headerFooter alignWithMargins="0">
    <oddFooter>&amp;C&amp;"Times New Roman,Regular"Exhibit K - Summary of Requirements by Grade</oddFooter>
  </headerFooter>
</worksheet>
</file>

<file path=xl/worksheets/sheet9.xml><?xml version="1.0" encoding="utf-8"?>
<worksheet xmlns="http://schemas.openxmlformats.org/spreadsheetml/2006/main" xmlns:r="http://schemas.openxmlformats.org/officeDocument/2006/relationships">
  <dimension ref="A1:R61"/>
  <sheetViews>
    <sheetView zoomScale="75" zoomScaleNormal="75" workbookViewId="0" topLeftCell="A1">
      <pane xSplit="4" ySplit="9" topLeftCell="E10" activePane="bottomRight" state="frozen"/>
      <selection pane="topLeft" activeCell="A1" sqref="A1"/>
      <selection pane="topRight" activeCell="E1" sqref="E1"/>
      <selection pane="bottomLeft" activeCell="A10" sqref="A10"/>
      <selection pane="bottomRight" activeCell="C1" sqref="C1"/>
    </sheetView>
  </sheetViews>
  <sheetFormatPr defaultColWidth="8.88671875" defaultRowHeight="15"/>
  <cols>
    <col min="1" max="1" width="1.88671875" style="3" customWidth="1"/>
    <col min="2" max="2" width="27.10546875" style="3" customWidth="1"/>
    <col min="3" max="3" width="12.5546875" style="3" customWidth="1"/>
    <col min="4" max="4" width="16.6640625" style="3" customWidth="1"/>
    <col min="5" max="6" width="8.88671875" style="3" customWidth="1"/>
    <col min="7" max="7" width="2.3359375" style="3" customWidth="1"/>
    <col min="8" max="9" width="8.88671875" style="3" customWidth="1"/>
    <col min="10" max="10" width="1.88671875" style="3" customWidth="1"/>
    <col min="11" max="11" width="9.99609375" style="3" bestFit="1" customWidth="1"/>
    <col min="12" max="12" width="8.88671875" style="3" customWidth="1"/>
    <col min="13" max="13" width="2.3359375" style="3" customWidth="1"/>
    <col min="14" max="15" width="8.88671875" style="3" customWidth="1"/>
    <col min="16" max="18" width="0" style="3" hidden="1" customWidth="1"/>
    <col min="19" max="16384" width="8.88671875" style="3" customWidth="1"/>
  </cols>
  <sheetData>
    <row r="1" spans="1:11" ht="18.75" customHeight="1">
      <c r="A1" s="47" t="s">
        <v>223</v>
      </c>
      <c r="K1" s="514"/>
    </row>
    <row r="2" ht="9.75" customHeight="1">
      <c r="A2" s="47"/>
    </row>
    <row r="3" spans="2:15" ht="18.75">
      <c r="B3" s="14" t="s">
        <v>93</v>
      </c>
      <c r="C3" s="4"/>
      <c r="D3" s="4"/>
      <c r="E3" s="4"/>
      <c r="F3" s="4"/>
      <c r="G3" s="4"/>
      <c r="H3" s="4"/>
      <c r="I3" s="4"/>
      <c r="J3" s="4"/>
      <c r="K3" s="4"/>
      <c r="L3" s="4"/>
      <c r="M3" s="4"/>
      <c r="N3" s="4"/>
      <c r="O3" s="4"/>
    </row>
    <row r="4" spans="2:15" ht="16.5">
      <c r="B4" s="17" t="str">
        <f>+'(B) Sum of Req '!A3</f>
        <v>U. S Trustee Program</v>
      </c>
      <c r="C4" s="4"/>
      <c r="D4" s="4"/>
      <c r="E4" s="4"/>
      <c r="F4" s="4"/>
      <c r="G4" s="4"/>
      <c r="H4" s="4"/>
      <c r="I4" s="4"/>
      <c r="J4" s="4"/>
      <c r="K4" s="4"/>
      <c r="L4" s="4"/>
      <c r="M4" s="4"/>
      <c r="N4" s="4"/>
      <c r="O4" s="4"/>
    </row>
    <row r="5" spans="2:15" ht="16.5">
      <c r="B5" s="17" t="str">
        <f>+'(B) Sum of Req '!A4</f>
        <v>Salaries and Expenses</v>
      </c>
      <c r="C5" s="4"/>
      <c r="D5" s="4"/>
      <c r="E5" s="4"/>
      <c r="F5" s="4"/>
      <c r="G5" s="4"/>
      <c r="H5" s="4"/>
      <c r="I5" s="4"/>
      <c r="J5" s="4"/>
      <c r="K5" s="4"/>
      <c r="L5" s="4"/>
      <c r="M5" s="4"/>
      <c r="N5" s="43"/>
      <c r="O5" s="43"/>
    </row>
    <row r="6" spans="2:15" ht="15.75">
      <c r="B6" s="74" t="s">
        <v>124</v>
      </c>
      <c r="C6" s="4"/>
      <c r="D6" s="4"/>
      <c r="E6" s="4"/>
      <c r="F6" s="4"/>
      <c r="G6" s="4"/>
      <c r="H6" s="4"/>
      <c r="I6" s="4"/>
      <c r="J6" s="4"/>
      <c r="K6" s="4"/>
      <c r="L6" s="4"/>
      <c r="M6" s="4"/>
      <c r="N6" s="6"/>
      <c r="O6" s="6"/>
    </row>
    <row r="7" spans="1:15" ht="11.25" customHeight="1">
      <c r="A7" s="50"/>
      <c r="B7" s="17"/>
      <c r="C7" s="43"/>
      <c r="D7" s="43"/>
      <c r="E7" s="43"/>
      <c r="F7" s="43"/>
      <c r="G7" s="43"/>
      <c r="H7" s="43"/>
      <c r="I7" s="43"/>
      <c r="J7" s="43"/>
      <c r="K7" s="43"/>
      <c r="L7" s="43"/>
      <c r="M7" s="43"/>
      <c r="N7" s="5"/>
      <c r="O7" s="5"/>
    </row>
    <row r="8" spans="1:16" ht="44.25" customHeight="1">
      <c r="A8" s="160"/>
      <c r="B8" s="161"/>
      <c r="C8" s="161"/>
      <c r="D8" s="164"/>
      <c r="E8" s="582" t="s">
        <v>211</v>
      </c>
      <c r="F8" s="585"/>
      <c r="G8" s="582" t="s">
        <v>5</v>
      </c>
      <c r="H8" s="583"/>
      <c r="I8" s="583"/>
      <c r="J8" s="584"/>
      <c r="K8" s="166" t="s">
        <v>123</v>
      </c>
      <c r="L8" s="167"/>
      <c r="M8" s="168"/>
      <c r="N8" s="166" t="s">
        <v>55</v>
      </c>
      <c r="O8" s="169"/>
      <c r="P8" s="13"/>
    </row>
    <row r="9" spans="1:16" ht="25.5" customHeight="1" thickBot="1">
      <c r="A9" s="138"/>
      <c r="B9" s="162" t="s">
        <v>84</v>
      </c>
      <c r="C9" s="162"/>
      <c r="D9" s="165"/>
      <c r="E9" s="170" t="s">
        <v>60</v>
      </c>
      <c r="F9" s="171" t="s">
        <v>148</v>
      </c>
      <c r="G9" s="172"/>
      <c r="H9" s="171" t="s">
        <v>60</v>
      </c>
      <c r="I9" s="171" t="s">
        <v>148</v>
      </c>
      <c r="J9" s="173"/>
      <c r="K9" s="170" t="s">
        <v>60</v>
      </c>
      <c r="L9" s="171" t="s">
        <v>148</v>
      </c>
      <c r="M9" s="173"/>
      <c r="N9" s="170" t="s">
        <v>60</v>
      </c>
      <c r="O9" s="174" t="s">
        <v>148</v>
      </c>
      <c r="P9" s="13"/>
    </row>
    <row r="10" spans="1:16" ht="15.75">
      <c r="A10" s="132"/>
      <c r="B10" s="175" t="s">
        <v>33</v>
      </c>
      <c r="C10" s="82"/>
      <c r="D10" s="83" t="s">
        <v>147</v>
      </c>
      <c r="E10" s="176">
        <v>1129</v>
      </c>
      <c r="F10" s="82">
        <v>97379</v>
      </c>
      <c r="G10" s="176"/>
      <c r="H10" s="82">
        <v>1381</v>
      </c>
      <c r="I10" s="82">
        <v>118236</v>
      </c>
      <c r="J10" s="82"/>
      <c r="K10" s="176">
        <v>1381</v>
      </c>
      <c r="L10" s="82">
        <v>121428</v>
      </c>
      <c r="M10" s="82"/>
      <c r="N10" s="176">
        <f aca="true" t="shared" si="0" ref="N10:O15">K10-H10</f>
        <v>0</v>
      </c>
      <c r="O10" s="83">
        <f t="shared" si="0"/>
        <v>3192</v>
      </c>
      <c r="P10" s="13"/>
    </row>
    <row r="11" spans="1:17" ht="15.75">
      <c r="A11" s="132"/>
      <c r="B11" s="175" t="s">
        <v>79</v>
      </c>
      <c r="C11" s="82"/>
      <c r="D11" s="83" t="s">
        <v>147</v>
      </c>
      <c r="E11" s="176">
        <v>44</v>
      </c>
      <c r="F11" s="82">
        <v>4160</v>
      </c>
      <c r="G11" s="176"/>
      <c r="H11" s="82">
        <v>44</v>
      </c>
      <c r="I11" s="82">
        <v>4279</v>
      </c>
      <c r="J11" s="82"/>
      <c r="K11" s="176">
        <v>44</v>
      </c>
      <c r="L11" s="82">
        <v>4354</v>
      </c>
      <c r="M11" s="82"/>
      <c r="N11" s="176">
        <f t="shared" si="0"/>
        <v>0</v>
      </c>
      <c r="O11" s="83">
        <f t="shared" si="0"/>
        <v>75</v>
      </c>
      <c r="P11" s="45" t="s">
        <v>58</v>
      </c>
      <c r="Q11" s="3" t="s">
        <v>59</v>
      </c>
    </row>
    <row r="12" spans="1:16" ht="15.75">
      <c r="A12" s="132"/>
      <c r="B12" s="175" t="s">
        <v>70</v>
      </c>
      <c r="C12" s="82"/>
      <c r="D12" s="83" t="s">
        <v>147</v>
      </c>
      <c r="E12" s="176">
        <v>0</v>
      </c>
      <c r="F12" s="82">
        <v>815</v>
      </c>
      <c r="G12" s="176"/>
      <c r="H12" s="82">
        <v>0</v>
      </c>
      <c r="I12" s="82">
        <f>1015+8</f>
        <v>1023</v>
      </c>
      <c r="J12" s="82"/>
      <c r="K12" s="176">
        <v>0</v>
      </c>
      <c r="L12" s="82">
        <f>1015+8</f>
        <v>1023</v>
      </c>
      <c r="M12" s="82"/>
      <c r="N12" s="176">
        <f t="shared" si="0"/>
        <v>0</v>
      </c>
      <c r="O12" s="83">
        <f t="shared" si="0"/>
        <v>0</v>
      </c>
      <c r="P12" s="13">
        <v>93</v>
      </c>
    </row>
    <row r="13" spans="1:16" ht="15.75">
      <c r="A13" s="132"/>
      <c r="B13" s="177" t="s">
        <v>72</v>
      </c>
      <c r="C13" s="82"/>
      <c r="D13" s="83" t="s">
        <v>147</v>
      </c>
      <c r="E13" s="178">
        <v>0</v>
      </c>
      <c r="F13" s="179">
        <v>0</v>
      </c>
      <c r="G13" s="178"/>
      <c r="H13" s="179">
        <v>0</v>
      </c>
      <c r="I13" s="179" t="s">
        <v>205</v>
      </c>
      <c r="J13" s="179"/>
      <c r="K13" s="178">
        <v>0</v>
      </c>
      <c r="L13" s="179" t="s">
        <v>205</v>
      </c>
      <c r="M13" s="179"/>
      <c r="N13" s="178">
        <f t="shared" si="0"/>
        <v>0</v>
      </c>
      <c r="O13" s="180">
        <v>0</v>
      </c>
      <c r="P13" s="13"/>
    </row>
    <row r="14" spans="1:16" ht="15.75">
      <c r="A14" s="132"/>
      <c r="B14" s="177" t="s">
        <v>71</v>
      </c>
      <c r="C14" s="82"/>
      <c r="D14" s="83" t="s">
        <v>147</v>
      </c>
      <c r="E14" s="178">
        <v>0</v>
      </c>
      <c r="F14" s="179" t="s">
        <v>204</v>
      </c>
      <c r="G14" s="178"/>
      <c r="H14" s="179">
        <v>0</v>
      </c>
      <c r="I14" s="179" t="s">
        <v>206</v>
      </c>
      <c r="J14" s="179"/>
      <c r="K14" s="178">
        <v>0</v>
      </c>
      <c r="L14" s="179" t="s">
        <v>207</v>
      </c>
      <c r="M14" s="179"/>
      <c r="N14" s="178">
        <f t="shared" si="0"/>
        <v>0</v>
      </c>
      <c r="O14" s="180">
        <v>0</v>
      </c>
      <c r="P14" s="13"/>
    </row>
    <row r="15" spans="1:16" ht="15.75">
      <c r="A15" s="127"/>
      <c r="B15" s="157" t="s">
        <v>73</v>
      </c>
      <c r="C15" s="158"/>
      <c r="D15" s="159" t="s">
        <v>147</v>
      </c>
      <c r="E15" s="163">
        <v>0</v>
      </c>
      <c r="F15" s="36">
        <v>0</v>
      </c>
      <c r="G15" s="163"/>
      <c r="H15" s="36">
        <v>0</v>
      </c>
      <c r="I15" s="36">
        <v>10</v>
      </c>
      <c r="J15" s="36"/>
      <c r="K15" s="163">
        <v>0</v>
      </c>
      <c r="L15" s="36">
        <v>10</v>
      </c>
      <c r="M15" s="36"/>
      <c r="N15" s="163">
        <f t="shared" si="0"/>
        <v>0</v>
      </c>
      <c r="O15" s="37">
        <f t="shared" si="0"/>
        <v>0</v>
      </c>
      <c r="P15" s="13"/>
    </row>
    <row r="16" spans="1:18" ht="15.75">
      <c r="A16" s="132"/>
      <c r="B16" s="175" t="s">
        <v>34</v>
      </c>
      <c r="C16" s="82"/>
      <c r="D16" s="82" t="s">
        <v>147</v>
      </c>
      <c r="E16" s="364">
        <f>SUM(E10:E15)</f>
        <v>1173</v>
      </c>
      <c r="F16" s="365">
        <f>SUM(F10:F15)</f>
        <v>102354</v>
      </c>
      <c r="G16" s="364"/>
      <c r="H16" s="366">
        <f>SUM(H10:H15)</f>
        <v>1425</v>
      </c>
      <c r="I16" s="366">
        <f>SUM(I10:I15)</f>
        <v>123548</v>
      </c>
      <c r="J16" s="366"/>
      <c r="K16" s="364">
        <f>SUM(K10:K15)</f>
        <v>1425</v>
      </c>
      <c r="L16" s="366">
        <f>SUM(L10:L15)</f>
        <v>126815</v>
      </c>
      <c r="M16" s="366"/>
      <c r="N16" s="364">
        <f>SUM(N10:N15)</f>
        <v>0</v>
      </c>
      <c r="O16" s="365">
        <f>SUM(O10:O15)</f>
        <v>3267</v>
      </c>
      <c r="P16" s="51">
        <f>697+630+957+2333</f>
        <v>4617</v>
      </c>
      <c r="Q16" s="3">
        <f>2451-93</f>
        <v>2358</v>
      </c>
      <c r="R16" s="3">
        <f>+I16-L16</f>
        <v>-3267</v>
      </c>
    </row>
    <row r="17" spans="1:16" ht="15" customHeight="1">
      <c r="A17" s="132"/>
      <c r="B17" s="175" t="s">
        <v>85</v>
      </c>
      <c r="C17" s="586"/>
      <c r="D17" s="587"/>
      <c r="E17" s="176"/>
      <c r="F17" s="82"/>
      <c r="G17" s="176"/>
      <c r="H17" s="82"/>
      <c r="I17" s="82"/>
      <c r="J17" s="82"/>
      <c r="K17" s="176"/>
      <c r="L17" s="82"/>
      <c r="M17" s="82"/>
      <c r="N17" s="176"/>
      <c r="O17" s="83"/>
      <c r="P17" s="13"/>
    </row>
    <row r="18" spans="1:18" ht="15.75">
      <c r="A18" s="132"/>
      <c r="B18" s="175" t="s">
        <v>191</v>
      </c>
      <c r="C18" s="82"/>
      <c r="D18" s="141"/>
      <c r="E18" s="176"/>
      <c r="F18" s="82">
        <v>27637</v>
      </c>
      <c r="G18" s="176"/>
      <c r="H18" s="181"/>
      <c r="I18" s="82">
        <v>33685</v>
      </c>
      <c r="J18" s="82"/>
      <c r="K18" s="176"/>
      <c r="L18" s="82">
        <v>35168</v>
      </c>
      <c r="M18" s="82"/>
      <c r="N18" s="176"/>
      <c r="O18" s="83">
        <f aca="true" t="shared" si="1" ref="O18:O27">L18-I18</f>
        <v>1483</v>
      </c>
      <c r="P18" s="13">
        <v>359</v>
      </c>
      <c r="Q18" s="3">
        <f>1171+93</f>
        <v>1264</v>
      </c>
      <c r="R18" s="3">
        <f>+I18-L18</f>
        <v>-1483</v>
      </c>
    </row>
    <row r="19" spans="1:18" ht="15.75">
      <c r="A19" s="132"/>
      <c r="B19" s="175" t="s">
        <v>192</v>
      </c>
      <c r="C19" s="82"/>
      <c r="D19" s="141"/>
      <c r="E19" s="176"/>
      <c r="F19" s="82">
        <v>3282</v>
      </c>
      <c r="G19" s="176"/>
      <c r="H19" s="82"/>
      <c r="I19" s="82">
        <v>2927</v>
      </c>
      <c r="J19" s="82"/>
      <c r="K19" s="176"/>
      <c r="L19" s="82">
        <v>2927</v>
      </c>
      <c r="M19" s="82"/>
      <c r="N19" s="176"/>
      <c r="O19" s="83">
        <f t="shared" si="1"/>
        <v>0</v>
      </c>
      <c r="P19" s="13"/>
      <c r="Q19" s="3">
        <v>110</v>
      </c>
      <c r="R19" s="3">
        <f aca="true" t="shared" si="2" ref="R19:R31">+I19-L19</f>
        <v>0</v>
      </c>
    </row>
    <row r="20" spans="1:18" ht="15.75">
      <c r="A20" s="132"/>
      <c r="B20" s="175" t="s">
        <v>193</v>
      </c>
      <c r="C20" s="82"/>
      <c r="D20" s="141"/>
      <c r="E20" s="176"/>
      <c r="F20" s="82">
        <v>398</v>
      </c>
      <c r="G20" s="176"/>
      <c r="H20" s="82"/>
      <c r="I20" s="82">
        <v>400</v>
      </c>
      <c r="J20" s="82"/>
      <c r="K20" s="176"/>
      <c r="L20" s="82">
        <v>400</v>
      </c>
      <c r="M20" s="82"/>
      <c r="N20" s="176"/>
      <c r="O20" s="83">
        <f t="shared" si="1"/>
        <v>0</v>
      </c>
      <c r="P20" s="13"/>
      <c r="Q20" s="3">
        <v>0</v>
      </c>
      <c r="R20" s="3">
        <f t="shared" si="2"/>
        <v>0</v>
      </c>
    </row>
    <row r="21" spans="1:16" ht="15.75">
      <c r="A21" s="132"/>
      <c r="B21" s="175" t="s">
        <v>194</v>
      </c>
      <c r="C21" s="82"/>
      <c r="D21" s="141"/>
      <c r="E21" s="176"/>
      <c r="F21" s="82">
        <v>24706</v>
      </c>
      <c r="G21" s="176"/>
      <c r="H21" s="82"/>
      <c r="I21" s="82">
        <v>27716</v>
      </c>
      <c r="J21" s="82"/>
      <c r="K21" s="176"/>
      <c r="L21" s="82">
        <v>28428</v>
      </c>
      <c r="M21" s="82"/>
      <c r="N21" s="176"/>
      <c r="O21" s="83">
        <f t="shared" si="1"/>
        <v>712</v>
      </c>
      <c r="P21" s="13"/>
    </row>
    <row r="22" spans="1:18" ht="15.75">
      <c r="A22" s="132"/>
      <c r="B22" s="175" t="s">
        <v>195</v>
      </c>
      <c r="C22" s="82"/>
      <c r="D22" s="141"/>
      <c r="E22" s="176"/>
      <c r="F22" s="82">
        <v>426</v>
      </c>
      <c r="G22" s="176"/>
      <c r="H22" s="82"/>
      <c r="I22" s="82">
        <f>300+160</f>
        <v>460</v>
      </c>
      <c r="J22" s="82"/>
      <c r="K22" s="176"/>
      <c r="L22" s="82">
        <v>460</v>
      </c>
      <c r="M22" s="82"/>
      <c r="N22" s="176"/>
      <c r="O22" s="83">
        <f t="shared" si="1"/>
        <v>0</v>
      </c>
      <c r="P22" s="13">
        <f>4220-576</f>
        <v>3644</v>
      </c>
      <c r="R22" s="3">
        <f t="shared" si="2"/>
        <v>0</v>
      </c>
    </row>
    <row r="23" spans="1:18" ht="15.75">
      <c r="A23" s="132"/>
      <c r="B23" s="175" t="s">
        <v>196</v>
      </c>
      <c r="C23" s="82"/>
      <c r="D23" s="141"/>
      <c r="E23" s="176"/>
      <c r="F23" s="82">
        <v>5062</v>
      </c>
      <c r="G23" s="176"/>
      <c r="H23" s="82"/>
      <c r="I23" s="82">
        <v>5200</v>
      </c>
      <c r="J23" s="82"/>
      <c r="K23" s="176"/>
      <c r="L23" s="82">
        <v>5200</v>
      </c>
      <c r="M23" s="82"/>
      <c r="N23" s="176"/>
      <c r="O23" s="83">
        <f t="shared" si="1"/>
        <v>0</v>
      </c>
      <c r="P23" s="13">
        <v>332</v>
      </c>
      <c r="Q23" s="3">
        <v>175</v>
      </c>
      <c r="R23" s="3">
        <f t="shared" si="2"/>
        <v>0</v>
      </c>
    </row>
    <row r="24" spans="1:18" ht="15.75">
      <c r="A24" s="132"/>
      <c r="B24" s="175" t="s">
        <v>197</v>
      </c>
      <c r="C24" s="82"/>
      <c r="D24" s="141"/>
      <c r="E24" s="176"/>
      <c r="F24" s="82">
        <v>626</v>
      </c>
      <c r="G24" s="176"/>
      <c r="H24" s="82"/>
      <c r="I24" s="82">
        <v>408</v>
      </c>
      <c r="J24" s="82"/>
      <c r="K24" s="176"/>
      <c r="L24" s="82">
        <v>408</v>
      </c>
      <c r="M24" s="82"/>
      <c r="N24" s="176"/>
      <c r="O24" s="83">
        <f t="shared" si="1"/>
        <v>0</v>
      </c>
      <c r="P24" s="13"/>
      <c r="R24" s="3">
        <f t="shared" si="2"/>
        <v>0</v>
      </c>
    </row>
    <row r="25" spans="1:18" ht="15.75">
      <c r="A25" s="132"/>
      <c r="B25" s="175" t="s">
        <v>198</v>
      </c>
      <c r="C25" s="82"/>
      <c r="D25" s="141"/>
      <c r="E25" s="176"/>
      <c r="F25" s="82">
        <v>1412</v>
      </c>
      <c r="G25" s="176"/>
      <c r="H25" s="82"/>
      <c r="I25" s="82">
        <v>1174</v>
      </c>
      <c r="J25" s="82"/>
      <c r="K25" s="176"/>
      <c r="L25" s="82">
        <v>1174</v>
      </c>
      <c r="M25" s="82"/>
      <c r="N25" s="176"/>
      <c r="O25" s="83">
        <f t="shared" si="1"/>
        <v>0</v>
      </c>
      <c r="P25" s="13"/>
      <c r="Q25" s="3">
        <v>14918</v>
      </c>
      <c r="R25" s="3">
        <f t="shared" si="2"/>
        <v>0</v>
      </c>
    </row>
    <row r="26" spans="1:18" ht="15.75">
      <c r="A26" s="132"/>
      <c r="B26" s="175" t="s">
        <v>199</v>
      </c>
      <c r="C26" s="82"/>
      <c r="D26" s="141"/>
      <c r="E26" s="176"/>
      <c r="F26" s="82">
        <v>5692</v>
      </c>
      <c r="G26" s="176"/>
      <c r="H26" s="82"/>
      <c r="I26" s="82">
        <v>6573</v>
      </c>
      <c r="J26" s="82"/>
      <c r="K26" s="176"/>
      <c r="L26" s="82">
        <v>6573</v>
      </c>
      <c r="M26" s="82"/>
      <c r="N26" s="176"/>
      <c r="O26" s="83">
        <f t="shared" si="1"/>
        <v>0</v>
      </c>
      <c r="P26" s="13">
        <v>276</v>
      </c>
      <c r="Q26" s="3">
        <v>14853</v>
      </c>
      <c r="R26" s="3">
        <f t="shared" si="2"/>
        <v>0</v>
      </c>
    </row>
    <row r="27" spans="1:18" ht="15.75">
      <c r="A27" s="132"/>
      <c r="B27" s="175" t="s">
        <v>200</v>
      </c>
      <c r="C27" s="82"/>
      <c r="D27" s="141"/>
      <c r="E27" s="176"/>
      <c r="F27" s="82">
        <v>22037</v>
      </c>
      <c r="G27" s="176"/>
      <c r="H27" s="82"/>
      <c r="I27" s="82">
        <f>18517+1436</f>
        <v>19953</v>
      </c>
      <c r="J27" s="82"/>
      <c r="K27" s="176"/>
      <c r="L27" s="82">
        <f>18517+1436</f>
        <v>19953</v>
      </c>
      <c r="M27" s="82"/>
      <c r="N27" s="176"/>
      <c r="O27" s="83">
        <f t="shared" si="1"/>
        <v>0</v>
      </c>
      <c r="P27" s="13"/>
      <c r="Q27" s="3">
        <v>135</v>
      </c>
      <c r="R27" s="3">
        <f t="shared" si="2"/>
        <v>0</v>
      </c>
    </row>
    <row r="28" spans="1:18" ht="15.75">
      <c r="A28" s="132"/>
      <c r="B28" s="175" t="s">
        <v>201</v>
      </c>
      <c r="C28" s="82"/>
      <c r="D28" s="141"/>
      <c r="E28" s="176"/>
      <c r="F28" s="82">
        <v>383</v>
      </c>
      <c r="G28" s="176"/>
      <c r="H28" s="82"/>
      <c r="I28" s="82">
        <v>408</v>
      </c>
      <c r="J28" s="82"/>
      <c r="K28" s="176"/>
      <c r="L28" s="82">
        <v>408</v>
      </c>
      <c r="M28" s="82"/>
      <c r="N28" s="176"/>
      <c r="O28" s="83">
        <f>L28-I28</f>
        <v>0</v>
      </c>
      <c r="P28" s="13"/>
      <c r="Q28" s="3">
        <v>10</v>
      </c>
      <c r="R28" s="3">
        <f t="shared" si="2"/>
        <v>0</v>
      </c>
    </row>
    <row r="29" spans="1:18" ht="15.75">
      <c r="A29" s="132"/>
      <c r="B29" s="175" t="s">
        <v>202</v>
      </c>
      <c r="C29" s="82"/>
      <c r="D29" s="141"/>
      <c r="E29" s="176"/>
      <c r="F29" s="82">
        <v>1547</v>
      </c>
      <c r="G29" s="176"/>
      <c r="H29" s="82"/>
      <c r="I29" s="82">
        <v>1736</v>
      </c>
      <c r="J29" s="82"/>
      <c r="K29" s="176"/>
      <c r="L29" s="82">
        <v>1736</v>
      </c>
      <c r="M29" s="82"/>
      <c r="N29" s="176"/>
      <c r="O29" s="83">
        <f>L29-I29</f>
        <v>0</v>
      </c>
      <c r="P29" s="13"/>
      <c r="Q29" s="3">
        <v>85</v>
      </c>
      <c r="R29" s="3">
        <f t="shared" si="2"/>
        <v>0</v>
      </c>
    </row>
    <row r="30" spans="1:18" ht="15.75">
      <c r="A30" s="132"/>
      <c r="B30" s="175" t="s">
        <v>203</v>
      </c>
      <c r="C30" s="82"/>
      <c r="D30" s="141"/>
      <c r="E30" s="176"/>
      <c r="F30" s="82">
        <v>5059</v>
      </c>
      <c r="G30" s="176"/>
      <c r="H30" s="82"/>
      <c r="I30" s="82">
        <v>2249</v>
      </c>
      <c r="J30" s="82"/>
      <c r="K30" s="176"/>
      <c r="L30" s="82">
        <f>2299-50</f>
        <v>2249</v>
      </c>
      <c r="M30" s="82"/>
      <c r="N30" s="176"/>
      <c r="O30" s="83">
        <f>L30-I30</f>
        <v>0</v>
      </c>
      <c r="P30" s="13"/>
      <c r="Q30" s="3">
        <v>37758</v>
      </c>
      <c r="R30" s="3">
        <f t="shared" si="2"/>
        <v>0</v>
      </c>
    </row>
    <row r="31" spans="1:18" ht="15.75">
      <c r="A31" s="132"/>
      <c r="B31" s="228" t="s">
        <v>74</v>
      </c>
      <c r="C31" s="82"/>
      <c r="D31" s="141"/>
      <c r="E31" s="229"/>
      <c r="F31" s="232">
        <f>SUM(F16:F30)</f>
        <v>200621</v>
      </c>
      <c r="G31" s="229"/>
      <c r="H31" s="230"/>
      <c r="I31" s="232">
        <f>SUM(I16:I30)</f>
        <v>226437</v>
      </c>
      <c r="J31" s="230"/>
      <c r="K31" s="229"/>
      <c r="L31" s="232">
        <f>SUM(L16:L30)</f>
        <v>231899</v>
      </c>
      <c r="M31" s="230"/>
      <c r="N31" s="229"/>
      <c r="O31" s="231">
        <f>SUM(O16:O30)</f>
        <v>5462</v>
      </c>
      <c r="P31" s="13">
        <f>SUM(P12:P30)</f>
        <v>9321</v>
      </c>
      <c r="Q31" s="3">
        <f>SUM(Q16:Q30)</f>
        <v>71666</v>
      </c>
      <c r="R31" s="3">
        <f t="shared" si="2"/>
        <v>-5462</v>
      </c>
    </row>
    <row r="32" spans="1:16" ht="9.75" customHeight="1">
      <c r="A32" s="222"/>
      <c r="B32" s="223"/>
      <c r="C32" s="224"/>
      <c r="D32" s="225"/>
      <c r="E32" s="226"/>
      <c r="F32" s="224"/>
      <c r="G32" s="226"/>
      <c r="H32" s="224"/>
      <c r="I32" s="224"/>
      <c r="J32" s="224"/>
      <c r="K32" s="226"/>
      <c r="L32" s="224"/>
      <c r="M32" s="224"/>
      <c r="N32" s="226"/>
      <c r="O32" s="227"/>
      <c r="P32" s="13"/>
    </row>
    <row r="33" spans="1:16" ht="16.5" customHeight="1">
      <c r="A33" s="132"/>
      <c r="B33" s="317" t="s">
        <v>40</v>
      </c>
      <c r="C33" s="318"/>
      <c r="D33" s="319"/>
      <c r="E33" s="320"/>
      <c r="F33" s="318">
        <v>-2282</v>
      </c>
      <c r="G33" s="320"/>
      <c r="H33" s="318"/>
      <c r="I33" s="318">
        <f>-F34</f>
        <v>-16936</v>
      </c>
      <c r="J33" s="318"/>
      <c r="K33" s="320"/>
      <c r="L33" s="318">
        <f>-I34</f>
        <v>0</v>
      </c>
      <c r="M33" s="318"/>
      <c r="N33" s="320"/>
      <c r="O33" s="321"/>
      <c r="P33" s="13"/>
    </row>
    <row r="34" spans="1:16" ht="15.75">
      <c r="A34" s="132"/>
      <c r="B34" s="317" t="s">
        <v>41</v>
      </c>
      <c r="C34" s="318"/>
      <c r="D34" s="319"/>
      <c r="E34" s="320"/>
      <c r="F34" s="318">
        <v>16936</v>
      </c>
      <c r="G34" s="320"/>
      <c r="H34" s="318"/>
      <c r="I34" s="318"/>
      <c r="J34" s="318"/>
      <c r="K34" s="320"/>
      <c r="L34" s="318"/>
      <c r="M34" s="318"/>
      <c r="N34" s="320"/>
      <c r="O34" s="321"/>
      <c r="P34" s="13"/>
    </row>
    <row r="35" spans="1:16" ht="15.75">
      <c r="A35" s="132"/>
      <c r="B35" s="317" t="s">
        <v>42</v>
      </c>
      <c r="C35" s="318"/>
      <c r="D35" s="467"/>
      <c r="E35" s="320"/>
      <c r="F35" s="318">
        <v>-872</v>
      </c>
      <c r="G35" s="320"/>
      <c r="H35" s="318"/>
      <c r="I35" s="318">
        <v>0</v>
      </c>
      <c r="J35" s="318"/>
      <c r="K35" s="320"/>
      <c r="L35" s="318">
        <v>0</v>
      </c>
      <c r="M35" s="318"/>
      <c r="N35" s="320"/>
      <c r="O35" s="321"/>
      <c r="P35" s="13"/>
    </row>
    <row r="36" spans="1:16" ht="15.75">
      <c r="A36" s="132"/>
      <c r="B36" s="317" t="s">
        <v>75</v>
      </c>
      <c r="C36" s="318"/>
      <c r="D36" s="319"/>
      <c r="E36" s="320"/>
      <c r="F36" s="318">
        <f>SUM(F31:F35)</f>
        <v>214403</v>
      </c>
      <c r="G36" s="320"/>
      <c r="H36" s="318"/>
      <c r="I36" s="318">
        <f>SUM(I31:I35)</f>
        <v>209501</v>
      </c>
      <c r="J36" s="318"/>
      <c r="K36" s="320"/>
      <c r="L36" s="318">
        <f>SUM(L31:L35)</f>
        <v>231899</v>
      </c>
      <c r="M36" s="318"/>
      <c r="N36" s="320"/>
      <c r="O36" s="321"/>
      <c r="P36" s="13"/>
    </row>
    <row r="37" spans="1:16" ht="9.75" customHeight="1">
      <c r="A37" s="182"/>
      <c r="B37" s="322"/>
      <c r="C37" s="323"/>
      <c r="D37" s="324"/>
      <c r="E37" s="325"/>
      <c r="F37" s="323"/>
      <c r="G37" s="325"/>
      <c r="H37" s="323"/>
      <c r="I37" s="323"/>
      <c r="J37" s="323"/>
      <c r="K37" s="325"/>
      <c r="L37" s="323"/>
      <c r="M37" s="323"/>
      <c r="N37" s="326"/>
      <c r="O37" s="327"/>
      <c r="P37" s="13"/>
    </row>
    <row r="38" spans="1:16" ht="15.75">
      <c r="A38" s="132"/>
      <c r="B38" s="317" t="s">
        <v>86</v>
      </c>
      <c r="C38" s="318"/>
      <c r="D38" s="319"/>
      <c r="E38" s="320"/>
      <c r="F38" s="318"/>
      <c r="G38" s="320"/>
      <c r="H38" s="318"/>
      <c r="I38" s="318"/>
      <c r="J38" s="318"/>
      <c r="K38" s="320"/>
      <c r="L38" s="318"/>
      <c r="M38" s="318"/>
      <c r="N38" s="328"/>
      <c r="O38" s="329"/>
      <c r="P38" s="13"/>
    </row>
    <row r="39" spans="1:16" ht="15.75">
      <c r="A39" s="132"/>
      <c r="B39" s="317" t="s">
        <v>76</v>
      </c>
      <c r="C39" s="318"/>
      <c r="D39" s="319"/>
      <c r="E39" s="320"/>
      <c r="F39" s="318">
        <f>F31</f>
        <v>200621</v>
      </c>
      <c r="G39" s="320"/>
      <c r="H39" s="318"/>
      <c r="I39" s="318">
        <f>I31</f>
        <v>226437</v>
      </c>
      <c r="J39" s="318"/>
      <c r="K39" s="320"/>
      <c r="L39" s="318">
        <f>L31</f>
        <v>231899</v>
      </c>
      <c r="M39" s="318"/>
      <c r="N39" s="328"/>
      <c r="O39" s="329"/>
      <c r="P39" s="13"/>
    </row>
    <row r="40" spans="1:16" ht="15.75">
      <c r="A40" s="132"/>
      <c r="B40" s="317" t="s">
        <v>43</v>
      </c>
      <c r="C40" s="318"/>
      <c r="D40" s="319"/>
      <c r="E40" s="320"/>
      <c r="F40" s="318">
        <v>19738</v>
      </c>
      <c r="G40" s="320"/>
      <c r="H40" s="318"/>
      <c r="I40" s="318">
        <f>-F41</f>
        <v>31960</v>
      </c>
      <c r="J40" s="318"/>
      <c r="K40" s="320"/>
      <c r="L40" s="318">
        <f>-I41</f>
        <v>0</v>
      </c>
      <c r="M40" s="318"/>
      <c r="N40" s="328"/>
      <c r="O40" s="329"/>
      <c r="P40" s="13"/>
    </row>
    <row r="41" spans="1:16" ht="15.75">
      <c r="A41" s="132"/>
      <c r="B41" s="317" t="s">
        <v>44</v>
      </c>
      <c r="C41" s="318"/>
      <c r="D41" s="319"/>
      <c r="E41" s="320" t="s">
        <v>147</v>
      </c>
      <c r="F41" s="318">
        <v>-31960</v>
      </c>
      <c r="G41" s="320"/>
      <c r="H41" s="318"/>
      <c r="I41" s="318"/>
      <c r="J41" s="318"/>
      <c r="K41" s="320"/>
      <c r="L41" s="318"/>
      <c r="M41" s="318"/>
      <c r="N41" s="320"/>
      <c r="O41" s="321"/>
      <c r="P41" s="13"/>
    </row>
    <row r="42" spans="1:16" ht="15.75">
      <c r="A42" s="132"/>
      <c r="B42" s="317" t="s">
        <v>77</v>
      </c>
      <c r="C42" s="318"/>
      <c r="D42" s="319"/>
      <c r="E42" s="320"/>
      <c r="F42" s="318">
        <v>-872</v>
      </c>
      <c r="G42" s="320"/>
      <c r="H42" s="318"/>
      <c r="I42" s="318">
        <v>0</v>
      </c>
      <c r="J42" s="318"/>
      <c r="K42" s="320"/>
      <c r="L42" s="318">
        <v>0</v>
      </c>
      <c r="M42" s="318"/>
      <c r="N42" s="330"/>
      <c r="O42" s="331"/>
      <c r="P42" s="13"/>
    </row>
    <row r="43" spans="1:16" ht="15.75">
      <c r="A43" s="127"/>
      <c r="B43" s="332" t="s">
        <v>78</v>
      </c>
      <c r="C43" s="333"/>
      <c r="D43" s="334"/>
      <c r="E43" s="335"/>
      <c r="F43" s="333">
        <v>187667</v>
      </c>
      <c r="G43" s="335"/>
      <c r="H43" s="333"/>
      <c r="I43" s="333">
        <v>192471</v>
      </c>
      <c r="J43" s="333"/>
      <c r="K43" s="335"/>
      <c r="L43" s="333">
        <v>222023</v>
      </c>
      <c r="M43" s="333"/>
      <c r="N43" s="335"/>
      <c r="O43" s="336"/>
      <c r="P43" s="13"/>
    </row>
    <row r="44" spans="1:16" ht="15.75">
      <c r="A44" s="13"/>
      <c r="B44" s="42"/>
      <c r="C44" s="12"/>
      <c r="D44" s="12" t="s">
        <v>147</v>
      </c>
      <c r="E44" s="12"/>
      <c r="F44" s="12"/>
      <c r="G44" s="12"/>
      <c r="H44" s="12"/>
      <c r="I44" s="12"/>
      <c r="J44" s="12"/>
      <c r="K44" s="12"/>
      <c r="L44" s="12"/>
      <c r="M44" s="12"/>
      <c r="N44" s="36"/>
      <c r="O44" s="36"/>
      <c r="P44" s="13"/>
    </row>
    <row r="45" spans="1:16" ht="15.75">
      <c r="A45" s="13"/>
      <c r="B45" s="42"/>
      <c r="C45" s="12"/>
      <c r="D45" s="12"/>
      <c r="E45" s="12"/>
      <c r="F45" s="12"/>
      <c r="G45" s="12"/>
      <c r="H45" s="12"/>
      <c r="I45" s="12"/>
      <c r="J45" s="12"/>
      <c r="K45" s="12"/>
      <c r="L45" s="12"/>
      <c r="M45" s="12"/>
      <c r="N45" s="36"/>
      <c r="O45" s="36"/>
      <c r="P45" s="13"/>
    </row>
    <row r="46" spans="1:16" ht="12.75" customHeight="1">
      <c r="A46" s="12"/>
      <c r="B46" s="12"/>
      <c r="C46" s="12"/>
      <c r="D46" s="12" t="s">
        <v>147</v>
      </c>
      <c r="E46" s="12"/>
      <c r="F46" s="12"/>
      <c r="G46" s="12"/>
      <c r="H46" s="12"/>
      <c r="I46" s="12"/>
      <c r="J46" s="12"/>
      <c r="K46" s="12"/>
      <c r="L46" s="12"/>
      <c r="M46" s="12"/>
      <c r="N46" s="36"/>
      <c r="O46" s="521">
        <v>36</v>
      </c>
      <c r="P46" s="13"/>
    </row>
    <row r="47" spans="14:16" ht="15.75">
      <c r="N47" s="35"/>
      <c r="O47" s="35"/>
      <c r="P47" s="13"/>
    </row>
    <row r="48" spans="14:16" ht="15.75">
      <c r="N48" s="35"/>
      <c r="O48" s="35"/>
      <c r="P48" s="13"/>
    </row>
    <row r="49" spans="14:16" ht="15.75">
      <c r="N49" s="35"/>
      <c r="O49" s="35"/>
      <c r="P49" s="13"/>
    </row>
    <row r="50" spans="14:16" ht="15.75">
      <c r="N50" s="35"/>
      <c r="O50" s="35"/>
      <c r="P50" s="13"/>
    </row>
    <row r="51" spans="14:16" ht="15.75">
      <c r="N51" s="35"/>
      <c r="O51" s="35"/>
      <c r="P51" s="13"/>
    </row>
    <row r="52" spans="14:16" ht="15.75">
      <c r="N52" s="35"/>
      <c r="O52" s="35"/>
      <c r="P52" s="13"/>
    </row>
    <row r="53" spans="14:16" ht="15.75">
      <c r="N53" s="35"/>
      <c r="O53" s="35"/>
      <c r="P53" s="13"/>
    </row>
    <row r="54" spans="14:16" ht="15.75">
      <c r="N54" s="44"/>
      <c r="O54" s="35"/>
      <c r="P54" s="13"/>
    </row>
    <row r="55" spans="14:16" ht="15.75">
      <c r="N55" s="13"/>
      <c r="O55" s="13"/>
      <c r="P55" s="13"/>
    </row>
    <row r="56" spans="14:16" ht="15.75">
      <c r="N56" s="12"/>
      <c r="O56" s="12"/>
      <c r="P56" s="13"/>
    </row>
    <row r="57" spans="14:16" ht="15.75">
      <c r="N57" s="12"/>
      <c r="O57" s="12"/>
      <c r="P57" s="13"/>
    </row>
    <row r="58" spans="14:16" ht="15.75">
      <c r="N58" s="12"/>
      <c r="O58" s="12"/>
      <c r="P58" s="13"/>
    </row>
    <row r="59" spans="14:16" ht="15.75">
      <c r="N59" s="12"/>
      <c r="O59" s="12"/>
      <c r="P59" s="13"/>
    </row>
    <row r="60" ht="15.75">
      <c r="P60" s="13"/>
    </row>
    <row r="61" ht="15.75">
      <c r="P61" s="13"/>
    </row>
  </sheetData>
  <mergeCells count="3">
    <mergeCell ref="G8:J8"/>
    <mergeCell ref="E8:F8"/>
    <mergeCell ref="C17:D17"/>
  </mergeCells>
  <printOptions horizontalCentered="1"/>
  <pageMargins left="0.43" right="0.38" top="0.5" bottom="0.17" header="0.5" footer="0.19"/>
  <pageSetup horizontalDpi="600" verticalDpi="600" orientation="landscape" scale="75" r:id="rId1"/>
  <headerFooter alignWithMargins="0">
    <oddFooter>&amp;C&amp;"Times New Roman,Regular"Exhibit L - Summary of Requirements by Object Class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sdale</dc:creator>
  <cp:keywords/>
  <dc:description/>
  <cp:lastModifiedBy>United States Department of Justice</cp:lastModifiedBy>
  <cp:lastPrinted>2007-01-26T17:14:22Z</cp:lastPrinted>
  <dcterms:created xsi:type="dcterms:W3CDTF">2003-08-28T20:51:00Z</dcterms:created>
  <dcterms:modified xsi:type="dcterms:W3CDTF">2007-01-29T13:27:04Z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