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tabRatio="866" activeTab="4"/>
  </bookViews>
  <sheets>
    <sheet name="FY 2008 FCMI" sheetId="1" r:id="rId1"/>
    <sheet name="FCMI REVENUE COMPARISON" sheetId="2" r:id="rId2"/>
    <sheet name="FY 2008 FCMI CARDS" sheetId="3" r:id="rId3"/>
    <sheet name="CAP CALCULATION (CARDS)" sheetId="4" r:id="rId4"/>
    <sheet name="CAP CALCULATION" sheetId="5" r:id="rId5"/>
  </sheets>
  <definedNames>
    <definedName name="_xlnm.Print_Area" localSheetId="4">'CAP CALCULATION'!$A$1:$G$23</definedName>
    <definedName name="_xlnm.Print_Area" localSheetId="3">'CAP CALCULATION (CARDS)'!$A$2:$N$20</definedName>
    <definedName name="_xlnm.Print_Area" localSheetId="1">'FCMI REVENUE COMPARISON'!$A$1:$W$317</definedName>
    <definedName name="_xlnm.Print_Area" localSheetId="0">'FY 2008 FCMI'!$A$2:$L$63</definedName>
    <definedName name="_xlnm.Print_Area" localSheetId="2">'FY 2008 FCMI CARDS'!$A$5:$M$22</definedName>
  </definedNames>
  <calcPr fullCalcOnLoad="1"/>
</workbook>
</file>

<file path=xl/sharedStrings.xml><?xml version="1.0" encoding="utf-8"?>
<sst xmlns="http://schemas.openxmlformats.org/spreadsheetml/2006/main" count="476" uniqueCount="92">
  <si>
    <t>Revenue</t>
  </si>
  <si>
    <t>FCMI Letters, Flats, and Parcels</t>
  </si>
  <si>
    <t>FCMI Cards</t>
  </si>
  <si>
    <t>FCMI Inbound</t>
  </si>
  <si>
    <t>*</t>
  </si>
  <si>
    <t>FCMI CARDS:  CAP CALCULATION</t>
  </si>
  <si>
    <t>FY 2008</t>
  </si>
  <si>
    <t>REVENUE</t>
  </si>
  <si>
    <t>PERCENTAGE</t>
  </si>
  <si>
    <t>VOLUME</t>
  </si>
  <si>
    <t>USING</t>
  </si>
  <si>
    <t>PROPOSED</t>
  </si>
  <si>
    <t>INCREASE</t>
  </si>
  <si>
    <t>5/12/2008</t>
  </si>
  <si>
    <t>5/12/08</t>
  </si>
  <si>
    <t>MAY 2009</t>
  </si>
  <si>
    <t>IN</t>
  </si>
  <si>
    <t>PRICES</t>
  </si>
  <si>
    <t>Group 1 (Canada)</t>
  </si>
  <si>
    <t>Group 2 (Mexico)</t>
  </si>
  <si>
    <t>Groups 3 - 9 (Rest of World)</t>
  </si>
  <si>
    <t>Totals</t>
  </si>
  <si>
    <t>FCMI Total</t>
  </si>
  <si>
    <t>FY 2008 Vol</t>
  </si>
  <si>
    <t>GROUP 1    (CANADA)</t>
  </si>
  <si>
    <t>Volume</t>
  </si>
  <si>
    <t>2008</t>
  </si>
  <si>
    <t>Proposed 09</t>
  </si>
  <si>
    <t>Ounces</t>
  </si>
  <si>
    <t>Letter</t>
  </si>
  <si>
    <t>Flat</t>
  </si>
  <si>
    <t>Parcel</t>
  </si>
  <si>
    <t>Ozs</t>
  </si>
  <si>
    <t>Prices</t>
  </si>
  <si>
    <t>Letters</t>
  </si>
  <si>
    <t>Flats</t>
  </si>
  <si>
    <t>TOTAL</t>
  </si>
  <si>
    <t>Totals:</t>
  </si>
  <si>
    <t>Group 1</t>
  </si>
  <si>
    <t>Percent Increase</t>
  </si>
  <si>
    <t>In Revenue</t>
  </si>
  <si>
    <t>GROUP 2    (MEXICO)</t>
  </si>
  <si>
    <t>Group 2</t>
  </si>
  <si>
    <t>GROUP 3    (KPG)</t>
  </si>
  <si>
    <t>Group 3</t>
  </si>
  <si>
    <t>GROUP 4    (EASTERN EUROPE)</t>
  </si>
  <si>
    <t>Group 4</t>
  </si>
  <si>
    <t>GROUP 5    (EUROPE IC)</t>
  </si>
  <si>
    <t>Group 5</t>
  </si>
  <si>
    <t>GROUP 6    (ASIA)</t>
  </si>
  <si>
    <t>Group 6</t>
  </si>
  <si>
    <t>GROUP 7    (AFRICA)</t>
  </si>
  <si>
    <t>Group 7</t>
  </si>
  <si>
    <t>GROUP 8    (MIDDLE EAST)</t>
  </si>
  <si>
    <t>Group 8</t>
  </si>
  <si>
    <t>GROUP 9    (LATIN AMERICA)</t>
  </si>
  <si>
    <t>Group 9</t>
  </si>
  <si>
    <t>Grand</t>
  </si>
  <si>
    <t>Total</t>
  </si>
  <si>
    <t>FCMI OUTBOUND &amp; INBOUND</t>
  </si>
  <si>
    <t>1.</t>
  </si>
  <si>
    <t>RG 1</t>
  </si>
  <si>
    <t>RG 2</t>
  </si>
  <si>
    <t>RG 3</t>
  </si>
  <si>
    <t>RG 4</t>
  </si>
  <si>
    <t>RG 5</t>
  </si>
  <si>
    <t>RG 6</t>
  </si>
  <si>
    <t>RG 7</t>
  </si>
  <si>
    <t>RG 8</t>
  </si>
  <si>
    <t>RG 9</t>
  </si>
  <si>
    <t>OZ.</t>
  </si>
  <si>
    <t>2008 REVENUE</t>
  </si>
  <si>
    <t>2009 REVENUE</t>
  </si>
  <si>
    <t>2.</t>
  </si>
  <si>
    <t>5.</t>
  </si>
  <si>
    <t>Total Revenue:</t>
  </si>
  <si>
    <t>Total Increase:</t>
  </si>
  <si>
    <t>20 Cent NMS</t>
  </si>
  <si>
    <t>FCMI Nonmachinable Surcharge*</t>
  </si>
  <si>
    <t>Assumes .0061 (proportion of FCMI in FY2008 data that was nonmachinable)</t>
  </si>
  <si>
    <t>of FCMI volume incurred the nonmachinable surcharge (NMS) in FY 2008.</t>
  </si>
  <si>
    <t>%</t>
  </si>
  <si>
    <t>2008 PRICE</t>
  </si>
  <si>
    <t>2009 PRICE</t>
  </si>
  <si>
    <t>FCMI CARDS VOLUME</t>
  </si>
  <si>
    <t>FCMI LETTERS VOLUME</t>
  </si>
  <si>
    <t>FCMI FLATS VOLUME</t>
  </si>
  <si>
    <t>FCMI PARCELS VOLUME</t>
  </si>
  <si>
    <t>ROW (3-9)</t>
  </si>
  <si>
    <t>S</t>
  </si>
  <si>
    <t>Parcels</t>
  </si>
  <si>
    <r>
      <t>NOTE:</t>
    </r>
    <r>
      <rPr>
        <sz val="8"/>
        <rFont val="Arial"/>
        <family val="2"/>
      </rPr>
      <t xml:space="preserve">  For FCMI Inbound, please see Inbound FCMI CAP February 2009.xls, CAP Calculation tab.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</si>
</sst>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_);[Red]\(#,##0.0000\)"/>
    <numFmt numFmtId="166" formatCode="&quot;$&quot;#,##0.00000_);[Red]\(&quot;$&quot;#,##0.00000\)"/>
    <numFmt numFmtId="167" formatCode="0.00000"/>
    <numFmt numFmtId="168" formatCode="0.0000"/>
    <numFmt numFmtId="169" formatCode="0.00000%"/>
    <numFmt numFmtId="170" formatCode="0.000%"/>
    <numFmt numFmtId="171" formatCode="0.0"/>
    <numFmt numFmtId="172" formatCode="0.0000%"/>
    <numFmt numFmtId="173" formatCode="&quot;$&quot;#,##0"/>
    <numFmt numFmtId="174" formatCode="0.0%"/>
    <numFmt numFmtId="175" formatCode="#,##0.0"/>
    <numFmt numFmtId="176" formatCode="&quot;$&quot;#,##0.0_);[Red]\(&quot;$&quot;#,##0.0\)"/>
  </numFmts>
  <fonts count="34">
    <font>
      <sz val="10"/>
      <name val="Arial"/>
      <family val="0"/>
    </font>
    <font>
      <b/>
      <sz val="8"/>
      <name val="Arial"/>
      <family val="2"/>
    </font>
    <font>
      <b/>
      <sz val="10"/>
      <name val="MS Sans Serif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b/>
      <sz val="8"/>
      <color indexed="1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6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6" fontId="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8" fontId="1" fillId="0" borderId="0" xfId="0" applyNumberFormat="1" applyFont="1" applyFill="1" applyAlignment="1">
      <alignment/>
    </xf>
    <xf numFmtId="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164" fontId="1" fillId="0" borderId="20" xfId="0" applyNumberFormat="1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71" fontId="1" fillId="0" borderId="0" xfId="0" applyNumberFormat="1" applyFont="1" applyBorder="1" applyAlignment="1">
      <alignment horizontal="center"/>
    </xf>
    <xf numFmtId="8" fontId="1" fillId="0" borderId="0" xfId="0" applyNumberFormat="1" applyFont="1" applyAlignment="1">
      <alignment horizontal="right"/>
    </xf>
    <xf numFmtId="171" fontId="10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0" fontId="5" fillId="24" borderId="0" xfId="0" applyNumberFormat="1" applyFont="1" applyFill="1" applyAlignment="1">
      <alignment/>
    </xf>
    <xf numFmtId="0" fontId="0" fillId="0" borderId="0" xfId="0" applyBorder="1" applyAlignment="1">
      <alignment/>
    </xf>
    <xf numFmtId="6" fontId="0" fillId="0" borderId="21" xfId="0" applyNumberFormat="1" applyFont="1" applyBorder="1" applyAlignment="1">
      <alignment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14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0" xfId="57" applyNumberFormat="1" applyFont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6" fontId="1" fillId="0" borderId="0" xfId="0" applyNumberFormat="1" applyFont="1" applyFill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0" fontId="12" fillId="0" borderId="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74" fontId="12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4" fontId="14" fillId="0" borderId="0" xfId="0" applyNumberFormat="1" applyFont="1" applyAlignment="1">
      <alignment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10" fontId="15" fillId="0" borderId="0" xfId="57" applyNumberFormat="1" applyFont="1" applyAlignment="1">
      <alignment/>
    </xf>
    <xf numFmtId="0" fontId="2" fillId="0" borderId="0" xfId="0" applyFont="1" applyAlignment="1">
      <alignment/>
    </xf>
    <xf numFmtId="6" fontId="0" fillId="0" borderId="0" xfId="0" applyNumberFormat="1" applyFont="1" applyAlignment="1">
      <alignment/>
    </xf>
    <xf numFmtId="10" fontId="15" fillId="0" borderId="0" xfId="0" applyNumberFormat="1" applyFont="1" applyFill="1" applyBorder="1" applyAlignment="1">
      <alignment/>
    </xf>
    <xf numFmtId="170" fontId="5" fillId="0" borderId="0" xfId="57" applyNumberFormat="1" applyFont="1" applyFill="1" applyAlignment="1">
      <alignment/>
    </xf>
    <xf numFmtId="170" fontId="5" fillId="0" borderId="0" xfId="57" applyNumberFormat="1" applyFont="1" applyAlignment="1">
      <alignment/>
    </xf>
    <xf numFmtId="170" fontId="1" fillId="0" borderId="0" xfId="0" applyNumberFormat="1" applyFont="1" applyAlignment="1">
      <alignment/>
    </xf>
    <xf numFmtId="170" fontId="5" fillId="0" borderId="21" xfId="57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6" fontId="9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/>
    </xf>
    <xf numFmtId="170" fontId="5" fillId="0" borderId="0" xfId="57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5" fillId="0" borderId="0" xfId="57" applyNumberFormat="1" applyFont="1" applyFill="1" applyAlignment="1">
      <alignment horizontal="center"/>
    </xf>
    <xf numFmtId="10" fontId="5" fillId="0" borderId="0" xfId="57" applyNumberFormat="1" applyFont="1" applyFill="1" applyAlignment="1">
      <alignment horizontal="center"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3" max="3" width="9.57421875" style="0" bestFit="1" customWidth="1"/>
    <col min="12" max="12" width="9.57421875" style="0" bestFit="1" customWidth="1"/>
  </cols>
  <sheetData>
    <row r="2" spans="1:2" s="15" customFormat="1" ht="12.75">
      <c r="A2" s="8" t="s">
        <v>60</v>
      </c>
      <c r="B2" s="1" t="s">
        <v>85</v>
      </c>
    </row>
    <row r="4" spans="2:11" ht="12.75">
      <c r="B4" s="110" t="s">
        <v>70</v>
      </c>
      <c r="C4" s="110" t="s">
        <v>61</v>
      </c>
      <c r="D4" s="110" t="s">
        <v>62</v>
      </c>
      <c r="E4" s="110" t="s">
        <v>63</v>
      </c>
      <c r="F4" s="110" t="s">
        <v>64</v>
      </c>
      <c r="G4" s="110" t="s">
        <v>65</v>
      </c>
      <c r="H4" s="110" t="s">
        <v>66</v>
      </c>
      <c r="I4" s="110" t="s">
        <v>67</v>
      </c>
      <c r="J4" s="110" t="s">
        <v>68</v>
      </c>
      <c r="K4" s="110" t="s">
        <v>69</v>
      </c>
    </row>
    <row r="5" spans="2:12" ht="12.75">
      <c r="B5" s="9">
        <v>1</v>
      </c>
      <c r="C5" s="2">
        <v>126644098.60979433</v>
      </c>
      <c r="D5" s="2">
        <v>12163224.230094172</v>
      </c>
      <c r="E5" s="2">
        <v>24413093.082513146</v>
      </c>
      <c r="F5" s="2">
        <v>8030208.915738127</v>
      </c>
      <c r="G5" s="2">
        <v>84209222.87234151</v>
      </c>
      <c r="H5" s="2">
        <v>15494259.346090656</v>
      </c>
      <c r="I5" s="2">
        <v>3729079.685069317</v>
      </c>
      <c r="J5" s="2">
        <v>3334390.4235648755</v>
      </c>
      <c r="K5" s="2">
        <v>17614661.21093605</v>
      </c>
      <c r="L5" s="101"/>
    </row>
    <row r="6" spans="2:12" ht="12.75">
      <c r="B6" s="9">
        <v>2</v>
      </c>
      <c r="C6" s="2">
        <v>11099552.62558581</v>
      </c>
      <c r="D6" s="2">
        <v>769408.4572804117</v>
      </c>
      <c r="E6" s="2">
        <v>2664117.4179218994</v>
      </c>
      <c r="F6" s="2">
        <v>700977.2996630401</v>
      </c>
      <c r="G6" s="2">
        <v>7474934.928880391</v>
      </c>
      <c r="H6" s="2">
        <v>1652334.1687348967</v>
      </c>
      <c r="I6" s="2">
        <v>390666.25585738773</v>
      </c>
      <c r="J6" s="2">
        <v>407714.3253559119</v>
      </c>
      <c r="K6" s="2">
        <v>1917033.0290423948</v>
      </c>
      <c r="L6" s="101"/>
    </row>
    <row r="7" spans="2:12" ht="12.75">
      <c r="B7" s="9">
        <v>3</v>
      </c>
      <c r="C7" s="2">
        <v>3970928.7500940613</v>
      </c>
      <c r="D7" s="2">
        <v>246576.96374699334</v>
      </c>
      <c r="E7" s="2">
        <v>863493.2171016892</v>
      </c>
      <c r="F7" s="2">
        <v>242305.71415026503</v>
      </c>
      <c r="G7" s="2">
        <v>2186032.6608923357</v>
      </c>
      <c r="H7" s="2">
        <v>483421.3678927092</v>
      </c>
      <c r="I7" s="2">
        <v>121952.96533659272</v>
      </c>
      <c r="J7" s="2">
        <v>104461.0781323343</v>
      </c>
      <c r="K7" s="2">
        <v>490093.91957119416</v>
      </c>
      <c r="L7" s="101"/>
    </row>
    <row r="8" spans="2:12" ht="12.75">
      <c r="B8" s="110">
        <v>3.5</v>
      </c>
      <c r="C8" s="106">
        <v>33712.51592094977</v>
      </c>
      <c r="D8" s="106">
        <v>5666.416469855317</v>
      </c>
      <c r="E8" s="106">
        <v>11121.310537720865</v>
      </c>
      <c r="F8" s="106">
        <v>3692.550580862134</v>
      </c>
      <c r="G8" s="106">
        <v>17907.686804012268</v>
      </c>
      <c r="H8" s="106">
        <v>11720.577956549434</v>
      </c>
      <c r="I8" s="106">
        <v>1981.9028031651414</v>
      </c>
      <c r="J8" s="106">
        <v>309.514230083938</v>
      </c>
      <c r="K8" s="106">
        <v>6466.696685383271</v>
      </c>
      <c r="L8" s="101"/>
    </row>
    <row r="9" spans="2:12" ht="12.75">
      <c r="B9" s="139" t="s">
        <v>89</v>
      </c>
      <c r="C9" s="2">
        <v>141748292.50139514</v>
      </c>
      <c r="D9" s="2">
        <v>13184876.067591432</v>
      </c>
      <c r="E9" s="2">
        <v>27951825.02807446</v>
      </c>
      <c r="F9" s="2">
        <v>8977184.480132295</v>
      </c>
      <c r="G9" s="2">
        <v>93888098.14891826</v>
      </c>
      <c r="H9" s="2">
        <v>17641735.46067481</v>
      </c>
      <c r="I9" s="2">
        <v>4243680.809066462</v>
      </c>
      <c r="J9" s="2">
        <v>3846875.341283206</v>
      </c>
      <c r="K9" s="2">
        <v>20028254.856235027</v>
      </c>
      <c r="L9" s="2">
        <f>SUM(C9:K9)</f>
        <v>331510822.6933711</v>
      </c>
    </row>
    <row r="10" spans="2:12" ht="12.75">
      <c r="B10" s="97"/>
      <c r="C10" s="107"/>
      <c r="D10" s="107"/>
      <c r="E10" s="107"/>
      <c r="F10" s="107"/>
      <c r="G10" s="107"/>
      <c r="H10" s="107"/>
      <c r="I10" s="107"/>
      <c r="J10" s="107"/>
      <c r="K10" s="107"/>
      <c r="L10" s="2"/>
    </row>
    <row r="11" spans="1:12" ht="12.75">
      <c r="A11" s="8" t="s">
        <v>73</v>
      </c>
      <c r="B11" s="1" t="s">
        <v>86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3" spans="2:11" ht="12.75">
      <c r="B13" s="110" t="s">
        <v>70</v>
      </c>
      <c r="C13" s="110" t="s">
        <v>61</v>
      </c>
      <c r="D13" s="110" t="s">
        <v>62</v>
      </c>
      <c r="E13" s="110" t="s">
        <v>63</v>
      </c>
      <c r="F13" s="110" t="s">
        <v>64</v>
      </c>
      <c r="G13" s="110" t="s">
        <v>65</v>
      </c>
      <c r="H13" s="110" t="s">
        <v>66</v>
      </c>
      <c r="I13" s="110" t="s">
        <v>67</v>
      </c>
      <c r="J13" s="110" t="s">
        <v>68</v>
      </c>
      <c r="K13" s="110" t="s">
        <v>69</v>
      </c>
    </row>
    <row r="14" spans="2:12" ht="12.75">
      <c r="B14" s="9">
        <v>1</v>
      </c>
      <c r="C14" s="2">
        <v>606169.3497469244</v>
      </c>
      <c r="D14" s="2">
        <v>125453.29977461394</v>
      </c>
      <c r="E14" s="2">
        <v>135062.17009705259</v>
      </c>
      <c r="F14" s="2">
        <v>24374.72894867301</v>
      </c>
      <c r="G14" s="2">
        <v>284946.6028832672</v>
      </c>
      <c r="H14" s="2">
        <v>321707.51351759955</v>
      </c>
      <c r="I14" s="2">
        <v>17611.662325485882</v>
      </c>
      <c r="J14" s="2">
        <v>25118.767023505658</v>
      </c>
      <c r="K14" s="2">
        <v>175540.9138951855</v>
      </c>
      <c r="L14" s="101"/>
    </row>
    <row r="15" spans="2:12" ht="12.75">
      <c r="B15" s="9">
        <v>2</v>
      </c>
      <c r="C15" s="2">
        <v>1329181.1689488818</v>
      </c>
      <c r="D15" s="2">
        <v>115708.18158731221</v>
      </c>
      <c r="E15" s="2">
        <v>658527.6865229708</v>
      </c>
      <c r="F15" s="2">
        <v>87183.56431629267</v>
      </c>
      <c r="G15" s="2">
        <v>637836.6465310984</v>
      </c>
      <c r="H15" s="2">
        <v>268879.1102555257</v>
      </c>
      <c r="I15" s="2">
        <v>96610.40047178911</v>
      </c>
      <c r="J15" s="2">
        <v>69427.56781774537</v>
      </c>
      <c r="K15" s="2">
        <v>362689.66877440026</v>
      </c>
      <c r="L15" s="101"/>
    </row>
    <row r="16" spans="2:12" ht="12.75">
      <c r="B16" s="9">
        <v>3</v>
      </c>
      <c r="C16" s="2">
        <v>911849.029305691</v>
      </c>
      <c r="D16" s="2">
        <v>39180.12582013509</v>
      </c>
      <c r="E16" s="2">
        <v>352405.95534685894</v>
      </c>
      <c r="F16" s="2">
        <v>65184.36120273941</v>
      </c>
      <c r="G16" s="2">
        <v>387124.1440567593</v>
      </c>
      <c r="H16" s="2">
        <v>155189.37219006513</v>
      </c>
      <c r="I16" s="2">
        <v>46178.849063187736</v>
      </c>
      <c r="J16" s="2">
        <v>50938.39749502634</v>
      </c>
      <c r="K16" s="2">
        <v>322336.0552882098</v>
      </c>
      <c r="L16" s="101"/>
    </row>
    <row r="17" spans="2:12" ht="12.75">
      <c r="B17" s="9">
        <v>4</v>
      </c>
      <c r="C17" s="2">
        <v>3088251.005584761</v>
      </c>
      <c r="D17" s="2">
        <v>201638.69960545382</v>
      </c>
      <c r="E17" s="2">
        <v>802192.250612806</v>
      </c>
      <c r="F17" s="2">
        <v>212866.63188523578</v>
      </c>
      <c r="G17" s="2">
        <v>1966815.7930455836</v>
      </c>
      <c r="H17" s="2">
        <v>391024.4706746831</v>
      </c>
      <c r="I17" s="2">
        <v>136507.44017588615</v>
      </c>
      <c r="J17" s="2">
        <v>94923.38251384893</v>
      </c>
      <c r="K17" s="2">
        <v>550145.705204108</v>
      </c>
      <c r="L17" s="101"/>
    </row>
    <row r="18" spans="2:12" ht="12.75">
      <c r="B18" s="9">
        <v>5</v>
      </c>
      <c r="C18" s="2">
        <v>2606167.0347475773</v>
      </c>
      <c r="D18" s="2">
        <v>115308.00414297717</v>
      </c>
      <c r="E18" s="2">
        <v>643846.7916900977</v>
      </c>
      <c r="F18" s="2">
        <v>134865.06207230617</v>
      </c>
      <c r="G18" s="2">
        <v>1475790.7765304432</v>
      </c>
      <c r="H18" s="2">
        <v>315439.1435012876</v>
      </c>
      <c r="I18" s="2">
        <v>86946.42921579276</v>
      </c>
      <c r="J18" s="2">
        <v>65636.59822503885</v>
      </c>
      <c r="K18" s="2">
        <v>310630.7398153954</v>
      </c>
      <c r="L18" s="101"/>
    </row>
    <row r="19" spans="2:12" ht="12.75">
      <c r="B19" s="9">
        <v>6</v>
      </c>
      <c r="C19" s="2">
        <v>1868065.5345786377</v>
      </c>
      <c r="D19" s="2">
        <v>68482.97122549693</v>
      </c>
      <c r="E19" s="2">
        <v>409453.8976937421</v>
      </c>
      <c r="F19" s="2">
        <v>102160.28716763186</v>
      </c>
      <c r="G19" s="2">
        <v>1033201.8957979694</v>
      </c>
      <c r="H19" s="2">
        <v>172478.52089087042</v>
      </c>
      <c r="I19" s="2">
        <v>68188.3037345948</v>
      </c>
      <c r="J19" s="2">
        <v>59040.714877863225</v>
      </c>
      <c r="K19" s="2">
        <v>228353.92322292284</v>
      </c>
      <c r="L19" s="101"/>
    </row>
    <row r="20" spans="2:12" ht="12.75">
      <c r="B20" s="9">
        <v>7</v>
      </c>
      <c r="C20" s="2">
        <v>1367131.7340538611</v>
      </c>
      <c r="D20" s="2">
        <v>48854.19637972416</v>
      </c>
      <c r="E20" s="2">
        <v>311399.17456650647</v>
      </c>
      <c r="F20" s="2">
        <v>80013.21875611841</v>
      </c>
      <c r="G20" s="2">
        <v>739104.5845063314</v>
      </c>
      <c r="H20" s="2">
        <v>131853.8164115254</v>
      </c>
      <c r="I20" s="2">
        <v>37046.610235029875</v>
      </c>
      <c r="J20" s="2">
        <v>38953.48500937718</v>
      </c>
      <c r="K20" s="2">
        <v>157778.59073869543</v>
      </c>
      <c r="L20" s="101"/>
    </row>
    <row r="21" spans="2:12" ht="12.75">
      <c r="B21" s="9">
        <v>8</v>
      </c>
      <c r="C21" s="2">
        <v>1150309.3928949945</v>
      </c>
      <c r="D21" s="2">
        <v>40311.05693295836</v>
      </c>
      <c r="E21" s="2">
        <v>244151.30543293004</v>
      </c>
      <c r="F21" s="2">
        <v>60798.3483020676</v>
      </c>
      <c r="G21" s="2">
        <v>695546.528504779</v>
      </c>
      <c r="H21" s="2">
        <v>119561.60791911853</v>
      </c>
      <c r="I21" s="2">
        <v>35527.951910382755</v>
      </c>
      <c r="J21" s="2">
        <v>28059.17360341218</v>
      </c>
      <c r="K21" s="2">
        <v>178441.55460333277</v>
      </c>
      <c r="L21" s="101"/>
    </row>
    <row r="22" spans="2:12" ht="12.75">
      <c r="B22" s="9">
        <v>12</v>
      </c>
      <c r="C22" s="2">
        <v>2919058.179168615</v>
      </c>
      <c r="D22" s="2">
        <v>89795.63189064681</v>
      </c>
      <c r="E22" s="2">
        <v>760769.2338986773</v>
      </c>
      <c r="F22" s="2">
        <v>168607.52066897345</v>
      </c>
      <c r="G22" s="2">
        <v>1831208.746031918</v>
      </c>
      <c r="H22" s="2">
        <v>312591.07331345446</v>
      </c>
      <c r="I22" s="2">
        <v>71695.61161064822</v>
      </c>
      <c r="J22" s="2">
        <v>81846.31762769312</v>
      </c>
      <c r="K22" s="2">
        <v>330349.6514948547</v>
      </c>
      <c r="L22" s="101"/>
    </row>
    <row r="23" spans="2:12" ht="12.75">
      <c r="B23" s="9">
        <v>16</v>
      </c>
      <c r="C23" s="2">
        <v>1686156.5517787575</v>
      </c>
      <c r="D23" s="2">
        <v>69471.02602005191</v>
      </c>
      <c r="E23" s="2">
        <v>387934.58721291175</v>
      </c>
      <c r="F23" s="2">
        <v>119291.76191241427</v>
      </c>
      <c r="G23" s="2">
        <v>1090078.2341781622</v>
      </c>
      <c r="H23" s="2">
        <v>156082.8508990437</v>
      </c>
      <c r="I23" s="2">
        <v>44428.77014953245</v>
      </c>
      <c r="J23" s="2">
        <v>52945.36152881322</v>
      </c>
      <c r="K23" s="2">
        <v>172539.81111636895</v>
      </c>
      <c r="L23" s="101"/>
    </row>
    <row r="24" spans="2:12" ht="12.75">
      <c r="B24" s="9">
        <v>20</v>
      </c>
      <c r="C24" s="2">
        <v>947983.3914629869</v>
      </c>
      <c r="D24" s="2">
        <v>28339.61699986378</v>
      </c>
      <c r="E24" s="2">
        <v>286010.347738986</v>
      </c>
      <c r="F24" s="2">
        <v>75304.53160617527</v>
      </c>
      <c r="G24" s="2">
        <v>698356.7870245444</v>
      </c>
      <c r="H24" s="2">
        <v>82400.41574798118</v>
      </c>
      <c r="I24" s="2">
        <v>27075.146459880274</v>
      </c>
      <c r="J24" s="2">
        <v>24001.551043203242</v>
      </c>
      <c r="K24" s="2">
        <v>86903.25066456883</v>
      </c>
      <c r="L24" s="101"/>
    </row>
    <row r="25" spans="2:12" ht="12.75">
      <c r="B25" s="9">
        <v>24</v>
      </c>
      <c r="C25" s="2">
        <v>796681.9239701024</v>
      </c>
      <c r="D25" s="2">
        <v>16640.25732205204</v>
      </c>
      <c r="E25" s="2">
        <v>190026.17024158812</v>
      </c>
      <c r="F25" s="2">
        <v>45764.63626049316</v>
      </c>
      <c r="G25" s="2">
        <v>515824.18096598086</v>
      </c>
      <c r="H25" s="2">
        <v>61378.57417312959</v>
      </c>
      <c r="I25" s="2">
        <v>10403.305819171004</v>
      </c>
      <c r="J25" s="2">
        <v>17143.436422317438</v>
      </c>
      <c r="K25" s="2">
        <v>93665.24697758156</v>
      </c>
      <c r="L25" s="101"/>
    </row>
    <row r="26" spans="2:12" ht="12.75">
      <c r="B26" s="9">
        <v>28</v>
      </c>
      <c r="C26" s="2">
        <v>602966.9962922124</v>
      </c>
      <c r="D26" s="2">
        <v>18303.8641928479</v>
      </c>
      <c r="E26" s="2">
        <v>139553.82824240127</v>
      </c>
      <c r="F26" s="2">
        <v>50386.823347922356</v>
      </c>
      <c r="G26" s="2">
        <v>434857.73457066674</v>
      </c>
      <c r="H26" s="2">
        <v>60580.04466020436</v>
      </c>
      <c r="I26" s="2">
        <v>19129.141568523424</v>
      </c>
      <c r="J26" s="2">
        <v>14158.668722149525</v>
      </c>
      <c r="K26" s="2">
        <v>53824.80918956288</v>
      </c>
      <c r="L26" s="101"/>
    </row>
    <row r="27" spans="2:12" ht="12.75">
      <c r="B27" s="9">
        <v>32</v>
      </c>
      <c r="C27" s="2">
        <v>380272.67360448727</v>
      </c>
      <c r="D27" s="2">
        <v>10880.951061773476</v>
      </c>
      <c r="E27" s="2">
        <v>132094.6314974537</v>
      </c>
      <c r="F27" s="2">
        <v>28463.201652492568</v>
      </c>
      <c r="G27" s="2">
        <v>367287.47418852686</v>
      </c>
      <c r="H27" s="2">
        <v>38136.12032985601</v>
      </c>
      <c r="I27" s="2">
        <v>11983.368200253884</v>
      </c>
      <c r="J27" s="2">
        <v>11580.086409531443</v>
      </c>
      <c r="K27" s="2">
        <v>48888.207313969295</v>
      </c>
      <c r="L27" s="101"/>
    </row>
    <row r="28" spans="2:12" ht="12.75">
      <c r="B28" s="9">
        <v>36</v>
      </c>
      <c r="C28" s="2">
        <v>320627.1637182696</v>
      </c>
      <c r="D28" s="2">
        <v>6646.527663998797</v>
      </c>
      <c r="E28" s="2">
        <v>91729.76830710325</v>
      </c>
      <c r="F28" s="2">
        <v>27698.336939044555</v>
      </c>
      <c r="G28" s="2">
        <v>249402.73947419677</v>
      </c>
      <c r="H28" s="2">
        <v>32703.554229955047</v>
      </c>
      <c r="I28" s="2">
        <v>11801.308492203843</v>
      </c>
      <c r="J28" s="2">
        <v>11547.394326223268</v>
      </c>
      <c r="K28" s="2">
        <v>32497.61179229003</v>
      </c>
      <c r="L28" s="101"/>
    </row>
    <row r="29" spans="2:12" ht="12.75">
      <c r="B29" s="9">
        <v>40</v>
      </c>
      <c r="C29" s="2">
        <v>226843.18618127273</v>
      </c>
      <c r="D29" s="2">
        <v>8324.944366096044</v>
      </c>
      <c r="E29" s="2">
        <v>71037.0583611335</v>
      </c>
      <c r="F29" s="2">
        <v>24893.151688110924</v>
      </c>
      <c r="G29" s="2">
        <v>192312.6485867662</v>
      </c>
      <c r="H29" s="2">
        <v>22584.70564318393</v>
      </c>
      <c r="I29" s="2">
        <v>3556.711191539315</v>
      </c>
      <c r="J29" s="2">
        <v>8337.915860267307</v>
      </c>
      <c r="K29" s="2">
        <v>33904.14452175227</v>
      </c>
      <c r="L29" s="101"/>
    </row>
    <row r="30" spans="2:12" ht="12.75">
      <c r="B30" s="9">
        <v>44</v>
      </c>
      <c r="C30" s="2">
        <v>196658.34883610567</v>
      </c>
      <c r="D30" s="2">
        <v>5356.014564890753</v>
      </c>
      <c r="E30" s="2">
        <v>92186.21181598434</v>
      </c>
      <c r="F30" s="2">
        <v>19261.478583144275</v>
      </c>
      <c r="G30" s="2">
        <v>159701.62517191606</v>
      </c>
      <c r="H30" s="2">
        <v>24508.419011361984</v>
      </c>
      <c r="I30" s="2">
        <v>7502.015587603528</v>
      </c>
      <c r="J30" s="2">
        <v>5200.693182666759</v>
      </c>
      <c r="K30" s="2">
        <v>27043.01162543448</v>
      </c>
      <c r="L30" s="101"/>
    </row>
    <row r="31" spans="2:12" ht="12.75">
      <c r="B31" s="9">
        <v>48</v>
      </c>
      <c r="C31" s="2">
        <v>196554.33612681573</v>
      </c>
      <c r="D31" s="2">
        <v>2679.262425007685</v>
      </c>
      <c r="E31" s="2">
        <v>38125.247142990454</v>
      </c>
      <c r="F31" s="2">
        <v>12232.440740634378</v>
      </c>
      <c r="G31" s="2">
        <v>156207.116740441</v>
      </c>
      <c r="H31" s="2">
        <v>22251.042985424323</v>
      </c>
      <c r="I31" s="2">
        <v>4258.617182152259</v>
      </c>
      <c r="J31" s="2">
        <v>8536.344309374654</v>
      </c>
      <c r="K31" s="2">
        <v>31657.570132821875</v>
      </c>
      <c r="L31" s="101"/>
    </row>
    <row r="32" spans="2:12" ht="12.75">
      <c r="B32" s="9">
        <v>52</v>
      </c>
      <c r="C32" s="2">
        <v>94297.42648432174</v>
      </c>
      <c r="D32" s="2">
        <v>1059.292085469277</v>
      </c>
      <c r="E32" s="2">
        <v>65619.42246596204</v>
      </c>
      <c r="F32" s="2">
        <v>8236.505546887913</v>
      </c>
      <c r="G32" s="2">
        <v>144282.01563338118</v>
      </c>
      <c r="H32" s="2">
        <v>13960.911798122646</v>
      </c>
      <c r="I32" s="2">
        <v>3201.1832342733633</v>
      </c>
      <c r="J32" s="2">
        <v>4321.530875701515</v>
      </c>
      <c r="K32" s="2">
        <v>27171.09788685592</v>
      </c>
      <c r="L32" s="101"/>
    </row>
    <row r="33" spans="2:12" ht="12.75">
      <c r="B33" s="9">
        <v>56</v>
      </c>
      <c r="C33" s="2">
        <v>86427.341560753</v>
      </c>
      <c r="D33" s="2">
        <v>2857.972374149305</v>
      </c>
      <c r="E33" s="2">
        <v>54896.64238123744</v>
      </c>
      <c r="F33" s="2">
        <v>11966.168545494302</v>
      </c>
      <c r="G33" s="2">
        <v>103100.35919517213</v>
      </c>
      <c r="H33" s="2">
        <v>12046.723906205796</v>
      </c>
      <c r="I33" s="2">
        <v>4180.6717714840315</v>
      </c>
      <c r="J33" s="2">
        <v>4189.889001191737</v>
      </c>
      <c r="K33" s="2">
        <v>25404.660879216295</v>
      </c>
      <c r="L33" s="101"/>
    </row>
    <row r="34" spans="2:12" ht="12.75">
      <c r="B34" s="9">
        <v>60</v>
      </c>
      <c r="C34" s="2">
        <v>87184.63407221757</v>
      </c>
      <c r="D34" s="2">
        <v>2271.385640139847</v>
      </c>
      <c r="E34" s="2">
        <v>43791.45463992901</v>
      </c>
      <c r="F34" s="2">
        <v>6305.181645801607</v>
      </c>
      <c r="G34" s="2">
        <v>73746.50485965583</v>
      </c>
      <c r="H34" s="2">
        <v>11595.180663994988</v>
      </c>
      <c r="I34" s="2">
        <v>5706.545604960394</v>
      </c>
      <c r="J34" s="2">
        <v>4534.830283984088</v>
      </c>
      <c r="K34" s="2">
        <v>24987.937788504547</v>
      </c>
      <c r="L34" s="101"/>
    </row>
    <row r="35" spans="2:12" ht="12.75">
      <c r="B35" s="110">
        <v>64</v>
      </c>
      <c r="C35" s="106">
        <v>38887.0937422986</v>
      </c>
      <c r="D35" s="106">
        <v>1009.6790218250984</v>
      </c>
      <c r="E35" s="106">
        <v>21977.83854663273</v>
      </c>
      <c r="F35" s="106">
        <v>6050.2509539506145</v>
      </c>
      <c r="G35" s="106">
        <v>53380.600139179136</v>
      </c>
      <c r="H35" s="106">
        <v>9487.68301219034</v>
      </c>
      <c r="I35" s="106">
        <v>3618.5559048602445</v>
      </c>
      <c r="J35" s="106">
        <v>4267.168735942905</v>
      </c>
      <c r="K35" s="106">
        <v>46959.47653070953</v>
      </c>
      <c r="L35" s="101"/>
    </row>
    <row r="36" spans="2:12" ht="12.75">
      <c r="B36" s="139" t="s">
        <v>89</v>
      </c>
      <c r="C36" s="2">
        <v>21507723.49686054</v>
      </c>
      <c r="D36" s="2">
        <v>1018572.9610974841</v>
      </c>
      <c r="E36" s="2">
        <v>5932791.674455956</v>
      </c>
      <c r="F36" s="2">
        <v>1371908.1927426048</v>
      </c>
      <c r="G36" s="2">
        <v>13290113.738616742</v>
      </c>
      <c r="H36" s="2">
        <v>2736440.855734784</v>
      </c>
      <c r="I36" s="2">
        <v>753158.5999092355</v>
      </c>
      <c r="J36" s="2">
        <v>684709.274894878</v>
      </c>
      <c r="K36" s="2">
        <v>3321713.6394567406</v>
      </c>
      <c r="L36" s="2">
        <f>SUM(C36:K36)</f>
        <v>50617132.43376897</v>
      </c>
    </row>
    <row r="38" spans="1:12" ht="12.75">
      <c r="A38" s="8" t="s">
        <v>74</v>
      </c>
      <c r="B38" s="108" t="s">
        <v>87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40" spans="2:12" ht="12.75">
      <c r="B40" s="110" t="s">
        <v>70</v>
      </c>
      <c r="C40" s="110" t="s">
        <v>61</v>
      </c>
      <c r="D40" s="110" t="s">
        <v>62</v>
      </c>
      <c r="E40" s="110" t="s">
        <v>63</v>
      </c>
      <c r="F40" s="110" t="s">
        <v>64</v>
      </c>
      <c r="G40" s="110" t="s">
        <v>65</v>
      </c>
      <c r="H40" s="110" t="s">
        <v>66</v>
      </c>
      <c r="I40" s="110" t="s">
        <v>67</v>
      </c>
      <c r="J40" s="110" t="s">
        <v>68</v>
      </c>
      <c r="K40" s="110" t="s">
        <v>69</v>
      </c>
      <c r="L40" s="73"/>
    </row>
    <row r="41" spans="2:12" ht="12.75">
      <c r="B41" s="9">
        <v>1</v>
      </c>
      <c r="C41" s="2">
        <v>86389.74582323765</v>
      </c>
      <c r="D41" s="2">
        <v>0</v>
      </c>
      <c r="E41" s="2">
        <v>145898.89827771677</v>
      </c>
      <c r="F41" s="2">
        <v>6607.904900819848</v>
      </c>
      <c r="G41" s="2">
        <v>45275.71854900391</v>
      </c>
      <c r="H41" s="2">
        <v>6299.814714422531</v>
      </c>
      <c r="I41" s="2">
        <v>4152.031067960669</v>
      </c>
      <c r="J41" s="2">
        <v>4979.743383069403</v>
      </c>
      <c r="K41" s="2">
        <v>10613.362514669858</v>
      </c>
      <c r="L41" s="101"/>
    </row>
    <row r="42" spans="2:12" ht="12.75">
      <c r="B42" s="9">
        <v>2</v>
      </c>
      <c r="C42" s="2">
        <v>333522.70656949707</v>
      </c>
      <c r="D42" s="2">
        <v>145.42259482616106</v>
      </c>
      <c r="E42" s="2">
        <v>160671.6974722473</v>
      </c>
      <c r="F42" s="2">
        <v>27909.429547112286</v>
      </c>
      <c r="G42" s="2">
        <v>154650.96846673999</v>
      </c>
      <c r="H42" s="2">
        <v>29632.52579308952</v>
      </c>
      <c r="I42" s="2">
        <v>7197.177328324873</v>
      </c>
      <c r="J42" s="2">
        <v>6429.235942107998</v>
      </c>
      <c r="K42" s="2">
        <v>26327.07339517105</v>
      </c>
      <c r="L42" s="101"/>
    </row>
    <row r="43" spans="2:12" ht="12.75">
      <c r="B43" s="9">
        <v>3</v>
      </c>
      <c r="C43" s="2">
        <v>334968.946754682</v>
      </c>
      <c r="D43" s="2">
        <v>0</v>
      </c>
      <c r="E43" s="2">
        <v>146527.89050056148</v>
      </c>
      <c r="F43" s="2">
        <v>37594.55735834049</v>
      </c>
      <c r="G43" s="2">
        <v>172036.87967380142</v>
      </c>
      <c r="H43" s="2">
        <v>35102.0514860049</v>
      </c>
      <c r="I43" s="2">
        <v>11216.436334995726</v>
      </c>
      <c r="J43" s="2">
        <v>6618.321197616141</v>
      </c>
      <c r="K43" s="2">
        <v>33913.152016132386</v>
      </c>
      <c r="L43" s="101"/>
    </row>
    <row r="44" spans="2:12" ht="12.75">
      <c r="B44" s="9">
        <v>4</v>
      </c>
      <c r="C44" s="2">
        <v>415063.33645300847</v>
      </c>
      <c r="D44" s="2">
        <v>18.644753163244598</v>
      </c>
      <c r="E44" s="2">
        <v>170714.0943234305</v>
      </c>
      <c r="F44" s="2">
        <v>33526.07986426512</v>
      </c>
      <c r="G44" s="2">
        <v>225570.96095648204</v>
      </c>
      <c r="H44" s="2">
        <v>40665.67567900387</v>
      </c>
      <c r="I44" s="2">
        <v>8705.019095564556</v>
      </c>
      <c r="J44" s="2">
        <v>19576.649819925773</v>
      </c>
      <c r="K44" s="2">
        <v>36257.34576847625</v>
      </c>
      <c r="L44" s="101"/>
    </row>
    <row r="45" spans="2:12" ht="12.75">
      <c r="B45" s="9">
        <v>5</v>
      </c>
      <c r="C45" s="2">
        <v>447062.30066104454</v>
      </c>
      <c r="D45" s="2">
        <v>11168.438882198036</v>
      </c>
      <c r="E45" s="2">
        <v>162113.1143630599</v>
      </c>
      <c r="F45" s="2">
        <v>28166.8602180257</v>
      </c>
      <c r="G45" s="2">
        <v>225922.93609477486</v>
      </c>
      <c r="H45" s="2">
        <v>39436.17364721426</v>
      </c>
      <c r="I45" s="2">
        <v>31627.120665927334</v>
      </c>
      <c r="J45" s="2">
        <v>11084.93164176305</v>
      </c>
      <c r="K45" s="2">
        <v>45861.68980346389</v>
      </c>
      <c r="L45" s="101"/>
    </row>
    <row r="46" spans="2:12" ht="12.75">
      <c r="B46" s="9">
        <v>6</v>
      </c>
      <c r="C46" s="2">
        <v>296154.8872564478</v>
      </c>
      <c r="D46" s="2">
        <v>8345.839148621948</v>
      </c>
      <c r="E46" s="2">
        <v>62259.036993749774</v>
      </c>
      <c r="F46" s="2">
        <v>28510.778950986645</v>
      </c>
      <c r="G46" s="2">
        <v>169274.18528219097</v>
      </c>
      <c r="H46" s="2">
        <v>22902.323769979495</v>
      </c>
      <c r="I46" s="2">
        <v>26700.135404607594</v>
      </c>
      <c r="J46" s="2">
        <v>6117.184865727685</v>
      </c>
      <c r="K46" s="2">
        <v>19511.65237892227</v>
      </c>
      <c r="L46" s="101"/>
    </row>
    <row r="47" spans="2:12" ht="12.75">
      <c r="B47" s="9">
        <v>7</v>
      </c>
      <c r="C47" s="2">
        <v>385113.1849491748</v>
      </c>
      <c r="D47" s="2">
        <v>8437.575013101943</v>
      </c>
      <c r="E47" s="2">
        <v>178351.78903735097</v>
      </c>
      <c r="F47" s="2">
        <v>23319.92135828689</v>
      </c>
      <c r="G47" s="2">
        <v>170379.24923131656</v>
      </c>
      <c r="H47" s="2">
        <v>26093.653666500162</v>
      </c>
      <c r="I47" s="2">
        <v>12783.292454864053</v>
      </c>
      <c r="J47" s="2">
        <v>9451.269095895641</v>
      </c>
      <c r="K47" s="2">
        <v>27120.14065627572</v>
      </c>
      <c r="L47" s="101"/>
    </row>
    <row r="48" spans="2:12" ht="12.75">
      <c r="B48" s="9">
        <v>8</v>
      </c>
      <c r="C48" s="2">
        <v>360621.006717575</v>
      </c>
      <c r="D48" s="2">
        <v>12435.15844061227</v>
      </c>
      <c r="E48" s="2">
        <v>105702.7397265974</v>
      </c>
      <c r="F48" s="2">
        <v>24306.053903092714</v>
      </c>
      <c r="G48" s="2">
        <v>137751.28177042544</v>
      </c>
      <c r="H48" s="2">
        <v>22984.45751409429</v>
      </c>
      <c r="I48" s="2">
        <v>18108.189497144755</v>
      </c>
      <c r="J48" s="2">
        <v>20826.564596294993</v>
      </c>
      <c r="K48" s="2">
        <v>23005.47994816021</v>
      </c>
      <c r="L48" s="101"/>
    </row>
    <row r="49" spans="2:12" ht="12.75">
      <c r="B49" s="9">
        <v>12</v>
      </c>
      <c r="C49" s="2">
        <v>971668.2057809706</v>
      </c>
      <c r="D49" s="2">
        <v>24746.527104677123</v>
      </c>
      <c r="E49" s="2">
        <v>239358.53288739637</v>
      </c>
      <c r="F49" s="2">
        <v>58506.852663425896</v>
      </c>
      <c r="G49" s="2">
        <v>433368.37483016064</v>
      </c>
      <c r="H49" s="2">
        <v>99720.90873703995</v>
      </c>
      <c r="I49" s="2">
        <v>29633.615787766772</v>
      </c>
      <c r="J49" s="2">
        <v>15749.545046206651</v>
      </c>
      <c r="K49" s="2">
        <v>79117.92070249635</v>
      </c>
      <c r="L49" s="101"/>
    </row>
    <row r="50" spans="2:12" ht="12.75">
      <c r="B50" s="9">
        <v>16</v>
      </c>
      <c r="C50" s="2">
        <v>698140.4243388324</v>
      </c>
      <c r="D50" s="2">
        <v>1913.8860100280906</v>
      </c>
      <c r="E50" s="2">
        <v>289333.03549246374</v>
      </c>
      <c r="F50" s="2">
        <v>60620.90143791767</v>
      </c>
      <c r="G50" s="2">
        <v>340753.13204116386</v>
      </c>
      <c r="H50" s="2">
        <v>58795.0323258021</v>
      </c>
      <c r="I50" s="2">
        <v>48379.836376724365</v>
      </c>
      <c r="J50" s="2">
        <v>19741.017654468757</v>
      </c>
      <c r="K50" s="2">
        <v>57425.97488735191</v>
      </c>
      <c r="L50" s="101"/>
    </row>
    <row r="51" spans="2:12" ht="12.75">
      <c r="B51" s="9">
        <v>20</v>
      </c>
      <c r="C51" s="2">
        <v>411209.9790039504</v>
      </c>
      <c r="D51" s="2">
        <v>5941.63624311884</v>
      </c>
      <c r="E51" s="2">
        <v>144665.76116323916</v>
      </c>
      <c r="F51" s="2">
        <v>28829.36688242758</v>
      </c>
      <c r="G51" s="2">
        <v>260939.4896776564</v>
      </c>
      <c r="H51" s="2">
        <v>40436.04005296927</v>
      </c>
      <c r="I51" s="2">
        <v>7172.871957134623</v>
      </c>
      <c r="J51" s="2">
        <v>8200.656757995373</v>
      </c>
      <c r="K51" s="2">
        <v>39134.61683777791</v>
      </c>
      <c r="L51" s="101"/>
    </row>
    <row r="52" spans="2:12" ht="12.75">
      <c r="B52" s="9">
        <v>24</v>
      </c>
      <c r="C52" s="2">
        <v>279782.9681228027</v>
      </c>
      <c r="D52" s="2">
        <v>2190.8797444983406</v>
      </c>
      <c r="E52" s="2">
        <v>211489.329123073</v>
      </c>
      <c r="F52" s="2">
        <v>16908.140659430657</v>
      </c>
      <c r="G52" s="2">
        <v>177205.22392270924</v>
      </c>
      <c r="H52" s="2">
        <v>35868.0652560819</v>
      </c>
      <c r="I52" s="2">
        <v>24333.798809578602</v>
      </c>
      <c r="J52" s="2">
        <v>7109.1546744226325</v>
      </c>
      <c r="K52" s="2">
        <v>43056.31920782495</v>
      </c>
      <c r="L52" s="101"/>
    </row>
    <row r="53" spans="2:12" ht="12.75">
      <c r="B53" s="9">
        <v>28</v>
      </c>
      <c r="C53" s="2">
        <v>241550.0837970462</v>
      </c>
      <c r="D53" s="2">
        <v>17272.063394391622</v>
      </c>
      <c r="E53" s="2">
        <v>65475.07466076286</v>
      </c>
      <c r="F53" s="2">
        <v>17145.392834729322</v>
      </c>
      <c r="G53" s="2">
        <v>151267.2115046729</v>
      </c>
      <c r="H53" s="2">
        <v>31505.82228565364</v>
      </c>
      <c r="I53" s="2">
        <v>7047.005763278376</v>
      </c>
      <c r="J53" s="2">
        <v>4801.0763277084625</v>
      </c>
      <c r="K53" s="2">
        <v>19656.581989141767</v>
      </c>
      <c r="L53" s="101"/>
    </row>
    <row r="54" spans="2:12" ht="12.75">
      <c r="B54" s="9">
        <v>32</v>
      </c>
      <c r="C54" s="2">
        <v>213770.39156510585</v>
      </c>
      <c r="D54" s="2">
        <v>17258.37483463445</v>
      </c>
      <c r="E54" s="2">
        <v>79351.58823694848</v>
      </c>
      <c r="F54" s="2">
        <v>11050.939095605805</v>
      </c>
      <c r="G54" s="2">
        <v>84496.48480633963</v>
      </c>
      <c r="H54" s="2">
        <v>22168.67020568494</v>
      </c>
      <c r="I54" s="2">
        <v>5535.795019372409</v>
      </c>
      <c r="J54" s="2">
        <v>7178.368035784281</v>
      </c>
      <c r="K54" s="2">
        <v>17748.672625797353</v>
      </c>
      <c r="L54" s="101"/>
    </row>
    <row r="55" spans="2:12" ht="12.75">
      <c r="B55" s="9">
        <v>36</v>
      </c>
      <c r="C55" s="2">
        <v>153315.04255264183</v>
      </c>
      <c r="D55" s="2">
        <v>12611.767343989806</v>
      </c>
      <c r="E55" s="2">
        <v>69637.68336596647</v>
      </c>
      <c r="F55" s="2">
        <v>8207.234608282935</v>
      </c>
      <c r="G55" s="2">
        <v>88280.69905236039</v>
      </c>
      <c r="H55" s="2">
        <v>34551.40555166461</v>
      </c>
      <c r="I55" s="2">
        <v>2448.9771922401724</v>
      </c>
      <c r="J55" s="2">
        <v>4878.337303462673</v>
      </c>
      <c r="K55" s="2">
        <v>23382.709034352934</v>
      </c>
      <c r="L55" s="101"/>
    </row>
    <row r="56" spans="2:12" ht="12.75">
      <c r="B56" s="9">
        <v>40</v>
      </c>
      <c r="C56" s="2">
        <v>154149.24791071095</v>
      </c>
      <c r="D56" s="2">
        <v>6701.336240129502</v>
      </c>
      <c r="E56" s="2">
        <v>57348.909283933506</v>
      </c>
      <c r="F56" s="2">
        <v>19097.981102907837</v>
      </c>
      <c r="G56" s="2">
        <v>75648.4997200825</v>
      </c>
      <c r="H56" s="2">
        <v>14942.64717792183</v>
      </c>
      <c r="I56" s="2">
        <v>7768.352637470538</v>
      </c>
      <c r="J56" s="2">
        <v>3244.7990589113156</v>
      </c>
      <c r="K56" s="2">
        <v>15746.762052271994</v>
      </c>
      <c r="L56" s="101"/>
    </row>
    <row r="57" spans="2:12" ht="12.75">
      <c r="B57" s="9">
        <v>44</v>
      </c>
      <c r="C57" s="2">
        <v>89464.89691361673</v>
      </c>
      <c r="D57" s="2">
        <v>2188.4432357156375</v>
      </c>
      <c r="E57" s="2">
        <v>38940.50773998825</v>
      </c>
      <c r="F57" s="2">
        <v>10293.33056589312</v>
      </c>
      <c r="G57" s="2">
        <v>60078.276276211785</v>
      </c>
      <c r="H57" s="2">
        <v>7416.153405663708</v>
      </c>
      <c r="I57" s="2">
        <v>14958.274420662447</v>
      </c>
      <c r="J57" s="2">
        <v>3052.9655516495773</v>
      </c>
      <c r="K57" s="2">
        <v>19837.579111542047</v>
      </c>
      <c r="L57" s="101"/>
    </row>
    <row r="58" spans="2:12" ht="12.75">
      <c r="B58" s="9">
        <v>48</v>
      </c>
      <c r="C58" s="2">
        <v>72077.7215176682</v>
      </c>
      <c r="D58" s="2">
        <v>6025.271582221063</v>
      </c>
      <c r="E58" s="2">
        <v>1040.6153822828812</v>
      </c>
      <c r="F58" s="2">
        <v>180.66473676128615</v>
      </c>
      <c r="G58" s="2">
        <v>2001.117151514705</v>
      </c>
      <c r="H58" s="2">
        <v>12692.735815287846</v>
      </c>
      <c r="I58" s="2">
        <v>3686.0241092695073</v>
      </c>
      <c r="J58" s="2">
        <v>851.9579608106409</v>
      </c>
      <c r="K58" s="2">
        <v>11086.974593021227</v>
      </c>
      <c r="L58" s="101"/>
    </row>
    <row r="59" spans="2:12" ht="12.75">
      <c r="B59" s="9">
        <v>52</v>
      </c>
      <c r="C59" s="2">
        <v>49380.41795647621</v>
      </c>
      <c r="D59" s="2">
        <v>3734.7178395917276</v>
      </c>
      <c r="E59" s="2">
        <v>8825.913276285515</v>
      </c>
      <c r="F59" s="2">
        <v>4054.8156251535925</v>
      </c>
      <c r="G59" s="2">
        <v>37315.288613340184</v>
      </c>
      <c r="H59" s="2">
        <v>8891.374420804605</v>
      </c>
      <c r="I59" s="2">
        <v>1446.925689971797</v>
      </c>
      <c r="J59" s="2">
        <v>2833.866404355129</v>
      </c>
      <c r="K59" s="2">
        <v>3833.3776561830946</v>
      </c>
      <c r="L59" s="101"/>
    </row>
    <row r="60" spans="2:12" ht="12.75">
      <c r="B60" s="9">
        <v>56</v>
      </c>
      <c r="C60" s="2">
        <v>57544.26423446696</v>
      </c>
      <c r="D60" s="2">
        <v>0</v>
      </c>
      <c r="E60" s="2">
        <v>8119.930240135966</v>
      </c>
      <c r="F60" s="2">
        <v>2315.7923829649676</v>
      </c>
      <c r="G60" s="2">
        <v>27648.82273604677</v>
      </c>
      <c r="H60" s="2">
        <v>10383.858432110195</v>
      </c>
      <c r="I60" s="2">
        <v>716.163514400481</v>
      </c>
      <c r="J60" s="2">
        <v>1284.249061684043</v>
      </c>
      <c r="K60" s="2">
        <v>16291.767473856615</v>
      </c>
      <c r="L60" s="101"/>
    </row>
    <row r="61" spans="2:12" ht="12.75">
      <c r="B61" s="9">
        <v>60</v>
      </c>
      <c r="C61" s="2">
        <v>37044.01708746681</v>
      </c>
      <c r="D61" s="2">
        <v>2749.6148519872613</v>
      </c>
      <c r="E61" s="2">
        <v>7310.090047898617</v>
      </c>
      <c r="F61" s="2">
        <v>3210.461505073274</v>
      </c>
      <c r="G61" s="2">
        <v>29590.9322377317</v>
      </c>
      <c r="H61" s="2">
        <v>4736.806930591548</v>
      </c>
      <c r="I61" s="2">
        <v>4304.189951994441</v>
      </c>
      <c r="J61" s="2">
        <v>3627.807056491474</v>
      </c>
      <c r="K61" s="2">
        <v>10541.657805856903</v>
      </c>
      <c r="L61" s="101"/>
    </row>
    <row r="62" spans="2:12" ht="12.75">
      <c r="B62" s="110">
        <v>64</v>
      </c>
      <c r="C62" s="106">
        <v>31954.464398352233</v>
      </c>
      <c r="D62" s="106">
        <v>6025.271582221063</v>
      </c>
      <c r="E62" s="106">
        <v>5062.683809257574</v>
      </c>
      <c r="F62" s="106">
        <v>2314.849327649028</v>
      </c>
      <c r="G62" s="106">
        <v>17715.076155541694</v>
      </c>
      <c r="H62" s="106">
        <v>7026.665556731619</v>
      </c>
      <c r="I62" s="106">
        <v>1620.6892615155027</v>
      </c>
      <c r="J62" s="106">
        <v>832.2601180486832</v>
      </c>
      <c r="K62" s="106">
        <v>19217.17319348349</v>
      </c>
      <c r="L62" s="101"/>
    </row>
    <row r="63" spans="2:12" ht="12.75">
      <c r="B63" s="139" t="s">
        <v>89</v>
      </c>
      <c r="C63" s="2">
        <v>6119948.240364776</v>
      </c>
      <c r="D63" s="2">
        <v>149910.86883972812</v>
      </c>
      <c r="E63" s="2">
        <v>2358198.9154043472</v>
      </c>
      <c r="F63" s="2">
        <v>452678.30952915276</v>
      </c>
      <c r="G63" s="2">
        <v>3087170.808750267</v>
      </c>
      <c r="H63" s="2">
        <v>612252.8624243166</v>
      </c>
      <c r="I63" s="2">
        <v>279541.9223407696</v>
      </c>
      <c r="J63" s="2">
        <v>168469.96155440033</v>
      </c>
      <c r="K63" s="2">
        <v>598687.98365223</v>
      </c>
      <c r="L63" s="2">
        <f>SUM(C63:K63)</f>
        <v>13826859.872859986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83" r:id="rId1"/>
  <headerFooter alignWithMargins="0">
    <oddHeader>&amp;C&amp;"Arial,Bold"&amp;A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088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7.00390625" style="0" customWidth="1"/>
    <col min="2" max="2" width="11.140625" style="0" customWidth="1"/>
    <col min="3" max="4" width="10.140625" style="0" customWidth="1"/>
    <col min="5" max="5" width="11.57421875" style="0" bestFit="1" customWidth="1"/>
    <col min="6" max="6" width="5.8515625" style="0" customWidth="1"/>
    <col min="7" max="7" width="11.57421875" style="0" bestFit="1" customWidth="1"/>
    <col min="8" max="8" width="11.140625" style="0" customWidth="1"/>
    <col min="9" max="9" width="11.57421875" style="0" bestFit="1" customWidth="1"/>
    <col min="10" max="11" width="11.57421875" style="82" customWidth="1"/>
    <col min="12" max="12" width="11.57421875" style="82" bestFit="1" customWidth="1"/>
    <col min="13" max="13" width="11.57421875" style="0" bestFit="1" customWidth="1"/>
    <col min="14" max="14" width="11.57421875" style="0" customWidth="1"/>
    <col min="15" max="15" width="15.00390625" style="0" customWidth="1"/>
    <col min="16" max="16" width="18.140625" style="0" customWidth="1"/>
    <col min="17" max="17" width="2.7109375" style="0" customWidth="1"/>
    <col min="18" max="18" width="12.421875" style="0" customWidth="1"/>
    <col min="19" max="19" width="11.421875" style="0" customWidth="1"/>
    <col min="20" max="20" width="12.8515625" style="0" customWidth="1"/>
    <col min="21" max="21" width="7.57421875" style="0" bestFit="1" customWidth="1"/>
    <col min="22" max="22" width="14.57421875" style="111" customWidth="1"/>
    <col min="23" max="23" width="14.57421875" style="111" bestFit="1" customWidth="1"/>
    <col min="24" max="24" width="17.00390625" style="0" bestFit="1" customWidth="1"/>
    <col min="25" max="25" width="10.140625" style="0" customWidth="1"/>
    <col min="26" max="26" width="11.421875" style="0" bestFit="1" customWidth="1"/>
    <col min="27" max="27" width="11.140625" style="0" customWidth="1"/>
    <col min="28" max="28" width="3.7109375" style="0" customWidth="1"/>
    <col min="29" max="29" width="12.7109375" style="0" customWidth="1"/>
    <col min="30" max="30" width="3.7109375" style="0" customWidth="1"/>
    <col min="32" max="32" width="10.140625" style="0" bestFit="1" customWidth="1"/>
    <col min="33" max="33" width="11.57421875" style="0" bestFit="1" customWidth="1"/>
    <col min="34" max="34" width="3.7109375" style="0" customWidth="1"/>
    <col min="35" max="35" width="10.140625" style="0" bestFit="1" customWidth="1"/>
    <col min="37" max="37" width="11.57421875" style="0" bestFit="1" customWidth="1"/>
    <col min="38" max="38" width="10.140625" style="0" bestFit="1" customWidth="1"/>
    <col min="40" max="40" width="10.140625" style="0" customWidth="1"/>
    <col min="41" max="41" width="10.00390625" style="0" customWidth="1"/>
    <col min="42" max="42" width="11.57421875" style="0" customWidth="1"/>
    <col min="43" max="43" width="3.7109375" style="0" customWidth="1"/>
    <col min="44" max="44" width="12.7109375" style="0" bestFit="1" customWidth="1"/>
    <col min="45" max="45" width="10.140625" style="0" bestFit="1" customWidth="1"/>
    <col min="47" max="48" width="7.57421875" style="0" customWidth="1"/>
    <col min="52" max="52" width="2.28125" style="0" customWidth="1"/>
    <col min="53" max="53" width="10.140625" style="0" bestFit="1" customWidth="1"/>
    <col min="54" max="54" width="7.57421875" style="0" customWidth="1"/>
    <col min="56" max="56" width="7.57421875" style="0" customWidth="1"/>
    <col min="57" max="57" width="10.140625" style="0" bestFit="1" customWidth="1"/>
    <col min="59" max="60" width="7.57421875" style="0" customWidth="1"/>
    <col min="65" max="65" width="3.00390625" style="0" customWidth="1"/>
    <col min="67" max="67" width="7.57421875" style="0" customWidth="1"/>
    <col min="69" max="69" width="7.57421875" style="0" customWidth="1"/>
    <col min="70" max="70" width="10.140625" style="0" bestFit="1" customWidth="1"/>
    <col min="71" max="74" width="7.57421875" style="0" customWidth="1"/>
    <col min="104" max="104" width="9.57421875" style="0" bestFit="1" customWidth="1"/>
    <col min="109" max="109" width="11.140625" style="0" bestFit="1" customWidth="1"/>
    <col min="111" max="111" width="10.140625" style="0" bestFit="1" customWidth="1"/>
  </cols>
  <sheetData>
    <row r="1" spans="1:107" ht="18">
      <c r="A1" s="143" t="s">
        <v>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6"/>
      <c r="AF1" s="144"/>
      <c r="AG1" s="144"/>
      <c r="AH1" s="144"/>
      <c r="AJ1" s="144"/>
      <c r="AK1" s="144"/>
      <c r="AL1" s="144"/>
      <c r="CZ1" s="140"/>
      <c r="DA1" s="140"/>
      <c r="DB1" s="140"/>
      <c r="DC1" s="140"/>
    </row>
    <row r="2" spans="1:113" ht="12.75">
      <c r="A2" s="142" t="s">
        <v>25</v>
      </c>
      <c r="B2" s="142"/>
      <c r="C2" s="142"/>
      <c r="D2" s="142"/>
      <c r="G2" s="11" t="s">
        <v>26</v>
      </c>
      <c r="H2" s="11" t="str">
        <f>G2</f>
        <v>2008</v>
      </c>
      <c r="I2" s="11" t="str">
        <f>H2</f>
        <v>2008</v>
      </c>
      <c r="J2" s="77" t="s">
        <v>27</v>
      </c>
      <c r="K2" s="77" t="s">
        <v>27</v>
      </c>
      <c r="L2" s="77" t="s">
        <v>27</v>
      </c>
      <c r="M2" s="11"/>
      <c r="N2" s="10" t="str">
        <f>J2</f>
        <v>Proposed 09</v>
      </c>
      <c r="O2" s="11" t="str">
        <f>J2</f>
        <v>Proposed 09</v>
      </c>
      <c r="P2" s="11" t="str">
        <f>J2</f>
        <v>Proposed 09</v>
      </c>
      <c r="R2" s="10" t="s">
        <v>26</v>
      </c>
      <c r="S2" s="11" t="s">
        <v>26</v>
      </c>
      <c r="T2" s="11" t="s">
        <v>26</v>
      </c>
      <c r="U2" s="11"/>
      <c r="V2" s="11" t="str">
        <f>J2</f>
        <v>Proposed 09</v>
      </c>
      <c r="W2" s="11" t="str">
        <f>T2</f>
        <v>2008</v>
      </c>
      <c r="X2" s="142"/>
      <c r="Y2" s="142"/>
      <c r="Z2" s="142"/>
      <c r="AB2" s="142"/>
      <c r="AC2" s="142"/>
      <c r="AD2" s="142"/>
      <c r="AE2" s="9"/>
      <c r="AF2" s="142"/>
      <c r="AG2" s="142"/>
      <c r="AH2" s="142"/>
      <c r="AI2" s="9"/>
      <c r="AJ2" s="10"/>
      <c r="AK2" s="11"/>
      <c r="AL2" s="11"/>
      <c r="AM2" s="11"/>
      <c r="AN2" s="11"/>
      <c r="AP2" s="10"/>
      <c r="AQ2" s="11"/>
      <c r="AR2" s="11"/>
      <c r="AU2" s="11"/>
      <c r="AV2" s="11"/>
      <c r="AW2" s="11"/>
      <c r="AX2" s="11"/>
      <c r="AY2" s="11"/>
      <c r="BA2" s="142"/>
      <c r="BB2" s="142"/>
      <c r="BC2" s="142"/>
      <c r="BD2" s="142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F2" s="142"/>
      <c r="DG2" s="142"/>
      <c r="DH2" s="142"/>
      <c r="DI2" s="142"/>
    </row>
    <row r="3" spans="1:113" ht="12.75">
      <c r="A3" s="9" t="s">
        <v>28</v>
      </c>
      <c r="B3" s="9" t="s">
        <v>29</v>
      </c>
      <c r="C3" s="9" t="s">
        <v>30</v>
      </c>
      <c r="D3" s="9" t="s">
        <v>31</v>
      </c>
      <c r="F3" s="9" t="s">
        <v>32</v>
      </c>
      <c r="G3" s="12" t="s">
        <v>33</v>
      </c>
      <c r="H3" s="12" t="s">
        <v>33</v>
      </c>
      <c r="I3" s="12" t="s">
        <v>33</v>
      </c>
      <c r="J3" s="12" t="s">
        <v>33</v>
      </c>
      <c r="K3" s="12" t="s">
        <v>33</v>
      </c>
      <c r="L3" s="12" t="s">
        <v>33</v>
      </c>
      <c r="M3" s="12"/>
      <c r="N3" s="12" t="s">
        <v>0</v>
      </c>
      <c r="O3" s="12" t="s">
        <v>0</v>
      </c>
      <c r="P3" s="12" t="s">
        <v>0</v>
      </c>
      <c r="R3" s="12" t="s">
        <v>0</v>
      </c>
      <c r="S3" s="12" t="s">
        <v>0</v>
      </c>
      <c r="T3" s="12" t="s">
        <v>0</v>
      </c>
      <c r="U3" s="12"/>
      <c r="V3" s="12" t="s">
        <v>0</v>
      </c>
      <c r="W3" s="12" t="s">
        <v>0</v>
      </c>
      <c r="X3" s="142"/>
      <c r="Y3" s="142"/>
      <c r="Z3" s="142"/>
      <c r="AB3" s="142"/>
      <c r="AC3" s="142"/>
      <c r="AD3" s="142"/>
      <c r="AE3" s="9"/>
      <c r="AF3" s="142"/>
      <c r="AG3" s="142"/>
      <c r="AH3" s="142"/>
      <c r="AI3" s="9"/>
      <c r="AJ3" s="12"/>
      <c r="AK3" s="12"/>
      <c r="AL3" s="12"/>
      <c r="AM3" s="12"/>
      <c r="AN3" s="12"/>
      <c r="AP3" s="12"/>
      <c r="AQ3" s="11"/>
      <c r="AR3" s="11"/>
      <c r="AU3" s="12"/>
      <c r="AV3" s="12"/>
      <c r="AW3" s="12"/>
      <c r="AX3" s="12"/>
      <c r="AY3" s="12"/>
      <c r="BA3" s="9"/>
      <c r="BB3" s="9"/>
      <c r="BC3" s="9"/>
      <c r="BD3" s="9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F3" s="9"/>
      <c r="DG3" s="9"/>
      <c r="DH3" s="9"/>
      <c r="DI3" s="9"/>
    </row>
    <row r="4" spans="1:113" ht="12.75">
      <c r="A4" s="1"/>
      <c r="B4" s="1"/>
      <c r="C4" s="1"/>
      <c r="D4" s="1"/>
      <c r="F4" s="1"/>
      <c r="G4" s="13" t="s">
        <v>34</v>
      </c>
      <c r="H4" s="13" t="s">
        <v>35</v>
      </c>
      <c r="I4" s="13" t="s">
        <v>90</v>
      </c>
      <c r="J4" s="78" t="s">
        <v>34</v>
      </c>
      <c r="K4" s="78" t="s">
        <v>35</v>
      </c>
      <c r="L4" s="13" t="s">
        <v>90</v>
      </c>
      <c r="M4" s="13"/>
      <c r="N4" s="13" t="s">
        <v>34</v>
      </c>
      <c r="O4" s="13" t="s">
        <v>35</v>
      </c>
      <c r="P4" s="13" t="s">
        <v>90</v>
      </c>
      <c r="R4" s="13" t="s">
        <v>34</v>
      </c>
      <c r="S4" s="13" t="s">
        <v>35</v>
      </c>
      <c r="T4" s="13" t="s">
        <v>90</v>
      </c>
      <c r="U4" s="13"/>
      <c r="V4" s="13" t="s">
        <v>36</v>
      </c>
      <c r="W4" s="13" t="s">
        <v>36</v>
      </c>
      <c r="X4" s="13"/>
      <c r="Y4" s="13"/>
      <c r="Z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P4" s="13"/>
      <c r="AQ4" s="13"/>
      <c r="AR4" s="13"/>
      <c r="AU4" s="13"/>
      <c r="AV4" s="13"/>
      <c r="AW4" s="13"/>
      <c r="AX4" s="13"/>
      <c r="AY4" s="13"/>
      <c r="BA4" s="1"/>
      <c r="BB4" s="1"/>
      <c r="BC4" s="1"/>
      <c r="BD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F4" s="1"/>
      <c r="DG4" s="1"/>
      <c r="DH4" s="1"/>
      <c r="DI4" s="1"/>
    </row>
    <row r="5" spans="1:113" ht="12.75">
      <c r="A5" s="1">
        <v>1</v>
      </c>
      <c r="B5" s="2">
        <v>126644098.60979433</v>
      </c>
      <c r="C5" s="2">
        <v>606169.3497469244</v>
      </c>
      <c r="D5" s="2">
        <v>86389.74582323765</v>
      </c>
      <c r="E5" s="79"/>
      <c r="F5" s="1">
        <v>1</v>
      </c>
      <c r="G5" s="16">
        <v>0.72</v>
      </c>
      <c r="H5" s="3">
        <v>0.98</v>
      </c>
      <c r="I5" s="3">
        <v>1.18</v>
      </c>
      <c r="J5" s="80">
        <v>0.75</v>
      </c>
      <c r="K5" s="81">
        <v>1.03</v>
      </c>
      <c r="L5" s="81">
        <v>1.23</v>
      </c>
      <c r="M5" s="4"/>
      <c r="N5" s="5">
        <f aca="true" t="shared" si="0" ref="N5:P27">B5*J5</f>
        <v>94983073.95734575</v>
      </c>
      <c r="O5" s="5">
        <f t="shared" si="0"/>
        <v>624354.4302393321</v>
      </c>
      <c r="P5" s="5">
        <f t="shared" si="0"/>
        <v>106259.3873625823</v>
      </c>
      <c r="Q5" s="4"/>
      <c r="R5" s="5">
        <f aca="true" t="shared" si="1" ref="R5:T20">B5*G5</f>
        <v>91183750.99905191</v>
      </c>
      <c r="S5" s="5">
        <f t="shared" si="1"/>
        <v>594045.9627519859</v>
      </c>
      <c r="T5" s="5">
        <f t="shared" si="1"/>
        <v>101939.90007142043</v>
      </c>
      <c r="U5" s="5"/>
      <c r="V5" s="5">
        <f>SUM(N5:P5)</f>
        <v>95713687.77494767</v>
      </c>
      <c r="W5" s="5">
        <f>SUM(R5:T5)</f>
        <v>91879736.86187533</v>
      </c>
      <c r="X5" s="4"/>
      <c r="Y5" s="4"/>
      <c r="Z5" s="4"/>
      <c r="AA5" s="17"/>
      <c r="AB5" s="18"/>
      <c r="AC5" s="18"/>
      <c r="AD5" s="18"/>
      <c r="AE5" s="18"/>
      <c r="AF5" s="5"/>
      <c r="AG5" s="5"/>
      <c r="AH5" s="5"/>
      <c r="AI5" s="5"/>
      <c r="AJ5" s="5"/>
      <c r="AK5" s="5"/>
      <c r="AL5" s="4"/>
      <c r="AM5" s="4"/>
      <c r="AN5" s="4"/>
      <c r="AP5" s="3"/>
      <c r="AU5" s="5"/>
      <c r="AV5" s="5"/>
      <c r="AW5" s="5"/>
      <c r="AX5" s="5"/>
      <c r="AY5" s="5"/>
      <c r="BA5" s="1"/>
      <c r="BB5" s="2"/>
      <c r="BC5" s="2"/>
      <c r="BD5" s="2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F5" s="1"/>
      <c r="DG5" s="2"/>
      <c r="DH5" s="2"/>
      <c r="DI5" s="2"/>
    </row>
    <row r="6" spans="1:113" ht="12.75">
      <c r="A6" s="1">
        <v>2</v>
      </c>
      <c r="B6" s="2">
        <v>11099552.62558581</v>
      </c>
      <c r="C6" s="2">
        <v>1329181.1689488818</v>
      </c>
      <c r="D6" s="2">
        <v>333522.70656949707</v>
      </c>
      <c r="F6" s="1">
        <v>2</v>
      </c>
      <c r="G6" s="16">
        <v>0.96</v>
      </c>
      <c r="H6" s="3">
        <v>1.22</v>
      </c>
      <c r="I6" s="3">
        <v>1.42</v>
      </c>
      <c r="J6" s="80">
        <v>1</v>
      </c>
      <c r="K6" s="81">
        <v>1.29</v>
      </c>
      <c r="L6" s="81">
        <v>1.49</v>
      </c>
      <c r="M6" s="4"/>
      <c r="N6" s="5">
        <f t="shared" si="0"/>
        <v>11099552.62558581</v>
      </c>
      <c r="O6" s="5">
        <f t="shared" si="0"/>
        <v>1714643.7079440576</v>
      </c>
      <c r="P6" s="5">
        <f t="shared" si="0"/>
        <v>496948.83278855064</v>
      </c>
      <c r="Q6" s="4"/>
      <c r="R6" s="5">
        <f t="shared" si="1"/>
        <v>10655570.520562377</v>
      </c>
      <c r="S6" s="5">
        <f t="shared" si="1"/>
        <v>1621601.0261176357</v>
      </c>
      <c r="T6" s="5">
        <f t="shared" si="1"/>
        <v>473602.2433286858</v>
      </c>
      <c r="U6" s="5"/>
      <c r="V6" s="5">
        <f aca="true" t="shared" si="2" ref="V6:V27">SUM(N6:P6)</f>
        <v>13311145.166318418</v>
      </c>
      <c r="W6" s="5">
        <f aca="true" t="shared" si="3" ref="W6:W27">SUM(R6:T6)</f>
        <v>12750773.790008698</v>
      </c>
      <c r="X6" s="4"/>
      <c r="Y6" s="4"/>
      <c r="Z6" s="4"/>
      <c r="AA6" s="17"/>
      <c r="AB6" s="18"/>
      <c r="AC6" s="18"/>
      <c r="AD6" s="18"/>
      <c r="AE6" s="18"/>
      <c r="AF6" s="5"/>
      <c r="AG6" s="5"/>
      <c r="AH6" s="5"/>
      <c r="AJ6" s="5"/>
      <c r="AL6" s="4"/>
      <c r="AM6" s="4"/>
      <c r="AN6" s="4"/>
      <c r="AP6" s="3"/>
      <c r="AU6" s="5"/>
      <c r="AV6" s="5"/>
      <c r="AW6" s="5"/>
      <c r="AX6" s="5"/>
      <c r="AY6" s="5"/>
      <c r="BA6" s="1"/>
      <c r="BB6" s="2"/>
      <c r="BC6" s="2"/>
      <c r="BD6" s="2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F6" s="1"/>
      <c r="DG6" s="2"/>
      <c r="DH6" s="2"/>
      <c r="DI6" s="2"/>
    </row>
    <row r="7" spans="1:113" ht="12.75">
      <c r="A7" s="1">
        <v>3</v>
      </c>
      <c r="B7" s="2">
        <v>3970928.7500940613</v>
      </c>
      <c r="C7" s="2">
        <v>911849.029305691</v>
      </c>
      <c r="D7" s="2">
        <v>334968.946754682</v>
      </c>
      <c r="F7" s="1">
        <v>3</v>
      </c>
      <c r="G7" s="16">
        <v>1.2</v>
      </c>
      <c r="H7" s="3">
        <v>1.46</v>
      </c>
      <c r="I7" s="3">
        <v>1.66</v>
      </c>
      <c r="J7" s="80">
        <v>1.25</v>
      </c>
      <c r="K7" s="81">
        <v>1.55</v>
      </c>
      <c r="L7" s="81">
        <v>1.75</v>
      </c>
      <c r="M7" s="4"/>
      <c r="N7" s="5">
        <f t="shared" si="0"/>
        <v>4963660.937617577</v>
      </c>
      <c r="O7" s="5">
        <f t="shared" si="0"/>
        <v>1413365.995423821</v>
      </c>
      <c r="P7" s="5">
        <f t="shared" si="0"/>
        <v>586195.6568206935</v>
      </c>
      <c r="Q7" s="4"/>
      <c r="R7" s="5">
        <f t="shared" si="1"/>
        <v>4765114.5001128735</v>
      </c>
      <c r="S7" s="5">
        <f t="shared" si="1"/>
        <v>1331299.5827863088</v>
      </c>
      <c r="T7" s="5">
        <f t="shared" si="1"/>
        <v>556048.4516127721</v>
      </c>
      <c r="U7" s="5"/>
      <c r="V7" s="5">
        <f>SUM(N7:P7)</f>
        <v>6963222.5898620915</v>
      </c>
      <c r="W7" s="5">
        <f t="shared" si="3"/>
        <v>6652462.5345119545</v>
      </c>
      <c r="X7" s="4"/>
      <c r="Y7" s="4"/>
      <c r="Z7" s="4"/>
      <c r="AA7" s="17"/>
      <c r="AB7" s="18"/>
      <c r="AC7" s="18"/>
      <c r="AD7" s="18"/>
      <c r="AE7" s="18"/>
      <c r="AF7" s="5"/>
      <c r="AG7" s="5"/>
      <c r="AH7" s="5"/>
      <c r="AI7" s="22"/>
      <c r="AJ7" s="5"/>
      <c r="AK7" s="22"/>
      <c r="AL7" s="4"/>
      <c r="AM7" s="4"/>
      <c r="AN7" s="4"/>
      <c r="AP7" s="3"/>
      <c r="AU7" s="5"/>
      <c r="AV7" s="5"/>
      <c r="AW7" s="5"/>
      <c r="AX7" s="5"/>
      <c r="AY7" s="5"/>
      <c r="BA7" s="1"/>
      <c r="BB7" s="2"/>
      <c r="BC7" s="2"/>
      <c r="BD7" s="2"/>
      <c r="BH7" s="1"/>
      <c r="BI7" s="23"/>
      <c r="BJ7" s="24"/>
      <c r="BK7" s="1"/>
      <c r="BL7" s="1"/>
      <c r="BM7" s="1"/>
      <c r="BN7" s="1"/>
      <c r="BO7" s="1"/>
      <c r="BP7" s="1"/>
      <c r="BQ7" s="1"/>
      <c r="BR7" s="1"/>
      <c r="BS7" s="1"/>
      <c r="BT7" s="1"/>
      <c r="BU7" s="24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F7" s="1"/>
      <c r="DG7" s="2"/>
      <c r="DH7" s="2"/>
      <c r="DI7" s="2"/>
    </row>
    <row r="8" spans="1:113" ht="12.75">
      <c r="A8" s="1">
        <v>3.5</v>
      </c>
      <c r="B8" s="2">
        <v>33712.51592094977</v>
      </c>
      <c r="C8" s="2">
        <v>0</v>
      </c>
      <c r="D8" s="2">
        <v>0</v>
      </c>
      <c r="F8" s="1">
        <v>3.5</v>
      </c>
      <c r="G8" s="16">
        <v>1.44</v>
      </c>
      <c r="H8" s="3"/>
      <c r="I8" s="3"/>
      <c r="J8" s="80">
        <v>1.5</v>
      </c>
      <c r="K8" s="81"/>
      <c r="L8" s="81">
        <v>0.2</v>
      </c>
      <c r="M8" s="4"/>
      <c r="N8" s="5">
        <f>B8*J8</f>
        <v>50568.773881424655</v>
      </c>
      <c r="O8" s="5">
        <f>C8*K8</f>
        <v>0</v>
      </c>
      <c r="P8" s="5">
        <f>D8*L8</f>
        <v>0</v>
      </c>
      <c r="Q8" s="4"/>
      <c r="R8" s="5">
        <f t="shared" si="1"/>
        <v>48546.02292616767</v>
      </c>
      <c r="S8" s="5">
        <f t="shared" si="1"/>
        <v>0</v>
      </c>
      <c r="T8" s="5">
        <f t="shared" si="1"/>
        <v>0</v>
      </c>
      <c r="U8" s="5"/>
      <c r="V8" s="5">
        <f>SUM(N8:P8)</f>
        <v>50568.773881424655</v>
      </c>
      <c r="W8" s="5">
        <f>SUM(R8:T8)</f>
        <v>48546.02292616767</v>
      </c>
      <c r="X8" s="4"/>
      <c r="Y8" s="4"/>
      <c r="Z8" s="4"/>
      <c r="AA8" s="17"/>
      <c r="AB8" s="18"/>
      <c r="AC8" s="18"/>
      <c r="AD8" s="18"/>
      <c r="AE8" s="18"/>
      <c r="AF8" s="5"/>
      <c r="AG8" s="5"/>
      <c r="AH8" s="5"/>
      <c r="AI8" s="22"/>
      <c r="AJ8" s="5"/>
      <c r="AK8" s="22"/>
      <c r="AL8" s="4"/>
      <c r="AM8" s="4"/>
      <c r="AN8" s="4"/>
      <c r="AP8" s="3"/>
      <c r="AU8" s="5"/>
      <c r="AV8" s="5"/>
      <c r="AW8" s="5"/>
      <c r="AX8" s="5"/>
      <c r="AY8" s="5"/>
      <c r="BA8" s="1"/>
      <c r="BB8" s="2"/>
      <c r="BC8" s="2"/>
      <c r="BD8" s="2"/>
      <c r="BH8" s="1"/>
      <c r="BI8" s="23"/>
      <c r="BJ8" s="24"/>
      <c r="BK8" s="1"/>
      <c r="BL8" s="1"/>
      <c r="BM8" s="1"/>
      <c r="BN8" s="1"/>
      <c r="BO8" s="1"/>
      <c r="BP8" s="1"/>
      <c r="BQ8" s="1"/>
      <c r="BR8" s="1"/>
      <c r="BS8" s="1"/>
      <c r="BT8" s="1"/>
      <c r="BU8" s="24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F8" s="1"/>
      <c r="DG8" s="2"/>
      <c r="DH8" s="2"/>
      <c r="DI8" s="2"/>
    </row>
    <row r="9" spans="1:113" ht="12.75">
      <c r="A9" s="1">
        <v>4</v>
      </c>
      <c r="B9" s="2"/>
      <c r="C9" s="2">
        <v>3088251.005584761</v>
      </c>
      <c r="D9" s="2">
        <v>415063.33645300847</v>
      </c>
      <c r="F9" s="1">
        <v>4</v>
      </c>
      <c r="G9" s="16"/>
      <c r="H9" s="3">
        <v>1.7</v>
      </c>
      <c r="I9" s="3">
        <v>1.9</v>
      </c>
      <c r="J9" s="80"/>
      <c r="K9" s="81">
        <v>1.81</v>
      </c>
      <c r="L9" s="81">
        <v>2.01</v>
      </c>
      <c r="M9" s="4"/>
      <c r="N9" s="5">
        <f t="shared" si="0"/>
        <v>0</v>
      </c>
      <c r="O9" s="5">
        <f t="shared" si="0"/>
        <v>5589734.320108417</v>
      </c>
      <c r="P9" s="5">
        <f t="shared" si="0"/>
        <v>834277.306270547</v>
      </c>
      <c r="Q9" s="4"/>
      <c r="R9" s="5">
        <f t="shared" si="1"/>
        <v>0</v>
      </c>
      <c r="S9" s="5">
        <f t="shared" si="1"/>
        <v>5250026.709494093</v>
      </c>
      <c r="T9" s="5">
        <f t="shared" si="1"/>
        <v>788620.339260716</v>
      </c>
      <c r="U9" s="5"/>
      <c r="V9" s="5">
        <f t="shared" si="2"/>
        <v>6424011.626378965</v>
      </c>
      <c r="W9" s="5">
        <f t="shared" si="3"/>
        <v>6038647.048754809</v>
      </c>
      <c r="X9" s="4"/>
      <c r="Y9" s="4"/>
      <c r="Z9" s="4"/>
      <c r="AA9" s="17"/>
      <c r="AB9" s="18"/>
      <c r="AC9" s="18"/>
      <c r="AD9" s="18"/>
      <c r="AE9" s="18"/>
      <c r="AF9" s="5"/>
      <c r="AG9" s="5"/>
      <c r="AH9" s="5"/>
      <c r="AI9" s="22"/>
      <c r="AJ9" s="5"/>
      <c r="AK9" s="22"/>
      <c r="AL9" s="4"/>
      <c r="AM9" s="4"/>
      <c r="AN9" s="4"/>
      <c r="AP9" s="3"/>
      <c r="AU9" s="5"/>
      <c r="AV9" s="5"/>
      <c r="AW9" s="5"/>
      <c r="AX9" s="5"/>
      <c r="AY9" s="5"/>
      <c r="BA9" s="1"/>
      <c r="BB9" s="2"/>
      <c r="BC9" s="2"/>
      <c r="BD9" s="2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F9" s="1"/>
      <c r="DG9" s="2"/>
      <c r="DH9" s="2"/>
      <c r="DI9" s="2"/>
    </row>
    <row r="10" spans="1:113" ht="12.75">
      <c r="A10" s="1">
        <v>5</v>
      </c>
      <c r="B10" s="2"/>
      <c r="C10" s="2">
        <v>2606167.0347475773</v>
      </c>
      <c r="D10" s="2">
        <v>447062.30066104454</v>
      </c>
      <c r="F10" s="1">
        <v>5</v>
      </c>
      <c r="G10" s="3"/>
      <c r="H10" s="3">
        <v>1.94</v>
      </c>
      <c r="I10" s="3">
        <v>2.14</v>
      </c>
      <c r="J10" s="81"/>
      <c r="K10" s="81">
        <v>2.07</v>
      </c>
      <c r="L10" s="81">
        <v>2.27</v>
      </c>
      <c r="M10" s="4"/>
      <c r="N10" s="5">
        <f t="shared" si="0"/>
        <v>0</v>
      </c>
      <c r="O10" s="5">
        <f t="shared" si="0"/>
        <v>5394765.761927485</v>
      </c>
      <c r="P10" s="5">
        <f t="shared" si="0"/>
        <v>1014831.4225005711</v>
      </c>
      <c r="Q10" s="4"/>
      <c r="R10" s="5">
        <v>0</v>
      </c>
      <c r="S10" s="5">
        <f aca="true" t="shared" si="4" ref="S10:S27">(B10+C10)*H10</f>
        <v>5055964.0474103</v>
      </c>
      <c r="T10" s="5">
        <f t="shared" si="1"/>
        <v>956713.3234146354</v>
      </c>
      <c r="U10" s="5"/>
      <c r="V10" s="5">
        <f t="shared" si="2"/>
        <v>6409597.184428056</v>
      </c>
      <c r="W10" s="5">
        <f t="shared" si="3"/>
        <v>6012677.370824935</v>
      </c>
      <c r="X10" s="4"/>
      <c r="Y10" s="4"/>
      <c r="Z10" s="4"/>
      <c r="AA10" s="17"/>
      <c r="AB10" s="18"/>
      <c r="AC10" s="18"/>
      <c r="AD10" s="18"/>
      <c r="AE10" s="18"/>
      <c r="AF10" s="5"/>
      <c r="AG10" s="5"/>
      <c r="AH10" s="5"/>
      <c r="AI10" s="22"/>
      <c r="AJ10" s="5"/>
      <c r="AK10" s="22"/>
      <c r="AL10" s="4"/>
      <c r="AM10" s="4"/>
      <c r="AN10" s="4"/>
      <c r="AP10" s="3"/>
      <c r="AQ10" s="3"/>
      <c r="AR10" s="3"/>
      <c r="AU10" s="5"/>
      <c r="AV10" s="5"/>
      <c r="AW10" s="5"/>
      <c r="AX10" s="5"/>
      <c r="AY10" s="5"/>
      <c r="BA10" s="1"/>
      <c r="BB10" s="2"/>
      <c r="BC10" s="2"/>
      <c r="BD10" s="2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F10" s="1"/>
      <c r="DG10" s="2"/>
      <c r="DH10" s="2"/>
      <c r="DI10" s="2"/>
    </row>
    <row r="11" spans="1:113" ht="12.75">
      <c r="A11" s="1">
        <v>6</v>
      </c>
      <c r="B11" s="2"/>
      <c r="C11" s="2">
        <v>1868065.5345786377</v>
      </c>
      <c r="D11" s="2">
        <v>296154.8872564478</v>
      </c>
      <c r="F11" s="1">
        <v>6</v>
      </c>
      <c r="G11" s="3"/>
      <c r="H11" s="3">
        <v>2.18</v>
      </c>
      <c r="I11" s="3">
        <v>2.38</v>
      </c>
      <c r="J11" s="81"/>
      <c r="K11" s="81">
        <v>2.33</v>
      </c>
      <c r="L11" s="81">
        <v>2.53</v>
      </c>
      <c r="M11" s="4"/>
      <c r="N11" s="5">
        <f t="shared" si="0"/>
        <v>0</v>
      </c>
      <c r="O11" s="5">
        <f t="shared" si="0"/>
        <v>4352592.695568226</v>
      </c>
      <c r="P11" s="5">
        <f t="shared" si="0"/>
        <v>749271.8647588129</v>
      </c>
      <c r="Q11" s="4"/>
      <c r="R11" s="5">
        <v>0</v>
      </c>
      <c r="S11" s="5">
        <f t="shared" si="4"/>
        <v>4072382.8653814304</v>
      </c>
      <c r="T11" s="5">
        <f t="shared" si="1"/>
        <v>704848.6316703458</v>
      </c>
      <c r="U11" s="5"/>
      <c r="V11" s="5">
        <f t="shared" si="2"/>
        <v>5101864.560327039</v>
      </c>
      <c r="W11" s="5">
        <f t="shared" si="3"/>
        <v>4777231.497051776</v>
      </c>
      <c r="X11" s="4"/>
      <c r="Y11" s="4"/>
      <c r="Z11" s="4"/>
      <c r="AA11" s="17"/>
      <c r="AB11" s="18"/>
      <c r="AC11" s="18"/>
      <c r="AD11" s="18"/>
      <c r="AE11" s="18"/>
      <c r="AF11" s="5"/>
      <c r="AG11" s="5"/>
      <c r="AH11" s="5"/>
      <c r="AI11" s="22"/>
      <c r="AJ11" s="5"/>
      <c r="AK11" s="22"/>
      <c r="AL11" s="4"/>
      <c r="AM11" s="4"/>
      <c r="AN11" s="4"/>
      <c r="AQ11" s="3"/>
      <c r="AR11" s="3"/>
      <c r="AU11" s="5"/>
      <c r="AV11" s="5"/>
      <c r="AW11" s="5"/>
      <c r="AX11" s="5"/>
      <c r="AY11" s="5"/>
      <c r="BA11" s="1"/>
      <c r="BB11" s="2"/>
      <c r="BC11" s="2"/>
      <c r="BD11" s="2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F11" s="1"/>
      <c r="DG11" s="2"/>
      <c r="DH11" s="2"/>
      <c r="DI11" s="2"/>
    </row>
    <row r="12" spans="1:113" ht="12.75">
      <c r="A12" s="1">
        <v>7</v>
      </c>
      <c r="B12" s="2"/>
      <c r="C12" s="2">
        <v>1367131.7340538611</v>
      </c>
      <c r="D12" s="2">
        <v>385113.1849491748</v>
      </c>
      <c r="F12" s="1">
        <v>7</v>
      </c>
      <c r="G12" s="3"/>
      <c r="H12" s="3">
        <v>2.42</v>
      </c>
      <c r="I12" s="3">
        <v>2.62</v>
      </c>
      <c r="J12" s="81"/>
      <c r="K12" s="81">
        <v>2.59</v>
      </c>
      <c r="L12" s="81">
        <v>2.79</v>
      </c>
      <c r="M12" s="4"/>
      <c r="N12" s="5">
        <f t="shared" si="0"/>
        <v>0</v>
      </c>
      <c r="O12" s="5">
        <f t="shared" si="0"/>
        <v>3540871.1911995</v>
      </c>
      <c r="P12" s="5">
        <f t="shared" si="0"/>
        <v>1074465.7860081978</v>
      </c>
      <c r="Q12" s="4"/>
      <c r="R12" s="5">
        <v>0</v>
      </c>
      <c r="S12" s="5">
        <f t="shared" si="4"/>
        <v>3308458.7964103436</v>
      </c>
      <c r="T12" s="5">
        <f t="shared" si="1"/>
        <v>1008996.5445668381</v>
      </c>
      <c r="U12" s="5"/>
      <c r="V12" s="5">
        <f t="shared" si="2"/>
        <v>4615336.977207698</v>
      </c>
      <c r="W12" s="5">
        <f t="shared" si="3"/>
        <v>4317455.340977182</v>
      </c>
      <c r="X12" s="4"/>
      <c r="Y12" s="4"/>
      <c r="Z12" s="4"/>
      <c r="AA12" s="17"/>
      <c r="AB12" s="18"/>
      <c r="AC12" s="18"/>
      <c r="AD12" s="18"/>
      <c r="AE12" s="18"/>
      <c r="AF12" s="5"/>
      <c r="AG12" s="5"/>
      <c r="AH12" s="5"/>
      <c r="AJ12" s="5"/>
      <c r="AL12" s="4"/>
      <c r="AM12" s="4"/>
      <c r="AN12" s="4"/>
      <c r="AQ12" s="3"/>
      <c r="AR12" s="3"/>
      <c r="AU12" s="5"/>
      <c r="AV12" s="5"/>
      <c r="AW12" s="5"/>
      <c r="AX12" s="5"/>
      <c r="AY12" s="5"/>
      <c r="BA12" s="1"/>
      <c r="BB12" s="2"/>
      <c r="BC12" s="2"/>
      <c r="BD12" s="2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F12" s="1"/>
      <c r="DG12" s="2"/>
      <c r="DH12" s="2"/>
      <c r="DI12" s="2"/>
    </row>
    <row r="13" spans="1:113" ht="12.75">
      <c r="A13" s="1">
        <v>8</v>
      </c>
      <c r="B13" s="2"/>
      <c r="C13" s="2">
        <v>1150309.3928949945</v>
      </c>
      <c r="D13" s="2">
        <v>360621.006717575</v>
      </c>
      <c r="F13" s="1">
        <v>8</v>
      </c>
      <c r="G13" s="3"/>
      <c r="H13" s="3">
        <v>2.66</v>
      </c>
      <c r="I13" s="3">
        <v>2.86</v>
      </c>
      <c r="J13" s="81"/>
      <c r="K13" s="81">
        <v>2.85</v>
      </c>
      <c r="L13" s="81">
        <v>3.05</v>
      </c>
      <c r="M13" s="4"/>
      <c r="N13" s="5">
        <f t="shared" si="0"/>
        <v>0</v>
      </c>
      <c r="O13" s="5">
        <f t="shared" si="0"/>
        <v>3278381.7697507343</v>
      </c>
      <c r="P13" s="5">
        <f t="shared" si="0"/>
        <v>1099894.0704886038</v>
      </c>
      <c r="R13" s="5">
        <v>0</v>
      </c>
      <c r="S13" s="5">
        <f t="shared" si="4"/>
        <v>3059822.9851006856</v>
      </c>
      <c r="T13" s="5">
        <f t="shared" si="1"/>
        <v>1031376.0792122645</v>
      </c>
      <c r="U13" s="5"/>
      <c r="V13" s="5">
        <f t="shared" si="2"/>
        <v>4378275.840239339</v>
      </c>
      <c r="W13" s="5">
        <f t="shared" si="3"/>
        <v>4091199.0643129502</v>
      </c>
      <c r="X13" s="4"/>
      <c r="Y13" s="4"/>
      <c r="Z13" s="4"/>
      <c r="AA13" s="17"/>
      <c r="AB13" s="18"/>
      <c r="AC13" s="18"/>
      <c r="AD13" s="18"/>
      <c r="AE13" s="18"/>
      <c r="AF13" s="5"/>
      <c r="AG13" s="5"/>
      <c r="AH13" s="5"/>
      <c r="AJ13" s="5"/>
      <c r="AL13" s="4"/>
      <c r="AM13" s="4"/>
      <c r="AN13" s="4"/>
      <c r="AQ13" s="3"/>
      <c r="AR13" s="3"/>
      <c r="AU13" s="5"/>
      <c r="AV13" s="5"/>
      <c r="AW13" s="5"/>
      <c r="AX13" s="5"/>
      <c r="AY13" s="5"/>
      <c r="BA13" s="1"/>
      <c r="BB13" s="2"/>
      <c r="BC13" s="2"/>
      <c r="BD13" s="2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F13" s="1"/>
      <c r="DG13" s="2"/>
      <c r="DH13" s="2"/>
      <c r="DI13" s="2"/>
    </row>
    <row r="14" spans="1:114" ht="12.75">
      <c r="A14" s="1">
        <v>12</v>
      </c>
      <c r="B14" s="2"/>
      <c r="C14" s="2">
        <v>2919058.179168615</v>
      </c>
      <c r="D14" s="2">
        <v>971668.2057809706</v>
      </c>
      <c r="E14" s="30"/>
      <c r="F14" s="1">
        <v>12</v>
      </c>
      <c r="G14" s="3"/>
      <c r="H14" s="3">
        <v>3.61</v>
      </c>
      <c r="I14" s="3">
        <v>3.81</v>
      </c>
      <c r="J14" s="81"/>
      <c r="K14" s="81">
        <v>3.83</v>
      </c>
      <c r="L14" s="81">
        <v>4.03</v>
      </c>
      <c r="M14" s="4"/>
      <c r="N14" s="5">
        <f t="shared" si="0"/>
        <v>0</v>
      </c>
      <c r="O14" s="5">
        <f t="shared" si="0"/>
        <v>11179992.826215796</v>
      </c>
      <c r="P14" s="5">
        <f t="shared" si="0"/>
        <v>3915822.869297312</v>
      </c>
      <c r="Q14" s="4"/>
      <c r="R14" s="5">
        <v>0</v>
      </c>
      <c r="S14" s="5">
        <f t="shared" si="4"/>
        <v>10537800.026798699</v>
      </c>
      <c r="T14" s="5">
        <f t="shared" si="1"/>
        <v>3702055.8640254983</v>
      </c>
      <c r="U14" s="5"/>
      <c r="V14" s="5">
        <f t="shared" si="2"/>
        <v>15095815.695513109</v>
      </c>
      <c r="W14" s="5">
        <f t="shared" si="3"/>
        <v>14239855.890824197</v>
      </c>
      <c r="X14" s="4"/>
      <c r="Y14" s="4"/>
      <c r="Z14" s="4"/>
      <c r="AA14" s="17"/>
      <c r="AB14" s="18"/>
      <c r="AC14" s="18"/>
      <c r="AD14" s="18"/>
      <c r="AE14" s="18"/>
      <c r="AF14" s="5"/>
      <c r="AG14" s="5"/>
      <c r="AH14" s="5"/>
      <c r="AJ14" s="5"/>
      <c r="AL14" s="4"/>
      <c r="AM14" s="4"/>
      <c r="AN14" s="4"/>
      <c r="AQ14" s="3"/>
      <c r="AR14" s="3"/>
      <c r="AU14" s="5"/>
      <c r="AV14" s="5"/>
      <c r="AW14" s="5"/>
      <c r="AX14" s="5"/>
      <c r="AY14" s="5"/>
      <c r="BA14" s="1"/>
      <c r="BB14" s="2"/>
      <c r="BC14" s="2"/>
      <c r="BD14" s="2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F14" s="1"/>
      <c r="DG14" s="2"/>
      <c r="DH14" s="2"/>
      <c r="DI14" s="2"/>
      <c r="DJ14" s="30"/>
    </row>
    <row r="15" spans="1:113" ht="12.75">
      <c r="A15" s="1">
        <v>16</v>
      </c>
      <c r="B15" s="2"/>
      <c r="C15" s="2">
        <v>1686156.5517787575</v>
      </c>
      <c r="D15" s="2">
        <v>698140.4243388324</v>
      </c>
      <c r="F15" s="1">
        <v>16</v>
      </c>
      <c r="G15" s="3"/>
      <c r="H15" s="3">
        <v>4.56</v>
      </c>
      <c r="I15" s="3">
        <v>4.76</v>
      </c>
      <c r="J15" s="81"/>
      <c r="K15" s="81">
        <v>4.81</v>
      </c>
      <c r="L15" s="81">
        <v>5.01</v>
      </c>
      <c r="M15" s="4"/>
      <c r="N15" s="5">
        <f t="shared" si="0"/>
        <v>0</v>
      </c>
      <c r="O15" s="5">
        <f t="shared" si="0"/>
        <v>8110413.014055823</v>
      </c>
      <c r="P15" s="5">
        <f t="shared" si="0"/>
        <v>3497683.5259375502</v>
      </c>
      <c r="Q15" s="4"/>
      <c r="R15" s="5">
        <v>0</v>
      </c>
      <c r="S15" s="5">
        <f t="shared" si="4"/>
        <v>7688873.876111133</v>
      </c>
      <c r="T15" s="5">
        <f t="shared" si="1"/>
        <v>3323148.419852842</v>
      </c>
      <c r="U15" s="4"/>
      <c r="V15" s="5">
        <f t="shared" si="2"/>
        <v>11608096.539993374</v>
      </c>
      <c r="W15" s="5">
        <f t="shared" si="3"/>
        <v>11012022.295963975</v>
      </c>
      <c r="X15" s="4"/>
      <c r="Y15" s="4"/>
      <c r="Z15" s="4"/>
      <c r="AA15" s="17"/>
      <c r="AB15" s="18"/>
      <c r="AC15" s="18"/>
      <c r="AD15" s="18"/>
      <c r="AE15" s="18"/>
      <c r="AF15" s="5"/>
      <c r="AG15" s="5"/>
      <c r="AH15" s="5"/>
      <c r="AJ15" s="5"/>
      <c r="AL15" s="4"/>
      <c r="AM15" s="4"/>
      <c r="AN15" s="4"/>
      <c r="AQ15" s="3"/>
      <c r="AR15" s="3"/>
      <c r="AU15" s="5"/>
      <c r="AV15" s="5"/>
      <c r="AW15" s="5"/>
      <c r="AX15" s="5"/>
      <c r="AY15" s="5"/>
      <c r="BA15" s="1"/>
      <c r="BB15" s="2"/>
      <c r="BC15" s="2"/>
      <c r="BD15" s="2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F15" s="1"/>
      <c r="DG15" s="2"/>
      <c r="DH15" s="2"/>
      <c r="DI15" s="2"/>
    </row>
    <row r="16" spans="1:113" ht="12.75">
      <c r="A16" s="1">
        <v>20</v>
      </c>
      <c r="B16" s="2"/>
      <c r="C16" s="2">
        <v>947983.3914629869</v>
      </c>
      <c r="D16" s="2">
        <v>411209.9790039504</v>
      </c>
      <c r="F16" s="1">
        <v>20</v>
      </c>
      <c r="G16" s="3"/>
      <c r="H16" s="3">
        <v>5.51</v>
      </c>
      <c r="I16" s="3">
        <v>5.71</v>
      </c>
      <c r="J16" s="81"/>
      <c r="K16" s="81">
        <v>5.79</v>
      </c>
      <c r="L16" s="81">
        <v>5.99</v>
      </c>
      <c r="M16" s="4"/>
      <c r="N16" s="5">
        <f t="shared" si="0"/>
        <v>0</v>
      </c>
      <c r="O16" s="5">
        <f t="shared" si="0"/>
        <v>5488823.836570694</v>
      </c>
      <c r="P16" s="5">
        <f t="shared" si="0"/>
        <v>2463147.774233663</v>
      </c>
      <c r="Q16" s="4"/>
      <c r="R16" s="5">
        <v>0</v>
      </c>
      <c r="S16" s="5">
        <f t="shared" si="4"/>
        <v>5223388.486961057</v>
      </c>
      <c r="T16" s="5">
        <f t="shared" si="1"/>
        <v>2348008.980112557</v>
      </c>
      <c r="U16" s="4"/>
      <c r="V16" s="5">
        <f t="shared" si="2"/>
        <v>7951971.610804357</v>
      </c>
      <c r="W16" s="5">
        <f t="shared" si="3"/>
        <v>7571397.467073614</v>
      </c>
      <c r="X16" s="4"/>
      <c r="Y16" s="4"/>
      <c r="Z16" s="4"/>
      <c r="AA16" s="17"/>
      <c r="AB16" s="18"/>
      <c r="AC16" s="18"/>
      <c r="AD16" s="18"/>
      <c r="AE16" s="18"/>
      <c r="AF16" s="5"/>
      <c r="AG16" s="5"/>
      <c r="AH16" s="5"/>
      <c r="AJ16" s="5"/>
      <c r="AL16" s="4"/>
      <c r="AM16" s="4"/>
      <c r="AN16" s="4"/>
      <c r="AQ16" s="3"/>
      <c r="AR16" s="3"/>
      <c r="AU16" s="5"/>
      <c r="AV16" s="5"/>
      <c r="AW16" s="5"/>
      <c r="AX16" s="5"/>
      <c r="AY16" s="5"/>
      <c r="BA16" s="1"/>
      <c r="BB16" s="2"/>
      <c r="BC16" s="2"/>
      <c r="BD16" s="2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F16" s="1"/>
      <c r="DG16" s="2"/>
      <c r="DH16" s="2"/>
      <c r="DI16" s="2"/>
    </row>
    <row r="17" spans="1:113" ht="12.75">
      <c r="A17" s="1">
        <v>24</v>
      </c>
      <c r="B17" s="2"/>
      <c r="C17" s="2">
        <v>796681.9239701024</v>
      </c>
      <c r="D17" s="2">
        <v>279782.9681228027</v>
      </c>
      <c r="F17" s="1">
        <v>24</v>
      </c>
      <c r="G17" s="3"/>
      <c r="H17" s="3">
        <v>6.46</v>
      </c>
      <c r="I17" s="3">
        <v>6.66</v>
      </c>
      <c r="J17" s="81"/>
      <c r="K17" s="81">
        <v>6.77</v>
      </c>
      <c r="L17" s="81">
        <v>6.97</v>
      </c>
      <c r="M17" s="4"/>
      <c r="N17" s="5">
        <f t="shared" si="0"/>
        <v>0</v>
      </c>
      <c r="O17" s="5">
        <f t="shared" si="0"/>
        <v>5393536.625277593</v>
      </c>
      <c r="P17" s="5">
        <f t="shared" si="0"/>
        <v>1950087.2878159345</v>
      </c>
      <c r="Q17" s="4"/>
      <c r="R17" s="5">
        <v>0</v>
      </c>
      <c r="S17" s="5">
        <f t="shared" si="4"/>
        <v>5146565.228846862</v>
      </c>
      <c r="T17" s="5">
        <f t="shared" si="1"/>
        <v>1863354.567697866</v>
      </c>
      <c r="U17" s="4"/>
      <c r="V17" s="5">
        <f t="shared" si="2"/>
        <v>7343623.913093528</v>
      </c>
      <c r="W17" s="5">
        <f t="shared" si="3"/>
        <v>7009919.796544728</v>
      </c>
      <c r="X17" s="4"/>
      <c r="Y17" s="4"/>
      <c r="Z17" s="4"/>
      <c r="AA17" s="17"/>
      <c r="AB17" s="18"/>
      <c r="AC17" s="18"/>
      <c r="AD17" s="18"/>
      <c r="AE17" s="18"/>
      <c r="AF17" s="5"/>
      <c r="AG17" s="5"/>
      <c r="AH17" s="5"/>
      <c r="AJ17" s="5"/>
      <c r="AL17" s="4"/>
      <c r="AM17" s="4"/>
      <c r="AN17" s="4"/>
      <c r="AQ17" s="3"/>
      <c r="AR17" s="3"/>
      <c r="AU17" s="5"/>
      <c r="AV17" s="5"/>
      <c r="AW17" s="5"/>
      <c r="AX17" s="5"/>
      <c r="AY17" s="5"/>
      <c r="BA17" s="1"/>
      <c r="BB17" s="2"/>
      <c r="BC17" s="2"/>
      <c r="BD17" s="2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F17" s="1"/>
      <c r="DG17" s="2"/>
      <c r="DH17" s="2"/>
      <c r="DI17" s="2"/>
    </row>
    <row r="18" spans="1:113" ht="12.75">
      <c r="A18" s="1">
        <v>28</v>
      </c>
      <c r="B18" s="2"/>
      <c r="C18" s="2">
        <v>602966.9962922124</v>
      </c>
      <c r="D18" s="2">
        <v>241550.0837970462</v>
      </c>
      <c r="F18" s="1">
        <v>28</v>
      </c>
      <c r="G18" s="3"/>
      <c r="H18" s="3">
        <v>7.41</v>
      </c>
      <c r="I18" s="3">
        <v>7.61</v>
      </c>
      <c r="J18" s="81"/>
      <c r="K18" s="81">
        <v>7.75</v>
      </c>
      <c r="L18" s="81">
        <v>7.95</v>
      </c>
      <c r="M18" s="4"/>
      <c r="N18" s="5">
        <f t="shared" si="0"/>
        <v>0</v>
      </c>
      <c r="O18" s="5">
        <f t="shared" si="0"/>
        <v>4672994.221264646</v>
      </c>
      <c r="P18" s="5">
        <f t="shared" si="0"/>
        <v>1920323.1661865173</v>
      </c>
      <c r="Q18" s="4"/>
      <c r="R18" s="5">
        <v>0</v>
      </c>
      <c r="S18" s="5">
        <f t="shared" si="4"/>
        <v>4467985.442525294</v>
      </c>
      <c r="T18" s="5">
        <f t="shared" si="1"/>
        <v>1838196.1376955216</v>
      </c>
      <c r="U18" s="4"/>
      <c r="V18" s="5">
        <f t="shared" si="2"/>
        <v>6593317.3874511635</v>
      </c>
      <c r="W18" s="5">
        <f t="shared" si="3"/>
        <v>6306181.580220815</v>
      </c>
      <c r="X18" s="4"/>
      <c r="Y18" s="4"/>
      <c r="Z18" s="4"/>
      <c r="AA18" s="17"/>
      <c r="AB18" s="18"/>
      <c r="AC18" s="18"/>
      <c r="AD18" s="18"/>
      <c r="AE18" s="18"/>
      <c r="AF18" s="5"/>
      <c r="AG18" s="5"/>
      <c r="AH18" s="5"/>
      <c r="AJ18" s="5"/>
      <c r="AL18" s="4"/>
      <c r="AM18" s="4"/>
      <c r="AN18" s="4"/>
      <c r="AQ18" s="3"/>
      <c r="AR18" s="3"/>
      <c r="AU18" s="5"/>
      <c r="AV18" s="5"/>
      <c r="AW18" s="5"/>
      <c r="AX18" s="5"/>
      <c r="AY18" s="5"/>
      <c r="BA18" s="1"/>
      <c r="BB18" s="2"/>
      <c r="BC18" s="2"/>
      <c r="BD18" s="2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F18" s="1"/>
      <c r="DG18" s="2"/>
      <c r="DH18" s="2"/>
      <c r="DI18" s="2"/>
    </row>
    <row r="19" spans="1:113" ht="12.75">
      <c r="A19" s="1">
        <v>32</v>
      </c>
      <c r="B19" s="2"/>
      <c r="C19" s="2">
        <v>380272.67360448727</v>
      </c>
      <c r="D19" s="2">
        <v>213770.39156510585</v>
      </c>
      <c r="F19" s="1">
        <v>32</v>
      </c>
      <c r="G19" s="3"/>
      <c r="H19" s="3">
        <v>8.36</v>
      </c>
      <c r="I19" s="3">
        <v>8.56</v>
      </c>
      <c r="J19" s="81"/>
      <c r="K19" s="81">
        <v>8.73</v>
      </c>
      <c r="L19" s="81">
        <v>8.93</v>
      </c>
      <c r="M19" s="4"/>
      <c r="N19" s="5">
        <f t="shared" si="0"/>
        <v>0</v>
      </c>
      <c r="O19" s="5">
        <f t="shared" si="0"/>
        <v>3319780.440567174</v>
      </c>
      <c r="P19" s="5">
        <f t="shared" si="0"/>
        <v>1908969.5966763953</v>
      </c>
      <c r="Q19" s="4"/>
      <c r="R19" s="5">
        <v>0</v>
      </c>
      <c r="S19" s="5">
        <f t="shared" si="4"/>
        <v>3179079.551333513</v>
      </c>
      <c r="T19" s="5">
        <f t="shared" si="1"/>
        <v>1829874.5517973062</v>
      </c>
      <c r="U19" s="4"/>
      <c r="V19" s="5">
        <f t="shared" si="2"/>
        <v>5228750.037243569</v>
      </c>
      <c r="W19" s="5">
        <f t="shared" si="3"/>
        <v>5008954.103130819</v>
      </c>
      <c r="X19" s="4"/>
      <c r="Y19" s="4"/>
      <c r="Z19" s="4"/>
      <c r="AA19" s="17"/>
      <c r="AB19" s="18"/>
      <c r="AC19" s="18"/>
      <c r="AD19" s="18"/>
      <c r="AE19" s="18"/>
      <c r="AF19" s="5"/>
      <c r="AG19" s="5"/>
      <c r="AH19" s="5"/>
      <c r="AJ19" s="5"/>
      <c r="AL19" s="4"/>
      <c r="AM19" s="4"/>
      <c r="AN19" s="4"/>
      <c r="AQ19" s="3"/>
      <c r="AR19" s="3"/>
      <c r="AU19" s="5"/>
      <c r="AV19" s="5"/>
      <c r="AW19" s="5"/>
      <c r="AX19" s="5"/>
      <c r="AY19" s="5"/>
      <c r="BA19" s="1"/>
      <c r="BB19" s="2"/>
      <c r="BC19" s="2"/>
      <c r="BD19" s="2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F19" s="1"/>
      <c r="DG19" s="2"/>
      <c r="DH19" s="2"/>
      <c r="DI19" s="2"/>
    </row>
    <row r="20" spans="1:113" ht="12.75">
      <c r="A20" s="1">
        <v>36</v>
      </c>
      <c r="B20" s="2"/>
      <c r="C20" s="2">
        <v>320627.1637182696</v>
      </c>
      <c r="D20" s="2">
        <v>153315.04255264183</v>
      </c>
      <c r="F20" s="1">
        <v>36</v>
      </c>
      <c r="G20" s="3"/>
      <c r="H20" s="3">
        <v>9.31</v>
      </c>
      <c r="I20" s="3">
        <v>9.51</v>
      </c>
      <c r="J20" s="81"/>
      <c r="K20" s="81">
        <v>9.71</v>
      </c>
      <c r="L20" s="81">
        <v>9.91</v>
      </c>
      <c r="M20" s="4"/>
      <c r="N20" s="5">
        <f t="shared" si="0"/>
        <v>0</v>
      </c>
      <c r="O20" s="5">
        <f t="shared" si="0"/>
        <v>3113289.7597043985</v>
      </c>
      <c r="P20" s="5">
        <f t="shared" si="0"/>
        <v>1519352.0716966805</v>
      </c>
      <c r="Q20" s="4"/>
      <c r="R20" s="5">
        <v>0</v>
      </c>
      <c r="S20" s="5">
        <f t="shared" si="4"/>
        <v>2985038.89421709</v>
      </c>
      <c r="T20" s="5">
        <f t="shared" si="1"/>
        <v>1458026.0546756238</v>
      </c>
      <c r="U20" s="4"/>
      <c r="V20" s="5">
        <f t="shared" si="2"/>
        <v>4632641.831401079</v>
      </c>
      <c r="W20" s="5">
        <f t="shared" si="3"/>
        <v>4443064.948892714</v>
      </c>
      <c r="X20" s="4"/>
      <c r="Y20" s="4"/>
      <c r="Z20" s="4"/>
      <c r="AA20" s="17"/>
      <c r="AB20" s="18"/>
      <c r="AC20" s="18"/>
      <c r="AD20" s="18"/>
      <c r="AE20" s="18"/>
      <c r="AF20" s="5"/>
      <c r="AG20" s="5"/>
      <c r="AH20" s="5"/>
      <c r="AJ20" s="5"/>
      <c r="AL20" s="4"/>
      <c r="AM20" s="4"/>
      <c r="AN20" s="4"/>
      <c r="AQ20" s="3"/>
      <c r="AR20" s="3"/>
      <c r="AU20" s="5"/>
      <c r="AV20" s="5"/>
      <c r="AW20" s="5"/>
      <c r="AX20" s="5"/>
      <c r="AY20" s="5"/>
      <c r="BA20" s="1"/>
      <c r="BB20" s="2"/>
      <c r="BC20" s="2"/>
      <c r="BD20" s="2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F20" s="1"/>
      <c r="DG20" s="2"/>
      <c r="DH20" s="2"/>
      <c r="DI20" s="2"/>
    </row>
    <row r="21" spans="1:113" ht="12.75">
      <c r="A21" s="1">
        <v>40</v>
      </c>
      <c r="B21" s="2"/>
      <c r="C21" s="2">
        <v>226843.18618127273</v>
      </c>
      <c r="D21" s="2">
        <v>154149.24791071095</v>
      </c>
      <c r="F21" s="1">
        <v>40</v>
      </c>
      <c r="G21" s="3"/>
      <c r="H21" s="3">
        <v>10.26</v>
      </c>
      <c r="I21" s="3">
        <v>10.46</v>
      </c>
      <c r="J21" s="81"/>
      <c r="K21" s="81">
        <v>10.69</v>
      </c>
      <c r="L21" s="81">
        <v>10.89</v>
      </c>
      <c r="M21" s="4"/>
      <c r="N21" s="5">
        <f t="shared" si="0"/>
        <v>0</v>
      </c>
      <c r="O21" s="5">
        <f t="shared" si="0"/>
        <v>2424953.6602778053</v>
      </c>
      <c r="P21" s="5">
        <f t="shared" si="0"/>
        <v>1678685.3097476424</v>
      </c>
      <c r="Q21" s="4"/>
      <c r="R21" s="5">
        <v>0</v>
      </c>
      <c r="S21" s="5">
        <f t="shared" si="4"/>
        <v>2327411.090219858</v>
      </c>
      <c r="T21" s="5">
        <f aca="true" t="shared" si="5" ref="T21:T27">D21*I21</f>
        <v>1612401.1331460366</v>
      </c>
      <c r="U21" s="4"/>
      <c r="V21" s="5">
        <f t="shared" si="2"/>
        <v>4103638.9700254477</v>
      </c>
      <c r="W21" s="5">
        <f t="shared" si="3"/>
        <v>3939812.2233658945</v>
      </c>
      <c r="X21" s="4"/>
      <c r="Y21" s="4"/>
      <c r="Z21" s="4"/>
      <c r="AA21" s="17"/>
      <c r="AB21" s="18"/>
      <c r="AC21" s="18"/>
      <c r="AD21" s="18"/>
      <c r="AE21" s="18"/>
      <c r="AF21" s="5"/>
      <c r="AG21" s="5"/>
      <c r="AH21" s="5"/>
      <c r="AJ21" s="5"/>
      <c r="AL21" s="4"/>
      <c r="AM21" s="4"/>
      <c r="AN21" s="4"/>
      <c r="AQ21" s="3"/>
      <c r="AR21" s="3"/>
      <c r="AU21" s="5"/>
      <c r="AV21" s="5"/>
      <c r="AW21" s="5"/>
      <c r="AX21" s="5"/>
      <c r="AY21" s="5"/>
      <c r="BA21" s="1"/>
      <c r="BB21" s="2"/>
      <c r="BC21" s="2"/>
      <c r="BD21" s="2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F21" s="1"/>
      <c r="DG21" s="2"/>
      <c r="DH21" s="2"/>
      <c r="DI21" s="2"/>
    </row>
    <row r="22" spans="1:113" ht="12.75">
      <c r="A22" s="1">
        <v>44</v>
      </c>
      <c r="B22" s="2"/>
      <c r="C22" s="2">
        <v>196658.34883610567</v>
      </c>
      <c r="D22" s="2">
        <v>89464.89691361673</v>
      </c>
      <c r="F22" s="1">
        <v>44</v>
      </c>
      <c r="G22" s="3"/>
      <c r="H22" s="3">
        <v>11.21</v>
      </c>
      <c r="I22" s="3">
        <v>11.41</v>
      </c>
      <c r="J22" s="81"/>
      <c r="K22" s="81">
        <v>11.67</v>
      </c>
      <c r="L22" s="81">
        <v>11.87</v>
      </c>
      <c r="M22" s="4"/>
      <c r="N22" s="5">
        <f t="shared" si="0"/>
        <v>0</v>
      </c>
      <c r="O22" s="5">
        <f t="shared" si="0"/>
        <v>2295002.930917353</v>
      </c>
      <c r="P22" s="5">
        <f t="shared" si="0"/>
        <v>1061948.3263646306</v>
      </c>
      <c r="Q22" s="4"/>
      <c r="R22" s="5">
        <v>0</v>
      </c>
      <c r="S22" s="5">
        <f t="shared" si="4"/>
        <v>2204540.0904527446</v>
      </c>
      <c r="T22" s="5">
        <f t="shared" si="5"/>
        <v>1020794.4737843669</v>
      </c>
      <c r="U22" s="4"/>
      <c r="V22" s="5">
        <f t="shared" si="2"/>
        <v>3356951.2572819833</v>
      </c>
      <c r="W22" s="5">
        <f t="shared" si="3"/>
        <v>3225334.5642371112</v>
      </c>
      <c r="X22" s="4"/>
      <c r="Y22" s="4"/>
      <c r="Z22" s="4"/>
      <c r="AA22" s="17"/>
      <c r="AB22" s="18"/>
      <c r="AC22" s="18"/>
      <c r="AD22" s="18"/>
      <c r="AE22" s="18"/>
      <c r="AF22" s="5"/>
      <c r="AG22" s="5"/>
      <c r="AH22" s="5"/>
      <c r="AJ22" s="5"/>
      <c r="AL22" s="4"/>
      <c r="AM22" s="4"/>
      <c r="AN22" s="4"/>
      <c r="AQ22" s="3"/>
      <c r="AR22" s="3"/>
      <c r="AU22" s="5"/>
      <c r="AV22" s="5"/>
      <c r="AW22" s="5"/>
      <c r="AX22" s="5"/>
      <c r="AY22" s="5"/>
      <c r="BA22" s="1"/>
      <c r="BB22" s="2"/>
      <c r="BC22" s="2"/>
      <c r="BD22" s="2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F22" s="1"/>
      <c r="DG22" s="2"/>
      <c r="DH22" s="2"/>
      <c r="DI22" s="2"/>
    </row>
    <row r="23" spans="1:113" ht="12.75">
      <c r="A23" s="1">
        <v>48</v>
      </c>
      <c r="B23" s="2"/>
      <c r="C23" s="2">
        <v>196554.33612681573</v>
      </c>
      <c r="D23" s="2">
        <v>72077.7215176682</v>
      </c>
      <c r="F23" s="1">
        <v>48</v>
      </c>
      <c r="G23" s="3"/>
      <c r="H23" s="3">
        <v>12.16</v>
      </c>
      <c r="I23" s="3">
        <v>12.36</v>
      </c>
      <c r="J23" s="81"/>
      <c r="K23" s="81">
        <v>12.65</v>
      </c>
      <c r="L23" s="81">
        <v>12.85</v>
      </c>
      <c r="M23" s="4"/>
      <c r="N23" s="5">
        <f t="shared" si="0"/>
        <v>0</v>
      </c>
      <c r="O23" s="5">
        <f t="shared" si="0"/>
        <v>2486412.352004219</v>
      </c>
      <c r="P23" s="5">
        <f t="shared" si="0"/>
        <v>926198.7215020362</v>
      </c>
      <c r="Q23" s="4"/>
      <c r="R23" s="5">
        <v>0</v>
      </c>
      <c r="S23" s="5">
        <f t="shared" si="4"/>
        <v>2390100.727302079</v>
      </c>
      <c r="T23" s="5">
        <f t="shared" si="5"/>
        <v>890880.6379583789</v>
      </c>
      <c r="U23" s="4"/>
      <c r="V23" s="5">
        <f t="shared" si="2"/>
        <v>3412611.073506255</v>
      </c>
      <c r="W23" s="5">
        <f t="shared" si="3"/>
        <v>3280981.365260458</v>
      </c>
      <c r="X23" s="4"/>
      <c r="Y23" s="33"/>
      <c r="Z23" s="4"/>
      <c r="AA23" s="17"/>
      <c r="AB23" s="18"/>
      <c r="AC23" s="18"/>
      <c r="AD23" s="18"/>
      <c r="AE23" s="18"/>
      <c r="AF23" s="5"/>
      <c r="AG23" s="5"/>
      <c r="AH23" s="5"/>
      <c r="AJ23" s="5"/>
      <c r="AL23" s="4"/>
      <c r="AM23" s="4"/>
      <c r="AN23" s="4"/>
      <c r="AQ23" s="3"/>
      <c r="AR23" s="3"/>
      <c r="AU23" s="5"/>
      <c r="AV23" s="5"/>
      <c r="AW23" s="5"/>
      <c r="AX23" s="5"/>
      <c r="AY23" s="5"/>
      <c r="BA23" s="1"/>
      <c r="BB23" s="2"/>
      <c r="BC23" s="2"/>
      <c r="BD23" s="2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F23" s="1"/>
      <c r="DG23" s="2"/>
      <c r="DH23" s="2"/>
      <c r="DI23" s="1"/>
    </row>
    <row r="24" spans="1:113" ht="12.75">
      <c r="A24" s="1">
        <v>52</v>
      </c>
      <c r="B24" s="2"/>
      <c r="C24" s="2">
        <v>94297.42648432174</v>
      </c>
      <c r="D24" s="2">
        <v>49380.41795647621</v>
      </c>
      <c r="F24" s="1">
        <v>52</v>
      </c>
      <c r="G24" s="3"/>
      <c r="H24" s="3">
        <v>13.11</v>
      </c>
      <c r="I24" s="3">
        <v>13.31</v>
      </c>
      <c r="J24" s="81"/>
      <c r="K24" s="81">
        <v>13.63</v>
      </c>
      <c r="L24" s="81">
        <v>13.83</v>
      </c>
      <c r="M24" s="4"/>
      <c r="N24" s="5">
        <f t="shared" si="0"/>
        <v>0</v>
      </c>
      <c r="O24" s="5">
        <f t="shared" si="0"/>
        <v>1285273.9229813053</v>
      </c>
      <c r="P24" s="5">
        <f t="shared" si="0"/>
        <v>682931.180338066</v>
      </c>
      <c r="Q24" s="4"/>
      <c r="R24" s="5">
        <v>0</v>
      </c>
      <c r="S24" s="5">
        <f t="shared" si="4"/>
        <v>1236239.2612094579</v>
      </c>
      <c r="T24" s="5">
        <f t="shared" si="5"/>
        <v>657253.3630006984</v>
      </c>
      <c r="U24" s="4"/>
      <c r="V24" s="5">
        <f t="shared" si="2"/>
        <v>1968205.1033193711</v>
      </c>
      <c r="W24" s="5">
        <f t="shared" si="3"/>
        <v>1893492.6242101563</v>
      </c>
      <c r="X24" s="4"/>
      <c r="Y24" s="4"/>
      <c r="Z24" s="4"/>
      <c r="AA24" s="17"/>
      <c r="AB24" s="18"/>
      <c r="AC24" s="18"/>
      <c r="AD24" s="18"/>
      <c r="AE24" s="18"/>
      <c r="AF24" s="5"/>
      <c r="AG24" s="5"/>
      <c r="AH24" s="5"/>
      <c r="AJ24" s="5"/>
      <c r="AL24" s="4"/>
      <c r="AM24" s="4"/>
      <c r="AN24" s="4"/>
      <c r="AQ24" s="3"/>
      <c r="AR24" s="3"/>
      <c r="AU24" s="5"/>
      <c r="AV24" s="5"/>
      <c r="AW24" s="5"/>
      <c r="AX24" s="5"/>
      <c r="AY24" s="5"/>
      <c r="BA24" s="1"/>
      <c r="BB24" s="2"/>
      <c r="BC24" s="2"/>
      <c r="BD24" s="2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F24" s="1"/>
      <c r="DG24" s="2"/>
      <c r="DH24" s="1"/>
      <c r="DI24" s="1"/>
    </row>
    <row r="25" spans="1:113" ht="12.75">
      <c r="A25" s="1">
        <v>56</v>
      </c>
      <c r="B25" s="2"/>
      <c r="C25" s="2">
        <v>86427.341560753</v>
      </c>
      <c r="D25" s="2">
        <v>57544.26423446696</v>
      </c>
      <c r="F25" s="1">
        <v>56</v>
      </c>
      <c r="G25" s="3"/>
      <c r="H25" s="3">
        <v>14.06</v>
      </c>
      <c r="I25" s="3">
        <v>14.26</v>
      </c>
      <c r="J25" s="81"/>
      <c r="K25" s="81">
        <v>14.61</v>
      </c>
      <c r="L25" s="81">
        <v>14.81</v>
      </c>
      <c r="M25" s="4"/>
      <c r="N25" s="5">
        <f t="shared" si="0"/>
        <v>0</v>
      </c>
      <c r="O25" s="5">
        <f t="shared" si="0"/>
        <v>1262703.4602026013</v>
      </c>
      <c r="P25" s="5">
        <f t="shared" si="0"/>
        <v>852230.5533124557</v>
      </c>
      <c r="Q25" s="4"/>
      <c r="R25" s="5">
        <v>0</v>
      </c>
      <c r="S25" s="5">
        <f t="shared" si="4"/>
        <v>1215168.4223441873</v>
      </c>
      <c r="T25" s="5">
        <f t="shared" si="5"/>
        <v>820581.2079834988</v>
      </c>
      <c r="U25" s="4"/>
      <c r="V25" s="5">
        <f t="shared" si="2"/>
        <v>2114934.013515057</v>
      </c>
      <c r="W25" s="5">
        <f t="shared" si="3"/>
        <v>2035749.6303276862</v>
      </c>
      <c r="X25" s="4"/>
      <c r="Y25" s="4"/>
      <c r="Z25" s="4"/>
      <c r="AA25" s="17"/>
      <c r="AB25" s="18"/>
      <c r="AC25" s="18"/>
      <c r="AD25" s="18"/>
      <c r="AE25" s="18"/>
      <c r="AF25" s="5"/>
      <c r="AG25" s="5"/>
      <c r="AH25" s="5"/>
      <c r="AJ25" s="5"/>
      <c r="AL25" s="4"/>
      <c r="AM25" s="4"/>
      <c r="AN25" s="4"/>
      <c r="AQ25" s="3"/>
      <c r="AR25" s="3"/>
      <c r="AU25" s="5"/>
      <c r="AV25" s="5"/>
      <c r="AW25" s="5"/>
      <c r="AX25" s="5"/>
      <c r="AY25" s="5"/>
      <c r="BA25" s="1"/>
      <c r="BB25" s="2"/>
      <c r="BC25" s="2"/>
      <c r="BD25" s="2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F25" s="1"/>
      <c r="DG25" s="2"/>
      <c r="DH25" s="1"/>
      <c r="DI25" s="1"/>
    </row>
    <row r="26" spans="1:113" ht="12.75">
      <c r="A26" s="1">
        <v>60</v>
      </c>
      <c r="B26" s="2"/>
      <c r="C26" s="2">
        <v>87184.63407221757</v>
      </c>
      <c r="D26" s="2">
        <v>37044.01708746681</v>
      </c>
      <c r="F26" s="1">
        <v>60</v>
      </c>
      <c r="G26" s="3"/>
      <c r="H26" s="3">
        <v>15.01</v>
      </c>
      <c r="I26" s="3">
        <v>15.21</v>
      </c>
      <c r="J26" s="81"/>
      <c r="K26" s="81">
        <v>15.59</v>
      </c>
      <c r="L26" s="81">
        <v>15.79</v>
      </c>
      <c r="M26" s="4"/>
      <c r="N26" s="5">
        <f t="shared" si="0"/>
        <v>0</v>
      </c>
      <c r="O26" s="5">
        <f t="shared" si="0"/>
        <v>1359208.4451858718</v>
      </c>
      <c r="P26" s="5">
        <f t="shared" si="0"/>
        <v>584925.0298111009</v>
      </c>
      <c r="Q26" s="4"/>
      <c r="R26" s="5">
        <v>0</v>
      </c>
      <c r="S26" s="5">
        <f t="shared" si="4"/>
        <v>1308641.3574239856</v>
      </c>
      <c r="T26" s="5">
        <f t="shared" si="5"/>
        <v>563439.4999003703</v>
      </c>
      <c r="U26" s="4"/>
      <c r="V26" s="5">
        <f t="shared" si="2"/>
        <v>1944133.4749969728</v>
      </c>
      <c r="W26" s="5">
        <f t="shared" si="3"/>
        <v>1872080.8573243557</v>
      </c>
      <c r="X26" s="4"/>
      <c r="Y26" s="4"/>
      <c r="Z26" s="4"/>
      <c r="AA26" s="17"/>
      <c r="AB26" s="18"/>
      <c r="AC26" s="18"/>
      <c r="AD26" s="18"/>
      <c r="AE26" s="18"/>
      <c r="AF26" s="5"/>
      <c r="AG26" s="5"/>
      <c r="AH26" s="5"/>
      <c r="AJ26" s="5"/>
      <c r="AL26" s="4"/>
      <c r="AM26" s="4"/>
      <c r="AN26" s="4"/>
      <c r="AQ26" s="3"/>
      <c r="AR26" s="3"/>
      <c r="AU26" s="5"/>
      <c r="AV26" s="5"/>
      <c r="AW26" s="5"/>
      <c r="AX26" s="5"/>
      <c r="AY26" s="5"/>
      <c r="BA26" s="1"/>
      <c r="BB26" s="2"/>
      <c r="BC26" s="2"/>
      <c r="BD26" s="2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F26" s="1"/>
      <c r="DG26" s="2"/>
      <c r="DH26" s="1"/>
      <c r="DI26" s="1"/>
    </row>
    <row r="27" spans="1:113" ht="12.75">
      <c r="A27" s="1">
        <v>64</v>
      </c>
      <c r="B27" s="2"/>
      <c r="C27" s="2">
        <v>38887.0937422986</v>
      </c>
      <c r="D27" s="2">
        <v>31954.464398352233</v>
      </c>
      <c r="F27" s="1">
        <v>64</v>
      </c>
      <c r="G27" s="3"/>
      <c r="H27" s="3">
        <v>15.96</v>
      </c>
      <c r="I27" s="3">
        <v>16.16</v>
      </c>
      <c r="J27" s="81"/>
      <c r="K27" s="81">
        <v>16.57</v>
      </c>
      <c r="L27" s="81">
        <v>16.77</v>
      </c>
      <c r="M27" s="4"/>
      <c r="N27" s="5">
        <f t="shared" si="0"/>
        <v>0</v>
      </c>
      <c r="O27" s="5">
        <f t="shared" si="0"/>
        <v>644359.1433098878</v>
      </c>
      <c r="P27" s="5">
        <f t="shared" si="0"/>
        <v>535876.3679603669</v>
      </c>
      <c r="Q27" s="4"/>
      <c r="R27" s="5">
        <v>0</v>
      </c>
      <c r="S27" s="5">
        <f t="shared" si="4"/>
        <v>620638.0161270858</v>
      </c>
      <c r="T27" s="5">
        <f t="shared" si="5"/>
        <v>516384.14467737207</v>
      </c>
      <c r="U27" s="4"/>
      <c r="V27" s="5">
        <f t="shared" si="2"/>
        <v>1180235.5112702549</v>
      </c>
      <c r="W27" s="5">
        <f t="shared" si="3"/>
        <v>1137022.160804458</v>
      </c>
      <c r="X27" s="4"/>
      <c r="Y27" s="4"/>
      <c r="Z27" s="4"/>
      <c r="AA27" s="17"/>
      <c r="AB27" s="18"/>
      <c r="AC27" s="18"/>
      <c r="AD27" s="18"/>
      <c r="AE27" s="18"/>
      <c r="AF27" s="5"/>
      <c r="AG27" s="5"/>
      <c r="AH27" s="5"/>
      <c r="AJ27" s="5"/>
      <c r="AL27" s="4"/>
      <c r="AM27" s="4"/>
      <c r="AN27" s="4"/>
      <c r="AQ27" s="3"/>
      <c r="AR27" s="3"/>
      <c r="AU27" s="5"/>
      <c r="AV27" s="5"/>
      <c r="AW27" s="5"/>
      <c r="AX27" s="5"/>
      <c r="AY27" s="5"/>
      <c r="BA27" s="1"/>
      <c r="BB27" s="2"/>
      <c r="BC27" s="2"/>
      <c r="BD27" s="2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F27" s="1"/>
      <c r="DG27" s="2"/>
      <c r="DH27" s="1"/>
      <c r="DI27" s="1"/>
    </row>
    <row r="28" spans="1:113" ht="12.75">
      <c r="A28" s="1"/>
      <c r="B28" s="2"/>
      <c r="C28" s="2"/>
      <c r="D28" s="2"/>
      <c r="F28" s="1"/>
      <c r="H28" s="109"/>
      <c r="X28" s="34"/>
      <c r="Y28" s="34"/>
      <c r="Z28" s="34"/>
      <c r="AA28" s="34"/>
      <c r="AB28" s="34"/>
      <c r="AC28" s="34"/>
      <c r="BA28" s="1"/>
      <c r="BB28" s="2"/>
      <c r="BC28" s="2"/>
      <c r="BD28" s="2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F28" s="1"/>
      <c r="DG28" s="2"/>
      <c r="DH28" s="2"/>
      <c r="DI28" s="2"/>
    </row>
    <row r="29" spans="1:148" ht="12.75">
      <c r="A29" s="9" t="s">
        <v>21</v>
      </c>
      <c r="B29" s="2">
        <f>SUM(B5:B27)</f>
        <v>141748292.50139514</v>
      </c>
      <c r="C29" s="2">
        <f>SUM(C5:C27)</f>
        <v>21507723.49686054</v>
      </c>
      <c r="D29" s="2">
        <f>SUM(D5:D27)</f>
        <v>6119948.240364776</v>
      </c>
      <c r="E29" s="22"/>
      <c r="F29" s="9"/>
      <c r="G29" s="35"/>
      <c r="H29" s="35"/>
      <c r="U29" s="1" t="s">
        <v>37</v>
      </c>
      <c r="V29" s="5">
        <f>SUM(V5:V27)</f>
        <v>219502636.91300628</v>
      </c>
      <c r="W29" s="5">
        <f>SUM(W5:W27)</f>
        <v>209544599.03942478</v>
      </c>
      <c r="X29" s="34"/>
      <c r="Y29" s="34"/>
      <c r="Z29" s="34"/>
      <c r="AA29" s="34"/>
      <c r="AB29" s="34"/>
      <c r="AC29" s="34"/>
      <c r="AJ29" s="5"/>
      <c r="AY29" s="5"/>
      <c r="BA29" s="9"/>
      <c r="BB29" s="2"/>
      <c r="BC29" s="2"/>
      <c r="BD29" s="2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F29" s="9"/>
      <c r="DG29" s="2"/>
      <c r="DH29" s="2"/>
      <c r="DI29" s="2"/>
      <c r="DJ29" s="22"/>
      <c r="DL29" s="22"/>
      <c r="DM29" s="22"/>
      <c r="DN29" s="22"/>
      <c r="DO29" s="22"/>
      <c r="DP29" s="22"/>
      <c r="DQ29" s="22"/>
      <c r="DR29" s="22"/>
      <c r="DS29" s="22"/>
      <c r="DT29" s="22"/>
      <c r="DX29" s="22"/>
      <c r="DY29" s="22"/>
      <c r="DZ29" s="22"/>
      <c r="EA29" s="22"/>
      <c r="EB29" s="22"/>
      <c r="EC29" s="22"/>
      <c r="ED29" s="22"/>
      <c r="EE29" s="22"/>
      <c r="EF29" s="22"/>
      <c r="EJ29" s="22"/>
      <c r="EK29" s="22"/>
      <c r="EL29" s="22"/>
      <c r="EM29" s="22"/>
      <c r="EN29" s="22"/>
      <c r="EO29" s="22"/>
      <c r="EP29" s="22"/>
      <c r="EQ29" s="22"/>
      <c r="ER29" s="22"/>
    </row>
    <row r="30" spans="24:108" ht="12.75">
      <c r="X30" s="34"/>
      <c r="Y30" s="34"/>
      <c r="Z30" s="34"/>
      <c r="AA30" s="34"/>
      <c r="AB30" s="34"/>
      <c r="AC30" s="34"/>
      <c r="AH30" s="22"/>
      <c r="AI30" s="22"/>
      <c r="AJ30" s="22"/>
      <c r="AK30" s="22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2:108" ht="12.75">
      <c r="B31" s="22"/>
      <c r="C31" s="22"/>
      <c r="U31" s="9" t="s">
        <v>38</v>
      </c>
      <c r="V31" s="112">
        <f>V29/W29-1</f>
        <v>0.04752228365336175</v>
      </c>
      <c r="W31" s="1" t="s">
        <v>39</v>
      </c>
      <c r="AY31" s="85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22:108" ht="12.75">
      <c r="V32" s="113"/>
      <c r="W32" s="1" t="s">
        <v>40</v>
      </c>
      <c r="AY32" s="85"/>
      <c r="BH32" s="1"/>
      <c r="BI32" s="20"/>
      <c r="BJ32" s="20"/>
      <c r="BK32" s="20"/>
      <c r="BL32" s="20"/>
      <c r="BM32" s="20"/>
      <c r="BN32" s="20"/>
      <c r="BO32" s="20"/>
      <c r="BP32" s="20"/>
      <c r="BQ32" s="20"/>
      <c r="BR32" s="1"/>
      <c r="BS32" s="1"/>
      <c r="BT32" s="1"/>
      <c r="BU32" s="20"/>
      <c r="BV32" s="20"/>
      <c r="BW32" s="20"/>
      <c r="BX32" s="20"/>
      <c r="BY32" s="20"/>
      <c r="BZ32" s="20"/>
      <c r="CA32" s="20"/>
      <c r="CB32" s="20"/>
      <c r="CC32" s="20"/>
      <c r="CD32" s="1"/>
      <c r="CE32" s="1"/>
      <c r="CF32" s="1"/>
      <c r="CG32" s="20"/>
      <c r="CH32" s="20"/>
      <c r="CI32" s="20"/>
      <c r="CJ32" s="20"/>
      <c r="CK32" s="20"/>
      <c r="CL32" s="20"/>
      <c r="CM32" s="20"/>
      <c r="CN32" s="20"/>
      <c r="CO32" s="20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</row>
    <row r="33" spans="22:108" ht="12.75">
      <c r="V33" s="113"/>
      <c r="W33" s="1"/>
      <c r="AY33" s="85"/>
      <c r="BH33" s="1"/>
      <c r="BI33" s="20"/>
      <c r="BJ33" s="20"/>
      <c r="BK33" s="20"/>
      <c r="BL33" s="20"/>
      <c r="BM33" s="20"/>
      <c r="BN33" s="20"/>
      <c r="BO33" s="20"/>
      <c r="BP33" s="20"/>
      <c r="BQ33" s="20"/>
      <c r="BR33" s="1"/>
      <c r="BS33" s="1"/>
      <c r="BT33" s="1"/>
      <c r="BU33" s="20"/>
      <c r="BV33" s="20"/>
      <c r="BW33" s="20"/>
      <c r="BX33" s="20"/>
      <c r="BY33" s="20"/>
      <c r="BZ33" s="20"/>
      <c r="CA33" s="20"/>
      <c r="CB33" s="20"/>
      <c r="CC33" s="20"/>
      <c r="CD33" s="1"/>
      <c r="CE33" s="1"/>
      <c r="CF33" s="1"/>
      <c r="CG33" s="20"/>
      <c r="CH33" s="20"/>
      <c r="CI33" s="20"/>
      <c r="CJ33" s="20"/>
      <c r="CK33" s="20"/>
      <c r="CL33" s="20"/>
      <c r="CM33" s="20"/>
      <c r="CN33" s="20"/>
      <c r="CO33" s="20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22:108" ht="12.75">
      <c r="V34" s="113"/>
      <c r="W34" s="1"/>
      <c r="AY34" s="85"/>
      <c r="BH34" s="1"/>
      <c r="BI34" s="20"/>
      <c r="BJ34" s="20"/>
      <c r="BK34" s="20"/>
      <c r="BL34" s="20"/>
      <c r="BM34" s="20"/>
      <c r="BN34" s="20"/>
      <c r="BO34" s="20"/>
      <c r="BP34" s="20"/>
      <c r="BQ34" s="20"/>
      <c r="BR34" s="1"/>
      <c r="BS34" s="1"/>
      <c r="BT34" s="1"/>
      <c r="BU34" s="20"/>
      <c r="BV34" s="20"/>
      <c r="BW34" s="20"/>
      <c r="BX34" s="20"/>
      <c r="BY34" s="20"/>
      <c r="BZ34" s="20"/>
      <c r="CA34" s="20"/>
      <c r="CB34" s="20"/>
      <c r="CC34" s="20"/>
      <c r="CD34" s="1"/>
      <c r="CE34" s="1"/>
      <c r="CF34" s="1"/>
      <c r="CG34" s="20"/>
      <c r="CH34" s="20"/>
      <c r="CI34" s="20"/>
      <c r="CJ34" s="20"/>
      <c r="CK34" s="20"/>
      <c r="CL34" s="20"/>
      <c r="CM34" s="20"/>
      <c r="CN34" s="20"/>
      <c r="CO34" s="20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1:113" ht="12.75">
      <c r="A35" s="140"/>
      <c r="B35" s="140"/>
      <c r="C35" s="140"/>
      <c r="D35" s="140"/>
      <c r="W35" s="85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F35" s="140"/>
      <c r="DG35" s="140"/>
      <c r="DH35" s="140"/>
      <c r="DI35" s="140"/>
    </row>
    <row r="36" spans="1:106" ht="18">
      <c r="A36" s="143" t="s">
        <v>41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AE36" s="144"/>
      <c r="AF36" s="144"/>
      <c r="AG36" s="144"/>
      <c r="AI36" s="144"/>
      <c r="AJ36" s="144"/>
      <c r="AK36" s="144"/>
      <c r="AT36" s="142"/>
      <c r="AU36" s="142"/>
      <c r="AV36" s="142"/>
      <c r="AW36" s="142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Y36" s="7"/>
      <c r="CZ36" s="7"/>
      <c r="DA36" s="7"/>
      <c r="DB36" s="7"/>
    </row>
    <row r="37" spans="1:113" ht="12.75">
      <c r="A37" s="142" t="s">
        <v>25</v>
      </c>
      <c r="B37" s="142"/>
      <c r="C37" s="142"/>
      <c r="D37" s="142"/>
      <c r="G37" s="10" t="str">
        <f>G$2</f>
        <v>2008</v>
      </c>
      <c r="H37" s="10" t="str">
        <f>H$2</f>
        <v>2008</v>
      </c>
      <c r="I37" s="10" t="str">
        <f>I$2</f>
        <v>2008</v>
      </c>
      <c r="J37" s="77" t="s">
        <v>27</v>
      </c>
      <c r="K37" s="77" t="s">
        <v>27</v>
      </c>
      <c r="L37" s="77" t="s">
        <v>27</v>
      </c>
      <c r="M37" s="10"/>
      <c r="N37" s="10" t="str">
        <f>J37</f>
        <v>Proposed 09</v>
      </c>
      <c r="O37" s="11" t="str">
        <f>J37</f>
        <v>Proposed 09</v>
      </c>
      <c r="P37" s="11" t="str">
        <f>J37</f>
        <v>Proposed 09</v>
      </c>
      <c r="R37" s="10" t="str">
        <f>R$2</f>
        <v>2008</v>
      </c>
      <c r="S37" s="10" t="str">
        <f>S$2</f>
        <v>2008</v>
      </c>
      <c r="T37" s="10" t="str">
        <f>T$2</f>
        <v>2008</v>
      </c>
      <c r="U37" s="10"/>
      <c r="V37" s="11" t="str">
        <f>J37</f>
        <v>Proposed 09</v>
      </c>
      <c r="W37" s="10" t="str">
        <f>W$2</f>
        <v>2008</v>
      </c>
      <c r="X37" s="142"/>
      <c r="Y37" s="142"/>
      <c r="Z37" s="142"/>
      <c r="AB37" s="142"/>
      <c r="AC37" s="142"/>
      <c r="AD37" s="142"/>
      <c r="AE37" s="9"/>
      <c r="AF37" s="142"/>
      <c r="AG37" s="142"/>
      <c r="AH37" s="142"/>
      <c r="AI37" s="9"/>
      <c r="AJ37" s="10"/>
      <c r="AL37" s="10"/>
      <c r="AM37" s="10"/>
      <c r="AN37" s="10"/>
      <c r="AP37" s="10"/>
      <c r="AQ37" s="10"/>
      <c r="AR37" s="10"/>
      <c r="AU37" s="10"/>
      <c r="AV37" s="10"/>
      <c r="AW37" s="10"/>
      <c r="AX37" s="10"/>
      <c r="AY37" s="10"/>
      <c r="BA37" s="9"/>
      <c r="BB37" s="9"/>
      <c r="BC37" s="9"/>
      <c r="BD37" s="9"/>
      <c r="BH37" s="1"/>
      <c r="BI37" s="4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4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4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F37" s="142"/>
      <c r="DG37" s="142"/>
      <c r="DH37" s="142"/>
      <c r="DI37" s="142"/>
    </row>
    <row r="38" spans="1:113" ht="12.75">
      <c r="A38" s="9" t="s">
        <v>28</v>
      </c>
      <c r="B38" s="9" t="s">
        <v>29</v>
      </c>
      <c r="C38" s="9" t="s">
        <v>30</v>
      </c>
      <c r="D38" s="9" t="s">
        <v>31</v>
      </c>
      <c r="F38" s="9" t="s">
        <v>32</v>
      </c>
      <c r="G38" s="10" t="str">
        <f>G$3</f>
        <v>Prices</v>
      </c>
      <c r="H38" s="10" t="str">
        <f>H$3</f>
        <v>Prices</v>
      </c>
      <c r="I38" s="10" t="str">
        <f>I$3</f>
        <v>Prices</v>
      </c>
      <c r="J38" s="77" t="s">
        <v>33</v>
      </c>
      <c r="K38" s="77" t="s">
        <v>33</v>
      </c>
      <c r="L38" s="77" t="s">
        <v>33</v>
      </c>
      <c r="M38" s="10"/>
      <c r="N38" s="12" t="s">
        <v>0</v>
      </c>
      <c r="O38" s="12" t="s">
        <v>0</v>
      </c>
      <c r="P38" s="12" t="s">
        <v>0</v>
      </c>
      <c r="R38" s="10" t="str">
        <f>R$3</f>
        <v>Revenue</v>
      </c>
      <c r="S38" s="10" t="str">
        <f>S$3</f>
        <v>Revenue</v>
      </c>
      <c r="T38" s="10" t="str">
        <f>T$3</f>
        <v>Revenue</v>
      </c>
      <c r="U38" s="10"/>
      <c r="V38" s="12" t="s">
        <v>0</v>
      </c>
      <c r="W38" s="10" t="str">
        <f>W$3</f>
        <v>Revenue</v>
      </c>
      <c r="X38" s="142"/>
      <c r="Y38" s="142"/>
      <c r="Z38" s="142"/>
      <c r="AB38" s="142"/>
      <c r="AC38" s="142"/>
      <c r="AD38" s="142"/>
      <c r="AE38" s="9"/>
      <c r="AF38" s="142"/>
      <c r="AG38" s="142"/>
      <c r="AH38" s="142"/>
      <c r="AI38" s="9"/>
      <c r="AJ38" s="12"/>
      <c r="AL38" s="10"/>
      <c r="AM38" s="10"/>
      <c r="AN38" s="10"/>
      <c r="AP38" s="10"/>
      <c r="AQ38" s="10"/>
      <c r="AR38" s="10"/>
      <c r="AU38" s="10"/>
      <c r="AV38" s="10"/>
      <c r="AW38" s="10"/>
      <c r="AX38" s="10"/>
      <c r="AY38" s="10"/>
      <c r="BA38" s="1"/>
      <c r="BB38" s="1"/>
      <c r="BC38" s="1"/>
      <c r="BD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F38" s="9"/>
      <c r="DG38" s="9"/>
      <c r="DH38" s="9"/>
      <c r="DI38" s="9"/>
    </row>
    <row r="39" spans="1:113" ht="12.75">
      <c r="A39" s="1"/>
      <c r="B39" s="1"/>
      <c r="C39" s="1"/>
      <c r="D39" s="1"/>
      <c r="F39" s="1"/>
      <c r="G39" s="13" t="s">
        <v>34</v>
      </c>
      <c r="H39" s="13" t="s">
        <v>35</v>
      </c>
      <c r="I39" s="13" t="s">
        <v>90</v>
      </c>
      <c r="J39" s="78" t="s">
        <v>34</v>
      </c>
      <c r="K39" s="78" t="s">
        <v>35</v>
      </c>
      <c r="L39" s="13" t="s">
        <v>90</v>
      </c>
      <c r="M39" s="13"/>
      <c r="N39" s="13" t="s">
        <v>34</v>
      </c>
      <c r="O39" s="13" t="s">
        <v>35</v>
      </c>
      <c r="P39" s="13" t="s">
        <v>90</v>
      </c>
      <c r="R39" s="13" t="s">
        <v>34</v>
      </c>
      <c r="S39" s="13" t="s">
        <v>35</v>
      </c>
      <c r="T39" s="13" t="s">
        <v>90</v>
      </c>
      <c r="U39" s="13"/>
      <c r="V39" s="13" t="s">
        <v>36</v>
      </c>
      <c r="W39" s="13" t="s">
        <v>36</v>
      </c>
      <c r="X39" s="13"/>
      <c r="Y39" s="13"/>
      <c r="Z39" s="13"/>
      <c r="AB39" s="13"/>
      <c r="AC39" s="13"/>
      <c r="AD39" s="13"/>
      <c r="AE39" s="13"/>
      <c r="AF39" s="13"/>
      <c r="AG39" s="13"/>
      <c r="AH39" s="13"/>
      <c r="AI39" s="13"/>
      <c r="AJ39" s="13"/>
      <c r="AL39" s="13"/>
      <c r="AM39" s="13"/>
      <c r="AN39" s="13"/>
      <c r="AP39" s="13"/>
      <c r="AQ39" s="13"/>
      <c r="AR39" s="13"/>
      <c r="AU39" s="37"/>
      <c r="AV39" s="37"/>
      <c r="AW39" s="37"/>
      <c r="AX39" s="37"/>
      <c r="AY39" s="37"/>
      <c r="BA39" s="1"/>
      <c r="BB39" s="2"/>
      <c r="BC39" s="2"/>
      <c r="BD39" s="2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F39" s="1"/>
      <c r="DG39" s="1"/>
      <c r="DH39" s="1"/>
      <c r="DI39" s="1"/>
    </row>
    <row r="40" spans="1:113" ht="12.75">
      <c r="A40" s="1">
        <v>1</v>
      </c>
      <c r="B40" s="2">
        <v>12163224.230094172</v>
      </c>
      <c r="C40" s="2">
        <v>125453.29977461394</v>
      </c>
      <c r="D40" s="2">
        <v>0</v>
      </c>
      <c r="F40" s="1">
        <v>1</v>
      </c>
      <c r="G40" s="16">
        <v>0.72</v>
      </c>
      <c r="H40" s="3">
        <v>0.98</v>
      </c>
      <c r="I40" s="3">
        <v>1.18</v>
      </c>
      <c r="J40" s="33">
        <v>0.79</v>
      </c>
      <c r="K40" s="33">
        <v>1.03</v>
      </c>
      <c r="L40" s="33">
        <v>1.23</v>
      </c>
      <c r="M40" s="4"/>
      <c r="N40" s="5">
        <f>B40*J40</f>
        <v>9608947.141774395</v>
      </c>
      <c r="O40" s="5">
        <f aca="true" t="shared" si="6" ref="O40:P62">C40*K40</f>
        <v>129216.89876785237</v>
      </c>
      <c r="P40" s="5">
        <f t="shared" si="6"/>
        <v>0</v>
      </c>
      <c r="Q40" s="4"/>
      <c r="R40" s="5">
        <f>B40*G40</f>
        <v>8757521.445667803</v>
      </c>
      <c r="S40" s="5">
        <f>C40*H40</f>
        <v>122944.23377912167</v>
      </c>
      <c r="T40" s="5">
        <f aca="true" t="shared" si="7" ref="R40:T55">D40*I40</f>
        <v>0</v>
      </c>
      <c r="U40" s="5"/>
      <c r="V40" s="5">
        <f>SUM(N40:P40)</f>
        <v>9738164.040542249</v>
      </c>
      <c r="W40" s="5">
        <f aca="true" t="shared" si="8" ref="W40:W62">SUM(R40:T40)</f>
        <v>8880465.679446924</v>
      </c>
      <c r="X40" s="4"/>
      <c r="Y40" s="4"/>
      <c r="Z40" s="4"/>
      <c r="AB40" s="18"/>
      <c r="AC40" s="18"/>
      <c r="AD40" s="18"/>
      <c r="AE40" s="18"/>
      <c r="AF40" s="5"/>
      <c r="AG40" s="5"/>
      <c r="AH40" s="5"/>
      <c r="AI40" s="5"/>
      <c r="AJ40" s="5"/>
      <c r="AL40" s="4"/>
      <c r="AM40" s="4"/>
      <c r="AN40" s="4"/>
      <c r="AP40" s="3"/>
      <c r="AU40" s="5"/>
      <c r="AV40" s="5"/>
      <c r="AW40" s="5"/>
      <c r="AX40" s="5"/>
      <c r="AY40" s="5"/>
      <c r="BA40" s="1"/>
      <c r="BB40" s="2"/>
      <c r="BC40" s="2"/>
      <c r="BD40" s="2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F40" s="1"/>
      <c r="DG40" s="2"/>
      <c r="DH40" s="2"/>
      <c r="DI40" s="2"/>
    </row>
    <row r="41" spans="1:113" ht="12.75">
      <c r="A41" s="1">
        <v>2</v>
      </c>
      <c r="B41" s="2">
        <v>769408.4572804117</v>
      </c>
      <c r="C41" s="2">
        <v>115708.18158731221</v>
      </c>
      <c r="D41" s="2">
        <v>145.42259482616106</v>
      </c>
      <c r="F41" s="1">
        <v>2</v>
      </c>
      <c r="G41" s="16">
        <v>1.27</v>
      </c>
      <c r="H41" s="3">
        <v>1.53</v>
      </c>
      <c r="I41" s="3">
        <v>1.73</v>
      </c>
      <c r="J41" s="33">
        <v>1.34</v>
      </c>
      <c r="K41" s="33">
        <v>1.59</v>
      </c>
      <c r="L41" s="33">
        <v>1.79</v>
      </c>
      <c r="M41" s="4"/>
      <c r="N41" s="5">
        <f aca="true" t="shared" si="9" ref="N41:N62">B41*J41</f>
        <v>1031007.3327557518</v>
      </c>
      <c r="O41" s="5">
        <f t="shared" si="6"/>
        <v>183976.0087238264</v>
      </c>
      <c r="P41" s="5">
        <f t="shared" si="6"/>
        <v>260.3064447388283</v>
      </c>
      <c r="Q41" s="4"/>
      <c r="R41" s="5">
        <f t="shared" si="7"/>
        <v>977148.7407461229</v>
      </c>
      <c r="S41" s="5">
        <f t="shared" si="7"/>
        <v>177033.51782858768</v>
      </c>
      <c r="T41" s="5">
        <f t="shared" si="7"/>
        <v>251.58108904925862</v>
      </c>
      <c r="U41" s="5"/>
      <c r="V41" s="5">
        <f aca="true" t="shared" si="10" ref="V41:V62">SUM(N41:P41)</f>
        <v>1215243.647924317</v>
      </c>
      <c r="W41" s="5">
        <f t="shared" si="8"/>
        <v>1154433.83966376</v>
      </c>
      <c r="X41" s="4"/>
      <c r="Y41" s="4"/>
      <c r="Z41" s="4"/>
      <c r="AB41" s="18"/>
      <c r="AC41" s="18"/>
      <c r="AD41" s="18"/>
      <c r="AE41" s="18"/>
      <c r="AF41" s="5"/>
      <c r="AG41" s="5"/>
      <c r="AH41" s="5"/>
      <c r="AJ41" s="5"/>
      <c r="AL41" s="4"/>
      <c r="AM41" s="4"/>
      <c r="AN41" s="4"/>
      <c r="AP41" s="3"/>
      <c r="AU41" s="5"/>
      <c r="AV41" s="5"/>
      <c r="AW41" s="5"/>
      <c r="AX41" s="5"/>
      <c r="AY41" s="5"/>
      <c r="BA41" s="1"/>
      <c r="BB41" s="2"/>
      <c r="BC41" s="2"/>
      <c r="BD41" s="2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F41" s="1"/>
      <c r="DG41" s="2"/>
      <c r="DH41" s="2"/>
      <c r="DI41" s="2"/>
    </row>
    <row r="42" spans="1:113" ht="12.75">
      <c r="A42" s="1">
        <v>3</v>
      </c>
      <c r="B42" s="2">
        <v>246576.96374699334</v>
      </c>
      <c r="C42" s="2">
        <v>39180.12582013509</v>
      </c>
      <c r="D42" s="2">
        <v>0</v>
      </c>
      <c r="F42" s="1">
        <v>3</v>
      </c>
      <c r="G42" s="16">
        <v>1.82</v>
      </c>
      <c r="H42" s="3">
        <v>2.08</v>
      </c>
      <c r="I42" s="3">
        <v>2.2800000000000002</v>
      </c>
      <c r="J42" s="33">
        <v>1.89</v>
      </c>
      <c r="K42" s="33">
        <v>2.15</v>
      </c>
      <c r="L42" s="33">
        <v>2.35</v>
      </c>
      <c r="M42" s="4"/>
      <c r="N42" s="5">
        <f t="shared" si="9"/>
        <v>466030.46148181736</v>
      </c>
      <c r="O42" s="5">
        <f t="shared" si="6"/>
        <v>84237.27051329044</v>
      </c>
      <c r="P42" s="5">
        <f t="shared" si="6"/>
        <v>0</v>
      </c>
      <c r="Q42" s="4"/>
      <c r="R42" s="5">
        <f t="shared" si="7"/>
        <v>448770.0740195279</v>
      </c>
      <c r="S42" s="5">
        <f t="shared" si="7"/>
        <v>81494.66170588098</v>
      </c>
      <c r="T42" s="5">
        <f t="shared" si="7"/>
        <v>0</v>
      </c>
      <c r="U42" s="5"/>
      <c r="V42" s="5">
        <f t="shared" si="10"/>
        <v>550267.7319951078</v>
      </c>
      <c r="W42" s="5">
        <f t="shared" si="8"/>
        <v>530264.7357254089</v>
      </c>
      <c r="X42" s="4"/>
      <c r="Y42" s="4"/>
      <c r="Z42" s="4"/>
      <c r="AB42" s="18"/>
      <c r="AC42" s="18"/>
      <c r="AD42" s="18"/>
      <c r="AE42" s="18"/>
      <c r="AF42" s="5"/>
      <c r="AG42" s="5"/>
      <c r="AH42" s="5"/>
      <c r="AI42" s="22"/>
      <c r="AJ42" s="5"/>
      <c r="AL42" s="4"/>
      <c r="AM42" s="4"/>
      <c r="AN42" s="4"/>
      <c r="AP42" s="3"/>
      <c r="AU42" s="5"/>
      <c r="AV42" s="5"/>
      <c r="AW42" s="5"/>
      <c r="AX42" s="5"/>
      <c r="AY42" s="5"/>
      <c r="BA42" s="1"/>
      <c r="BB42" s="2"/>
      <c r="BC42" s="2"/>
      <c r="BD42" s="2"/>
      <c r="DF42" s="1"/>
      <c r="DG42" s="2"/>
      <c r="DH42" s="2"/>
      <c r="DI42" s="2"/>
    </row>
    <row r="43" spans="1:113" ht="12.75">
      <c r="A43" s="1">
        <v>3.5</v>
      </c>
      <c r="B43" s="2">
        <v>5666.416469855317</v>
      </c>
      <c r="C43" s="2">
        <v>0</v>
      </c>
      <c r="D43" s="2">
        <v>0</v>
      </c>
      <c r="F43" s="1">
        <v>3.5</v>
      </c>
      <c r="G43" s="16">
        <v>2.37</v>
      </c>
      <c r="H43" s="3"/>
      <c r="I43" s="3"/>
      <c r="J43" s="33">
        <v>2.44</v>
      </c>
      <c r="K43" s="33"/>
      <c r="L43" s="33"/>
      <c r="M43" s="4"/>
      <c r="N43" s="5">
        <f t="shared" si="9"/>
        <v>13826.056186446973</v>
      </c>
      <c r="O43" s="5">
        <f t="shared" si="6"/>
        <v>0</v>
      </c>
      <c r="P43" s="5">
        <f t="shared" si="6"/>
        <v>0</v>
      </c>
      <c r="Q43" s="4"/>
      <c r="R43" s="5">
        <f t="shared" si="7"/>
        <v>13429.407033557101</v>
      </c>
      <c r="S43" s="5">
        <f t="shared" si="7"/>
        <v>0</v>
      </c>
      <c r="T43" s="5">
        <f t="shared" si="7"/>
        <v>0</v>
      </c>
      <c r="U43" s="5"/>
      <c r="V43" s="5">
        <f t="shared" si="10"/>
        <v>13826.056186446973</v>
      </c>
      <c r="W43" s="5">
        <f t="shared" si="8"/>
        <v>13429.407033557101</v>
      </c>
      <c r="X43" s="4"/>
      <c r="Y43" s="4"/>
      <c r="Z43" s="4"/>
      <c r="AB43" s="18"/>
      <c r="AC43" s="18"/>
      <c r="AD43" s="18"/>
      <c r="AE43" s="18"/>
      <c r="AF43" s="5"/>
      <c r="AG43" s="5"/>
      <c r="AH43" s="5"/>
      <c r="AI43" s="22"/>
      <c r="AJ43" s="5"/>
      <c r="AL43" s="4"/>
      <c r="AM43" s="4"/>
      <c r="AN43" s="4"/>
      <c r="AP43" s="3"/>
      <c r="AU43" s="5"/>
      <c r="AV43" s="5"/>
      <c r="AW43" s="5"/>
      <c r="AX43" s="5"/>
      <c r="AY43" s="5"/>
      <c r="BA43" s="1"/>
      <c r="BB43" s="2"/>
      <c r="BC43" s="2"/>
      <c r="BD43" s="2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DF43" s="1"/>
      <c r="DG43" s="2"/>
      <c r="DH43" s="2"/>
      <c r="DI43" s="2"/>
    </row>
    <row r="44" spans="1:113" ht="12.75">
      <c r="A44" s="1">
        <v>4</v>
      </c>
      <c r="B44" s="2"/>
      <c r="C44" s="2">
        <v>201638.69960545382</v>
      </c>
      <c r="D44" s="2">
        <v>18.644753163244598</v>
      </c>
      <c r="F44" s="1">
        <v>4</v>
      </c>
      <c r="G44" s="16"/>
      <c r="H44" s="3">
        <v>2.63</v>
      </c>
      <c r="I44" s="3">
        <v>2.83</v>
      </c>
      <c r="J44" s="33"/>
      <c r="K44" s="33">
        <v>2.71</v>
      </c>
      <c r="L44" s="33">
        <v>2.91</v>
      </c>
      <c r="M44" s="4"/>
      <c r="N44" s="5">
        <f t="shared" si="9"/>
        <v>0</v>
      </c>
      <c r="O44" s="5">
        <f t="shared" si="6"/>
        <v>546440.8759307798</v>
      </c>
      <c r="P44" s="5">
        <f t="shared" si="6"/>
        <v>54.256231705041785</v>
      </c>
      <c r="Q44" s="4"/>
      <c r="R44" s="5">
        <f t="shared" si="7"/>
        <v>0</v>
      </c>
      <c r="S44" s="5">
        <f t="shared" si="7"/>
        <v>530309.7799623435</v>
      </c>
      <c r="T44" s="5">
        <f t="shared" si="7"/>
        <v>52.76465145198221</v>
      </c>
      <c r="U44" s="5"/>
      <c r="V44" s="5">
        <f t="shared" si="10"/>
        <v>546495.1321624849</v>
      </c>
      <c r="W44" s="5">
        <f t="shared" si="8"/>
        <v>530362.5446137955</v>
      </c>
      <c r="X44" s="4"/>
      <c r="Y44" s="4"/>
      <c r="Z44" s="4"/>
      <c r="AB44" s="18"/>
      <c r="AC44" s="18"/>
      <c r="AD44" s="18"/>
      <c r="AE44" s="18"/>
      <c r="AF44" s="5"/>
      <c r="AG44" s="5"/>
      <c r="AH44" s="5"/>
      <c r="AI44" s="22"/>
      <c r="AJ44" s="5"/>
      <c r="AL44" s="4"/>
      <c r="AM44" s="4"/>
      <c r="AN44" s="4"/>
      <c r="AP44" s="3"/>
      <c r="AU44" s="5"/>
      <c r="AV44" s="5"/>
      <c r="AW44" s="5"/>
      <c r="AX44" s="5"/>
      <c r="AY44" s="5"/>
      <c r="BA44" s="1"/>
      <c r="BB44" s="2"/>
      <c r="BC44" s="2"/>
      <c r="BD44" s="2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DF44" s="1"/>
      <c r="DG44" s="2"/>
      <c r="DH44" s="2"/>
      <c r="DI44" s="2"/>
    </row>
    <row r="45" spans="1:113" ht="12.75">
      <c r="A45" s="1">
        <v>5</v>
      </c>
      <c r="B45" s="2"/>
      <c r="C45" s="2">
        <v>115308.00414297717</v>
      </c>
      <c r="D45" s="2">
        <v>11168.438882198036</v>
      </c>
      <c r="F45" s="1">
        <v>5</v>
      </c>
      <c r="G45" s="3"/>
      <c r="H45" s="3">
        <v>3.18</v>
      </c>
      <c r="I45" s="3">
        <v>3.3800000000000003</v>
      </c>
      <c r="J45" s="33"/>
      <c r="K45" s="33">
        <v>3.27</v>
      </c>
      <c r="L45" s="33">
        <v>3.47</v>
      </c>
      <c r="M45" s="4"/>
      <c r="N45" s="5">
        <f t="shared" si="9"/>
        <v>0</v>
      </c>
      <c r="O45" s="5">
        <f t="shared" si="6"/>
        <v>377057.1735475353</v>
      </c>
      <c r="P45" s="5">
        <f t="shared" si="6"/>
        <v>38754.48292122719</v>
      </c>
      <c r="Q45" s="4"/>
      <c r="R45" s="5">
        <v>0</v>
      </c>
      <c r="S45" s="5">
        <f aca="true" t="shared" si="11" ref="S45:S62">(B45+C45)*H45</f>
        <v>366679.45317466743</v>
      </c>
      <c r="T45" s="5">
        <f t="shared" si="7"/>
        <v>37749.323421829366</v>
      </c>
      <c r="U45" s="5"/>
      <c r="V45" s="5">
        <f t="shared" si="10"/>
        <v>415811.6564687625</v>
      </c>
      <c r="W45" s="5">
        <f t="shared" si="8"/>
        <v>404428.7765964968</v>
      </c>
      <c r="X45" s="4"/>
      <c r="Y45" s="4"/>
      <c r="Z45" s="4"/>
      <c r="AB45" s="18"/>
      <c r="AC45" s="18"/>
      <c r="AD45" s="18"/>
      <c r="AE45" s="18"/>
      <c r="AF45" s="5"/>
      <c r="AG45" s="5"/>
      <c r="AH45" s="5"/>
      <c r="AI45" s="22"/>
      <c r="AJ45" s="5"/>
      <c r="AL45" s="4"/>
      <c r="AM45" s="4"/>
      <c r="AN45" s="4"/>
      <c r="AP45" s="3"/>
      <c r="AQ45" s="3"/>
      <c r="AR45" s="3"/>
      <c r="AU45" s="5"/>
      <c r="AV45" s="5"/>
      <c r="AW45" s="5"/>
      <c r="AX45" s="5"/>
      <c r="AY45" s="5"/>
      <c r="BA45" s="1"/>
      <c r="BB45" s="2"/>
      <c r="BC45" s="2"/>
      <c r="BD45" s="2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DF45" s="1"/>
      <c r="DG45" s="2"/>
      <c r="DH45" s="2"/>
      <c r="DI45" s="2"/>
    </row>
    <row r="46" spans="1:113" ht="12.75">
      <c r="A46" s="1">
        <v>6</v>
      </c>
      <c r="B46" s="2"/>
      <c r="C46" s="2">
        <v>68482.97122549693</v>
      </c>
      <c r="D46" s="2">
        <v>8345.839148621948</v>
      </c>
      <c r="F46" s="1">
        <v>6</v>
      </c>
      <c r="G46" s="3"/>
      <c r="H46" s="3">
        <v>3.73</v>
      </c>
      <c r="I46" s="3">
        <v>3.93</v>
      </c>
      <c r="J46" s="33"/>
      <c r="K46" s="33">
        <v>3.83</v>
      </c>
      <c r="L46" s="33">
        <v>4.03</v>
      </c>
      <c r="M46" s="4"/>
      <c r="N46" s="5">
        <f t="shared" si="9"/>
        <v>0</v>
      </c>
      <c r="O46" s="5">
        <f t="shared" si="6"/>
        <v>262289.7797936533</v>
      </c>
      <c r="P46" s="5">
        <f t="shared" si="6"/>
        <v>33633.731768946454</v>
      </c>
      <c r="Q46" s="4"/>
      <c r="R46" s="5">
        <v>0</v>
      </c>
      <c r="S46" s="5">
        <f t="shared" si="11"/>
        <v>255441.48267110356</v>
      </c>
      <c r="T46" s="5">
        <f t="shared" si="7"/>
        <v>32799.14785408426</v>
      </c>
      <c r="U46" s="5"/>
      <c r="V46" s="5">
        <f t="shared" si="10"/>
        <v>295923.51156259974</v>
      </c>
      <c r="W46" s="5">
        <f t="shared" si="8"/>
        <v>288240.6305251878</v>
      </c>
      <c r="X46" s="4"/>
      <c r="Y46" s="4"/>
      <c r="Z46" s="4"/>
      <c r="AB46" s="18"/>
      <c r="AC46" s="18"/>
      <c r="AD46" s="18"/>
      <c r="AE46" s="18"/>
      <c r="AF46" s="5"/>
      <c r="AG46" s="5"/>
      <c r="AH46" s="5"/>
      <c r="AI46" s="22"/>
      <c r="AJ46" s="5"/>
      <c r="AL46" s="4"/>
      <c r="AM46" s="4"/>
      <c r="AN46" s="4"/>
      <c r="AQ46" s="3"/>
      <c r="AR46" s="3"/>
      <c r="AU46" s="5"/>
      <c r="AV46" s="5"/>
      <c r="AW46" s="5"/>
      <c r="AX46" s="5"/>
      <c r="AY46" s="5"/>
      <c r="BA46" s="1"/>
      <c r="BB46" s="2"/>
      <c r="BC46" s="2"/>
      <c r="BD46" s="2"/>
      <c r="BH46" s="86"/>
      <c r="BI46" s="43"/>
      <c r="BJ46" s="43"/>
      <c r="BK46" s="43"/>
      <c r="BL46" s="43"/>
      <c r="BM46" s="43"/>
      <c r="BN46" s="43"/>
      <c r="BO46" s="43"/>
      <c r="BP46" s="43"/>
      <c r="BQ46" s="43"/>
      <c r="DF46" s="1"/>
      <c r="DG46" s="2"/>
      <c r="DH46" s="2"/>
      <c r="DI46" s="2"/>
    </row>
    <row r="47" spans="1:113" ht="12.75">
      <c r="A47" s="1">
        <v>7</v>
      </c>
      <c r="B47" s="2"/>
      <c r="C47" s="2">
        <v>48854.19637972416</v>
      </c>
      <c r="D47" s="2">
        <v>8437.575013101943</v>
      </c>
      <c r="F47" s="1">
        <v>7</v>
      </c>
      <c r="G47" s="3"/>
      <c r="H47" s="3">
        <v>4.28</v>
      </c>
      <c r="I47" s="3">
        <v>4.48</v>
      </c>
      <c r="J47" s="33"/>
      <c r="K47" s="33">
        <v>4.39</v>
      </c>
      <c r="L47" s="33">
        <v>4.59</v>
      </c>
      <c r="M47" s="4"/>
      <c r="N47" s="5">
        <f t="shared" si="9"/>
        <v>0</v>
      </c>
      <c r="O47" s="5">
        <f t="shared" si="6"/>
        <v>214469.92210698905</v>
      </c>
      <c r="P47" s="5">
        <f t="shared" si="6"/>
        <v>38728.469310137916</v>
      </c>
      <c r="Q47" s="4"/>
      <c r="R47" s="5">
        <v>0</v>
      </c>
      <c r="S47" s="5">
        <f t="shared" si="11"/>
        <v>209095.96050521944</v>
      </c>
      <c r="T47" s="5">
        <f t="shared" si="7"/>
        <v>37800.33605869671</v>
      </c>
      <c r="U47" s="5"/>
      <c r="V47" s="5">
        <f t="shared" si="10"/>
        <v>253198.39141712696</v>
      </c>
      <c r="W47" s="5">
        <f t="shared" si="8"/>
        <v>246896.29656391614</v>
      </c>
      <c r="X47" s="4"/>
      <c r="Y47" s="4"/>
      <c r="Z47" s="4"/>
      <c r="AB47" s="18"/>
      <c r="AC47" s="18"/>
      <c r="AD47" s="18"/>
      <c r="AE47" s="18"/>
      <c r="AF47" s="5"/>
      <c r="AG47" s="5"/>
      <c r="AH47" s="5"/>
      <c r="AJ47" s="5"/>
      <c r="AL47" s="4"/>
      <c r="AM47" s="4"/>
      <c r="AN47" s="4"/>
      <c r="AQ47" s="3"/>
      <c r="AR47" s="3"/>
      <c r="AU47" s="5"/>
      <c r="AV47" s="5"/>
      <c r="AW47" s="5"/>
      <c r="AX47" s="5"/>
      <c r="AY47" s="5"/>
      <c r="BA47" s="1"/>
      <c r="BB47" s="2"/>
      <c r="BC47" s="2"/>
      <c r="BD47" s="2"/>
      <c r="BH47" s="12"/>
      <c r="BI47" s="43"/>
      <c r="BJ47" s="43"/>
      <c r="BK47" s="43"/>
      <c r="BL47" s="43"/>
      <c r="BM47" s="43"/>
      <c r="BN47" s="43"/>
      <c r="BO47" s="43"/>
      <c r="BP47" s="43"/>
      <c r="BQ47" s="43"/>
      <c r="DF47" s="1"/>
      <c r="DG47" s="2"/>
      <c r="DH47" s="2"/>
      <c r="DI47" s="2"/>
    </row>
    <row r="48" spans="1:113" ht="12.75">
      <c r="A48" s="1">
        <v>8</v>
      </c>
      <c r="B48" s="2"/>
      <c r="C48" s="2">
        <v>40311.05693295836</v>
      </c>
      <c r="D48" s="2">
        <v>12435.15844061227</v>
      </c>
      <c r="F48" s="1">
        <v>8</v>
      </c>
      <c r="G48" s="3"/>
      <c r="H48" s="3">
        <v>4.83</v>
      </c>
      <c r="I48" s="3">
        <v>5.03</v>
      </c>
      <c r="J48" s="33"/>
      <c r="K48" s="33">
        <v>4.95</v>
      </c>
      <c r="L48" s="33">
        <v>5.15</v>
      </c>
      <c r="M48" s="4"/>
      <c r="N48" s="5">
        <f t="shared" si="9"/>
        <v>0</v>
      </c>
      <c r="O48" s="5">
        <f t="shared" si="6"/>
        <v>199539.7318181439</v>
      </c>
      <c r="P48" s="5">
        <f t="shared" si="6"/>
        <v>64041.06596915319</v>
      </c>
      <c r="R48" s="5">
        <v>0</v>
      </c>
      <c r="S48" s="5">
        <f t="shared" si="11"/>
        <v>194702.4049861889</v>
      </c>
      <c r="T48" s="5">
        <f t="shared" si="7"/>
        <v>62548.84695627972</v>
      </c>
      <c r="U48" s="5"/>
      <c r="V48" s="5">
        <f t="shared" si="10"/>
        <v>263580.79778729705</v>
      </c>
      <c r="W48" s="5">
        <f t="shared" si="8"/>
        <v>257251.2519424686</v>
      </c>
      <c r="X48" s="4"/>
      <c r="Y48" s="4"/>
      <c r="Z48" s="4"/>
      <c r="AB48" s="18"/>
      <c r="AC48" s="18"/>
      <c r="AD48" s="18"/>
      <c r="AE48" s="18"/>
      <c r="AF48" s="5"/>
      <c r="AG48" s="5"/>
      <c r="AH48" s="5"/>
      <c r="AJ48" s="5"/>
      <c r="AL48" s="4"/>
      <c r="AM48" s="4"/>
      <c r="AN48" s="4"/>
      <c r="AQ48" s="3"/>
      <c r="AR48" s="3"/>
      <c r="AU48" s="5"/>
      <c r="AV48" s="5"/>
      <c r="AW48" s="5"/>
      <c r="AX48" s="5"/>
      <c r="AY48" s="5"/>
      <c r="BA48" s="1"/>
      <c r="BB48" s="2"/>
      <c r="BC48" s="2"/>
      <c r="BD48" s="2"/>
      <c r="BH48" s="87"/>
      <c r="BI48" s="43"/>
      <c r="BJ48" s="43"/>
      <c r="BK48" s="43"/>
      <c r="BL48" s="43"/>
      <c r="BM48" s="43"/>
      <c r="BN48" s="43"/>
      <c r="BO48" s="43"/>
      <c r="BP48" s="43"/>
      <c r="BQ48" s="43"/>
      <c r="DF48" s="1"/>
      <c r="DG48" s="2"/>
      <c r="DH48" s="2"/>
      <c r="DI48" s="2"/>
    </row>
    <row r="49" spans="1:113" ht="12.75">
      <c r="A49" s="1">
        <v>12</v>
      </c>
      <c r="B49" s="2"/>
      <c r="C49" s="2">
        <v>89795.63189064681</v>
      </c>
      <c r="D49" s="2">
        <v>24746.527104677123</v>
      </c>
      <c r="F49" s="1">
        <v>12</v>
      </c>
      <c r="G49" s="3"/>
      <c r="H49" s="3">
        <v>6.33</v>
      </c>
      <c r="I49" s="3">
        <v>6.53</v>
      </c>
      <c r="J49" s="33"/>
      <c r="K49" s="33">
        <v>6.5</v>
      </c>
      <c r="L49" s="33">
        <v>6.7</v>
      </c>
      <c r="N49" s="5">
        <f t="shared" si="9"/>
        <v>0</v>
      </c>
      <c r="O49" s="5">
        <f t="shared" si="6"/>
        <v>583671.6072892043</v>
      </c>
      <c r="P49" s="5">
        <f t="shared" si="6"/>
        <v>165801.73160133674</v>
      </c>
      <c r="R49" s="5">
        <v>0</v>
      </c>
      <c r="S49" s="5">
        <f t="shared" si="11"/>
        <v>568406.3498677943</v>
      </c>
      <c r="T49" s="5">
        <f t="shared" si="7"/>
        <v>161594.8219935416</v>
      </c>
      <c r="U49" s="5"/>
      <c r="V49" s="5">
        <f t="shared" si="10"/>
        <v>749473.338890541</v>
      </c>
      <c r="W49" s="5">
        <f t="shared" si="8"/>
        <v>730001.1718613359</v>
      </c>
      <c r="X49" s="4"/>
      <c r="Y49" s="4"/>
      <c r="Z49" s="4"/>
      <c r="AB49" s="18"/>
      <c r="AC49" s="18"/>
      <c r="AD49" s="18"/>
      <c r="AE49" s="18"/>
      <c r="AF49" s="5"/>
      <c r="AG49" s="5"/>
      <c r="AH49" s="5"/>
      <c r="AJ49" s="5"/>
      <c r="AL49" s="4"/>
      <c r="AM49" s="4"/>
      <c r="AN49" s="4"/>
      <c r="AQ49" s="3"/>
      <c r="AR49" s="3"/>
      <c r="AU49" s="5"/>
      <c r="AV49" s="5"/>
      <c r="AW49" s="5"/>
      <c r="AX49" s="5"/>
      <c r="AY49" s="5"/>
      <c r="BA49" s="1"/>
      <c r="BB49" s="2"/>
      <c r="BC49" s="2"/>
      <c r="BD49" s="2"/>
      <c r="BH49" s="88"/>
      <c r="BI49" s="49"/>
      <c r="BJ49" s="49"/>
      <c r="BK49" s="49"/>
      <c r="BL49" s="49"/>
      <c r="BM49" s="49"/>
      <c r="BN49" s="49"/>
      <c r="BO49" s="49"/>
      <c r="BP49" s="49"/>
      <c r="BQ49" s="49"/>
      <c r="DF49" s="1"/>
      <c r="DG49" s="2"/>
      <c r="DH49" s="2"/>
      <c r="DI49" s="2"/>
    </row>
    <row r="50" spans="1:113" ht="12.75">
      <c r="A50" s="1">
        <v>16</v>
      </c>
      <c r="B50" s="2"/>
      <c r="C50" s="2">
        <v>69471.02602005191</v>
      </c>
      <c r="D50" s="2">
        <v>1913.8860100280906</v>
      </c>
      <c r="F50" s="1">
        <v>16</v>
      </c>
      <c r="G50" s="3"/>
      <c r="H50" s="3">
        <v>7.83</v>
      </c>
      <c r="I50" s="3">
        <v>8.03</v>
      </c>
      <c r="J50" s="33"/>
      <c r="K50" s="33">
        <v>8.05</v>
      </c>
      <c r="L50" s="33">
        <v>8.25</v>
      </c>
      <c r="M50" s="4"/>
      <c r="N50" s="5">
        <f t="shared" si="9"/>
        <v>0</v>
      </c>
      <c r="O50" s="5">
        <f t="shared" si="6"/>
        <v>559241.7594614179</v>
      </c>
      <c r="P50" s="5">
        <f t="shared" si="6"/>
        <v>15789.559582731747</v>
      </c>
      <c r="Q50" s="4"/>
      <c r="R50" s="5">
        <v>0</v>
      </c>
      <c r="S50" s="5">
        <f t="shared" si="11"/>
        <v>543958.1337370065</v>
      </c>
      <c r="T50" s="5">
        <f t="shared" si="7"/>
        <v>15368.504660525567</v>
      </c>
      <c r="U50" s="5"/>
      <c r="V50" s="5">
        <f t="shared" si="10"/>
        <v>575031.3190441497</v>
      </c>
      <c r="W50" s="5">
        <f t="shared" si="8"/>
        <v>559326.638397532</v>
      </c>
      <c r="X50" s="4"/>
      <c r="Y50" s="4"/>
      <c r="Z50" s="4"/>
      <c r="AB50" s="18"/>
      <c r="AC50" s="18"/>
      <c r="AD50" s="18"/>
      <c r="AE50" s="18"/>
      <c r="AF50" s="5"/>
      <c r="AG50" s="5"/>
      <c r="AH50" s="5"/>
      <c r="AJ50" s="5"/>
      <c r="AL50" s="4"/>
      <c r="AM50" s="4"/>
      <c r="AN50" s="4"/>
      <c r="AQ50" s="3"/>
      <c r="AR50" s="3"/>
      <c r="AU50" s="5"/>
      <c r="AV50" s="5"/>
      <c r="AW50" s="5"/>
      <c r="AX50" s="5"/>
      <c r="AY50" s="5"/>
      <c r="BA50" s="1"/>
      <c r="BB50" s="2"/>
      <c r="BC50" s="2"/>
      <c r="BD50" s="2"/>
      <c r="BH50" s="88"/>
      <c r="BI50" s="49"/>
      <c r="BJ50" s="49"/>
      <c r="BK50" s="49"/>
      <c r="BL50" s="49"/>
      <c r="BM50" s="49"/>
      <c r="BN50" s="49"/>
      <c r="BO50" s="49"/>
      <c r="BP50" s="49"/>
      <c r="BQ50" s="49"/>
      <c r="DF50" s="1"/>
      <c r="DG50" s="2"/>
      <c r="DH50" s="2"/>
      <c r="DI50" s="2"/>
    </row>
    <row r="51" spans="1:113" ht="12.75">
      <c r="A51" s="1">
        <v>20</v>
      </c>
      <c r="B51" s="2"/>
      <c r="C51" s="2">
        <v>28339.61699986378</v>
      </c>
      <c r="D51" s="2">
        <v>5941.63624311884</v>
      </c>
      <c r="F51" s="1">
        <v>20</v>
      </c>
      <c r="G51" s="3"/>
      <c r="H51" s="3">
        <v>9.33</v>
      </c>
      <c r="I51" s="3">
        <v>9.53</v>
      </c>
      <c r="J51" s="33"/>
      <c r="K51" s="33">
        <v>9.6</v>
      </c>
      <c r="L51" s="33">
        <v>9.8</v>
      </c>
      <c r="M51" s="4"/>
      <c r="N51" s="5">
        <f t="shared" si="9"/>
        <v>0</v>
      </c>
      <c r="O51" s="5">
        <f t="shared" si="6"/>
        <v>272060.3231986923</v>
      </c>
      <c r="P51" s="5">
        <f t="shared" si="6"/>
        <v>58228.035182564636</v>
      </c>
      <c r="Q51" s="4"/>
      <c r="R51" s="5">
        <v>0</v>
      </c>
      <c r="S51" s="5">
        <f t="shared" si="11"/>
        <v>264408.6266087291</v>
      </c>
      <c r="T51" s="5">
        <f t="shared" si="7"/>
        <v>56623.79339692254</v>
      </c>
      <c r="U51" s="5"/>
      <c r="V51" s="5">
        <f t="shared" si="10"/>
        <v>330288.3583812569</v>
      </c>
      <c r="W51" s="5">
        <f t="shared" si="8"/>
        <v>321032.4200056516</v>
      </c>
      <c r="X51" s="4"/>
      <c r="Y51" s="4"/>
      <c r="Z51" s="4"/>
      <c r="AB51" s="18"/>
      <c r="AC51" s="18"/>
      <c r="AD51" s="18"/>
      <c r="AE51" s="18"/>
      <c r="AF51" s="5"/>
      <c r="AG51" s="5"/>
      <c r="AH51" s="5"/>
      <c r="AJ51" s="5"/>
      <c r="AL51" s="4"/>
      <c r="AM51" s="4"/>
      <c r="AN51" s="4"/>
      <c r="AQ51" s="3"/>
      <c r="AR51" s="3"/>
      <c r="AU51" s="5"/>
      <c r="AV51" s="5"/>
      <c r="AW51" s="5"/>
      <c r="AX51" s="5"/>
      <c r="AY51" s="5"/>
      <c r="BA51" s="1"/>
      <c r="BB51" s="2"/>
      <c r="BC51" s="2"/>
      <c r="BD51" s="2"/>
      <c r="BH51" s="88"/>
      <c r="BI51" s="49"/>
      <c r="BJ51" s="49"/>
      <c r="BK51" s="49"/>
      <c r="BL51" s="49"/>
      <c r="BM51" s="49"/>
      <c r="BN51" s="49"/>
      <c r="BO51" s="49"/>
      <c r="BP51" s="49"/>
      <c r="BQ51" s="49"/>
      <c r="DF51" s="1"/>
      <c r="DG51" s="2"/>
      <c r="DH51" s="2"/>
      <c r="DI51" s="2"/>
    </row>
    <row r="52" spans="1:113" ht="12.75">
      <c r="A52" s="1">
        <v>24</v>
      </c>
      <c r="B52" s="2"/>
      <c r="C52" s="2">
        <v>16640.25732205204</v>
      </c>
      <c r="D52" s="2">
        <v>2190.8797444983406</v>
      </c>
      <c r="F52" s="1">
        <v>24</v>
      </c>
      <c r="G52" s="3"/>
      <c r="H52" s="3">
        <v>10.83</v>
      </c>
      <c r="I52" s="3">
        <v>11.03</v>
      </c>
      <c r="J52" s="33"/>
      <c r="K52" s="33">
        <v>11.15</v>
      </c>
      <c r="L52" s="33">
        <v>11.35</v>
      </c>
      <c r="M52" s="4"/>
      <c r="N52" s="5">
        <f t="shared" si="9"/>
        <v>0</v>
      </c>
      <c r="O52" s="5">
        <f t="shared" si="6"/>
        <v>185538.86914088024</v>
      </c>
      <c r="P52" s="5">
        <f t="shared" si="6"/>
        <v>24866.485100056165</v>
      </c>
      <c r="Q52" s="4"/>
      <c r="R52" s="5">
        <v>0</v>
      </c>
      <c r="S52" s="5">
        <f t="shared" si="11"/>
        <v>180213.98679782357</v>
      </c>
      <c r="T52" s="5">
        <f t="shared" si="7"/>
        <v>24165.403581816696</v>
      </c>
      <c r="U52" s="5"/>
      <c r="V52" s="5">
        <f t="shared" si="10"/>
        <v>210405.3542409364</v>
      </c>
      <c r="W52" s="5">
        <f t="shared" si="8"/>
        <v>204379.39037964027</v>
      </c>
      <c r="X52" s="4"/>
      <c r="Y52" s="4"/>
      <c r="Z52" s="4"/>
      <c r="AB52" s="18"/>
      <c r="AC52" s="18"/>
      <c r="AD52" s="18"/>
      <c r="AE52" s="18"/>
      <c r="AF52" s="5"/>
      <c r="AG52" s="5"/>
      <c r="AH52" s="5"/>
      <c r="AJ52" s="5"/>
      <c r="AL52" s="4"/>
      <c r="AM52" s="4"/>
      <c r="AN52" s="4"/>
      <c r="AQ52" s="3"/>
      <c r="AR52" s="3"/>
      <c r="AU52" s="5"/>
      <c r="AV52" s="5"/>
      <c r="AW52" s="5"/>
      <c r="AX52" s="5"/>
      <c r="AY52" s="5"/>
      <c r="BA52" s="1"/>
      <c r="BB52" s="2"/>
      <c r="BC52" s="2"/>
      <c r="BD52" s="2"/>
      <c r="BH52" s="88"/>
      <c r="BI52" s="49"/>
      <c r="BJ52" s="49"/>
      <c r="BK52" s="49"/>
      <c r="BL52" s="49"/>
      <c r="BM52" s="49"/>
      <c r="BN52" s="49"/>
      <c r="BO52" s="49"/>
      <c r="BP52" s="49"/>
      <c r="BQ52" s="49"/>
      <c r="DF52" s="1"/>
      <c r="DG52" s="2"/>
      <c r="DH52" s="2"/>
      <c r="DI52" s="2"/>
    </row>
    <row r="53" spans="1:113" ht="12.75">
      <c r="A53" s="1">
        <v>28</v>
      </c>
      <c r="B53" s="2"/>
      <c r="C53" s="2">
        <v>18303.8641928479</v>
      </c>
      <c r="D53" s="2">
        <v>17272.063394391622</v>
      </c>
      <c r="F53" s="1">
        <v>28</v>
      </c>
      <c r="G53" s="3"/>
      <c r="H53" s="3">
        <v>12.33</v>
      </c>
      <c r="I53" s="3">
        <v>12.53</v>
      </c>
      <c r="J53" s="33"/>
      <c r="K53" s="33">
        <v>12.7</v>
      </c>
      <c r="L53" s="33">
        <v>12.9</v>
      </c>
      <c r="M53" s="4"/>
      <c r="N53" s="5">
        <f t="shared" si="9"/>
        <v>0</v>
      </c>
      <c r="O53" s="5">
        <f t="shared" si="6"/>
        <v>232459.07524916832</v>
      </c>
      <c r="P53" s="5">
        <f t="shared" si="6"/>
        <v>222809.61778765192</v>
      </c>
      <c r="Q53" s="4"/>
      <c r="R53" s="5">
        <v>0</v>
      </c>
      <c r="S53" s="5">
        <f t="shared" si="11"/>
        <v>225686.6454978146</v>
      </c>
      <c r="T53" s="5">
        <f t="shared" si="7"/>
        <v>216418.954331727</v>
      </c>
      <c r="U53" s="5"/>
      <c r="V53" s="5">
        <f t="shared" si="10"/>
        <v>455268.6930368203</v>
      </c>
      <c r="W53" s="5">
        <f t="shared" si="8"/>
        <v>442105.59982954164</v>
      </c>
      <c r="X53" s="4"/>
      <c r="Y53" s="4"/>
      <c r="Z53" s="4"/>
      <c r="AB53" s="18"/>
      <c r="AC53" s="18"/>
      <c r="AD53" s="18"/>
      <c r="AE53" s="18"/>
      <c r="AF53" s="5"/>
      <c r="AG53" s="5"/>
      <c r="AH53" s="5"/>
      <c r="AJ53" s="5"/>
      <c r="AL53" s="4"/>
      <c r="AM53" s="4"/>
      <c r="AN53" s="4"/>
      <c r="AQ53" s="3"/>
      <c r="AR53" s="3"/>
      <c r="AU53" s="5"/>
      <c r="AV53" s="5"/>
      <c r="AW53" s="5"/>
      <c r="AX53" s="5"/>
      <c r="AY53" s="5"/>
      <c r="BA53" s="1"/>
      <c r="BB53" s="2"/>
      <c r="BC53" s="2"/>
      <c r="BD53" s="2"/>
      <c r="DF53" s="1"/>
      <c r="DG53" s="2"/>
      <c r="DH53" s="2"/>
      <c r="DI53" s="2"/>
    </row>
    <row r="54" spans="1:113" ht="12.75">
      <c r="A54" s="1">
        <v>32</v>
      </c>
      <c r="B54" s="2"/>
      <c r="C54" s="2">
        <v>10880.951061773476</v>
      </c>
      <c r="D54" s="2">
        <v>17258.37483463445</v>
      </c>
      <c r="F54" s="1">
        <v>32</v>
      </c>
      <c r="G54" s="3"/>
      <c r="H54" s="3">
        <v>13.83</v>
      </c>
      <c r="I54" s="3">
        <v>14.03</v>
      </c>
      <c r="J54" s="33"/>
      <c r="K54" s="33">
        <v>14.25</v>
      </c>
      <c r="L54" s="33">
        <v>14.45</v>
      </c>
      <c r="M54" s="4"/>
      <c r="N54" s="5">
        <f t="shared" si="9"/>
        <v>0</v>
      </c>
      <c r="O54" s="5">
        <f t="shared" si="6"/>
        <v>155053.55263027202</v>
      </c>
      <c r="P54" s="5">
        <f t="shared" si="6"/>
        <v>249383.5163604678</v>
      </c>
      <c r="Q54" s="4"/>
      <c r="R54" s="5">
        <v>0</v>
      </c>
      <c r="S54" s="5">
        <f t="shared" si="11"/>
        <v>150483.55318432717</v>
      </c>
      <c r="T54" s="5">
        <f t="shared" si="7"/>
        <v>242134.99892992133</v>
      </c>
      <c r="U54" s="5"/>
      <c r="V54" s="5">
        <f t="shared" si="10"/>
        <v>404437.0689907398</v>
      </c>
      <c r="W54" s="5">
        <f t="shared" si="8"/>
        <v>392618.5521142485</v>
      </c>
      <c r="X54" s="4"/>
      <c r="Y54" s="4"/>
      <c r="Z54" s="4"/>
      <c r="AB54" s="18"/>
      <c r="AC54" s="18"/>
      <c r="AD54" s="18"/>
      <c r="AE54" s="18"/>
      <c r="AF54" s="5"/>
      <c r="AG54" s="5"/>
      <c r="AH54" s="5"/>
      <c r="AJ54" s="5"/>
      <c r="AL54" s="4"/>
      <c r="AM54" s="4"/>
      <c r="AN54" s="4"/>
      <c r="AQ54" s="3"/>
      <c r="AR54" s="3"/>
      <c r="AU54" s="5"/>
      <c r="AV54" s="5"/>
      <c r="AW54" s="5"/>
      <c r="AX54" s="5"/>
      <c r="AY54" s="5"/>
      <c r="BA54" s="1"/>
      <c r="BB54" s="2"/>
      <c r="BC54" s="2"/>
      <c r="BD54" s="2"/>
      <c r="DF54" s="1"/>
      <c r="DG54" s="2"/>
      <c r="DH54" s="2"/>
      <c r="DI54" s="2"/>
    </row>
    <row r="55" spans="1:113" ht="12.75">
      <c r="A55" s="1">
        <v>36</v>
      </c>
      <c r="B55" s="2"/>
      <c r="C55" s="2">
        <v>6646.527663998797</v>
      </c>
      <c r="D55" s="2">
        <v>12611.767343989806</v>
      </c>
      <c r="F55" s="1">
        <v>36</v>
      </c>
      <c r="G55" s="3"/>
      <c r="H55" s="3">
        <v>15.33</v>
      </c>
      <c r="I55" s="3">
        <v>15.53</v>
      </c>
      <c r="J55" s="33"/>
      <c r="K55" s="33">
        <v>15.8</v>
      </c>
      <c r="L55" s="33">
        <v>16</v>
      </c>
      <c r="M55" s="4"/>
      <c r="N55" s="5">
        <f t="shared" si="9"/>
        <v>0</v>
      </c>
      <c r="O55" s="5">
        <f t="shared" si="6"/>
        <v>105015.137091181</v>
      </c>
      <c r="P55" s="5">
        <f t="shared" si="6"/>
        <v>201788.2775038369</v>
      </c>
      <c r="Q55" s="4"/>
      <c r="R55" s="5">
        <v>0</v>
      </c>
      <c r="S55" s="5">
        <f t="shared" si="11"/>
        <v>101891.26908910155</v>
      </c>
      <c r="T55" s="5">
        <f t="shared" si="7"/>
        <v>195860.74685216168</v>
      </c>
      <c r="U55" s="5"/>
      <c r="V55" s="5">
        <f t="shared" si="10"/>
        <v>306803.4145950179</v>
      </c>
      <c r="W55" s="5">
        <f t="shared" si="8"/>
        <v>297752.01594126323</v>
      </c>
      <c r="X55" s="4"/>
      <c r="Y55" s="4"/>
      <c r="Z55" s="4"/>
      <c r="AB55" s="18"/>
      <c r="AC55" s="18"/>
      <c r="AD55" s="18"/>
      <c r="AE55" s="18"/>
      <c r="AF55" s="5"/>
      <c r="AG55" s="5"/>
      <c r="AH55" s="5"/>
      <c r="AJ55" s="5"/>
      <c r="AL55" s="4"/>
      <c r="AM55" s="4"/>
      <c r="AN55" s="4"/>
      <c r="AQ55" s="3"/>
      <c r="AR55" s="3"/>
      <c r="AU55" s="5"/>
      <c r="AV55" s="5"/>
      <c r="AW55" s="5"/>
      <c r="AX55" s="5"/>
      <c r="AY55" s="5"/>
      <c r="BA55" s="1"/>
      <c r="BB55" s="2"/>
      <c r="BC55" s="2"/>
      <c r="BD55" s="2"/>
      <c r="DF55" s="1"/>
      <c r="DG55" s="2"/>
      <c r="DH55" s="2"/>
      <c r="DI55" s="2"/>
    </row>
    <row r="56" spans="1:113" ht="12.75">
      <c r="A56" s="1">
        <v>40</v>
      </c>
      <c r="B56" s="2"/>
      <c r="C56" s="2">
        <v>8324.944366096044</v>
      </c>
      <c r="D56" s="2">
        <v>6701.336240129502</v>
      </c>
      <c r="F56" s="1">
        <v>40</v>
      </c>
      <c r="G56" s="3"/>
      <c r="H56" s="3">
        <v>16.83</v>
      </c>
      <c r="I56" s="3">
        <v>17.029999999999998</v>
      </c>
      <c r="J56" s="33"/>
      <c r="K56" s="33">
        <v>17.35</v>
      </c>
      <c r="L56" s="33">
        <v>17.55</v>
      </c>
      <c r="M56" s="4"/>
      <c r="N56" s="5">
        <f t="shared" si="9"/>
        <v>0</v>
      </c>
      <c r="O56" s="5">
        <f t="shared" si="6"/>
        <v>144437.7847517664</v>
      </c>
      <c r="P56" s="5">
        <f t="shared" si="6"/>
        <v>117608.45101427275</v>
      </c>
      <c r="Q56" s="4"/>
      <c r="R56" s="5">
        <v>0</v>
      </c>
      <c r="S56" s="5">
        <f t="shared" si="11"/>
        <v>140108.81368139642</v>
      </c>
      <c r="T56" s="5">
        <f aca="true" t="shared" si="12" ref="T56:T62">D56*I56</f>
        <v>114123.7561694054</v>
      </c>
      <c r="U56" s="5"/>
      <c r="V56" s="5">
        <f t="shared" si="10"/>
        <v>262046.23576603914</v>
      </c>
      <c r="W56" s="5">
        <f t="shared" si="8"/>
        <v>254232.56985080184</v>
      </c>
      <c r="X56" s="4"/>
      <c r="Y56" s="4"/>
      <c r="Z56" s="4"/>
      <c r="AB56" s="18"/>
      <c r="AC56" s="18"/>
      <c r="AD56" s="18"/>
      <c r="AE56" s="18"/>
      <c r="AF56" s="5"/>
      <c r="AG56" s="5"/>
      <c r="AH56" s="5"/>
      <c r="AJ56" s="5"/>
      <c r="AL56" s="4"/>
      <c r="AM56" s="4"/>
      <c r="AN56" s="4"/>
      <c r="AQ56" s="3"/>
      <c r="AR56" s="3"/>
      <c r="AU56" s="5"/>
      <c r="AV56" s="5"/>
      <c r="AW56" s="5"/>
      <c r="AX56" s="5"/>
      <c r="AY56" s="5"/>
      <c r="BA56" s="1"/>
      <c r="BB56" s="2"/>
      <c r="BC56" s="2"/>
      <c r="BD56" s="2"/>
      <c r="DF56" s="1"/>
      <c r="DG56" s="2"/>
      <c r="DH56" s="2"/>
      <c r="DI56" s="2"/>
    </row>
    <row r="57" spans="1:113" ht="12.75">
      <c r="A57" s="1">
        <v>44</v>
      </c>
      <c r="B57" s="2"/>
      <c r="C57" s="2">
        <v>5356.014564890753</v>
      </c>
      <c r="D57" s="2">
        <v>2188.4432357156375</v>
      </c>
      <c r="F57" s="1">
        <v>44</v>
      </c>
      <c r="G57" s="3"/>
      <c r="H57" s="3">
        <v>18.33</v>
      </c>
      <c r="I57" s="3">
        <v>18.529999999999998</v>
      </c>
      <c r="J57" s="33"/>
      <c r="K57" s="33">
        <v>18.9</v>
      </c>
      <c r="L57" s="33">
        <v>19.1</v>
      </c>
      <c r="M57" s="4"/>
      <c r="N57" s="5">
        <f t="shared" si="9"/>
        <v>0</v>
      </c>
      <c r="O57" s="5">
        <f t="shared" si="6"/>
        <v>101228.67527643523</v>
      </c>
      <c r="P57" s="5">
        <f t="shared" si="6"/>
        <v>41799.26580216868</v>
      </c>
      <c r="Q57" s="4"/>
      <c r="R57" s="5">
        <v>0</v>
      </c>
      <c r="S57" s="5">
        <f t="shared" si="11"/>
        <v>98175.7469744475</v>
      </c>
      <c r="T57" s="5">
        <f t="shared" si="12"/>
        <v>40551.85315781076</v>
      </c>
      <c r="U57" s="5"/>
      <c r="V57" s="5">
        <f t="shared" si="10"/>
        <v>143027.9410786039</v>
      </c>
      <c r="W57" s="5">
        <f t="shared" si="8"/>
        <v>138727.60013225826</v>
      </c>
      <c r="X57" s="4"/>
      <c r="Y57" s="4"/>
      <c r="Z57" s="4"/>
      <c r="AB57" s="18"/>
      <c r="AC57" s="18"/>
      <c r="AD57" s="18"/>
      <c r="AE57" s="18"/>
      <c r="AF57" s="5"/>
      <c r="AG57" s="5"/>
      <c r="AH57" s="5"/>
      <c r="AJ57" s="5"/>
      <c r="AL57" s="4"/>
      <c r="AM57" s="4"/>
      <c r="AN57" s="4"/>
      <c r="AQ57" s="3"/>
      <c r="AR57" s="3"/>
      <c r="AU57" s="5"/>
      <c r="AV57" s="5"/>
      <c r="AW57" s="5"/>
      <c r="AX57" s="5"/>
      <c r="AY57" s="5"/>
      <c r="BA57" s="1"/>
      <c r="BB57" s="2"/>
      <c r="BC57" s="2"/>
      <c r="BD57" s="2"/>
      <c r="DF57" s="1"/>
      <c r="DG57" s="2"/>
      <c r="DH57" s="2"/>
      <c r="DI57" s="2"/>
    </row>
    <row r="58" spans="1:113" ht="12.75">
      <c r="A58" s="1">
        <v>48</v>
      </c>
      <c r="B58" s="2"/>
      <c r="C58" s="2">
        <v>2679.262425007685</v>
      </c>
      <c r="D58" s="2">
        <v>6025.271582221063</v>
      </c>
      <c r="F58" s="1">
        <v>48</v>
      </c>
      <c r="G58" s="3"/>
      <c r="H58" s="3">
        <v>19.83</v>
      </c>
      <c r="I58" s="3">
        <v>20.029999999999998</v>
      </c>
      <c r="J58" s="33"/>
      <c r="K58" s="33">
        <v>20.45</v>
      </c>
      <c r="L58" s="33">
        <v>20.65</v>
      </c>
      <c r="M58" s="4"/>
      <c r="N58" s="5">
        <f t="shared" si="9"/>
        <v>0</v>
      </c>
      <c r="O58" s="5">
        <f t="shared" si="6"/>
        <v>54790.91659140716</v>
      </c>
      <c r="P58" s="5">
        <f t="shared" si="6"/>
        <v>124421.85817286494</v>
      </c>
      <c r="Q58" s="4"/>
      <c r="R58" s="5">
        <v>0</v>
      </c>
      <c r="S58" s="5">
        <f t="shared" si="11"/>
        <v>53129.77388790239</v>
      </c>
      <c r="T58" s="5">
        <f t="shared" si="12"/>
        <v>120686.18979188788</v>
      </c>
      <c r="U58" s="5"/>
      <c r="V58" s="5">
        <f t="shared" si="10"/>
        <v>179212.7747642721</v>
      </c>
      <c r="W58" s="5">
        <f t="shared" si="8"/>
        <v>173815.96367979026</v>
      </c>
      <c r="X58" s="4"/>
      <c r="Y58" s="4"/>
      <c r="Z58" s="4"/>
      <c r="AB58" s="18"/>
      <c r="AC58" s="18"/>
      <c r="AD58" s="18"/>
      <c r="AE58" s="18"/>
      <c r="AF58" s="5"/>
      <c r="AG58" s="5"/>
      <c r="AH58" s="5"/>
      <c r="AJ58" s="5"/>
      <c r="AL58" s="4"/>
      <c r="AM58" s="4"/>
      <c r="AN58" s="4"/>
      <c r="AQ58" s="3"/>
      <c r="AR58" s="3"/>
      <c r="AU58" s="5"/>
      <c r="AV58" s="5"/>
      <c r="AW58" s="5"/>
      <c r="AX58" s="5"/>
      <c r="AY58" s="5"/>
      <c r="BA58" s="1"/>
      <c r="BB58" s="2"/>
      <c r="BC58" s="2"/>
      <c r="BD58" s="2"/>
      <c r="BJ58" s="9"/>
      <c r="BK58" s="50"/>
      <c r="DF58" s="1"/>
      <c r="DG58" s="2"/>
      <c r="DH58" s="2"/>
      <c r="DI58" s="2"/>
    </row>
    <row r="59" spans="1:113" ht="13.5" thickBot="1">
      <c r="A59" s="1">
        <v>52</v>
      </c>
      <c r="B59" s="2"/>
      <c r="C59" s="2">
        <v>1059.292085469277</v>
      </c>
      <c r="D59" s="2">
        <v>3734.7178395917276</v>
      </c>
      <c r="F59" s="1">
        <v>52</v>
      </c>
      <c r="G59" s="3"/>
      <c r="H59" s="3">
        <v>21.33</v>
      </c>
      <c r="I59" s="3">
        <v>21.529999999999998</v>
      </c>
      <c r="J59" s="33"/>
      <c r="K59" s="33">
        <v>22</v>
      </c>
      <c r="L59" s="33">
        <v>22.2</v>
      </c>
      <c r="M59" s="4"/>
      <c r="N59" s="5">
        <f t="shared" si="9"/>
        <v>0</v>
      </c>
      <c r="O59" s="5">
        <f t="shared" si="6"/>
        <v>23304.425880324095</v>
      </c>
      <c r="P59" s="5">
        <f t="shared" si="6"/>
        <v>82910.73603893635</v>
      </c>
      <c r="Q59" s="4"/>
      <c r="R59" s="5">
        <v>0</v>
      </c>
      <c r="S59" s="5">
        <f t="shared" si="11"/>
        <v>22594.70018305968</v>
      </c>
      <c r="T59" s="5">
        <f t="shared" si="12"/>
        <v>80408.47508640989</v>
      </c>
      <c r="U59" s="5"/>
      <c r="V59" s="5">
        <f t="shared" si="10"/>
        <v>106215.16191926044</v>
      </c>
      <c r="W59" s="5">
        <f t="shared" si="8"/>
        <v>103003.17526946956</v>
      </c>
      <c r="X59" s="4"/>
      <c r="Y59" s="4"/>
      <c r="Z59" s="4"/>
      <c r="AB59" s="18"/>
      <c r="AC59" s="18"/>
      <c r="AD59" s="18"/>
      <c r="AE59" s="18"/>
      <c r="AF59" s="5"/>
      <c r="AG59" s="5"/>
      <c r="AH59" s="5"/>
      <c r="AJ59" s="5"/>
      <c r="AL59" s="4"/>
      <c r="AM59" s="4"/>
      <c r="AN59" s="4"/>
      <c r="AQ59" s="3"/>
      <c r="AR59" s="3"/>
      <c r="AU59" s="5"/>
      <c r="AV59" s="5"/>
      <c r="AW59" s="5"/>
      <c r="AX59" s="5"/>
      <c r="AY59" s="5"/>
      <c r="BA59" s="1"/>
      <c r="BB59" s="2"/>
      <c r="BC59" s="2"/>
      <c r="BD59" s="2"/>
      <c r="BJ59" s="9"/>
      <c r="BK59" s="51"/>
      <c r="DF59" s="1"/>
      <c r="DG59" s="2"/>
      <c r="DH59" s="2"/>
      <c r="DI59" s="2"/>
    </row>
    <row r="60" spans="1:113" ht="13.5" thickBot="1">
      <c r="A60" s="1">
        <v>56</v>
      </c>
      <c r="B60" s="2"/>
      <c r="C60" s="2">
        <v>2857.972374149305</v>
      </c>
      <c r="D60" s="2">
        <v>0</v>
      </c>
      <c r="F60" s="1">
        <v>56</v>
      </c>
      <c r="G60" s="3"/>
      <c r="H60" s="3">
        <v>22.83</v>
      </c>
      <c r="I60" s="3">
        <v>23.029999999999998</v>
      </c>
      <c r="J60" s="33"/>
      <c r="K60" s="33">
        <v>23.55</v>
      </c>
      <c r="L60" s="33">
        <v>23.75</v>
      </c>
      <c r="M60" s="4"/>
      <c r="N60" s="5">
        <f t="shared" si="9"/>
        <v>0</v>
      </c>
      <c r="O60" s="5">
        <f t="shared" si="6"/>
        <v>67305.24941121614</v>
      </c>
      <c r="P60" s="5">
        <f t="shared" si="6"/>
        <v>0</v>
      </c>
      <c r="Q60" s="4"/>
      <c r="R60" s="5">
        <v>0</v>
      </c>
      <c r="S60" s="5">
        <f t="shared" si="11"/>
        <v>65247.50930182863</v>
      </c>
      <c r="T60" s="5">
        <f t="shared" si="12"/>
        <v>0</v>
      </c>
      <c r="U60" s="5"/>
      <c r="V60" s="5">
        <f t="shared" si="10"/>
        <v>67305.24941121614</v>
      </c>
      <c r="W60" s="5">
        <f t="shared" si="8"/>
        <v>65247.50930182863</v>
      </c>
      <c r="X60" s="4"/>
      <c r="Y60" s="4"/>
      <c r="Z60" s="4"/>
      <c r="AB60" s="18"/>
      <c r="AC60" s="18"/>
      <c r="AD60" s="18"/>
      <c r="AE60" s="18"/>
      <c r="AF60" s="5"/>
      <c r="AG60" s="5"/>
      <c r="AH60" s="5"/>
      <c r="AJ60" s="5"/>
      <c r="AL60" s="4"/>
      <c r="AM60" s="4"/>
      <c r="AN60" s="4"/>
      <c r="AQ60" s="3"/>
      <c r="AR60" s="3"/>
      <c r="AU60" s="5"/>
      <c r="AV60" s="5"/>
      <c r="AW60" s="5"/>
      <c r="AX60" s="5"/>
      <c r="AY60" s="5"/>
      <c r="BA60" s="1"/>
      <c r="BB60" s="2"/>
      <c r="BC60" s="2"/>
      <c r="BD60" s="2"/>
      <c r="BJ60" s="52"/>
      <c r="BK60" s="53"/>
      <c r="BL60" s="54"/>
      <c r="DF60" s="1"/>
      <c r="DG60" s="2"/>
      <c r="DH60" s="2"/>
      <c r="DI60" s="2"/>
    </row>
    <row r="61" spans="1:113" ht="12.75">
      <c r="A61" s="1">
        <v>60</v>
      </c>
      <c r="B61" s="2"/>
      <c r="C61" s="2">
        <v>2271.385640139847</v>
      </c>
      <c r="D61" s="2">
        <v>2749.6148519872613</v>
      </c>
      <c r="F61" s="1">
        <v>60</v>
      </c>
      <c r="G61" s="3"/>
      <c r="H61" s="3">
        <v>24.33</v>
      </c>
      <c r="I61" s="3">
        <v>24.529999999999998</v>
      </c>
      <c r="J61" s="33"/>
      <c r="K61" s="33">
        <v>25.1</v>
      </c>
      <c r="L61" s="33">
        <v>25.3</v>
      </c>
      <c r="M61" s="4"/>
      <c r="N61" s="5">
        <f t="shared" si="9"/>
        <v>0</v>
      </c>
      <c r="O61" s="5">
        <f t="shared" si="6"/>
        <v>57011.779567510166</v>
      </c>
      <c r="P61" s="5">
        <f t="shared" si="6"/>
        <v>69565.25575527771</v>
      </c>
      <c r="Q61" s="4"/>
      <c r="R61" s="5">
        <v>0</v>
      </c>
      <c r="S61" s="5">
        <f t="shared" si="11"/>
        <v>55262.81262460248</v>
      </c>
      <c r="T61" s="5">
        <f t="shared" si="12"/>
        <v>67448.05231924751</v>
      </c>
      <c r="U61" s="5"/>
      <c r="V61" s="5">
        <f t="shared" si="10"/>
        <v>126577.03532278788</v>
      </c>
      <c r="W61" s="5">
        <f t="shared" si="8"/>
        <v>122710.86494384999</v>
      </c>
      <c r="X61" s="4"/>
      <c r="Y61" s="4"/>
      <c r="Z61" s="4"/>
      <c r="AB61" s="18"/>
      <c r="AC61" s="18"/>
      <c r="AD61" s="18"/>
      <c r="AE61" s="18"/>
      <c r="AF61" s="5"/>
      <c r="AG61" s="5"/>
      <c r="AH61" s="5"/>
      <c r="AJ61" s="5"/>
      <c r="AL61" s="4"/>
      <c r="AM61" s="4"/>
      <c r="AN61" s="4"/>
      <c r="AQ61" s="3"/>
      <c r="AR61" s="3"/>
      <c r="AU61" s="5"/>
      <c r="AV61" s="5"/>
      <c r="AW61" s="5"/>
      <c r="AX61" s="5"/>
      <c r="AY61" s="5"/>
      <c r="BA61" s="1"/>
      <c r="BB61" s="2"/>
      <c r="BC61" s="2"/>
      <c r="BD61" s="2"/>
      <c r="BJ61" s="55"/>
      <c r="BK61" s="56"/>
      <c r="DF61" s="1"/>
      <c r="DG61" s="2"/>
      <c r="DH61" s="2"/>
      <c r="DI61" s="2"/>
    </row>
    <row r="62" spans="1:113" ht="13.5" thickBot="1">
      <c r="A62" s="1">
        <v>64</v>
      </c>
      <c r="B62" s="2"/>
      <c r="C62" s="2">
        <v>1009.6790218250984</v>
      </c>
      <c r="D62" s="2">
        <v>6025.271582221063</v>
      </c>
      <c r="F62" s="1">
        <v>64</v>
      </c>
      <c r="G62" s="3"/>
      <c r="H62" s="3">
        <v>25.83</v>
      </c>
      <c r="I62" s="3">
        <v>26.029999999999998</v>
      </c>
      <c r="J62" s="33"/>
      <c r="K62" s="33">
        <v>26.65</v>
      </c>
      <c r="L62" s="33">
        <v>26.85</v>
      </c>
      <c r="M62" s="4"/>
      <c r="N62" s="5">
        <f t="shared" si="9"/>
        <v>0</v>
      </c>
      <c r="O62" s="5">
        <f t="shared" si="6"/>
        <v>26907.94593163887</v>
      </c>
      <c r="P62" s="5">
        <f t="shared" si="6"/>
        <v>161778.54198263556</v>
      </c>
      <c r="Q62" s="4"/>
      <c r="R62" s="5">
        <v>0</v>
      </c>
      <c r="S62" s="5">
        <f t="shared" si="11"/>
        <v>26080.00913374229</v>
      </c>
      <c r="T62" s="5">
        <f t="shared" si="12"/>
        <v>156837.81928521427</v>
      </c>
      <c r="U62" s="5"/>
      <c r="V62" s="5">
        <f t="shared" si="10"/>
        <v>188686.48791427445</v>
      </c>
      <c r="W62" s="5">
        <f t="shared" si="8"/>
        <v>182917.82841895655</v>
      </c>
      <c r="X62" s="4"/>
      <c r="Y62" s="4"/>
      <c r="Z62" s="4"/>
      <c r="AB62" s="18"/>
      <c r="AC62" s="18"/>
      <c r="AD62" s="18"/>
      <c r="AE62" s="18"/>
      <c r="AF62" s="5"/>
      <c r="AG62" s="5"/>
      <c r="AH62" s="5"/>
      <c r="AJ62" s="5"/>
      <c r="AL62" s="4"/>
      <c r="AM62" s="4"/>
      <c r="AN62" s="4"/>
      <c r="AQ62" s="3"/>
      <c r="AR62" s="3"/>
      <c r="AU62" s="5"/>
      <c r="AV62" s="5"/>
      <c r="AW62" s="5"/>
      <c r="AX62" s="5"/>
      <c r="AY62" s="5"/>
      <c r="BA62" s="1"/>
      <c r="BB62" s="1"/>
      <c r="BC62" s="1"/>
      <c r="BD62" s="1"/>
      <c r="BJ62" s="57"/>
      <c r="BK62" s="58"/>
      <c r="DF62" s="1"/>
      <c r="DG62" s="2"/>
      <c r="DH62" s="2"/>
      <c r="DI62" s="2"/>
    </row>
    <row r="63" spans="1:113" ht="12.75">
      <c r="A63" s="1"/>
      <c r="B63" s="1"/>
      <c r="C63" s="1"/>
      <c r="D63" s="1"/>
      <c r="F63" s="1"/>
      <c r="G63" s="59"/>
      <c r="H63" s="4"/>
      <c r="I63" s="4"/>
      <c r="J63" s="33"/>
      <c r="K63" s="33"/>
      <c r="L63" s="33"/>
      <c r="M63" s="4"/>
      <c r="N63" s="4"/>
      <c r="O63" s="4"/>
      <c r="P63" s="4"/>
      <c r="Q63" s="4"/>
      <c r="R63" s="4"/>
      <c r="S63" s="4"/>
      <c r="T63" s="4"/>
      <c r="U63" s="4"/>
      <c r="W63" s="5"/>
      <c r="AL63" s="4"/>
      <c r="AM63" s="4"/>
      <c r="AN63" s="4"/>
      <c r="AU63" s="4"/>
      <c r="AV63" s="4"/>
      <c r="AW63" s="4"/>
      <c r="AX63" s="4"/>
      <c r="AY63" s="5"/>
      <c r="BA63" s="9"/>
      <c r="BB63" s="2"/>
      <c r="BC63" s="2"/>
      <c r="BD63" s="2"/>
      <c r="BJ63" s="9"/>
      <c r="BK63" s="9"/>
      <c r="DF63" s="1"/>
      <c r="DG63" s="1"/>
      <c r="DH63" s="1"/>
      <c r="DI63" s="1"/>
    </row>
    <row r="64" spans="1:113" ht="12.75">
      <c r="A64" s="9" t="s">
        <v>21</v>
      </c>
      <c r="B64" s="2">
        <f>SUM(B40:B62)</f>
        <v>13184876.067591432</v>
      </c>
      <c r="C64" s="2">
        <f>SUM(C40:C62)</f>
        <v>1018572.9610974841</v>
      </c>
      <c r="D64" s="2">
        <f>SUM(D40:D62)</f>
        <v>149910.86883972812</v>
      </c>
      <c r="F64" s="9"/>
      <c r="U64" s="1" t="s">
        <v>37</v>
      </c>
      <c r="V64" s="5">
        <f>SUM(V40:V62)</f>
        <v>17397289.399402313</v>
      </c>
      <c r="W64" s="5">
        <f>SUM(W40:W62)</f>
        <v>16293644.462237688</v>
      </c>
      <c r="AJ64" s="5"/>
      <c r="AY64" s="5"/>
      <c r="BJ64" s="9"/>
      <c r="BK64" s="9"/>
      <c r="DF64" s="9"/>
      <c r="DG64" s="2"/>
      <c r="DH64" s="2"/>
      <c r="DI64" s="2"/>
    </row>
    <row r="65" spans="62:63" ht="12.75">
      <c r="BJ65" s="60"/>
      <c r="BK65" s="43"/>
    </row>
    <row r="66" spans="21:63" ht="12.75">
      <c r="U66" s="9" t="s">
        <v>42</v>
      </c>
      <c r="V66" s="112">
        <f>V64/W64-1</f>
        <v>0.06773468880596001</v>
      </c>
      <c r="W66" s="1" t="s">
        <v>39</v>
      </c>
      <c r="AY66" s="85"/>
      <c r="BJ66" s="9"/>
      <c r="BK66" s="9"/>
    </row>
    <row r="67" spans="22:63" ht="12.75">
      <c r="V67" s="113"/>
      <c r="W67" s="1" t="s">
        <v>40</v>
      </c>
      <c r="AY67" s="85"/>
      <c r="BJ67" s="43"/>
      <c r="BK67" s="43"/>
    </row>
    <row r="68" spans="22:63" ht="12.75">
      <c r="V68" s="113"/>
      <c r="W68" s="1"/>
      <c r="AY68" s="85"/>
      <c r="BJ68" s="43"/>
      <c r="BK68" s="43"/>
    </row>
    <row r="69" spans="22:63" ht="12.75">
      <c r="V69" s="113"/>
      <c r="W69" s="1"/>
      <c r="AY69" s="85"/>
      <c r="BJ69" s="43"/>
      <c r="BK69" s="43"/>
    </row>
    <row r="70" spans="22:63" ht="13.5" thickBot="1">
      <c r="V70" s="113"/>
      <c r="W70" s="1"/>
      <c r="AY70" s="85"/>
      <c r="BJ70" s="43"/>
      <c r="BK70" s="43"/>
    </row>
    <row r="71" spans="1:113" ht="13.5" thickBot="1">
      <c r="A71" s="140"/>
      <c r="B71" s="140"/>
      <c r="C71" s="140"/>
      <c r="D71" s="140"/>
      <c r="W71" s="85"/>
      <c r="BA71" s="142"/>
      <c r="BB71" s="142"/>
      <c r="BC71" s="142"/>
      <c r="BD71" s="142"/>
      <c r="BJ71" s="52"/>
      <c r="BK71" s="62"/>
      <c r="DF71" s="140"/>
      <c r="DG71" s="140"/>
      <c r="DH71" s="140"/>
      <c r="DI71" s="140"/>
    </row>
    <row r="72" spans="1:106" ht="18.75" thickBot="1">
      <c r="A72" s="143" t="s">
        <v>43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AE72" s="144"/>
      <c r="AF72" s="144"/>
      <c r="AG72" s="144"/>
      <c r="AI72" s="144"/>
      <c r="AJ72" s="144"/>
      <c r="AK72" s="144"/>
      <c r="AT72" s="9"/>
      <c r="AU72" s="9"/>
      <c r="AV72" s="9"/>
      <c r="AW72" s="9"/>
      <c r="BC72" s="55"/>
      <c r="BD72" s="63"/>
      <c r="CY72" s="7"/>
      <c r="CZ72" s="7"/>
      <c r="DA72" s="7"/>
      <c r="DB72" s="7"/>
    </row>
    <row r="73" spans="1:113" ht="12.75">
      <c r="A73" s="142" t="s">
        <v>25</v>
      </c>
      <c r="B73" s="142"/>
      <c r="C73" s="142"/>
      <c r="D73" s="142"/>
      <c r="G73" s="10" t="str">
        <f>G$2</f>
        <v>2008</v>
      </c>
      <c r="H73" s="10" t="str">
        <f>H$2</f>
        <v>2008</v>
      </c>
      <c r="I73" s="10" t="str">
        <f>I$2</f>
        <v>2008</v>
      </c>
      <c r="J73" s="77" t="s">
        <v>27</v>
      </c>
      <c r="K73" s="77" t="s">
        <v>27</v>
      </c>
      <c r="L73" s="77" t="s">
        <v>27</v>
      </c>
      <c r="M73" s="10"/>
      <c r="N73" s="10" t="str">
        <f>J73</f>
        <v>Proposed 09</v>
      </c>
      <c r="O73" s="11" t="str">
        <f>J73</f>
        <v>Proposed 09</v>
      </c>
      <c r="P73" s="11" t="str">
        <f>J73</f>
        <v>Proposed 09</v>
      </c>
      <c r="R73" s="10" t="str">
        <f>R$2</f>
        <v>2008</v>
      </c>
      <c r="S73" s="10" t="str">
        <f>S$2</f>
        <v>2008</v>
      </c>
      <c r="T73" s="10" t="str">
        <f>T$2</f>
        <v>2008</v>
      </c>
      <c r="U73" s="10"/>
      <c r="V73" s="11" t="str">
        <f>J73</f>
        <v>Proposed 09</v>
      </c>
      <c r="W73" s="10" t="str">
        <f>W$2</f>
        <v>2008</v>
      </c>
      <c r="X73" s="142"/>
      <c r="Y73" s="142"/>
      <c r="Z73" s="142"/>
      <c r="AB73" s="142"/>
      <c r="AC73" s="142"/>
      <c r="AD73" s="142"/>
      <c r="AE73" s="9"/>
      <c r="AF73" s="142"/>
      <c r="AG73" s="142"/>
      <c r="AH73" s="142"/>
      <c r="AI73" s="9"/>
      <c r="AJ73" s="10"/>
      <c r="AL73" s="10"/>
      <c r="AM73" s="10"/>
      <c r="AN73" s="10"/>
      <c r="AP73" s="10"/>
      <c r="AQ73" s="10"/>
      <c r="AR73" s="10"/>
      <c r="AU73" s="10"/>
      <c r="AV73" s="10"/>
      <c r="AW73" s="10"/>
      <c r="AX73" s="10"/>
      <c r="AY73" s="10"/>
      <c r="BA73" s="1"/>
      <c r="BB73" s="1"/>
      <c r="BC73" s="1"/>
      <c r="BD73" s="1"/>
      <c r="BJ73" s="55"/>
      <c r="BK73" s="56"/>
      <c r="DF73" s="142"/>
      <c r="DG73" s="142"/>
      <c r="DH73" s="142"/>
      <c r="DI73" s="142"/>
    </row>
    <row r="74" spans="1:113" ht="13.5" thickBot="1">
      <c r="A74" s="9" t="s">
        <v>28</v>
      </c>
      <c r="B74" s="9" t="s">
        <v>29</v>
      </c>
      <c r="C74" s="9" t="s">
        <v>30</v>
      </c>
      <c r="D74" s="9" t="s">
        <v>31</v>
      </c>
      <c r="F74" s="9" t="s">
        <v>32</v>
      </c>
      <c r="G74" s="10" t="str">
        <f>G$3</f>
        <v>Prices</v>
      </c>
      <c r="H74" s="10" t="str">
        <f>H$3</f>
        <v>Prices</v>
      </c>
      <c r="I74" s="10" t="str">
        <f>I$3</f>
        <v>Prices</v>
      </c>
      <c r="J74" s="77" t="s">
        <v>33</v>
      </c>
      <c r="K74" s="77" t="s">
        <v>33</v>
      </c>
      <c r="L74" s="77" t="s">
        <v>33</v>
      </c>
      <c r="M74" s="10"/>
      <c r="N74" s="12" t="s">
        <v>0</v>
      </c>
      <c r="O74" s="12" t="s">
        <v>0</v>
      </c>
      <c r="P74" s="12" t="s">
        <v>0</v>
      </c>
      <c r="R74" s="10" t="str">
        <f>R$3</f>
        <v>Revenue</v>
      </c>
      <c r="S74" s="10" t="str">
        <f>S$3</f>
        <v>Revenue</v>
      </c>
      <c r="T74" s="10" t="str">
        <f>T$3</f>
        <v>Revenue</v>
      </c>
      <c r="U74" s="10"/>
      <c r="V74" s="12" t="s">
        <v>0</v>
      </c>
      <c r="W74" s="10" t="str">
        <f>W$3</f>
        <v>Revenue</v>
      </c>
      <c r="X74" s="142"/>
      <c r="Y74" s="142"/>
      <c r="Z74" s="142"/>
      <c r="AB74" s="142"/>
      <c r="AC74" s="142"/>
      <c r="AD74" s="142"/>
      <c r="AE74" s="9"/>
      <c r="AF74" s="142"/>
      <c r="AG74" s="142"/>
      <c r="AH74" s="142"/>
      <c r="AI74" s="9"/>
      <c r="AJ74" s="12"/>
      <c r="AL74" s="10"/>
      <c r="AM74" s="10"/>
      <c r="AN74" s="10"/>
      <c r="AP74" s="10"/>
      <c r="AQ74" s="10"/>
      <c r="AR74" s="10"/>
      <c r="AU74" s="10"/>
      <c r="AV74" s="10"/>
      <c r="AW74" s="10"/>
      <c r="AX74" s="10"/>
      <c r="AY74" s="10"/>
      <c r="BA74" s="1"/>
      <c r="BB74" s="2"/>
      <c r="BC74" s="2"/>
      <c r="BD74" s="2"/>
      <c r="BJ74" s="57"/>
      <c r="BK74" s="58"/>
      <c r="DF74" s="9"/>
      <c r="DG74" s="9"/>
      <c r="DH74" s="9"/>
      <c r="DI74" s="9"/>
    </row>
    <row r="75" spans="1:113" ht="12.75">
      <c r="A75" s="1"/>
      <c r="B75" s="1"/>
      <c r="C75" s="1"/>
      <c r="D75" s="1"/>
      <c r="F75" s="1"/>
      <c r="G75" s="13" t="s">
        <v>34</v>
      </c>
      <c r="H75" s="13" t="s">
        <v>35</v>
      </c>
      <c r="I75" s="13" t="s">
        <v>90</v>
      </c>
      <c r="J75" s="78" t="s">
        <v>34</v>
      </c>
      <c r="K75" s="78" t="s">
        <v>35</v>
      </c>
      <c r="L75" s="13" t="s">
        <v>90</v>
      </c>
      <c r="M75" s="13"/>
      <c r="N75" s="13" t="s">
        <v>34</v>
      </c>
      <c r="O75" s="13" t="s">
        <v>35</v>
      </c>
      <c r="P75" s="13" t="s">
        <v>90</v>
      </c>
      <c r="R75" s="13" t="s">
        <v>34</v>
      </c>
      <c r="S75" s="13" t="s">
        <v>35</v>
      </c>
      <c r="T75" s="13" t="s">
        <v>90</v>
      </c>
      <c r="U75" s="13"/>
      <c r="V75" s="13" t="s">
        <v>36</v>
      </c>
      <c r="W75" s="13" t="s">
        <v>36</v>
      </c>
      <c r="X75" s="13"/>
      <c r="Y75" s="13"/>
      <c r="Z75" s="13"/>
      <c r="AB75" s="13"/>
      <c r="AC75" s="13"/>
      <c r="AD75" s="13"/>
      <c r="AE75" s="13"/>
      <c r="AF75" s="13"/>
      <c r="AG75" s="13"/>
      <c r="AH75" s="13"/>
      <c r="AI75" s="13"/>
      <c r="AJ75" s="13"/>
      <c r="AL75" s="13"/>
      <c r="AM75" s="13"/>
      <c r="AN75" s="13"/>
      <c r="AP75" s="13"/>
      <c r="AQ75" s="13"/>
      <c r="AR75" s="13"/>
      <c r="AU75" s="37"/>
      <c r="AV75" s="37"/>
      <c r="AW75" s="37"/>
      <c r="AX75" s="37"/>
      <c r="AY75" s="37"/>
      <c r="BA75" s="1"/>
      <c r="BB75" s="2"/>
      <c r="BC75" s="2"/>
      <c r="BD75" s="2"/>
      <c r="BJ75" s="64"/>
      <c r="BK75" s="49"/>
      <c r="DF75" s="1"/>
      <c r="DG75" s="1"/>
      <c r="DH75" s="1"/>
      <c r="DI75" s="1"/>
    </row>
    <row r="76" spans="1:113" ht="12.75">
      <c r="A76" s="1">
        <v>1</v>
      </c>
      <c r="B76" s="2">
        <v>24413093.082513146</v>
      </c>
      <c r="C76" s="2">
        <v>135062.17009705259</v>
      </c>
      <c r="D76" s="2">
        <v>145898.89827771677</v>
      </c>
      <c r="F76" s="1">
        <v>1</v>
      </c>
      <c r="G76" s="16">
        <v>0.94</v>
      </c>
      <c r="H76" s="3">
        <v>1.2</v>
      </c>
      <c r="I76" s="3">
        <f aca="true" t="shared" si="13" ref="I76:I98">H76+0.2</f>
        <v>1.4</v>
      </c>
      <c r="J76" s="33">
        <v>0.98</v>
      </c>
      <c r="K76" s="33">
        <v>1.24</v>
      </c>
      <c r="L76" s="33">
        <v>1.44</v>
      </c>
      <c r="M76" s="4"/>
      <c r="N76" s="5">
        <f aca="true" t="shared" si="14" ref="N76:P98">B76*J76</f>
        <v>23924831.220862884</v>
      </c>
      <c r="O76" s="5">
        <f t="shared" si="14"/>
        <v>167477.09092034522</v>
      </c>
      <c r="P76" s="5">
        <f t="shared" si="14"/>
        <v>210094.41351991214</v>
      </c>
      <c r="Q76" s="4"/>
      <c r="R76" s="5">
        <f aca="true" t="shared" si="15" ref="R76:T92">B76*G76</f>
        <v>22948307.497562356</v>
      </c>
      <c r="S76" s="5">
        <f t="shared" si="15"/>
        <v>162074.6041164631</v>
      </c>
      <c r="T76" s="5">
        <f t="shared" si="15"/>
        <v>204258.45758880346</v>
      </c>
      <c r="U76" s="5"/>
      <c r="V76" s="5">
        <f>SUM(N76:P76)</f>
        <v>24302402.72530314</v>
      </c>
      <c r="W76" s="5">
        <f aca="true" t="shared" si="16" ref="W76:W98">SUM(R76:T76)</f>
        <v>23314640.55926762</v>
      </c>
      <c r="X76" s="4"/>
      <c r="Y76" s="4"/>
      <c r="Z76" s="4"/>
      <c r="AB76" s="18"/>
      <c r="AC76" s="18"/>
      <c r="AD76" s="18"/>
      <c r="AE76" s="18"/>
      <c r="AF76" s="5"/>
      <c r="AG76" s="5"/>
      <c r="AH76" s="5"/>
      <c r="AI76" s="5"/>
      <c r="AJ76" s="5"/>
      <c r="AL76" s="4"/>
      <c r="AM76" s="4"/>
      <c r="AN76" s="4"/>
      <c r="AP76" s="3"/>
      <c r="AU76" s="5"/>
      <c r="AV76" s="5"/>
      <c r="AW76" s="5"/>
      <c r="AX76" s="5"/>
      <c r="AY76" s="5"/>
      <c r="BA76" s="1"/>
      <c r="BB76" s="2"/>
      <c r="BC76" s="2"/>
      <c r="BD76" s="2"/>
      <c r="BJ76" s="64"/>
      <c r="BK76" s="49"/>
      <c r="DF76" s="1"/>
      <c r="DG76" s="2"/>
      <c r="DH76" s="2"/>
      <c r="DI76" s="2"/>
    </row>
    <row r="77" spans="1:113" ht="12.75">
      <c r="A77" s="1">
        <v>2</v>
      </c>
      <c r="B77" s="2">
        <v>2664117.4179218994</v>
      </c>
      <c r="C77" s="2">
        <v>658527.6865229708</v>
      </c>
      <c r="D77" s="2">
        <v>160671.6974722473</v>
      </c>
      <c r="F77" s="1">
        <v>2</v>
      </c>
      <c r="G77" s="16">
        <v>1.74</v>
      </c>
      <c r="H77" s="3">
        <v>2</v>
      </c>
      <c r="I77" s="3">
        <f t="shared" si="13"/>
        <v>2.2</v>
      </c>
      <c r="J77" s="33">
        <f>J76+0.84</f>
        <v>1.8199999999999998</v>
      </c>
      <c r="K77" s="33">
        <v>2.08</v>
      </c>
      <c r="L77" s="33">
        <v>2.28</v>
      </c>
      <c r="M77" s="4"/>
      <c r="N77" s="5">
        <f t="shared" si="14"/>
        <v>4848693.700617856</v>
      </c>
      <c r="O77" s="5">
        <f t="shared" si="14"/>
        <v>1369737.5879677793</v>
      </c>
      <c r="P77" s="5">
        <f t="shared" si="14"/>
        <v>366331.4702367238</v>
      </c>
      <c r="Q77" s="4"/>
      <c r="R77" s="5">
        <f t="shared" si="15"/>
        <v>4635564.307184105</v>
      </c>
      <c r="S77" s="5">
        <f t="shared" si="15"/>
        <v>1317055.3730459416</v>
      </c>
      <c r="T77" s="5">
        <f t="shared" si="15"/>
        <v>353477.7344389441</v>
      </c>
      <c r="U77" s="5"/>
      <c r="V77" s="5">
        <f aca="true" t="shared" si="17" ref="V77:V98">SUM(N77:P77)</f>
        <v>6584762.758822359</v>
      </c>
      <c r="W77" s="5">
        <f t="shared" si="16"/>
        <v>6306097.41466899</v>
      </c>
      <c r="X77" s="4"/>
      <c r="Y77" s="4"/>
      <c r="Z77" s="4"/>
      <c r="AB77" s="18"/>
      <c r="AC77" s="18"/>
      <c r="AD77" s="18"/>
      <c r="AE77" s="18"/>
      <c r="AF77" s="5"/>
      <c r="AG77" s="5"/>
      <c r="AH77" s="5"/>
      <c r="AJ77" s="5"/>
      <c r="AL77" s="4"/>
      <c r="AM77" s="4"/>
      <c r="AN77" s="4"/>
      <c r="AP77" s="3"/>
      <c r="AU77" s="5"/>
      <c r="AV77" s="5"/>
      <c r="AW77" s="5"/>
      <c r="AX77" s="5"/>
      <c r="AY77" s="5"/>
      <c r="BA77" s="1"/>
      <c r="BB77" s="2"/>
      <c r="BC77" s="2"/>
      <c r="BD77" s="2"/>
      <c r="BJ77" s="66"/>
      <c r="BK77" s="49"/>
      <c r="DF77" s="1"/>
      <c r="DG77" s="2"/>
      <c r="DH77" s="2"/>
      <c r="DI77" s="2"/>
    </row>
    <row r="78" spans="1:113" ht="12.75">
      <c r="A78" s="1">
        <v>3</v>
      </c>
      <c r="B78" s="2">
        <v>863493.2171016892</v>
      </c>
      <c r="C78" s="2">
        <v>352405.95534685894</v>
      </c>
      <c r="D78" s="2">
        <v>146527.89050056148</v>
      </c>
      <c r="F78" s="1">
        <v>3</v>
      </c>
      <c r="G78" s="16">
        <v>2.54</v>
      </c>
      <c r="H78" s="3">
        <v>2.8</v>
      </c>
      <c r="I78" s="3">
        <f t="shared" si="13"/>
        <v>3</v>
      </c>
      <c r="J78" s="33">
        <f>J77+0.84</f>
        <v>2.6599999999999997</v>
      </c>
      <c r="K78" s="33">
        <v>2.92</v>
      </c>
      <c r="L78" s="33">
        <v>3.12</v>
      </c>
      <c r="M78" s="4"/>
      <c r="N78" s="5">
        <f t="shared" si="14"/>
        <v>2296891.957490493</v>
      </c>
      <c r="O78" s="5">
        <f t="shared" si="14"/>
        <v>1029025.3896128281</v>
      </c>
      <c r="P78" s="5">
        <f t="shared" si="14"/>
        <v>457167.0183617518</v>
      </c>
      <c r="Q78" s="4"/>
      <c r="R78" s="5">
        <f t="shared" si="15"/>
        <v>2193272.7714382904</v>
      </c>
      <c r="S78" s="5">
        <f t="shared" si="15"/>
        <v>986736.674971205</v>
      </c>
      <c r="T78" s="5">
        <f t="shared" si="15"/>
        <v>439583.67150168447</v>
      </c>
      <c r="U78" s="5"/>
      <c r="V78" s="5">
        <f t="shared" si="17"/>
        <v>3783084.365465073</v>
      </c>
      <c r="W78" s="5">
        <f t="shared" si="16"/>
        <v>3619593.11791118</v>
      </c>
      <c r="X78" s="4"/>
      <c r="Y78" s="4"/>
      <c r="Z78" s="4"/>
      <c r="AB78" s="18"/>
      <c r="AC78" s="18"/>
      <c r="AD78" s="18"/>
      <c r="AE78" s="18"/>
      <c r="AF78" s="5"/>
      <c r="AG78" s="5"/>
      <c r="AH78" s="5"/>
      <c r="AI78" s="22"/>
      <c r="AJ78" s="5"/>
      <c r="AL78" s="4"/>
      <c r="AM78" s="4"/>
      <c r="AN78" s="4"/>
      <c r="AP78" s="3"/>
      <c r="AU78" s="5"/>
      <c r="AV78" s="5"/>
      <c r="AW78" s="5"/>
      <c r="AX78" s="5"/>
      <c r="AY78" s="5"/>
      <c r="BA78" s="1"/>
      <c r="BB78" s="2"/>
      <c r="BC78" s="2"/>
      <c r="BD78" s="2"/>
      <c r="DF78" s="1"/>
      <c r="DG78" s="2"/>
      <c r="DH78" s="2"/>
      <c r="DI78" s="2"/>
    </row>
    <row r="79" spans="1:113" ht="12.75">
      <c r="A79" s="1">
        <v>3.5</v>
      </c>
      <c r="B79" s="2">
        <v>11121.310537720865</v>
      </c>
      <c r="C79" s="2">
        <v>0</v>
      </c>
      <c r="D79" s="2">
        <v>0</v>
      </c>
      <c r="F79" s="1">
        <v>3.5</v>
      </c>
      <c r="G79" s="16">
        <v>3.34</v>
      </c>
      <c r="H79" s="3"/>
      <c r="I79" s="3"/>
      <c r="J79" s="33">
        <f>J78+0.84</f>
        <v>3.4999999999999996</v>
      </c>
      <c r="K79" s="33"/>
      <c r="L79" s="33"/>
      <c r="M79" s="4"/>
      <c r="N79" s="5">
        <f t="shared" si="14"/>
        <v>38924.586882023024</v>
      </c>
      <c r="O79" s="5">
        <f t="shared" si="14"/>
        <v>0</v>
      </c>
      <c r="P79" s="5">
        <f t="shared" si="14"/>
        <v>0</v>
      </c>
      <c r="Q79" s="4"/>
      <c r="R79" s="5">
        <f t="shared" si="15"/>
        <v>37145.177195987686</v>
      </c>
      <c r="S79" s="5">
        <f t="shared" si="15"/>
        <v>0</v>
      </c>
      <c r="T79" s="5">
        <f t="shared" si="15"/>
        <v>0</v>
      </c>
      <c r="U79" s="5"/>
      <c r="V79" s="5">
        <f t="shared" si="17"/>
        <v>38924.586882023024</v>
      </c>
      <c r="W79" s="5">
        <f t="shared" si="16"/>
        <v>37145.177195987686</v>
      </c>
      <c r="X79" s="4"/>
      <c r="Y79" s="4"/>
      <c r="Z79" s="4"/>
      <c r="AB79" s="18"/>
      <c r="AC79" s="18"/>
      <c r="AD79" s="18"/>
      <c r="AE79" s="18"/>
      <c r="AF79" s="5"/>
      <c r="AG79" s="5"/>
      <c r="AH79" s="5"/>
      <c r="AI79" s="22"/>
      <c r="AJ79" s="5"/>
      <c r="AL79" s="4"/>
      <c r="AM79" s="4"/>
      <c r="AN79" s="4"/>
      <c r="AP79" s="3"/>
      <c r="AU79" s="5"/>
      <c r="AV79" s="5"/>
      <c r="AW79" s="5"/>
      <c r="AX79" s="5"/>
      <c r="AY79" s="5"/>
      <c r="BA79" s="1"/>
      <c r="BB79" s="2"/>
      <c r="BC79" s="2"/>
      <c r="BD79" s="2"/>
      <c r="DF79" s="1"/>
      <c r="DG79" s="2"/>
      <c r="DH79" s="2"/>
      <c r="DI79" s="2"/>
    </row>
    <row r="80" spans="1:113" ht="12.75">
      <c r="A80" s="1">
        <v>4</v>
      </c>
      <c r="B80" s="2">
        <v>0</v>
      </c>
      <c r="C80" s="2">
        <v>802192.250612806</v>
      </c>
      <c r="D80" s="2">
        <v>170714.0943234305</v>
      </c>
      <c r="F80" s="1">
        <v>4</v>
      </c>
      <c r="G80" s="16"/>
      <c r="H80" s="3">
        <v>3.6</v>
      </c>
      <c r="I80" s="3">
        <f t="shared" si="13"/>
        <v>3.8000000000000003</v>
      </c>
      <c r="J80" s="33"/>
      <c r="K80" s="33">
        <v>3.76</v>
      </c>
      <c r="L80" s="33">
        <v>3.96</v>
      </c>
      <c r="M80" s="4"/>
      <c r="N80" s="5">
        <f t="shared" si="14"/>
        <v>0</v>
      </c>
      <c r="O80" s="5">
        <f t="shared" si="14"/>
        <v>3016242.86230415</v>
      </c>
      <c r="P80" s="5">
        <f t="shared" si="14"/>
        <v>676027.8135207847</v>
      </c>
      <c r="Q80" s="4"/>
      <c r="R80" s="5">
        <f t="shared" si="15"/>
        <v>0</v>
      </c>
      <c r="S80" s="5">
        <f t="shared" si="15"/>
        <v>2887892.1022061016</v>
      </c>
      <c r="T80" s="5">
        <f t="shared" si="15"/>
        <v>648713.5584290359</v>
      </c>
      <c r="U80" s="5"/>
      <c r="V80" s="5">
        <f t="shared" si="17"/>
        <v>3692270.6758249346</v>
      </c>
      <c r="W80" s="5">
        <f t="shared" si="16"/>
        <v>3536605.6606351375</v>
      </c>
      <c r="X80" s="4"/>
      <c r="Y80" s="4"/>
      <c r="Z80" s="4"/>
      <c r="AB80" s="18"/>
      <c r="AC80" s="18"/>
      <c r="AD80" s="18"/>
      <c r="AE80" s="18"/>
      <c r="AF80" s="5"/>
      <c r="AG80" s="5"/>
      <c r="AH80" s="5"/>
      <c r="AI80" s="22"/>
      <c r="AJ80" s="5"/>
      <c r="AL80" s="4"/>
      <c r="AM80" s="4"/>
      <c r="AN80" s="4"/>
      <c r="AP80" s="3"/>
      <c r="AU80" s="5"/>
      <c r="AV80" s="5"/>
      <c r="AW80" s="5"/>
      <c r="AX80" s="5"/>
      <c r="AY80" s="5"/>
      <c r="BA80" s="1"/>
      <c r="BB80" s="2"/>
      <c r="BC80" s="2"/>
      <c r="BD80" s="2"/>
      <c r="DF80" s="1"/>
      <c r="DG80" s="2"/>
      <c r="DH80" s="2"/>
      <c r="DI80" s="2"/>
    </row>
    <row r="81" spans="1:113" ht="12.75">
      <c r="A81" s="1">
        <v>5</v>
      </c>
      <c r="B81" s="2">
        <v>0</v>
      </c>
      <c r="C81" s="2">
        <v>643846.7916900977</v>
      </c>
      <c r="D81" s="2">
        <v>162113.1143630599</v>
      </c>
      <c r="F81" s="1">
        <v>5</v>
      </c>
      <c r="G81" s="3"/>
      <c r="H81" s="3">
        <v>4.4</v>
      </c>
      <c r="I81" s="3">
        <f t="shared" si="13"/>
        <v>4.6000000000000005</v>
      </c>
      <c r="J81" s="33"/>
      <c r="K81" s="33">
        <v>4.6</v>
      </c>
      <c r="L81" s="33">
        <v>4.8</v>
      </c>
      <c r="M81" s="4"/>
      <c r="N81" s="5">
        <f t="shared" si="14"/>
        <v>0</v>
      </c>
      <c r="O81" s="5">
        <f t="shared" si="14"/>
        <v>2961695.241774449</v>
      </c>
      <c r="P81" s="5">
        <f t="shared" si="14"/>
        <v>778142.9489426875</v>
      </c>
      <c r="Q81" s="4"/>
      <c r="R81" s="5">
        <v>0</v>
      </c>
      <c r="S81" s="5">
        <f aca="true" t="shared" si="18" ref="S81:S98">(B81+C81)*H81</f>
        <v>2832925.88343643</v>
      </c>
      <c r="T81" s="5">
        <f t="shared" si="15"/>
        <v>745720.3260700756</v>
      </c>
      <c r="U81" s="5"/>
      <c r="V81" s="5">
        <f t="shared" si="17"/>
        <v>3739838.1907171365</v>
      </c>
      <c r="W81" s="5">
        <f t="shared" si="16"/>
        <v>3578646.209506505</v>
      </c>
      <c r="X81" s="4"/>
      <c r="Y81" s="4"/>
      <c r="Z81" s="4"/>
      <c r="AB81" s="18"/>
      <c r="AC81" s="18"/>
      <c r="AD81" s="18"/>
      <c r="AE81" s="18"/>
      <c r="AF81" s="5"/>
      <c r="AG81" s="5"/>
      <c r="AH81" s="5"/>
      <c r="AI81" s="22"/>
      <c r="AJ81" s="5"/>
      <c r="AK81" s="1"/>
      <c r="AL81" s="4"/>
      <c r="AM81" s="4"/>
      <c r="AN81" s="4"/>
      <c r="AO81" s="1"/>
      <c r="AP81" s="3"/>
      <c r="AQ81" s="3"/>
      <c r="AR81" s="3"/>
      <c r="AS81" s="1"/>
      <c r="AT81" s="1"/>
      <c r="AU81" s="5"/>
      <c r="AV81" s="5"/>
      <c r="AW81" s="5"/>
      <c r="AX81" s="5"/>
      <c r="AY81" s="5"/>
      <c r="AZ81" s="1"/>
      <c r="BA81" s="1"/>
      <c r="BB81" s="2"/>
      <c r="BC81" s="2"/>
      <c r="BD81" s="2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DF81" s="1"/>
      <c r="DG81" s="2"/>
      <c r="DH81" s="2"/>
      <c r="DI81" s="2"/>
    </row>
    <row r="82" spans="1:113" ht="12.75">
      <c r="A82" s="1">
        <v>6</v>
      </c>
      <c r="B82" s="2">
        <v>0</v>
      </c>
      <c r="C82" s="2">
        <v>409453.8976937421</v>
      </c>
      <c r="D82" s="2">
        <v>62259.036993749774</v>
      </c>
      <c r="F82" s="1">
        <v>6</v>
      </c>
      <c r="G82" s="3"/>
      <c r="H82" s="3">
        <v>5.2</v>
      </c>
      <c r="I82" s="3">
        <f t="shared" si="13"/>
        <v>5.4</v>
      </c>
      <c r="J82" s="33"/>
      <c r="K82" s="33">
        <v>5.44</v>
      </c>
      <c r="L82" s="33">
        <v>5.64</v>
      </c>
      <c r="M82" s="4"/>
      <c r="N82" s="5">
        <f t="shared" si="14"/>
        <v>0</v>
      </c>
      <c r="O82" s="5">
        <f t="shared" si="14"/>
        <v>2227429.203453957</v>
      </c>
      <c r="P82" s="5">
        <f t="shared" si="14"/>
        <v>351140.96864474873</v>
      </c>
      <c r="Q82" s="4"/>
      <c r="R82" s="5">
        <v>0</v>
      </c>
      <c r="S82" s="5">
        <f t="shared" si="18"/>
        <v>2129160.268007459</v>
      </c>
      <c r="T82" s="5">
        <f t="shared" si="15"/>
        <v>336198.7997662488</v>
      </c>
      <c r="U82" s="5"/>
      <c r="V82" s="5">
        <f t="shared" si="17"/>
        <v>2578570.172098706</v>
      </c>
      <c r="W82" s="5">
        <f t="shared" si="16"/>
        <v>2465359.067773708</v>
      </c>
      <c r="X82" s="4"/>
      <c r="Y82" s="4"/>
      <c r="Z82" s="4"/>
      <c r="AB82" s="18"/>
      <c r="AC82" s="18"/>
      <c r="AD82" s="18"/>
      <c r="AE82" s="18"/>
      <c r="AF82" s="5"/>
      <c r="AG82" s="5"/>
      <c r="AH82" s="5"/>
      <c r="AI82" s="22"/>
      <c r="AJ82" s="5"/>
      <c r="AK82" s="1"/>
      <c r="AL82" s="4"/>
      <c r="AM82" s="4"/>
      <c r="AN82" s="4"/>
      <c r="AO82" s="1"/>
      <c r="AQ82" s="3"/>
      <c r="AR82" s="3"/>
      <c r="AS82" s="1"/>
      <c r="AT82" s="1"/>
      <c r="AU82" s="5"/>
      <c r="AV82" s="5"/>
      <c r="AW82" s="5"/>
      <c r="AX82" s="5"/>
      <c r="AY82" s="5"/>
      <c r="AZ82" s="1"/>
      <c r="BA82" s="1"/>
      <c r="BB82" s="2"/>
      <c r="BC82" s="2"/>
      <c r="BD82" s="2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DF82" s="1"/>
      <c r="DG82" s="2"/>
      <c r="DH82" s="2"/>
      <c r="DI82" s="2"/>
    </row>
    <row r="83" spans="1:113" ht="12.75">
      <c r="A83" s="1">
        <v>7</v>
      </c>
      <c r="B83" s="2">
        <v>0</v>
      </c>
      <c r="C83" s="2">
        <v>311399.17456650647</v>
      </c>
      <c r="D83" s="2">
        <v>178351.78903735097</v>
      </c>
      <c r="F83" s="1">
        <v>7</v>
      </c>
      <c r="G83" s="3"/>
      <c r="H83" s="3">
        <v>6</v>
      </c>
      <c r="I83" s="3">
        <f t="shared" si="13"/>
        <v>6.2</v>
      </c>
      <c r="J83" s="33"/>
      <c r="K83" s="33">
        <v>6.28</v>
      </c>
      <c r="L83" s="33">
        <v>6.48</v>
      </c>
      <c r="M83" s="4"/>
      <c r="N83" s="5">
        <f t="shared" si="14"/>
        <v>0</v>
      </c>
      <c r="O83" s="5">
        <f t="shared" si="14"/>
        <v>1955586.8162776607</v>
      </c>
      <c r="P83" s="5">
        <f t="shared" si="14"/>
        <v>1155719.5929620343</v>
      </c>
      <c r="Q83" s="4"/>
      <c r="R83" s="5">
        <v>0</v>
      </c>
      <c r="S83" s="5">
        <f t="shared" si="18"/>
        <v>1868395.047399039</v>
      </c>
      <c r="T83" s="5">
        <f t="shared" si="15"/>
        <v>1105781.092031576</v>
      </c>
      <c r="U83" s="5"/>
      <c r="V83" s="5">
        <f t="shared" si="17"/>
        <v>3111306.409239695</v>
      </c>
      <c r="W83" s="5">
        <f t="shared" si="16"/>
        <v>2974176.139430615</v>
      </c>
      <c r="X83" s="4"/>
      <c r="Y83" s="4"/>
      <c r="Z83" s="4"/>
      <c r="AB83" s="18"/>
      <c r="AC83" s="18"/>
      <c r="AD83" s="18"/>
      <c r="AE83" s="18"/>
      <c r="AF83" s="5"/>
      <c r="AG83" s="5"/>
      <c r="AH83" s="5"/>
      <c r="AJ83" s="5"/>
      <c r="AK83" s="1"/>
      <c r="AL83" s="4"/>
      <c r="AM83" s="4"/>
      <c r="AN83" s="4"/>
      <c r="AO83" s="1"/>
      <c r="AQ83" s="3"/>
      <c r="AR83" s="3"/>
      <c r="AS83" s="1"/>
      <c r="AT83" s="1"/>
      <c r="AU83" s="5"/>
      <c r="AV83" s="5"/>
      <c r="AW83" s="5"/>
      <c r="AX83" s="5"/>
      <c r="AY83" s="5"/>
      <c r="AZ83" s="1"/>
      <c r="BA83" s="1"/>
      <c r="BB83" s="2"/>
      <c r="BC83" s="2"/>
      <c r="BD83" s="2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DF83" s="1"/>
      <c r="DG83" s="2"/>
      <c r="DH83" s="2"/>
      <c r="DI83" s="2"/>
    </row>
    <row r="84" spans="1:113" ht="12.75">
      <c r="A84" s="1">
        <v>8</v>
      </c>
      <c r="B84" s="2">
        <v>0</v>
      </c>
      <c r="C84" s="2">
        <v>244151.30543293004</v>
      </c>
      <c r="D84" s="2">
        <v>105702.7397265974</v>
      </c>
      <c r="F84" s="1">
        <v>8</v>
      </c>
      <c r="G84" s="3"/>
      <c r="H84" s="3">
        <v>6.8</v>
      </c>
      <c r="I84" s="3">
        <f t="shared" si="13"/>
        <v>7</v>
      </c>
      <c r="J84" s="33"/>
      <c r="K84" s="33">
        <v>7.12</v>
      </c>
      <c r="L84" s="33">
        <v>7.32</v>
      </c>
      <c r="M84" s="4"/>
      <c r="N84" s="5">
        <f t="shared" si="14"/>
        <v>0</v>
      </c>
      <c r="O84" s="5">
        <f t="shared" si="14"/>
        <v>1738357.2946824618</v>
      </c>
      <c r="P84" s="5">
        <f t="shared" si="14"/>
        <v>773744.054798693</v>
      </c>
      <c r="Q84" s="4"/>
      <c r="R84" s="5">
        <v>0</v>
      </c>
      <c r="S84" s="5">
        <f t="shared" si="18"/>
        <v>1660228.8769439242</v>
      </c>
      <c r="T84" s="5">
        <f t="shared" si="15"/>
        <v>739919.1780861818</v>
      </c>
      <c r="U84" s="5"/>
      <c r="V84" s="5">
        <f t="shared" si="17"/>
        <v>2512101.3494811547</v>
      </c>
      <c r="W84" s="5">
        <f t="shared" si="16"/>
        <v>2400148.055030106</v>
      </c>
      <c r="X84" s="4"/>
      <c r="Y84" s="4"/>
      <c r="Z84" s="4"/>
      <c r="AB84" s="18"/>
      <c r="AC84" s="18"/>
      <c r="AD84" s="18"/>
      <c r="AE84" s="18"/>
      <c r="AF84" s="5"/>
      <c r="AG84" s="5"/>
      <c r="AH84" s="5"/>
      <c r="AJ84" s="5"/>
      <c r="AL84" s="4"/>
      <c r="AM84" s="4"/>
      <c r="AN84" s="4"/>
      <c r="AQ84" s="3"/>
      <c r="AR84" s="3"/>
      <c r="AU84" s="5"/>
      <c r="AV84" s="5"/>
      <c r="AW84" s="5"/>
      <c r="AX84" s="5"/>
      <c r="AY84" s="5"/>
      <c r="BA84" s="1"/>
      <c r="BB84" s="2"/>
      <c r="BC84" s="2"/>
      <c r="BD84" s="2"/>
      <c r="DF84" s="1"/>
      <c r="DG84" s="2"/>
      <c r="DH84" s="2"/>
      <c r="DI84" s="2"/>
    </row>
    <row r="85" spans="1:113" ht="12.75">
      <c r="A85" s="1">
        <v>12</v>
      </c>
      <c r="B85" s="2">
        <v>0</v>
      </c>
      <c r="C85" s="2">
        <v>760769.2338986773</v>
      </c>
      <c r="D85" s="2">
        <v>239358.53288739637</v>
      </c>
      <c r="F85" s="1">
        <v>12</v>
      </c>
      <c r="G85" s="3"/>
      <c r="H85" s="3">
        <v>8.45</v>
      </c>
      <c r="I85" s="3">
        <f t="shared" si="13"/>
        <v>8.649999999999999</v>
      </c>
      <c r="J85" s="33"/>
      <c r="K85" s="33">
        <v>8.84</v>
      </c>
      <c r="L85" s="33">
        <v>9.04</v>
      </c>
      <c r="M85" s="4"/>
      <c r="N85" s="5">
        <f t="shared" si="14"/>
        <v>0</v>
      </c>
      <c r="O85" s="5">
        <f t="shared" si="14"/>
        <v>6725200.0276643075</v>
      </c>
      <c r="P85" s="5">
        <f t="shared" si="14"/>
        <v>2163801.137302063</v>
      </c>
      <c r="Q85" s="4"/>
      <c r="R85" s="5">
        <v>0</v>
      </c>
      <c r="S85" s="5">
        <f t="shared" si="18"/>
        <v>6428500.026443822</v>
      </c>
      <c r="T85" s="5">
        <f t="shared" si="15"/>
        <v>2070451.3094759784</v>
      </c>
      <c r="U85" s="5"/>
      <c r="V85" s="5">
        <f t="shared" si="17"/>
        <v>8889001.16496637</v>
      </c>
      <c r="W85" s="5">
        <f t="shared" si="16"/>
        <v>8498951.335919801</v>
      </c>
      <c r="X85" s="4"/>
      <c r="Y85" s="4"/>
      <c r="Z85" s="4"/>
      <c r="AB85" s="18"/>
      <c r="AC85" s="18"/>
      <c r="AD85" s="18"/>
      <c r="AE85" s="18"/>
      <c r="AF85" s="5"/>
      <c r="AG85" s="5"/>
      <c r="AH85" s="5"/>
      <c r="AJ85" s="5"/>
      <c r="AL85" s="4"/>
      <c r="AM85" s="4"/>
      <c r="AN85" s="4"/>
      <c r="AQ85" s="3"/>
      <c r="AR85" s="3"/>
      <c r="AU85" s="5"/>
      <c r="AV85" s="5"/>
      <c r="AW85" s="5"/>
      <c r="AX85" s="5"/>
      <c r="AY85" s="5"/>
      <c r="BA85" s="1"/>
      <c r="BB85" s="2"/>
      <c r="BC85" s="2"/>
      <c r="BD85" s="2"/>
      <c r="DF85" s="1"/>
      <c r="DG85" s="2"/>
      <c r="DH85" s="2"/>
      <c r="DI85" s="2"/>
    </row>
    <row r="86" spans="1:113" ht="12.75">
      <c r="A86" s="1">
        <v>16</v>
      </c>
      <c r="B86" s="2">
        <v>0</v>
      </c>
      <c r="C86" s="2">
        <v>387934.58721291175</v>
      </c>
      <c r="D86" s="2">
        <v>289333.03549246374</v>
      </c>
      <c r="F86" s="1">
        <v>16</v>
      </c>
      <c r="G86" s="3"/>
      <c r="H86" s="3">
        <v>10.1</v>
      </c>
      <c r="I86" s="3">
        <f t="shared" si="13"/>
        <v>10.299999999999999</v>
      </c>
      <c r="J86" s="33"/>
      <c r="K86" s="33">
        <v>10.56</v>
      </c>
      <c r="L86" s="33">
        <v>10.76</v>
      </c>
      <c r="M86" s="4"/>
      <c r="N86" s="5">
        <f t="shared" si="14"/>
        <v>0</v>
      </c>
      <c r="O86" s="5">
        <f t="shared" si="14"/>
        <v>4096589.2409683485</v>
      </c>
      <c r="P86" s="5">
        <f t="shared" si="14"/>
        <v>3113223.46189891</v>
      </c>
      <c r="R86" s="5">
        <v>0</v>
      </c>
      <c r="S86" s="5">
        <f t="shared" si="18"/>
        <v>3918139.3308504084</v>
      </c>
      <c r="T86" s="5">
        <f t="shared" si="15"/>
        <v>2980130.265572376</v>
      </c>
      <c r="U86" s="5"/>
      <c r="V86" s="5">
        <f t="shared" si="17"/>
        <v>7209812.702867258</v>
      </c>
      <c r="W86" s="5">
        <f t="shared" si="16"/>
        <v>6898269.596422784</v>
      </c>
      <c r="X86" s="4"/>
      <c r="Y86" s="4"/>
      <c r="Z86" s="4"/>
      <c r="AB86" s="18"/>
      <c r="AC86" s="18"/>
      <c r="AD86" s="18"/>
      <c r="AE86" s="18"/>
      <c r="AF86" s="5"/>
      <c r="AG86" s="5"/>
      <c r="AH86" s="5"/>
      <c r="AJ86" s="5"/>
      <c r="AL86" s="4"/>
      <c r="AM86" s="4"/>
      <c r="AN86" s="4"/>
      <c r="AQ86" s="3"/>
      <c r="AR86" s="3"/>
      <c r="AU86" s="5"/>
      <c r="AV86" s="5"/>
      <c r="AW86" s="5"/>
      <c r="AX86" s="5"/>
      <c r="AY86" s="5"/>
      <c r="BA86" s="1"/>
      <c r="BB86" s="2"/>
      <c r="BC86" s="2"/>
      <c r="BD86" s="2"/>
      <c r="DF86" s="1"/>
      <c r="DG86" s="2"/>
      <c r="DH86" s="2"/>
      <c r="DI86" s="2"/>
    </row>
    <row r="87" spans="1:113" ht="12.75">
      <c r="A87" s="1">
        <v>20</v>
      </c>
      <c r="B87" s="2">
        <v>0</v>
      </c>
      <c r="C87" s="2">
        <v>286010.347738986</v>
      </c>
      <c r="D87" s="2">
        <v>144665.76116323916</v>
      </c>
      <c r="F87" s="1">
        <v>20</v>
      </c>
      <c r="G87" s="3"/>
      <c r="H87" s="3">
        <v>11.75</v>
      </c>
      <c r="I87" s="3">
        <f t="shared" si="13"/>
        <v>11.95</v>
      </c>
      <c r="J87" s="33"/>
      <c r="K87" s="33">
        <v>12.28</v>
      </c>
      <c r="L87" s="33">
        <v>12.48</v>
      </c>
      <c r="M87" s="4"/>
      <c r="N87" s="5">
        <f t="shared" si="14"/>
        <v>0</v>
      </c>
      <c r="O87" s="5">
        <f t="shared" si="14"/>
        <v>3512207.070234748</v>
      </c>
      <c r="P87" s="5">
        <f t="shared" si="14"/>
        <v>1805428.6993172248</v>
      </c>
      <c r="R87" s="5">
        <v>0</v>
      </c>
      <c r="S87" s="5">
        <f t="shared" si="18"/>
        <v>3360621.5859330855</v>
      </c>
      <c r="T87" s="5">
        <f t="shared" si="15"/>
        <v>1728755.8459007079</v>
      </c>
      <c r="U87" s="5"/>
      <c r="V87" s="5">
        <f t="shared" si="17"/>
        <v>5317635.769551973</v>
      </c>
      <c r="W87" s="5">
        <f t="shared" si="16"/>
        <v>5089377.431833793</v>
      </c>
      <c r="X87" s="4"/>
      <c r="Y87" s="4"/>
      <c r="Z87" s="4"/>
      <c r="AB87" s="18"/>
      <c r="AC87" s="18"/>
      <c r="AD87" s="18"/>
      <c r="AE87" s="18"/>
      <c r="AF87" s="5"/>
      <c r="AG87" s="5"/>
      <c r="AH87" s="5"/>
      <c r="AJ87" s="5"/>
      <c r="AL87" s="4"/>
      <c r="AM87" s="4"/>
      <c r="AN87" s="4"/>
      <c r="AQ87" s="3"/>
      <c r="AR87" s="3"/>
      <c r="AU87" s="5"/>
      <c r="AV87" s="5"/>
      <c r="AW87" s="5"/>
      <c r="AX87" s="5"/>
      <c r="AY87" s="5"/>
      <c r="BA87" s="1"/>
      <c r="BB87" s="2"/>
      <c r="BC87" s="2"/>
      <c r="BD87" s="2"/>
      <c r="DF87" s="1"/>
      <c r="DG87" s="2"/>
      <c r="DH87" s="2"/>
      <c r="DI87" s="2"/>
    </row>
    <row r="88" spans="1:113" ht="12.75">
      <c r="A88" s="1">
        <v>24</v>
      </c>
      <c r="B88" s="2">
        <v>0</v>
      </c>
      <c r="C88" s="2">
        <v>190026.17024158812</v>
      </c>
      <c r="D88" s="2">
        <v>211489.329123073</v>
      </c>
      <c r="F88" s="1">
        <v>24</v>
      </c>
      <c r="G88" s="3"/>
      <c r="H88" s="3">
        <v>13.4</v>
      </c>
      <c r="I88" s="3">
        <f t="shared" si="13"/>
        <v>13.6</v>
      </c>
      <c r="J88" s="33"/>
      <c r="K88" s="33">
        <v>14</v>
      </c>
      <c r="L88" s="33">
        <v>14.2</v>
      </c>
      <c r="M88" s="4"/>
      <c r="N88" s="5">
        <f t="shared" si="14"/>
        <v>0</v>
      </c>
      <c r="O88" s="5">
        <f t="shared" si="14"/>
        <v>2660366.383382234</v>
      </c>
      <c r="P88" s="5">
        <f t="shared" si="14"/>
        <v>3003148.4735476365</v>
      </c>
      <c r="R88" s="5">
        <v>0</v>
      </c>
      <c r="S88" s="5">
        <f t="shared" si="18"/>
        <v>2546350.681237281</v>
      </c>
      <c r="T88" s="5">
        <f t="shared" si="15"/>
        <v>2876254.8760737926</v>
      </c>
      <c r="U88" s="5"/>
      <c r="V88" s="5">
        <f t="shared" si="17"/>
        <v>5663514.85692987</v>
      </c>
      <c r="W88" s="5">
        <f t="shared" si="16"/>
        <v>5422605.557311073</v>
      </c>
      <c r="X88" s="4"/>
      <c r="Y88" s="4"/>
      <c r="Z88" s="4"/>
      <c r="AB88" s="18"/>
      <c r="AC88" s="18"/>
      <c r="AD88" s="18"/>
      <c r="AE88" s="18"/>
      <c r="AF88" s="5"/>
      <c r="AG88" s="5"/>
      <c r="AH88" s="5"/>
      <c r="AJ88" s="5"/>
      <c r="AL88" s="4"/>
      <c r="AM88" s="4"/>
      <c r="AN88" s="4"/>
      <c r="AQ88" s="3"/>
      <c r="AR88" s="3"/>
      <c r="AU88" s="5"/>
      <c r="AV88" s="5"/>
      <c r="AW88" s="5"/>
      <c r="AX88" s="5"/>
      <c r="AY88" s="5"/>
      <c r="BA88" s="1"/>
      <c r="BB88" s="2"/>
      <c r="BC88" s="2"/>
      <c r="BD88" s="2"/>
      <c r="DF88" s="1"/>
      <c r="DG88" s="2"/>
      <c r="DH88" s="2"/>
      <c r="DI88" s="2"/>
    </row>
    <row r="89" spans="1:113" ht="12.75">
      <c r="A89" s="1">
        <v>28</v>
      </c>
      <c r="B89" s="2">
        <v>0</v>
      </c>
      <c r="C89" s="2">
        <v>139553.82824240127</v>
      </c>
      <c r="D89" s="2">
        <v>65475.07466076286</v>
      </c>
      <c r="F89" s="1">
        <v>28</v>
      </c>
      <c r="G89" s="3"/>
      <c r="H89" s="3">
        <v>15.05</v>
      </c>
      <c r="I89" s="3">
        <f t="shared" si="13"/>
        <v>15.25</v>
      </c>
      <c r="J89" s="33"/>
      <c r="K89" s="33">
        <v>15.72</v>
      </c>
      <c r="L89" s="33">
        <v>15.92</v>
      </c>
      <c r="M89" s="4"/>
      <c r="N89" s="5">
        <f t="shared" si="14"/>
        <v>0</v>
      </c>
      <c r="O89" s="5">
        <f t="shared" si="14"/>
        <v>2193786.179970548</v>
      </c>
      <c r="P89" s="5">
        <f t="shared" si="14"/>
        <v>1042363.1885993447</v>
      </c>
      <c r="R89" s="5">
        <v>0</v>
      </c>
      <c r="S89" s="5">
        <f t="shared" si="18"/>
        <v>2100285.1150481394</v>
      </c>
      <c r="T89" s="5">
        <f t="shared" si="15"/>
        <v>998494.8885766336</v>
      </c>
      <c r="U89" s="5"/>
      <c r="V89" s="5">
        <f t="shared" si="17"/>
        <v>3236149.368569893</v>
      </c>
      <c r="W89" s="5">
        <f t="shared" si="16"/>
        <v>3098780.003624773</v>
      </c>
      <c r="X89" s="4"/>
      <c r="Y89" s="4"/>
      <c r="Z89" s="4"/>
      <c r="AB89" s="18"/>
      <c r="AC89" s="18"/>
      <c r="AD89" s="18"/>
      <c r="AE89" s="18"/>
      <c r="AF89" s="5"/>
      <c r="AG89" s="5"/>
      <c r="AH89" s="5"/>
      <c r="AJ89" s="5"/>
      <c r="AL89" s="4"/>
      <c r="AM89" s="4"/>
      <c r="AN89" s="4"/>
      <c r="AQ89" s="3"/>
      <c r="AR89" s="3"/>
      <c r="AU89" s="5"/>
      <c r="AV89" s="5"/>
      <c r="AW89" s="5"/>
      <c r="AX89" s="5"/>
      <c r="AY89" s="5"/>
      <c r="BA89" s="1"/>
      <c r="BB89" s="2"/>
      <c r="BC89" s="2"/>
      <c r="BD89" s="2"/>
      <c r="DF89" s="1"/>
      <c r="DG89" s="2"/>
      <c r="DH89" s="2"/>
      <c r="DI89" s="2"/>
    </row>
    <row r="90" spans="1:113" ht="12.75">
      <c r="A90" s="1">
        <v>32</v>
      </c>
      <c r="B90" s="2">
        <v>0</v>
      </c>
      <c r="C90" s="2">
        <v>132094.6314974537</v>
      </c>
      <c r="D90" s="2">
        <v>79351.58823694848</v>
      </c>
      <c r="F90" s="1">
        <v>32</v>
      </c>
      <c r="G90" s="3"/>
      <c r="H90" s="3">
        <v>16.7</v>
      </c>
      <c r="I90" s="3">
        <f t="shared" si="13"/>
        <v>16.9</v>
      </c>
      <c r="J90" s="33"/>
      <c r="K90" s="33">
        <v>17.44</v>
      </c>
      <c r="L90" s="33">
        <v>17.64</v>
      </c>
      <c r="M90" s="4"/>
      <c r="N90" s="5">
        <f t="shared" si="14"/>
        <v>0</v>
      </c>
      <c r="O90" s="5">
        <f t="shared" si="14"/>
        <v>2303730.3733155928</v>
      </c>
      <c r="P90" s="5">
        <f t="shared" si="14"/>
        <v>1399762.016499771</v>
      </c>
      <c r="R90" s="5">
        <v>0</v>
      </c>
      <c r="S90" s="5">
        <f t="shared" si="18"/>
        <v>2205980.3460074766</v>
      </c>
      <c r="T90" s="5">
        <f t="shared" si="15"/>
        <v>1341041.841204429</v>
      </c>
      <c r="U90" s="5"/>
      <c r="V90" s="5">
        <f t="shared" si="17"/>
        <v>3703492.389815364</v>
      </c>
      <c r="W90" s="5">
        <f t="shared" si="16"/>
        <v>3547022.1872119056</v>
      </c>
      <c r="X90" s="4"/>
      <c r="Y90" s="4"/>
      <c r="Z90" s="4"/>
      <c r="AB90" s="18"/>
      <c r="AC90" s="18"/>
      <c r="AD90" s="18"/>
      <c r="AE90" s="18"/>
      <c r="AF90" s="5"/>
      <c r="AG90" s="5"/>
      <c r="AH90" s="5"/>
      <c r="AJ90" s="5"/>
      <c r="AL90" s="4"/>
      <c r="AM90" s="4"/>
      <c r="AN90" s="4"/>
      <c r="AQ90" s="3"/>
      <c r="AR90" s="3"/>
      <c r="AU90" s="5"/>
      <c r="AV90" s="5"/>
      <c r="AW90" s="5"/>
      <c r="AX90" s="5"/>
      <c r="AY90" s="5"/>
      <c r="BA90" s="1"/>
      <c r="BB90" s="2"/>
      <c r="BC90" s="2"/>
      <c r="BD90" s="2"/>
      <c r="DF90" s="1"/>
      <c r="DG90" s="2"/>
      <c r="DH90" s="2"/>
      <c r="DI90" s="2"/>
    </row>
    <row r="91" spans="1:113" ht="12.75">
      <c r="A91" s="1">
        <v>36</v>
      </c>
      <c r="B91" s="2">
        <v>0</v>
      </c>
      <c r="C91" s="2">
        <v>91729.76830710325</v>
      </c>
      <c r="D91" s="2">
        <v>69637.68336596647</v>
      </c>
      <c r="F91" s="1">
        <v>36</v>
      </c>
      <c r="G91" s="3"/>
      <c r="H91" s="3">
        <v>18.35</v>
      </c>
      <c r="I91" s="3">
        <f t="shared" si="13"/>
        <v>18.55</v>
      </c>
      <c r="J91" s="33"/>
      <c r="K91" s="33">
        <v>19.16</v>
      </c>
      <c r="L91" s="33">
        <v>19.36</v>
      </c>
      <c r="M91" s="4"/>
      <c r="N91" s="5">
        <f t="shared" si="14"/>
        <v>0</v>
      </c>
      <c r="O91" s="5">
        <f t="shared" si="14"/>
        <v>1757542.3607640984</v>
      </c>
      <c r="P91" s="5">
        <f t="shared" si="14"/>
        <v>1348185.5499651108</v>
      </c>
      <c r="R91" s="5">
        <v>0</v>
      </c>
      <c r="S91" s="5">
        <f t="shared" si="18"/>
        <v>1683241.2484353448</v>
      </c>
      <c r="T91" s="5">
        <f t="shared" si="15"/>
        <v>1291779.0264386781</v>
      </c>
      <c r="U91" s="5"/>
      <c r="V91" s="5">
        <f t="shared" si="17"/>
        <v>3105727.910729209</v>
      </c>
      <c r="W91" s="5">
        <f t="shared" si="16"/>
        <v>2975020.274874023</v>
      </c>
      <c r="X91" s="4"/>
      <c r="Y91" s="4"/>
      <c r="Z91" s="4"/>
      <c r="AB91" s="18"/>
      <c r="AC91" s="18"/>
      <c r="AD91" s="18"/>
      <c r="AE91" s="18"/>
      <c r="AF91" s="5"/>
      <c r="AG91" s="5"/>
      <c r="AH91" s="5"/>
      <c r="AJ91" s="5"/>
      <c r="AL91" s="4"/>
      <c r="AM91" s="4"/>
      <c r="AN91" s="4"/>
      <c r="AQ91" s="3"/>
      <c r="AR91" s="3"/>
      <c r="AU91" s="5"/>
      <c r="AV91" s="5"/>
      <c r="AW91" s="5"/>
      <c r="AX91" s="5"/>
      <c r="AY91" s="5"/>
      <c r="BA91" s="1"/>
      <c r="BB91" s="2"/>
      <c r="BC91" s="2"/>
      <c r="BD91" s="2"/>
      <c r="DF91" s="1"/>
      <c r="DG91" s="2"/>
      <c r="DH91" s="2"/>
      <c r="DI91" s="2"/>
    </row>
    <row r="92" spans="1:113" ht="12.75">
      <c r="A92" s="1">
        <v>40</v>
      </c>
      <c r="B92" s="2">
        <v>0</v>
      </c>
      <c r="C92" s="2">
        <v>71037.0583611335</v>
      </c>
      <c r="D92" s="2">
        <v>57348.909283933506</v>
      </c>
      <c r="F92" s="1">
        <v>40</v>
      </c>
      <c r="G92" s="3"/>
      <c r="H92" s="3">
        <v>20</v>
      </c>
      <c r="I92" s="3">
        <f t="shared" si="13"/>
        <v>20.2</v>
      </c>
      <c r="J92" s="33"/>
      <c r="K92" s="33">
        <v>20.88</v>
      </c>
      <c r="L92" s="33">
        <v>21.08</v>
      </c>
      <c r="M92" s="4"/>
      <c r="N92" s="5">
        <f t="shared" si="14"/>
        <v>0</v>
      </c>
      <c r="O92" s="5">
        <f t="shared" si="14"/>
        <v>1483253.7785804674</v>
      </c>
      <c r="P92" s="5">
        <f t="shared" si="14"/>
        <v>1208915.0077053183</v>
      </c>
      <c r="R92" s="5">
        <v>0</v>
      </c>
      <c r="S92" s="5">
        <f t="shared" si="18"/>
        <v>1420741.16722267</v>
      </c>
      <c r="T92" s="5">
        <f t="shared" si="15"/>
        <v>1158447.9675354569</v>
      </c>
      <c r="U92" s="5"/>
      <c r="V92" s="5">
        <f t="shared" si="17"/>
        <v>2692168.786285786</v>
      </c>
      <c r="W92" s="5">
        <f t="shared" si="16"/>
        <v>2579189.134758127</v>
      </c>
      <c r="X92" s="4"/>
      <c r="Y92" s="4"/>
      <c r="Z92" s="4"/>
      <c r="AB92" s="18"/>
      <c r="AC92" s="18"/>
      <c r="AD92" s="18"/>
      <c r="AE92" s="18"/>
      <c r="AF92" s="5"/>
      <c r="AG92" s="5"/>
      <c r="AH92" s="5"/>
      <c r="AJ92" s="5"/>
      <c r="AL92" s="4"/>
      <c r="AM92" s="4"/>
      <c r="AN92" s="4"/>
      <c r="AQ92" s="3"/>
      <c r="AR92" s="3"/>
      <c r="AU92" s="5"/>
      <c r="AV92" s="5"/>
      <c r="AW92" s="5"/>
      <c r="AX92" s="5"/>
      <c r="AY92" s="5"/>
      <c r="BA92" s="1"/>
      <c r="BB92" s="2"/>
      <c r="BC92" s="2"/>
      <c r="BD92" s="2"/>
      <c r="DF92" s="1"/>
      <c r="DG92" s="2"/>
      <c r="DH92" s="2"/>
      <c r="DI92" s="2"/>
    </row>
    <row r="93" spans="1:113" ht="12.75">
      <c r="A93" s="1">
        <v>44</v>
      </c>
      <c r="B93" s="2">
        <v>0</v>
      </c>
      <c r="C93" s="2">
        <v>92186.21181598434</v>
      </c>
      <c r="D93" s="2">
        <v>38940.50773998825</v>
      </c>
      <c r="F93" s="1">
        <v>44</v>
      </c>
      <c r="G93" s="3"/>
      <c r="H93" s="3">
        <v>21.65</v>
      </c>
      <c r="I93" s="3">
        <f t="shared" si="13"/>
        <v>21.849999999999998</v>
      </c>
      <c r="J93" s="33"/>
      <c r="K93" s="33">
        <v>22.6</v>
      </c>
      <c r="L93" s="33">
        <v>22.8</v>
      </c>
      <c r="M93" s="4"/>
      <c r="N93" s="5">
        <f t="shared" si="14"/>
        <v>0</v>
      </c>
      <c r="O93" s="5">
        <f t="shared" si="14"/>
        <v>2083408.387041246</v>
      </c>
      <c r="P93" s="5">
        <f t="shared" si="14"/>
        <v>887843.5764717321</v>
      </c>
      <c r="R93" s="5">
        <v>0</v>
      </c>
      <c r="S93" s="5">
        <f t="shared" si="18"/>
        <v>1995831.4858160608</v>
      </c>
      <c r="T93" s="5">
        <f aca="true" t="shared" si="19" ref="T93:T98">D93*I93</f>
        <v>850850.0941187432</v>
      </c>
      <c r="U93" s="5"/>
      <c r="V93" s="5">
        <f t="shared" si="17"/>
        <v>2971251.963512978</v>
      </c>
      <c r="W93" s="5">
        <f t="shared" si="16"/>
        <v>2846681.579934804</v>
      </c>
      <c r="X93" s="4"/>
      <c r="Y93" s="4"/>
      <c r="Z93" s="4"/>
      <c r="AB93" s="18"/>
      <c r="AC93" s="18"/>
      <c r="AD93" s="18"/>
      <c r="AE93" s="18"/>
      <c r="AF93" s="5"/>
      <c r="AG93" s="5"/>
      <c r="AH93" s="5"/>
      <c r="AJ93" s="5"/>
      <c r="AL93" s="4"/>
      <c r="AM93" s="4"/>
      <c r="AN93" s="4"/>
      <c r="AQ93" s="3"/>
      <c r="AR93" s="3"/>
      <c r="AU93" s="5"/>
      <c r="AV93" s="5"/>
      <c r="AW93" s="5"/>
      <c r="AX93" s="5"/>
      <c r="AY93" s="5"/>
      <c r="BA93" s="1"/>
      <c r="BB93" s="2"/>
      <c r="BC93" s="2"/>
      <c r="BD93" s="2"/>
      <c r="DF93" s="1"/>
      <c r="DG93" s="2"/>
      <c r="DH93" s="2"/>
      <c r="DI93" s="2"/>
    </row>
    <row r="94" spans="1:113" ht="12.75">
      <c r="A94" s="1">
        <v>48</v>
      </c>
      <c r="B94" s="2">
        <v>0</v>
      </c>
      <c r="C94" s="2">
        <v>38125.247142990454</v>
      </c>
      <c r="D94" s="2">
        <v>1040.6153822828812</v>
      </c>
      <c r="F94" s="1">
        <v>48</v>
      </c>
      <c r="G94" s="3"/>
      <c r="H94" s="3">
        <v>23.3</v>
      </c>
      <c r="I94" s="3">
        <f t="shared" si="13"/>
        <v>23.5</v>
      </c>
      <c r="J94" s="33"/>
      <c r="K94" s="33">
        <v>24.32</v>
      </c>
      <c r="L94" s="33">
        <v>24.52</v>
      </c>
      <c r="M94" s="4"/>
      <c r="N94" s="5">
        <f t="shared" si="14"/>
        <v>0</v>
      </c>
      <c r="O94" s="5">
        <f t="shared" si="14"/>
        <v>927206.0105175278</v>
      </c>
      <c r="P94" s="5">
        <f t="shared" si="14"/>
        <v>25515.889173576248</v>
      </c>
      <c r="R94" s="5">
        <v>0</v>
      </c>
      <c r="S94" s="5">
        <f t="shared" si="18"/>
        <v>888318.2584316776</v>
      </c>
      <c r="T94" s="5">
        <f t="shared" si="19"/>
        <v>24454.46148364771</v>
      </c>
      <c r="U94" s="5"/>
      <c r="V94" s="5">
        <f t="shared" si="17"/>
        <v>952721.8996911041</v>
      </c>
      <c r="W94" s="5">
        <f t="shared" si="16"/>
        <v>912772.7199153253</v>
      </c>
      <c r="X94" s="4"/>
      <c r="Y94" s="4"/>
      <c r="Z94" s="4"/>
      <c r="AB94" s="18"/>
      <c r="AC94" s="18"/>
      <c r="AD94" s="18"/>
      <c r="AE94" s="18"/>
      <c r="AF94" s="5"/>
      <c r="AG94" s="5"/>
      <c r="AH94" s="5"/>
      <c r="AJ94" s="5"/>
      <c r="AL94" s="4"/>
      <c r="AM94" s="4"/>
      <c r="AN94" s="4"/>
      <c r="AQ94" s="3"/>
      <c r="AR94" s="3"/>
      <c r="AU94" s="5"/>
      <c r="AV94" s="5"/>
      <c r="AW94" s="5"/>
      <c r="AX94" s="5"/>
      <c r="AY94" s="5"/>
      <c r="BA94" s="1"/>
      <c r="BB94" s="2"/>
      <c r="BC94" s="2"/>
      <c r="BD94" s="2"/>
      <c r="DF94" s="1"/>
      <c r="DG94" s="2"/>
      <c r="DH94" s="2"/>
      <c r="DI94" s="2"/>
    </row>
    <row r="95" spans="1:113" ht="12.75">
      <c r="A95" s="1">
        <v>52</v>
      </c>
      <c r="B95" s="2">
        <v>0</v>
      </c>
      <c r="C95" s="2">
        <v>65619.42246596204</v>
      </c>
      <c r="D95" s="2">
        <v>8825.913276285515</v>
      </c>
      <c r="F95" s="1">
        <v>52</v>
      </c>
      <c r="G95" s="3"/>
      <c r="H95" s="3">
        <v>24.95</v>
      </c>
      <c r="I95" s="3">
        <f t="shared" si="13"/>
        <v>25.15</v>
      </c>
      <c r="J95" s="33"/>
      <c r="K95" s="33">
        <v>26.04</v>
      </c>
      <c r="L95" s="33">
        <v>26.24</v>
      </c>
      <c r="M95" s="4"/>
      <c r="N95" s="5">
        <f t="shared" si="14"/>
        <v>0</v>
      </c>
      <c r="O95" s="5">
        <f t="shared" si="14"/>
        <v>1708729.7610136515</v>
      </c>
      <c r="P95" s="5">
        <f t="shared" si="14"/>
        <v>231591.9643697319</v>
      </c>
      <c r="R95" s="5">
        <v>0</v>
      </c>
      <c r="S95" s="5">
        <f t="shared" si="18"/>
        <v>1637204.5905257529</v>
      </c>
      <c r="T95" s="5">
        <f t="shared" si="19"/>
        <v>221971.7188985807</v>
      </c>
      <c r="U95" s="5"/>
      <c r="V95" s="5">
        <f t="shared" si="17"/>
        <v>1940321.7253833835</v>
      </c>
      <c r="W95" s="5">
        <f t="shared" si="16"/>
        <v>1859176.3094243335</v>
      </c>
      <c r="X95" s="4"/>
      <c r="Y95" s="4"/>
      <c r="Z95" s="4"/>
      <c r="AB95" s="18"/>
      <c r="AC95" s="18"/>
      <c r="AD95" s="18"/>
      <c r="AE95" s="18"/>
      <c r="AF95" s="5"/>
      <c r="AG95" s="5"/>
      <c r="AH95" s="5"/>
      <c r="AJ95" s="5"/>
      <c r="AL95" s="4"/>
      <c r="AM95" s="4"/>
      <c r="AN95" s="4"/>
      <c r="AQ95" s="3"/>
      <c r="AR95" s="3"/>
      <c r="AU95" s="5"/>
      <c r="AV95" s="5"/>
      <c r="AW95" s="5"/>
      <c r="AX95" s="5"/>
      <c r="AY95" s="5"/>
      <c r="BA95" s="1"/>
      <c r="BB95" s="2"/>
      <c r="BC95" s="2"/>
      <c r="BD95" s="2"/>
      <c r="DF95" s="1"/>
      <c r="DG95" s="2"/>
      <c r="DH95" s="2"/>
      <c r="DI95" s="2"/>
    </row>
    <row r="96" spans="1:113" ht="12.75">
      <c r="A96" s="1">
        <v>56</v>
      </c>
      <c r="B96" s="2">
        <v>0</v>
      </c>
      <c r="C96" s="2">
        <v>54896.64238123744</v>
      </c>
      <c r="D96" s="2">
        <v>8119.930240135966</v>
      </c>
      <c r="F96" s="1">
        <v>56</v>
      </c>
      <c r="G96" s="3"/>
      <c r="H96" s="3">
        <v>26.6</v>
      </c>
      <c r="I96" s="3">
        <f t="shared" si="13"/>
        <v>26.8</v>
      </c>
      <c r="J96" s="33"/>
      <c r="K96" s="33">
        <v>27.76</v>
      </c>
      <c r="L96" s="33">
        <v>27.96</v>
      </c>
      <c r="M96" s="4"/>
      <c r="N96" s="5">
        <f t="shared" si="14"/>
        <v>0</v>
      </c>
      <c r="O96" s="5">
        <f t="shared" si="14"/>
        <v>1523930.7925031513</v>
      </c>
      <c r="P96" s="5">
        <f t="shared" si="14"/>
        <v>227033.24951420163</v>
      </c>
      <c r="R96" s="5">
        <v>0</v>
      </c>
      <c r="S96" s="5">
        <f t="shared" si="18"/>
        <v>1460250.6873409161</v>
      </c>
      <c r="T96" s="5">
        <f t="shared" si="19"/>
        <v>217614.1304356439</v>
      </c>
      <c r="U96" s="5"/>
      <c r="V96" s="5">
        <f t="shared" si="17"/>
        <v>1750964.042017353</v>
      </c>
      <c r="W96" s="5">
        <f t="shared" si="16"/>
        <v>1677864.81777656</v>
      </c>
      <c r="X96" s="4"/>
      <c r="Y96" s="4"/>
      <c r="Z96" s="4"/>
      <c r="AB96" s="18"/>
      <c r="AC96" s="18"/>
      <c r="AD96" s="18"/>
      <c r="AE96" s="18"/>
      <c r="AF96" s="5"/>
      <c r="AG96" s="5"/>
      <c r="AH96" s="5"/>
      <c r="AJ96" s="5"/>
      <c r="AL96" s="4"/>
      <c r="AM96" s="4"/>
      <c r="AN96" s="4"/>
      <c r="AQ96" s="3"/>
      <c r="AR96" s="3"/>
      <c r="AU96" s="5"/>
      <c r="AV96" s="5"/>
      <c r="AW96" s="5"/>
      <c r="AX96" s="5"/>
      <c r="AY96" s="5"/>
      <c r="BA96" s="1"/>
      <c r="BB96" s="2"/>
      <c r="BC96" s="2"/>
      <c r="BD96" s="2"/>
      <c r="DF96" s="1"/>
      <c r="DG96" s="2"/>
      <c r="DH96" s="2"/>
      <c r="DI96" s="2"/>
    </row>
    <row r="97" spans="1:113" ht="12.75">
      <c r="A97" s="1">
        <v>60</v>
      </c>
      <c r="B97" s="2">
        <v>0</v>
      </c>
      <c r="C97" s="2">
        <v>43791.45463992901</v>
      </c>
      <c r="D97" s="2">
        <v>7310.090047898617</v>
      </c>
      <c r="F97" s="1">
        <v>60</v>
      </c>
      <c r="G97" s="3"/>
      <c r="H97" s="3">
        <v>28.25</v>
      </c>
      <c r="I97" s="3">
        <f t="shared" si="13"/>
        <v>28.45</v>
      </c>
      <c r="J97" s="33"/>
      <c r="K97" s="33">
        <v>29.48</v>
      </c>
      <c r="L97" s="33">
        <v>29.68</v>
      </c>
      <c r="M97" s="4"/>
      <c r="N97" s="5">
        <f t="shared" si="14"/>
        <v>0</v>
      </c>
      <c r="O97" s="5">
        <f t="shared" si="14"/>
        <v>1290972.0827851072</v>
      </c>
      <c r="P97" s="5">
        <f t="shared" si="14"/>
        <v>216963.47262163094</v>
      </c>
      <c r="R97" s="5">
        <v>0</v>
      </c>
      <c r="S97" s="5">
        <f t="shared" si="18"/>
        <v>1237108.5935779945</v>
      </c>
      <c r="T97" s="5">
        <f t="shared" si="19"/>
        <v>207972.06186271564</v>
      </c>
      <c r="U97" s="5"/>
      <c r="V97" s="5">
        <f t="shared" si="17"/>
        <v>1507935.555406738</v>
      </c>
      <c r="W97" s="5">
        <f t="shared" si="16"/>
        <v>1445080.65544071</v>
      </c>
      <c r="X97" s="4"/>
      <c r="Y97" s="4"/>
      <c r="Z97" s="4"/>
      <c r="AB97" s="18"/>
      <c r="AC97" s="18"/>
      <c r="AD97" s="18"/>
      <c r="AE97" s="18"/>
      <c r="AF97" s="5"/>
      <c r="AG97" s="5"/>
      <c r="AH97" s="5"/>
      <c r="AJ97" s="5"/>
      <c r="AL97" s="4"/>
      <c r="AM97" s="4"/>
      <c r="AN97" s="4"/>
      <c r="AQ97" s="3"/>
      <c r="AR97" s="3"/>
      <c r="AU97" s="5"/>
      <c r="AV97" s="5"/>
      <c r="AW97" s="5"/>
      <c r="AX97" s="5"/>
      <c r="AY97" s="5"/>
      <c r="BA97" s="1"/>
      <c r="BB97" s="22"/>
      <c r="BC97" s="22"/>
      <c r="BD97" s="22"/>
      <c r="DF97" s="1"/>
      <c r="DG97" s="2"/>
      <c r="DH97" s="2"/>
      <c r="DI97" s="2"/>
    </row>
    <row r="98" spans="1:113" ht="12.75">
      <c r="A98" s="1">
        <v>64</v>
      </c>
      <c r="B98" s="2">
        <v>0</v>
      </c>
      <c r="C98" s="2">
        <v>21977.83854663273</v>
      </c>
      <c r="D98" s="2">
        <v>5062.683809257574</v>
      </c>
      <c r="F98" s="1">
        <v>64</v>
      </c>
      <c r="G98" s="3"/>
      <c r="H98" s="3">
        <v>29.9</v>
      </c>
      <c r="I98" s="3">
        <f t="shared" si="13"/>
        <v>30.099999999999998</v>
      </c>
      <c r="J98" s="33"/>
      <c r="K98" s="33">
        <v>31.2</v>
      </c>
      <c r="L98" s="33">
        <v>31.4</v>
      </c>
      <c r="M98" s="4"/>
      <c r="N98" s="5">
        <f t="shared" si="14"/>
        <v>0</v>
      </c>
      <c r="O98" s="5">
        <f t="shared" si="14"/>
        <v>685708.5626549412</v>
      </c>
      <c r="P98" s="5">
        <f t="shared" si="14"/>
        <v>158968.2716106878</v>
      </c>
      <c r="R98" s="5">
        <v>0</v>
      </c>
      <c r="S98" s="5">
        <f t="shared" si="18"/>
        <v>657137.3725443187</v>
      </c>
      <c r="T98" s="5">
        <f t="shared" si="19"/>
        <v>152386.78265865296</v>
      </c>
      <c r="U98" s="5"/>
      <c r="V98" s="5">
        <f t="shared" si="17"/>
        <v>844676.8342656291</v>
      </c>
      <c r="W98" s="5">
        <f t="shared" si="16"/>
        <v>809524.1552029717</v>
      </c>
      <c r="X98" s="4"/>
      <c r="Y98" s="4"/>
      <c r="Z98" s="4"/>
      <c r="AB98" s="18"/>
      <c r="AC98" s="18"/>
      <c r="AD98" s="18"/>
      <c r="AE98" s="18"/>
      <c r="AF98" s="5"/>
      <c r="AG98" s="5"/>
      <c r="AH98" s="5"/>
      <c r="AJ98" s="5"/>
      <c r="AL98" s="4"/>
      <c r="AM98" s="4"/>
      <c r="AN98" s="4"/>
      <c r="AQ98" s="3"/>
      <c r="AR98" s="3"/>
      <c r="AU98" s="5"/>
      <c r="AV98" s="5"/>
      <c r="AW98" s="5"/>
      <c r="AX98" s="5"/>
      <c r="AY98" s="5"/>
      <c r="BA98" s="9"/>
      <c r="BB98" s="2"/>
      <c r="BC98" s="2"/>
      <c r="BD98" s="2"/>
      <c r="DF98" s="1"/>
      <c r="DG98" s="2"/>
      <c r="DH98" s="2"/>
      <c r="DI98" s="2"/>
    </row>
    <row r="99" spans="1:113" ht="12.75">
      <c r="A99" s="1"/>
      <c r="B99" s="22">
        <v>0</v>
      </c>
      <c r="C99" s="22"/>
      <c r="D99" s="22"/>
      <c r="F99" s="1"/>
      <c r="G99" s="4"/>
      <c r="H99" s="4"/>
      <c r="I99" s="4"/>
      <c r="J99" s="33"/>
      <c r="K99" s="33"/>
      <c r="L99" s="33"/>
      <c r="M99" s="4"/>
      <c r="N99" s="4"/>
      <c r="O99" s="4"/>
      <c r="P99" s="4"/>
      <c r="Q99" s="4"/>
      <c r="R99" s="4"/>
      <c r="S99" s="4"/>
      <c r="T99" s="4"/>
      <c r="U99" s="4"/>
      <c r="W99" s="5"/>
      <c r="AL99" s="4"/>
      <c r="AM99" s="4"/>
      <c r="AN99" s="4"/>
      <c r="AU99" s="4"/>
      <c r="AV99" s="4"/>
      <c r="AW99" s="4"/>
      <c r="AX99" s="4"/>
      <c r="AY99" s="5"/>
      <c r="DF99" s="1"/>
      <c r="DG99" s="22"/>
      <c r="DH99" s="22"/>
      <c r="DI99" s="22"/>
    </row>
    <row r="100" spans="1:113" ht="12.75">
      <c r="A100" s="9" t="s">
        <v>21</v>
      </c>
      <c r="B100" s="2">
        <f>SUM(B76:B98)</f>
        <v>27951825.02807446</v>
      </c>
      <c r="C100" s="2">
        <f>SUM(C76:C98)</f>
        <v>5932791.674455956</v>
      </c>
      <c r="D100" s="2">
        <f>SUM(D76:D98)</f>
        <v>2358198.9154043472</v>
      </c>
      <c r="F100" s="9"/>
      <c r="U100" s="1" t="s">
        <v>37</v>
      </c>
      <c r="V100" s="5">
        <f>SUM(V76:V98)</f>
        <v>100128636.20382714</v>
      </c>
      <c r="W100" s="5">
        <f>SUM(W76:W98)</f>
        <v>95892727.16107082</v>
      </c>
      <c r="AJ100" s="5"/>
      <c r="AY100" s="5"/>
      <c r="DF100" s="9"/>
      <c r="DG100" s="2"/>
      <c r="DH100" s="2"/>
      <c r="DI100" s="2"/>
    </row>
    <row r="102" spans="21:51" ht="12.75">
      <c r="U102" s="9" t="s">
        <v>44</v>
      </c>
      <c r="V102" s="112">
        <f>V100/W100-1</f>
        <v>0.044173413022671415</v>
      </c>
      <c r="W102" s="1" t="s">
        <v>39</v>
      </c>
      <c r="AY102" s="85"/>
    </row>
    <row r="103" spans="22:56" ht="12.75">
      <c r="V103" s="113"/>
      <c r="W103" s="1" t="s">
        <v>40</v>
      </c>
      <c r="AY103" s="85"/>
      <c r="BA103" s="142"/>
      <c r="BB103" s="142"/>
      <c r="BC103" s="142"/>
      <c r="BD103" s="142"/>
    </row>
    <row r="104" spans="22:56" ht="12.75">
      <c r="V104" s="113"/>
      <c r="W104" s="1"/>
      <c r="AY104" s="85"/>
      <c r="BA104" s="9"/>
      <c r="BB104" s="9"/>
      <c r="BC104" s="9"/>
      <c r="BD104" s="9"/>
    </row>
    <row r="105" spans="22:56" ht="12.75">
      <c r="V105" s="113"/>
      <c r="W105" s="1"/>
      <c r="AY105" s="85"/>
      <c r="BA105" s="9"/>
      <c r="BB105" s="9"/>
      <c r="BC105" s="9"/>
      <c r="BD105" s="9"/>
    </row>
    <row r="106" spans="1:113" ht="12.75">
      <c r="A106" s="140"/>
      <c r="B106" s="140"/>
      <c r="C106" s="140"/>
      <c r="D106" s="140"/>
      <c r="W106" s="85"/>
      <c r="BA106" s="9"/>
      <c r="BB106" s="9"/>
      <c r="BC106" s="9"/>
      <c r="BD106" s="9"/>
      <c r="DF106" s="140"/>
      <c r="DG106" s="140"/>
      <c r="DH106" s="140"/>
      <c r="DI106" s="140"/>
    </row>
    <row r="107" spans="1:106" ht="18">
      <c r="A107" s="143" t="s">
        <v>45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AE107" s="144"/>
      <c r="AF107" s="144"/>
      <c r="AG107" s="144"/>
      <c r="AI107" s="144"/>
      <c r="AJ107" s="144"/>
      <c r="AK107" s="144"/>
      <c r="AT107" s="1"/>
      <c r="AU107" s="1"/>
      <c r="AV107" s="1"/>
      <c r="AW107" s="1"/>
      <c r="CY107" s="7"/>
      <c r="CZ107" s="7"/>
      <c r="DA107" s="7"/>
      <c r="DB107" s="7"/>
    </row>
    <row r="108" spans="1:113" ht="12.75">
      <c r="A108" s="142" t="s">
        <v>25</v>
      </c>
      <c r="B108" s="142"/>
      <c r="C108" s="142"/>
      <c r="D108" s="142"/>
      <c r="G108" s="10" t="str">
        <f>G$2</f>
        <v>2008</v>
      </c>
      <c r="H108" s="10" t="str">
        <f>H$2</f>
        <v>2008</v>
      </c>
      <c r="I108" s="10" t="str">
        <f>I$2</f>
        <v>2008</v>
      </c>
      <c r="J108" s="77" t="s">
        <v>27</v>
      </c>
      <c r="K108" s="77" t="s">
        <v>27</v>
      </c>
      <c r="L108" s="77" t="s">
        <v>27</v>
      </c>
      <c r="M108" s="10"/>
      <c r="N108" s="10" t="str">
        <f>J108</f>
        <v>Proposed 09</v>
      </c>
      <c r="O108" s="11" t="str">
        <f>J108</f>
        <v>Proposed 09</v>
      </c>
      <c r="P108" s="11" t="str">
        <f>J108</f>
        <v>Proposed 09</v>
      </c>
      <c r="R108" s="10" t="str">
        <f>R$2</f>
        <v>2008</v>
      </c>
      <c r="S108" s="10" t="str">
        <f>S$2</f>
        <v>2008</v>
      </c>
      <c r="T108" s="10" t="str">
        <f>T$2</f>
        <v>2008</v>
      </c>
      <c r="U108" s="10"/>
      <c r="V108" s="11" t="s">
        <v>27</v>
      </c>
      <c r="W108" s="10" t="str">
        <f>W$2</f>
        <v>2008</v>
      </c>
      <c r="X108" s="142"/>
      <c r="Y108" s="142"/>
      <c r="Z108" s="142"/>
      <c r="AB108" s="142"/>
      <c r="AC108" s="142"/>
      <c r="AD108" s="142"/>
      <c r="AE108" s="9"/>
      <c r="AF108" s="142"/>
      <c r="AG108" s="142"/>
      <c r="AH108" s="142"/>
      <c r="AI108" s="9"/>
      <c r="AJ108" s="10"/>
      <c r="AL108" s="10"/>
      <c r="AM108" s="10"/>
      <c r="AN108" s="10"/>
      <c r="AP108" s="10"/>
      <c r="AQ108" s="10"/>
      <c r="AR108" s="10"/>
      <c r="AU108" s="10"/>
      <c r="AV108" s="10"/>
      <c r="AW108" s="10"/>
      <c r="AX108" s="10"/>
      <c r="AY108" s="10"/>
      <c r="BA108" s="1"/>
      <c r="BB108" s="2"/>
      <c r="BC108" s="2"/>
      <c r="BD108" s="2"/>
      <c r="DF108" s="142"/>
      <c r="DG108" s="142"/>
      <c r="DH108" s="142"/>
      <c r="DI108" s="142"/>
    </row>
    <row r="109" spans="1:113" ht="12.75">
      <c r="A109" s="9" t="s">
        <v>28</v>
      </c>
      <c r="B109" s="9" t="s">
        <v>29</v>
      </c>
      <c r="C109" s="9" t="s">
        <v>30</v>
      </c>
      <c r="D109" s="9" t="s">
        <v>31</v>
      </c>
      <c r="F109" s="9" t="s">
        <v>32</v>
      </c>
      <c r="G109" s="10" t="str">
        <f>G$3</f>
        <v>Prices</v>
      </c>
      <c r="H109" s="10" t="str">
        <f>H$3</f>
        <v>Prices</v>
      </c>
      <c r="I109" s="10" t="str">
        <f>I$3</f>
        <v>Prices</v>
      </c>
      <c r="J109" s="77" t="s">
        <v>33</v>
      </c>
      <c r="K109" s="77" t="s">
        <v>33</v>
      </c>
      <c r="L109" s="77" t="s">
        <v>33</v>
      </c>
      <c r="M109" s="10"/>
      <c r="N109" s="12" t="s">
        <v>0</v>
      </c>
      <c r="O109" s="12" t="s">
        <v>0</v>
      </c>
      <c r="P109" s="12" t="s">
        <v>0</v>
      </c>
      <c r="R109" s="10" t="str">
        <f>R$3</f>
        <v>Revenue</v>
      </c>
      <c r="S109" s="10" t="str">
        <f>S$3</f>
        <v>Revenue</v>
      </c>
      <c r="T109" s="10" t="str">
        <f>T$3</f>
        <v>Revenue</v>
      </c>
      <c r="U109" s="10"/>
      <c r="V109" s="12" t="s">
        <v>0</v>
      </c>
      <c r="W109" s="10" t="str">
        <f>W$3</f>
        <v>Revenue</v>
      </c>
      <c r="X109" s="142"/>
      <c r="Y109" s="142"/>
      <c r="Z109" s="142"/>
      <c r="AB109" s="142"/>
      <c r="AC109" s="142"/>
      <c r="AD109" s="142"/>
      <c r="AE109" s="9"/>
      <c r="AF109" s="142"/>
      <c r="AG109" s="142"/>
      <c r="AH109" s="142"/>
      <c r="AI109" s="9"/>
      <c r="AJ109" s="12"/>
      <c r="AL109" s="10"/>
      <c r="AM109" s="10"/>
      <c r="AN109" s="10"/>
      <c r="AP109" s="10"/>
      <c r="AQ109" s="10"/>
      <c r="AR109" s="10"/>
      <c r="AU109" s="10"/>
      <c r="AV109" s="10"/>
      <c r="AW109" s="10"/>
      <c r="AX109" s="10"/>
      <c r="AY109" s="10"/>
      <c r="BA109" s="1"/>
      <c r="BB109" s="2"/>
      <c r="BC109" s="2"/>
      <c r="BD109" s="2"/>
      <c r="DF109" s="9"/>
      <c r="DG109" s="9"/>
      <c r="DH109" s="9"/>
      <c r="DI109" s="9"/>
    </row>
    <row r="110" spans="1:113" ht="12.75">
      <c r="A110" s="1"/>
      <c r="B110" s="1"/>
      <c r="C110" s="1"/>
      <c r="D110" s="1"/>
      <c r="F110" s="1"/>
      <c r="G110" s="13" t="s">
        <v>34</v>
      </c>
      <c r="H110" s="13" t="s">
        <v>35</v>
      </c>
      <c r="I110" s="13" t="s">
        <v>90</v>
      </c>
      <c r="J110" s="78" t="s">
        <v>34</v>
      </c>
      <c r="K110" s="78" t="s">
        <v>35</v>
      </c>
      <c r="L110" s="13" t="s">
        <v>90</v>
      </c>
      <c r="M110" s="13"/>
      <c r="N110" s="13" t="s">
        <v>34</v>
      </c>
      <c r="O110" s="13" t="s">
        <v>35</v>
      </c>
      <c r="P110" s="13" t="s">
        <v>90</v>
      </c>
      <c r="R110" s="13" t="s">
        <v>34</v>
      </c>
      <c r="S110" s="13" t="s">
        <v>35</v>
      </c>
      <c r="T110" s="13" t="s">
        <v>90</v>
      </c>
      <c r="U110" s="13"/>
      <c r="V110" s="13" t="s">
        <v>36</v>
      </c>
      <c r="W110" s="13" t="s">
        <v>36</v>
      </c>
      <c r="X110" s="13"/>
      <c r="Y110" s="13"/>
      <c r="Z110" s="13"/>
      <c r="AB110" s="13"/>
      <c r="AC110" s="13"/>
      <c r="AD110" s="13"/>
      <c r="AE110" s="13"/>
      <c r="AF110" s="13"/>
      <c r="AG110" s="13"/>
      <c r="AH110" s="13"/>
      <c r="AI110" s="13"/>
      <c r="AJ110" s="13"/>
      <c r="AL110" s="13"/>
      <c r="AM110" s="13"/>
      <c r="AN110" s="13"/>
      <c r="AP110" s="13"/>
      <c r="AQ110" s="13"/>
      <c r="AR110" s="13"/>
      <c r="AU110" s="37"/>
      <c r="AV110" s="37"/>
      <c r="AW110" s="37"/>
      <c r="AX110" s="37"/>
      <c r="AY110" s="37"/>
      <c r="BA110" s="1"/>
      <c r="BB110" s="2"/>
      <c r="BC110" s="2"/>
      <c r="BD110" s="2"/>
      <c r="DF110" s="1"/>
      <c r="DG110" s="1"/>
      <c r="DH110" s="1"/>
      <c r="DI110" s="1"/>
    </row>
    <row r="111" spans="1:113" ht="12.75">
      <c r="A111" s="1">
        <v>1</v>
      </c>
      <c r="B111" s="2">
        <v>8030208.915738127</v>
      </c>
      <c r="C111" s="2">
        <v>24374.72894867301</v>
      </c>
      <c r="D111" s="2">
        <v>6607.904900819848</v>
      </c>
      <c r="F111" s="1">
        <v>1</v>
      </c>
      <c r="G111" s="16">
        <v>0.94</v>
      </c>
      <c r="H111" s="16">
        <f aca="true" t="shared" si="20" ref="H111:I113">H76</f>
        <v>1.2</v>
      </c>
      <c r="I111" s="16">
        <f t="shared" si="20"/>
        <v>1.4</v>
      </c>
      <c r="J111" s="33">
        <v>0.98</v>
      </c>
      <c r="K111" s="33">
        <v>1.24</v>
      </c>
      <c r="L111" s="33">
        <v>1.44</v>
      </c>
      <c r="M111" s="4"/>
      <c r="N111" s="5">
        <f aca="true" t="shared" si="21" ref="N111:P133">B111*J111</f>
        <v>7869604.737423364</v>
      </c>
      <c r="O111" s="5">
        <f t="shared" si="21"/>
        <v>30224.663896354534</v>
      </c>
      <c r="P111" s="5">
        <f t="shared" si="21"/>
        <v>9515.383057180581</v>
      </c>
      <c r="Q111" s="4"/>
      <c r="R111" s="5">
        <f aca="true" t="shared" si="22" ref="R111:T127">B111*G111</f>
        <v>7548396.380793839</v>
      </c>
      <c r="S111" s="5">
        <f t="shared" si="22"/>
        <v>29249.67473840761</v>
      </c>
      <c r="T111" s="5">
        <f t="shared" si="22"/>
        <v>9251.066861147787</v>
      </c>
      <c r="U111" s="5"/>
      <c r="V111" s="5">
        <f>SUM(N111:P111)</f>
        <v>7909344.7843769</v>
      </c>
      <c r="W111" s="5">
        <f aca="true" t="shared" si="23" ref="W111:W133">SUM(R111:T111)</f>
        <v>7586897.122393395</v>
      </c>
      <c r="X111" s="4"/>
      <c r="Y111" s="4"/>
      <c r="Z111" s="4"/>
      <c r="AB111" s="18"/>
      <c r="AC111" s="18"/>
      <c r="AD111" s="18"/>
      <c r="AE111" s="18"/>
      <c r="AF111" s="5"/>
      <c r="AG111" s="5"/>
      <c r="AH111" s="5"/>
      <c r="AI111" s="5"/>
      <c r="AJ111" s="5"/>
      <c r="AL111" s="4"/>
      <c r="AM111" s="4"/>
      <c r="AN111" s="4"/>
      <c r="AP111" s="3"/>
      <c r="AU111" s="5"/>
      <c r="AV111" s="5"/>
      <c r="AW111" s="5"/>
      <c r="AX111" s="5"/>
      <c r="AY111" s="5"/>
      <c r="BA111" s="1"/>
      <c r="BB111" s="2"/>
      <c r="BC111" s="2"/>
      <c r="BD111" s="2"/>
      <c r="DF111" s="1"/>
      <c r="DG111" s="2"/>
      <c r="DH111" s="2"/>
      <c r="DI111" s="2"/>
    </row>
    <row r="112" spans="1:113" ht="12.75">
      <c r="A112" s="1">
        <v>2</v>
      </c>
      <c r="B112" s="2">
        <v>700977.2996630401</v>
      </c>
      <c r="C112" s="2">
        <v>87183.56431629267</v>
      </c>
      <c r="D112" s="2">
        <v>27909.429547112286</v>
      </c>
      <c r="F112" s="1">
        <v>2</v>
      </c>
      <c r="G112" s="16">
        <v>1.74</v>
      </c>
      <c r="H112" s="16">
        <f t="shared" si="20"/>
        <v>2</v>
      </c>
      <c r="I112" s="16">
        <f t="shared" si="20"/>
        <v>2.2</v>
      </c>
      <c r="J112" s="33">
        <v>1.82</v>
      </c>
      <c r="K112" s="33">
        <v>2.08</v>
      </c>
      <c r="L112" s="33">
        <v>2.28</v>
      </c>
      <c r="M112" s="4"/>
      <c r="N112" s="5">
        <f t="shared" si="21"/>
        <v>1275778.685386733</v>
      </c>
      <c r="O112" s="5">
        <f t="shared" si="21"/>
        <v>181341.81377788878</v>
      </c>
      <c r="P112" s="5">
        <f t="shared" si="21"/>
        <v>63633.49936741601</v>
      </c>
      <c r="Q112" s="4"/>
      <c r="R112" s="5">
        <f t="shared" si="22"/>
        <v>1219700.5014136897</v>
      </c>
      <c r="S112" s="5">
        <f t="shared" si="22"/>
        <v>174367.12863258534</v>
      </c>
      <c r="T112" s="5">
        <f t="shared" si="22"/>
        <v>61400.74500364703</v>
      </c>
      <c r="U112" s="5"/>
      <c r="V112" s="5">
        <f aca="true" t="shared" si="24" ref="V112:V133">SUM(N112:P112)</f>
        <v>1520753.9985320377</v>
      </c>
      <c r="W112" s="5">
        <f t="shared" si="23"/>
        <v>1455468.375049922</v>
      </c>
      <c r="X112" s="4"/>
      <c r="Y112" s="4"/>
      <c r="Z112" s="4"/>
      <c r="AB112" s="18"/>
      <c r="AC112" s="18"/>
      <c r="AD112" s="18"/>
      <c r="AE112" s="18"/>
      <c r="AF112" s="5"/>
      <c r="AG112" s="5"/>
      <c r="AH112" s="5"/>
      <c r="AJ112" s="5"/>
      <c r="AL112" s="4"/>
      <c r="AM112" s="4"/>
      <c r="AN112" s="4"/>
      <c r="AP112" s="3"/>
      <c r="AU112" s="5"/>
      <c r="AV112" s="5"/>
      <c r="AW112" s="5"/>
      <c r="AX112" s="5"/>
      <c r="AY112" s="5"/>
      <c r="BA112" s="1"/>
      <c r="BB112" s="2"/>
      <c r="BC112" s="2"/>
      <c r="BD112" s="2"/>
      <c r="DF112" s="1"/>
      <c r="DG112" s="2"/>
      <c r="DH112" s="2"/>
      <c r="DI112" s="2"/>
    </row>
    <row r="113" spans="1:113" ht="12.75">
      <c r="A113" s="1">
        <v>3</v>
      </c>
      <c r="B113" s="2">
        <v>242305.71415026503</v>
      </c>
      <c r="C113" s="2">
        <v>65184.36120273941</v>
      </c>
      <c r="D113" s="2">
        <v>37594.55735834049</v>
      </c>
      <c r="F113" s="1">
        <v>3</v>
      </c>
      <c r="G113" s="16">
        <v>2.54</v>
      </c>
      <c r="H113" s="16">
        <f t="shared" si="20"/>
        <v>2.8</v>
      </c>
      <c r="I113" s="16">
        <f t="shared" si="20"/>
        <v>3</v>
      </c>
      <c r="J113" s="33">
        <v>2.66</v>
      </c>
      <c r="K113" s="33">
        <v>2.92</v>
      </c>
      <c r="L113" s="33">
        <v>3.12</v>
      </c>
      <c r="M113" s="4"/>
      <c r="N113" s="5">
        <f t="shared" si="21"/>
        <v>644533.199639705</v>
      </c>
      <c r="O113" s="5">
        <f t="shared" si="21"/>
        <v>190338.33471199908</v>
      </c>
      <c r="P113" s="5">
        <f t="shared" si="21"/>
        <v>117295.01895802234</v>
      </c>
      <c r="Q113" s="4"/>
      <c r="R113" s="5">
        <f t="shared" si="22"/>
        <v>615456.5139416732</v>
      </c>
      <c r="S113" s="5">
        <f t="shared" si="22"/>
        <v>182516.21136767033</v>
      </c>
      <c r="T113" s="5">
        <f t="shared" si="22"/>
        <v>112783.67207502147</v>
      </c>
      <c r="U113" s="5"/>
      <c r="V113" s="5">
        <f t="shared" si="24"/>
        <v>952166.5533097264</v>
      </c>
      <c r="W113" s="5">
        <f t="shared" si="23"/>
        <v>910756.397384365</v>
      </c>
      <c r="X113" s="4"/>
      <c r="Y113" s="4"/>
      <c r="Z113" s="4"/>
      <c r="AB113" s="18"/>
      <c r="AC113" s="18"/>
      <c r="AD113" s="18"/>
      <c r="AE113" s="18"/>
      <c r="AF113" s="5"/>
      <c r="AG113" s="5"/>
      <c r="AH113" s="5"/>
      <c r="AI113" s="22"/>
      <c r="AJ113" s="5"/>
      <c r="AL113" s="4"/>
      <c r="AM113" s="4"/>
      <c r="AN113" s="4"/>
      <c r="AP113" s="3"/>
      <c r="AU113" s="5"/>
      <c r="AV113" s="5"/>
      <c r="AW113" s="5"/>
      <c r="AX113" s="5"/>
      <c r="AY113" s="5"/>
      <c r="BA113" s="1"/>
      <c r="BB113" s="2"/>
      <c r="BC113" s="2"/>
      <c r="BD113" s="2"/>
      <c r="DF113" s="1"/>
      <c r="DG113" s="2"/>
      <c r="DH113" s="2"/>
      <c r="DI113" s="2"/>
    </row>
    <row r="114" spans="1:113" ht="12.75">
      <c r="A114" s="1">
        <v>3.5</v>
      </c>
      <c r="B114" s="2">
        <v>3692.550580862134</v>
      </c>
      <c r="C114" s="2">
        <v>0</v>
      </c>
      <c r="D114" s="2">
        <v>0</v>
      </c>
      <c r="F114" s="1">
        <v>3.5</v>
      </c>
      <c r="G114" s="16">
        <v>3.34</v>
      </c>
      <c r="H114" s="16"/>
      <c r="I114" s="16"/>
      <c r="J114" s="33">
        <v>3.5</v>
      </c>
      <c r="K114" s="33"/>
      <c r="L114" s="33"/>
      <c r="M114" s="4"/>
      <c r="N114" s="5">
        <f t="shared" si="21"/>
        <v>12923.92703301747</v>
      </c>
      <c r="O114" s="5">
        <f t="shared" si="21"/>
        <v>0</v>
      </c>
      <c r="P114" s="5">
        <f t="shared" si="21"/>
        <v>0</v>
      </c>
      <c r="Q114" s="4"/>
      <c r="R114" s="5">
        <f t="shared" si="22"/>
        <v>12333.118940079528</v>
      </c>
      <c r="S114" s="5">
        <f t="shared" si="22"/>
        <v>0</v>
      </c>
      <c r="T114" s="5">
        <f t="shared" si="22"/>
        <v>0</v>
      </c>
      <c r="U114" s="5"/>
      <c r="V114" s="5">
        <f>SUM(N114:P114)</f>
        <v>12923.92703301747</v>
      </c>
      <c r="W114" s="5">
        <f t="shared" si="23"/>
        <v>12333.118940079528</v>
      </c>
      <c r="X114" s="4"/>
      <c r="Y114" s="4"/>
      <c r="Z114" s="4"/>
      <c r="AB114" s="18"/>
      <c r="AC114" s="18"/>
      <c r="AD114" s="18"/>
      <c r="AE114" s="18"/>
      <c r="AF114" s="5"/>
      <c r="AG114" s="5"/>
      <c r="AH114" s="5"/>
      <c r="AI114" s="22"/>
      <c r="AJ114" s="5"/>
      <c r="AL114" s="4"/>
      <c r="AM114" s="4"/>
      <c r="AN114" s="4"/>
      <c r="AP114" s="3"/>
      <c r="AU114" s="5"/>
      <c r="AV114" s="5"/>
      <c r="AW114" s="5"/>
      <c r="AX114" s="5"/>
      <c r="AY114" s="5"/>
      <c r="BA114" s="1"/>
      <c r="BB114" s="2"/>
      <c r="BC114" s="2"/>
      <c r="BD114" s="2"/>
      <c r="DF114" s="1"/>
      <c r="DG114" s="2"/>
      <c r="DH114" s="2"/>
      <c r="DI114" s="2"/>
    </row>
    <row r="115" spans="1:113" ht="12.75">
      <c r="A115" s="1">
        <v>4</v>
      </c>
      <c r="B115" s="2"/>
      <c r="C115" s="2">
        <v>212866.63188523578</v>
      </c>
      <c r="D115" s="2">
        <v>33526.07986426512</v>
      </c>
      <c r="F115" s="1">
        <v>4</v>
      </c>
      <c r="G115" s="16"/>
      <c r="H115" s="16">
        <f aca="true" t="shared" si="25" ref="H115:I130">H80</f>
        <v>3.6</v>
      </c>
      <c r="I115" s="16">
        <f t="shared" si="25"/>
        <v>3.8000000000000003</v>
      </c>
      <c r="J115" s="33"/>
      <c r="K115" s="33">
        <v>3.76</v>
      </c>
      <c r="L115" s="33">
        <v>3.96</v>
      </c>
      <c r="M115" s="4"/>
      <c r="N115" s="5">
        <f t="shared" si="21"/>
        <v>0</v>
      </c>
      <c r="O115" s="5">
        <f t="shared" si="21"/>
        <v>800378.5358884865</v>
      </c>
      <c r="P115" s="5">
        <f t="shared" si="21"/>
        <v>132763.27626248988</v>
      </c>
      <c r="Q115" s="4"/>
      <c r="R115" s="5">
        <f t="shared" si="22"/>
        <v>0</v>
      </c>
      <c r="S115" s="5">
        <f t="shared" si="22"/>
        <v>766319.8747868488</v>
      </c>
      <c r="T115" s="5">
        <f t="shared" si="22"/>
        <v>127399.10348420747</v>
      </c>
      <c r="U115" s="5"/>
      <c r="V115" s="5">
        <f t="shared" si="24"/>
        <v>933141.8121509764</v>
      </c>
      <c r="W115" s="5">
        <f t="shared" si="23"/>
        <v>893718.9782710562</v>
      </c>
      <c r="X115" s="4"/>
      <c r="Y115" s="4"/>
      <c r="Z115" s="4"/>
      <c r="AB115" s="18"/>
      <c r="AC115" s="18"/>
      <c r="AD115" s="18"/>
      <c r="AE115" s="18"/>
      <c r="AF115" s="5"/>
      <c r="AG115" s="5"/>
      <c r="AH115" s="5"/>
      <c r="AI115" s="22"/>
      <c r="AJ115" s="5"/>
      <c r="AL115" s="4"/>
      <c r="AM115" s="4"/>
      <c r="AN115" s="4"/>
      <c r="AP115" s="3"/>
      <c r="AU115" s="5"/>
      <c r="AV115" s="5"/>
      <c r="AW115" s="5"/>
      <c r="AX115" s="5"/>
      <c r="AY115" s="5"/>
      <c r="BA115" s="1"/>
      <c r="BB115" s="2"/>
      <c r="BC115" s="2"/>
      <c r="BD115" s="2"/>
      <c r="DF115" s="1"/>
      <c r="DG115" s="2"/>
      <c r="DH115" s="2"/>
      <c r="DI115" s="2"/>
    </row>
    <row r="116" spans="1:113" ht="12.75">
      <c r="A116" s="1">
        <v>5</v>
      </c>
      <c r="B116" s="2"/>
      <c r="C116" s="2">
        <v>134865.06207230617</v>
      </c>
      <c r="D116" s="2">
        <v>28166.8602180257</v>
      </c>
      <c r="F116" s="1">
        <v>5</v>
      </c>
      <c r="G116" s="16"/>
      <c r="H116" s="16">
        <f t="shared" si="25"/>
        <v>4.4</v>
      </c>
      <c r="I116" s="16">
        <f t="shared" si="25"/>
        <v>4.6000000000000005</v>
      </c>
      <c r="J116" s="33"/>
      <c r="K116" s="33">
        <v>4.6</v>
      </c>
      <c r="L116" s="33">
        <v>4.8</v>
      </c>
      <c r="M116" s="4"/>
      <c r="N116" s="5">
        <f t="shared" si="21"/>
        <v>0</v>
      </c>
      <c r="O116" s="5">
        <f t="shared" si="21"/>
        <v>620379.2855326084</v>
      </c>
      <c r="P116" s="5">
        <f t="shared" si="21"/>
        <v>135200.92904652335</v>
      </c>
      <c r="Q116" s="4"/>
      <c r="R116" s="5">
        <v>0</v>
      </c>
      <c r="S116" s="5">
        <f aca="true" t="shared" si="26" ref="S116:S133">(B116+C116)*H116</f>
        <v>593406.2731181472</v>
      </c>
      <c r="T116" s="5">
        <f t="shared" si="22"/>
        <v>129567.55700291824</v>
      </c>
      <c r="U116" s="5"/>
      <c r="V116" s="5">
        <f t="shared" si="24"/>
        <v>755580.2145791317</v>
      </c>
      <c r="W116" s="5">
        <f t="shared" si="23"/>
        <v>722973.8301210654</v>
      </c>
      <c r="X116" s="4"/>
      <c r="Y116" s="4"/>
      <c r="Z116" s="4"/>
      <c r="AB116" s="18"/>
      <c r="AC116" s="18"/>
      <c r="AD116" s="18"/>
      <c r="AE116" s="18"/>
      <c r="AF116" s="5"/>
      <c r="AG116" s="5"/>
      <c r="AH116" s="5"/>
      <c r="AI116" s="22"/>
      <c r="AJ116" s="5"/>
      <c r="AL116" s="4"/>
      <c r="AM116" s="4"/>
      <c r="AN116" s="4"/>
      <c r="AP116" s="3"/>
      <c r="AQ116" s="3"/>
      <c r="AR116" s="3"/>
      <c r="AU116" s="5"/>
      <c r="AV116" s="5"/>
      <c r="AW116" s="5"/>
      <c r="AX116" s="5"/>
      <c r="AY116" s="5"/>
      <c r="BA116" s="1"/>
      <c r="BB116" s="2"/>
      <c r="BC116" s="2"/>
      <c r="BD116" s="2"/>
      <c r="DF116" s="1"/>
      <c r="DG116" s="2"/>
      <c r="DH116" s="2"/>
      <c r="DI116" s="2"/>
    </row>
    <row r="117" spans="1:113" ht="12.75">
      <c r="A117" s="1">
        <v>6</v>
      </c>
      <c r="B117" s="2"/>
      <c r="C117" s="2">
        <v>102160.28716763186</v>
      </c>
      <c r="D117" s="2">
        <v>28510.778950986645</v>
      </c>
      <c r="F117" s="1">
        <v>6</v>
      </c>
      <c r="G117" s="16"/>
      <c r="H117" s="16">
        <f t="shared" si="25"/>
        <v>5.2</v>
      </c>
      <c r="I117" s="16">
        <f t="shared" si="25"/>
        <v>5.4</v>
      </c>
      <c r="J117" s="33"/>
      <c r="K117" s="33">
        <v>5.44</v>
      </c>
      <c r="L117" s="33">
        <v>5.64</v>
      </c>
      <c r="M117" s="4"/>
      <c r="N117" s="5">
        <f t="shared" si="21"/>
        <v>0</v>
      </c>
      <c r="O117" s="5">
        <f t="shared" si="21"/>
        <v>555751.9621919174</v>
      </c>
      <c r="P117" s="5">
        <f t="shared" si="21"/>
        <v>160800.79328356468</v>
      </c>
      <c r="Q117" s="4"/>
      <c r="R117" s="5">
        <v>0</v>
      </c>
      <c r="S117" s="5">
        <f t="shared" si="26"/>
        <v>531233.4932716857</v>
      </c>
      <c r="T117" s="5">
        <f t="shared" si="22"/>
        <v>153958.2063353279</v>
      </c>
      <c r="U117" s="5"/>
      <c r="V117" s="5">
        <f t="shared" si="24"/>
        <v>716552.755475482</v>
      </c>
      <c r="W117" s="5">
        <f t="shared" si="23"/>
        <v>685191.6996070136</v>
      </c>
      <c r="X117" s="4"/>
      <c r="Y117" s="4"/>
      <c r="Z117" s="4"/>
      <c r="AB117" s="18"/>
      <c r="AC117" s="18"/>
      <c r="AD117" s="18"/>
      <c r="AE117" s="18"/>
      <c r="AF117" s="5"/>
      <c r="AG117" s="5"/>
      <c r="AH117" s="5"/>
      <c r="AI117" s="22"/>
      <c r="AJ117" s="5"/>
      <c r="AL117" s="4"/>
      <c r="AM117" s="4"/>
      <c r="AN117" s="4"/>
      <c r="AQ117" s="3"/>
      <c r="AR117" s="3"/>
      <c r="AU117" s="5"/>
      <c r="AV117" s="5"/>
      <c r="AW117" s="5"/>
      <c r="AX117" s="5"/>
      <c r="AY117" s="5"/>
      <c r="BA117" s="1"/>
      <c r="BB117" s="2"/>
      <c r="BC117" s="2"/>
      <c r="BD117" s="2"/>
      <c r="DF117" s="1"/>
      <c r="DG117" s="2"/>
      <c r="DH117" s="2"/>
      <c r="DI117" s="2"/>
    </row>
    <row r="118" spans="1:113" ht="12.75">
      <c r="A118" s="1">
        <v>7</v>
      </c>
      <c r="B118" s="2"/>
      <c r="C118" s="2">
        <v>80013.21875611841</v>
      </c>
      <c r="D118" s="2">
        <v>23319.92135828689</v>
      </c>
      <c r="F118" s="1">
        <v>7</v>
      </c>
      <c r="G118" s="16"/>
      <c r="H118" s="16">
        <f t="shared" si="25"/>
        <v>6</v>
      </c>
      <c r="I118" s="16">
        <f t="shared" si="25"/>
        <v>6.2</v>
      </c>
      <c r="J118" s="33"/>
      <c r="K118" s="33">
        <v>6.28</v>
      </c>
      <c r="L118" s="33">
        <v>6.48</v>
      </c>
      <c r="M118" s="4"/>
      <c r="N118" s="5">
        <f t="shared" si="21"/>
        <v>0</v>
      </c>
      <c r="O118" s="5">
        <f t="shared" si="21"/>
        <v>502483.0137884236</v>
      </c>
      <c r="P118" s="5">
        <f t="shared" si="21"/>
        <v>151113.09040169907</v>
      </c>
      <c r="Q118" s="4"/>
      <c r="R118" s="5">
        <v>0</v>
      </c>
      <c r="S118" s="5">
        <f t="shared" si="26"/>
        <v>480079.31253671047</v>
      </c>
      <c r="T118" s="5">
        <f t="shared" si="22"/>
        <v>144583.51242137872</v>
      </c>
      <c r="U118" s="5"/>
      <c r="V118" s="5">
        <f t="shared" si="24"/>
        <v>653596.1041901227</v>
      </c>
      <c r="W118" s="5">
        <f t="shared" si="23"/>
        <v>624662.8249580892</v>
      </c>
      <c r="X118" s="4"/>
      <c r="Y118" s="4"/>
      <c r="Z118" s="4"/>
      <c r="AB118" s="18"/>
      <c r="AC118" s="18"/>
      <c r="AD118" s="18"/>
      <c r="AE118" s="18"/>
      <c r="AF118" s="5"/>
      <c r="AG118" s="5"/>
      <c r="AH118" s="5"/>
      <c r="AJ118" s="5"/>
      <c r="AL118" s="4"/>
      <c r="AM118" s="4"/>
      <c r="AN118" s="4"/>
      <c r="AQ118" s="3"/>
      <c r="AR118" s="3"/>
      <c r="AU118" s="5"/>
      <c r="AV118" s="5"/>
      <c r="AW118" s="5"/>
      <c r="AX118" s="5"/>
      <c r="AY118" s="5"/>
      <c r="BA118" s="1"/>
      <c r="BB118" s="2"/>
      <c r="BC118" s="2"/>
      <c r="BD118" s="2"/>
      <c r="DF118" s="1"/>
      <c r="DG118" s="2"/>
      <c r="DH118" s="2"/>
      <c r="DI118" s="2"/>
    </row>
    <row r="119" spans="1:113" ht="12.75">
      <c r="A119" s="1">
        <v>8</v>
      </c>
      <c r="B119" s="2"/>
      <c r="C119" s="2">
        <v>60798.3483020676</v>
      </c>
      <c r="D119" s="2">
        <v>24306.053903092714</v>
      </c>
      <c r="F119" s="1">
        <v>8</v>
      </c>
      <c r="G119" s="16"/>
      <c r="H119" s="16">
        <f t="shared" si="25"/>
        <v>6.8</v>
      </c>
      <c r="I119" s="16">
        <f t="shared" si="25"/>
        <v>7</v>
      </c>
      <c r="J119" s="33"/>
      <c r="K119" s="33">
        <v>7.12</v>
      </c>
      <c r="L119" s="33">
        <v>7.32</v>
      </c>
      <c r="M119" s="4"/>
      <c r="N119" s="5">
        <f t="shared" si="21"/>
        <v>0</v>
      </c>
      <c r="O119" s="5">
        <f t="shared" si="21"/>
        <v>432884.2399107213</v>
      </c>
      <c r="P119" s="5">
        <f t="shared" si="21"/>
        <v>177920.31457063867</v>
      </c>
      <c r="Q119" s="4"/>
      <c r="R119" s="5">
        <v>0</v>
      </c>
      <c r="S119" s="5">
        <f t="shared" si="26"/>
        <v>413428.76845405967</v>
      </c>
      <c r="T119" s="5">
        <f t="shared" si="22"/>
        <v>170142.377321649</v>
      </c>
      <c r="U119" s="5"/>
      <c r="V119" s="5">
        <f t="shared" si="24"/>
        <v>610804.55448136</v>
      </c>
      <c r="W119" s="5">
        <f t="shared" si="23"/>
        <v>583571.1457757086</v>
      </c>
      <c r="X119" s="4"/>
      <c r="Y119" s="4"/>
      <c r="Z119" s="4"/>
      <c r="AB119" s="18"/>
      <c r="AC119" s="18"/>
      <c r="AD119" s="18"/>
      <c r="AE119" s="18"/>
      <c r="AF119" s="5"/>
      <c r="AG119" s="5"/>
      <c r="AH119" s="5"/>
      <c r="AJ119" s="5"/>
      <c r="AL119" s="4"/>
      <c r="AM119" s="4"/>
      <c r="AN119" s="4"/>
      <c r="AQ119" s="3"/>
      <c r="AR119" s="3"/>
      <c r="AU119" s="5"/>
      <c r="AV119" s="5"/>
      <c r="AW119" s="5"/>
      <c r="AX119" s="5"/>
      <c r="AY119" s="5"/>
      <c r="BA119" s="1"/>
      <c r="BB119" s="2"/>
      <c r="BC119" s="2"/>
      <c r="BD119" s="2"/>
      <c r="DF119" s="1"/>
      <c r="DG119" s="2"/>
      <c r="DH119" s="2"/>
      <c r="DI119" s="2"/>
    </row>
    <row r="120" spans="1:113" ht="12.75">
      <c r="A120" s="1">
        <v>12</v>
      </c>
      <c r="B120" s="2"/>
      <c r="C120" s="2">
        <v>168607.52066897345</v>
      </c>
      <c r="D120" s="2">
        <v>58506.852663425896</v>
      </c>
      <c r="F120" s="1">
        <v>12</v>
      </c>
      <c r="G120" s="16"/>
      <c r="H120" s="16">
        <f t="shared" si="25"/>
        <v>8.45</v>
      </c>
      <c r="I120" s="16">
        <f t="shared" si="25"/>
        <v>8.649999999999999</v>
      </c>
      <c r="K120" s="33">
        <v>8.84</v>
      </c>
      <c r="L120" s="33">
        <v>9.04</v>
      </c>
      <c r="M120" s="4"/>
      <c r="N120" s="5">
        <f t="shared" si="21"/>
        <v>0</v>
      </c>
      <c r="O120" s="5">
        <f t="shared" si="21"/>
        <v>1490490.4827137252</v>
      </c>
      <c r="P120" s="5">
        <f t="shared" si="21"/>
        <v>528901.9480773701</v>
      </c>
      <c r="Q120" s="4"/>
      <c r="R120" s="5">
        <v>0</v>
      </c>
      <c r="S120" s="5">
        <f t="shared" si="26"/>
        <v>1424733.5496528256</v>
      </c>
      <c r="T120" s="5">
        <f t="shared" si="22"/>
        <v>506084.2755386339</v>
      </c>
      <c r="U120" s="5"/>
      <c r="V120" s="5">
        <f t="shared" si="24"/>
        <v>2019392.4307910954</v>
      </c>
      <c r="W120" s="5">
        <f t="shared" si="23"/>
        <v>1930817.8251914596</v>
      </c>
      <c r="X120" s="4"/>
      <c r="Y120" s="4"/>
      <c r="Z120" s="4"/>
      <c r="AB120" s="18"/>
      <c r="AC120" s="18"/>
      <c r="AD120" s="18"/>
      <c r="AE120" s="18"/>
      <c r="AF120" s="5"/>
      <c r="AG120" s="5"/>
      <c r="AH120" s="5"/>
      <c r="AJ120" s="5"/>
      <c r="AL120" s="4"/>
      <c r="AM120" s="4"/>
      <c r="AN120" s="4"/>
      <c r="AQ120" s="3"/>
      <c r="AR120" s="3"/>
      <c r="AU120" s="5"/>
      <c r="AV120" s="5"/>
      <c r="AW120" s="5"/>
      <c r="AX120" s="5"/>
      <c r="AY120" s="5"/>
      <c r="BA120" s="1"/>
      <c r="BB120" s="2"/>
      <c r="BC120" s="2"/>
      <c r="BD120" s="2"/>
      <c r="DF120" s="1"/>
      <c r="DG120" s="2"/>
      <c r="DH120" s="2"/>
      <c r="DI120" s="2"/>
    </row>
    <row r="121" spans="1:113" ht="12.75">
      <c r="A121" s="1">
        <v>16</v>
      </c>
      <c r="B121" s="2"/>
      <c r="C121" s="2">
        <v>119291.76191241427</v>
      </c>
      <c r="D121" s="2">
        <v>60620.90143791767</v>
      </c>
      <c r="F121" s="1">
        <v>16</v>
      </c>
      <c r="G121" s="16"/>
      <c r="H121" s="16">
        <f t="shared" si="25"/>
        <v>10.1</v>
      </c>
      <c r="I121" s="16">
        <f t="shared" si="25"/>
        <v>10.299999999999999</v>
      </c>
      <c r="J121" s="33"/>
      <c r="K121" s="33">
        <v>10.56</v>
      </c>
      <c r="L121" s="33">
        <v>10.76</v>
      </c>
      <c r="M121" s="4"/>
      <c r="N121" s="5">
        <f t="shared" si="21"/>
        <v>0</v>
      </c>
      <c r="O121" s="5">
        <f t="shared" si="21"/>
        <v>1259721.0057950947</v>
      </c>
      <c r="P121" s="5">
        <f t="shared" si="21"/>
        <v>652280.8994719941</v>
      </c>
      <c r="R121" s="5">
        <v>0</v>
      </c>
      <c r="S121" s="5">
        <f t="shared" si="26"/>
        <v>1204846.795315384</v>
      </c>
      <c r="T121" s="5">
        <f t="shared" si="22"/>
        <v>624395.284810552</v>
      </c>
      <c r="U121" s="5"/>
      <c r="V121" s="5">
        <f t="shared" si="24"/>
        <v>1912001.9052670887</v>
      </c>
      <c r="W121" s="5">
        <f t="shared" si="23"/>
        <v>1829242.0801259358</v>
      </c>
      <c r="X121" s="4"/>
      <c r="Y121" s="4"/>
      <c r="Z121" s="4"/>
      <c r="AB121" s="18"/>
      <c r="AC121" s="18"/>
      <c r="AD121" s="18"/>
      <c r="AE121" s="18"/>
      <c r="AF121" s="5"/>
      <c r="AG121" s="5"/>
      <c r="AH121" s="5"/>
      <c r="AJ121" s="5"/>
      <c r="AL121" s="4"/>
      <c r="AM121" s="4"/>
      <c r="AN121" s="4"/>
      <c r="AQ121" s="3"/>
      <c r="AR121" s="3"/>
      <c r="AU121" s="5"/>
      <c r="AV121" s="5"/>
      <c r="AW121" s="5"/>
      <c r="AX121" s="5"/>
      <c r="AY121" s="5"/>
      <c r="BA121" s="1"/>
      <c r="BB121" s="2"/>
      <c r="BC121" s="2"/>
      <c r="BD121" s="2"/>
      <c r="DF121" s="1"/>
      <c r="DG121" s="2"/>
      <c r="DH121" s="2"/>
      <c r="DI121" s="2"/>
    </row>
    <row r="122" spans="1:113" ht="12.75">
      <c r="A122" s="1">
        <v>20</v>
      </c>
      <c r="B122" s="2"/>
      <c r="C122" s="2">
        <v>75304.53160617527</v>
      </c>
      <c r="D122" s="2">
        <v>28829.36688242758</v>
      </c>
      <c r="F122" s="1">
        <v>20</v>
      </c>
      <c r="G122" s="16"/>
      <c r="H122" s="16">
        <f t="shared" si="25"/>
        <v>11.75</v>
      </c>
      <c r="I122" s="16">
        <f t="shared" si="25"/>
        <v>11.95</v>
      </c>
      <c r="J122" s="33"/>
      <c r="K122" s="33">
        <v>12.28</v>
      </c>
      <c r="L122" s="33">
        <v>12.48</v>
      </c>
      <c r="M122" s="4"/>
      <c r="N122" s="5">
        <f t="shared" si="21"/>
        <v>0</v>
      </c>
      <c r="O122" s="5">
        <f t="shared" si="21"/>
        <v>924739.6481238322</v>
      </c>
      <c r="P122" s="5">
        <f t="shared" si="21"/>
        <v>359790.4986926962</v>
      </c>
      <c r="R122" s="5">
        <v>0</v>
      </c>
      <c r="S122" s="5">
        <f t="shared" si="26"/>
        <v>884828.2463725593</v>
      </c>
      <c r="T122" s="5">
        <f t="shared" si="22"/>
        <v>344510.93424500956</v>
      </c>
      <c r="U122" s="5"/>
      <c r="V122" s="5">
        <f t="shared" si="24"/>
        <v>1284530.1468165284</v>
      </c>
      <c r="W122" s="5">
        <f t="shared" si="23"/>
        <v>1229339.180617569</v>
      </c>
      <c r="X122" s="4"/>
      <c r="Y122" s="4"/>
      <c r="Z122" s="4"/>
      <c r="AB122" s="18"/>
      <c r="AC122" s="18"/>
      <c r="AD122" s="18"/>
      <c r="AE122" s="18"/>
      <c r="AF122" s="5"/>
      <c r="AG122" s="5"/>
      <c r="AH122" s="5"/>
      <c r="AJ122" s="5"/>
      <c r="AL122" s="4"/>
      <c r="AM122" s="4"/>
      <c r="AN122" s="4"/>
      <c r="AQ122" s="3"/>
      <c r="AR122" s="3"/>
      <c r="AU122" s="5"/>
      <c r="AV122" s="5"/>
      <c r="AW122" s="5"/>
      <c r="AX122" s="5"/>
      <c r="AY122" s="5"/>
      <c r="BA122" s="1"/>
      <c r="BB122" s="2"/>
      <c r="BC122" s="2"/>
      <c r="BD122" s="2"/>
      <c r="DF122" s="1"/>
      <c r="DG122" s="2"/>
      <c r="DH122" s="2"/>
      <c r="DI122" s="2"/>
    </row>
    <row r="123" spans="1:113" ht="12.75">
      <c r="A123" s="1">
        <v>24</v>
      </c>
      <c r="B123" s="2"/>
      <c r="C123" s="2">
        <v>45764.63626049316</v>
      </c>
      <c r="D123" s="2">
        <v>16908.140659430657</v>
      </c>
      <c r="F123" s="1">
        <v>24</v>
      </c>
      <c r="G123" s="16"/>
      <c r="H123" s="16">
        <f t="shared" si="25"/>
        <v>13.4</v>
      </c>
      <c r="I123" s="16">
        <f t="shared" si="25"/>
        <v>13.6</v>
      </c>
      <c r="J123" s="33"/>
      <c r="K123" s="33">
        <v>14</v>
      </c>
      <c r="L123" s="33">
        <v>14.2</v>
      </c>
      <c r="M123" s="4"/>
      <c r="N123" s="5">
        <f t="shared" si="21"/>
        <v>0</v>
      </c>
      <c r="O123" s="5">
        <f t="shared" si="21"/>
        <v>640704.9076469042</v>
      </c>
      <c r="P123" s="5">
        <f t="shared" si="21"/>
        <v>240095.59736391532</v>
      </c>
      <c r="R123" s="5">
        <v>0</v>
      </c>
      <c r="S123" s="5">
        <f t="shared" si="26"/>
        <v>613246.1258906083</v>
      </c>
      <c r="T123" s="5">
        <f t="shared" si="22"/>
        <v>229950.71296825694</v>
      </c>
      <c r="U123" s="5"/>
      <c r="V123" s="5">
        <f t="shared" si="24"/>
        <v>880800.5050108195</v>
      </c>
      <c r="W123" s="5">
        <f t="shared" si="23"/>
        <v>843196.8388588652</v>
      </c>
      <c r="X123" s="4"/>
      <c r="Y123" s="4"/>
      <c r="Z123" s="4"/>
      <c r="AB123" s="18"/>
      <c r="AC123" s="18"/>
      <c r="AD123" s="18"/>
      <c r="AE123" s="18"/>
      <c r="AF123" s="5"/>
      <c r="AG123" s="5"/>
      <c r="AH123" s="5"/>
      <c r="AJ123" s="5"/>
      <c r="AL123" s="4"/>
      <c r="AM123" s="4"/>
      <c r="AN123" s="4"/>
      <c r="AQ123" s="3"/>
      <c r="AR123" s="3"/>
      <c r="AU123" s="5"/>
      <c r="AV123" s="5"/>
      <c r="AW123" s="5"/>
      <c r="AX123" s="5"/>
      <c r="AY123" s="5"/>
      <c r="BA123" s="1"/>
      <c r="BB123" s="2"/>
      <c r="BC123" s="2"/>
      <c r="BD123" s="2"/>
      <c r="DF123" s="1"/>
      <c r="DG123" s="2"/>
      <c r="DH123" s="2"/>
      <c r="DI123" s="2"/>
    </row>
    <row r="124" spans="1:113" ht="12.75">
      <c r="A124" s="1">
        <v>28</v>
      </c>
      <c r="B124" s="2"/>
      <c r="C124" s="2">
        <v>50386.823347922356</v>
      </c>
      <c r="D124" s="2">
        <v>17145.392834729322</v>
      </c>
      <c r="F124" s="1">
        <v>28</v>
      </c>
      <c r="G124" s="16"/>
      <c r="H124" s="16">
        <f t="shared" si="25"/>
        <v>15.05</v>
      </c>
      <c r="I124" s="16">
        <f t="shared" si="25"/>
        <v>15.25</v>
      </c>
      <c r="J124" s="33"/>
      <c r="K124" s="33">
        <v>15.72</v>
      </c>
      <c r="L124" s="33">
        <v>15.92</v>
      </c>
      <c r="M124" s="4"/>
      <c r="N124" s="5">
        <f t="shared" si="21"/>
        <v>0</v>
      </c>
      <c r="O124" s="5">
        <f t="shared" si="21"/>
        <v>792080.8630293395</v>
      </c>
      <c r="P124" s="5">
        <f t="shared" si="21"/>
        <v>272954.6539288908</v>
      </c>
      <c r="R124" s="5">
        <v>0</v>
      </c>
      <c r="S124" s="5">
        <f t="shared" si="26"/>
        <v>758321.6913862315</v>
      </c>
      <c r="T124" s="5">
        <f t="shared" si="22"/>
        <v>261467.24072962216</v>
      </c>
      <c r="U124" s="5"/>
      <c r="V124" s="5">
        <f t="shared" si="24"/>
        <v>1065035.5169582302</v>
      </c>
      <c r="W124" s="5">
        <f t="shared" si="23"/>
        <v>1019788.9321158536</v>
      </c>
      <c r="X124" s="4"/>
      <c r="Y124" s="4"/>
      <c r="Z124" s="4"/>
      <c r="AB124" s="18"/>
      <c r="AC124" s="18"/>
      <c r="AD124" s="18"/>
      <c r="AE124" s="18"/>
      <c r="AF124" s="5"/>
      <c r="AG124" s="5"/>
      <c r="AH124" s="5"/>
      <c r="AJ124" s="5"/>
      <c r="AL124" s="4"/>
      <c r="AM124" s="4"/>
      <c r="AN124" s="4"/>
      <c r="AQ124" s="3"/>
      <c r="AR124" s="3"/>
      <c r="AU124" s="5"/>
      <c r="AV124" s="5"/>
      <c r="AW124" s="5"/>
      <c r="AX124" s="5"/>
      <c r="AY124" s="5"/>
      <c r="BA124" s="1"/>
      <c r="BB124" s="2"/>
      <c r="BC124" s="2"/>
      <c r="BD124" s="2"/>
      <c r="DF124" s="1"/>
      <c r="DG124" s="2"/>
      <c r="DH124" s="2"/>
      <c r="DI124" s="2"/>
    </row>
    <row r="125" spans="1:113" ht="12.75">
      <c r="A125" s="1">
        <v>32</v>
      </c>
      <c r="B125" s="2"/>
      <c r="C125" s="2">
        <v>28463.201652492568</v>
      </c>
      <c r="D125" s="2">
        <v>11050.939095605805</v>
      </c>
      <c r="F125" s="1">
        <v>32</v>
      </c>
      <c r="G125" s="16"/>
      <c r="H125" s="16">
        <f t="shared" si="25"/>
        <v>16.7</v>
      </c>
      <c r="I125" s="16">
        <f t="shared" si="25"/>
        <v>16.9</v>
      </c>
      <c r="J125" s="33"/>
      <c r="K125" s="33">
        <v>17.44</v>
      </c>
      <c r="L125" s="33">
        <v>17.64</v>
      </c>
      <c r="M125" s="4"/>
      <c r="N125" s="5">
        <f t="shared" si="21"/>
        <v>0</v>
      </c>
      <c r="O125" s="5">
        <f t="shared" si="21"/>
        <v>496398.2368194704</v>
      </c>
      <c r="P125" s="5">
        <f t="shared" si="21"/>
        <v>194938.56564648642</v>
      </c>
      <c r="R125" s="5">
        <v>0</v>
      </c>
      <c r="S125" s="5">
        <f t="shared" si="26"/>
        <v>475335.46759662585</v>
      </c>
      <c r="T125" s="5">
        <f t="shared" si="22"/>
        <v>186760.8707157381</v>
      </c>
      <c r="U125" s="5"/>
      <c r="V125" s="5">
        <f t="shared" si="24"/>
        <v>691336.8024659569</v>
      </c>
      <c r="W125" s="5">
        <f t="shared" si="23"/>
        <v>662096.338312364</v>
      </c>
      <c r="X125" s="4"/>
      <c r="Y125" s="4"/>
      <c r="Z125" s="4"/>
      <c r="AB125" s="18"/>
      <c r="AC125" s="18"/>
      <c r="AD125" s="18"/>
      <c r="AE125" s="18"/>
      <c r="AF125" s="5"/>
      <c r="AG125" s="5"/>
      <c r="AH125" s="5"/>
      <c r="AJ125" s="5"/>
      <c r="AL125" s="4"/>
      <c r="AM125" s="4"/>
      <c r="AN125" s="4"/>
      <c r="AQ125" s="3"/>
      <c r="AR125" s="3"/>
      <c r="AU125" s="5"/>
      <c r="AV125" s="5"/>
      <c r="AW125" s="5"/>
      <c r="AX125" s="5"/>
      <c r="AY125" s="5"/>
      <c r="BA125" s="1"/>
      <c r="BB125" s="2"/>
      <c r="BC125" s="2"/>
      <c r="BD125" s="2"/>
      <c r="DF125" s="1"/>
      <c r="DG125" s="2"/>
      <c r="DH125" s="2"/>
      <c r="DI125" s="2"/>
    </row>
    <row r="126" spans="1:113" ht="12.75">
      <c r="A126" s="1">
        <v>36</v>
      </c>
      <c r="B126" s="2"/>
      <c r="C126" s="2">
        <v>27698.336939044555</v>
      </c>
      <c r="D126" s="2">
        <v>8207.234608282935</v>
      </c>
      <c r="F126" s="1">
        <v>36</v>
      </c>
      <c r="G126" s="16"/>
      <c r="H126" s="16">
        <f t="shared" si="25"/>
        <v>18.35</v>
      </c>
      <c r="I126" s="16">
        <f t="shared" si="25"/>
        <v>18.55</v>
      </c>
      <c r="J126" s="33"/>
      <c r="K126" s="33">
        <v>19.16</v>
      </c>
      <c r="L126" s="33">
        <v>19.36</v>
      </c>
      <c r="M126" s="4"/>
      <c r="N126" s="5">
        <f t="shared" si="21"/>
        <v>0</v>
      </c>
      <c r="O126" s="5">
        <f t="shared" si="21"/>
        <v>530700.1357520936</v>
      </c>
      <c r="P126" s="5">
        <f t="shared" si="21"/>
        <v>158892.0620163576</v>
      </c>
      <c r="R126" s="5">
        <v>0</v>
      </c>
      <c r="S126" s="5">
        <f t="shared" si="26"/>
        <v>508264.48283146764</v>
      </c>
      <c r="T126" s="5">
        <f t="shared" si="22"/>
        <v>152244.20198364847</v>
      </c>
      <c r="U126" s="5"/>
      <c r="V126" s="5">
        <f t="shared" si="24"/>
        <v>689592.1977684512</v>
      </c>
      <c r="W126" s="5">
        <f t="shared" si="23"/>
        <v>660508.6848151161</v>
      </c>
      <c r="X126" s="4"/>
      <c r="Y126" s="4"/>
      <c r="Z126" s="4"/>
      <c r="AB126" s="18"/>
      <c r="AC126" s="18"/>
      <c r="AD126" s="18"/>
      <c r="AE126" s="18"/>
      <c r="AF126" s="5"/>
      <c r="AG126" s="5"/>
      <c r="AH126" s="5"/>
      <c r="AJ126" s="5"/>
      <c r="AL126" s="4"/>
      <c r="AM126" s="4"/>
      <c r="AN126" s="4"/>
      <c r="AQ126" s="3"/>
      <c r="AR126" s="3"/>
      <c r="AU126" s="5"/>
      <c r="AV126" s="5"/>
      <c r="AW126" s="5"/>
      <c r="AX126" s="5"/>
      <c r="AY126" s="5"/>
      <c r="BA126" s="1"/>
      <c r="BB126" s="2"/>
      <c r="BC126" s="2"/>
      <c r="BD126" s="2"/>
      <c r="DF126" s="1"/>
      <c r="DG126" s="2"/>
      <c r="DH126" s="2"/>
      <c r="DI126" s="2"/>
    </row>
    <row r="127" spans="1:113" ht="12.75">
      <c r="A127" s="1">
        <v>40</v>
      </c>
      <c r="B127" s="2"/>
      <c r="C127" s="2">
        <v>24893.151688110924</v>
      </c>
      <c r="D127" s="2">
        <v>19097.981102907837</v>
      </c>
      <c r="F127" s="1">
        <v>40</v>
      </c>
      <c r="G127" s="16"/>
      <c r="H127" s="16">
        <f t="shared" si="25"/>
        <v>20</v>
      </c>
      <c r="I127" s="16">
        <f t="shared" si="25"/>
        <v>20.2</v>
      </c>
      <c r="J127" s="33"/>
      <c r="K127" s="33">
        <v>20.88</v>
      </c>
      <c r="L127" s="33">
        <v>21.08</v>
      </c>
      <c r="M127" s="4"/>
      <c r="N127" s="5">
        <f t="shared" si="21"/>
        <v>0</v>
      </c>
      <c r="O127" s="5">
        <f t="shared" si="21"/>
        <v>519769.00724775606</v>
      </c>
      <c r="P127" s="5">
        <f t="shared" si="21"/>
        <v>402585.4416492972</v>
      </c>
      <c r="R127" s="5">
        <v>0</v>
      </c>
      <c r="S127" s="5">
        <f t="shared" si="26"/>
        <v>497863.0337622185</v>
      </c>
      <c r="T127" s="5">
        <f t="shared" si="22"/>
        <v>385779.2182787383</v>
      </c>
      <c r="U127" s="5"/>
      <c r="V127" s="5">
        <f t="shared" si="24"/>
        <v>922354.4488970533</v>
      </c>
      <c r="W127" s="5">
        <f t="shared" si="23"/>
        <v>883642.2520409569</v>
      </c>
      <c r="X127" s="4"/>
      <c r="Y127" s="4"/>
      <c r="Z127" s="4"/>
      <c r="AB127" s="18"/>
      <c r="AC127" s="18"/>
      <c r="AD127" s="18"/>
      <c r="AE127" s="18"/>
      <c r="AF127" s="5"/>
      <c r="AG127" s="5"/>
      <c r="AH127" s="5"/>
      <c r="AJ127" s="5"/>
      <c r="AL127" s="4"/>
      <c r="AM127" s="4"/>
      <c r="AN127" s="4"/>
      <c r="AQ127" s="3"/>
      <c r="AR127" s="3"/>
      <c r="AU127" s="5"/>
      <c r="AV127" s="5"/>
      <c r="AW127" s="5"/>
      <c r="AX127" s="5"/>
      <c r="AY127" s="5"/>
      <c r="BA127" s="1"/>
      <c r="BB127" s="2"/>
      <c r="BC127" s="2"/>
      <c r="BD127" s="2"/>
      <c r="DF127" s="1"/>
      <c r="DG127" s="2"/>
      <c r="DH127" s="2"/>
      <c r="DI127" s="2"/>
    </row>
    <row r="128" spans="1:113" ht="12.75">
      <c r="A128" s="1">
        <v>44</v>
      </c>
      <c r="B128" s="2"/>
      <c r="C128" s="2">
        <v>19261.478583144275</v>
      </c>
      <c r="D128" s="2">
        <v>10293.33056589312</v>
      </c>
      <c r="F128" s="1">
        <v>44</v>
      </c>
      <c r="G128" s="16"/>
      <c r="H128" s="16">
        <f t="shared" si="25"/>
        <v>21.65</v>
      </c>
      <c r="I128" s="16">
        <f t="shared" si="25"/>
        <v>21.849999999999998</v>
      </c>
      <c r="J128" s="33"/>
      <c r="K128" s="33">
        <v>22.6</v>
      </c>
      <c r="L128" s="33">
        <v>22.8</v>
      </c>
      <c r="M128" s="4"/>
      <c r="N128" s="5">
        <f t="shared" si="21"/>
        <v>0</v>
      </c>
      <c r="O128" s="5">
        <f t="shared" si="21"/>
        <v>435309.41597906064</v>
      </c>
      <c r="P128" s="5">
        <f t="shared" si="21"/>
        <v>234687.93690236314</v>
      </c>
      <c r="R128" s="5">
        <v>0</v>
      </c>
      <c r="S128" s="5">
        <f t="shared" si="26"/>
        <v>417011.01132507354</v>
      </c>
      <c r="T128" s="5">
        <f aca="true" t="shared" si="27" ref="T128:T133">D128*I128</f>
        <v>224909.27286476464</v>
      </c>
      <c r="U128" s="5"/>
      <c r="V128" s="5">
        <f t="shared" si="24"/>
        <v>669997.3528814238</v>
      </c>
      <c r="W128" s="5">
        <f t="shared" si="23"/>
        <v>641920.2841898382</v>
      </c>
      <c r="X128" s="4"/>
      <c r="Y128" s="4"/>
      <c r="Z128" s="4"/>
      <c r="AB128" s="18"/>
      <c r="AC128" s="18"/>
      <c r="AD128" s="18"/>
      <c r="AE128" s="18"/>
      <c r="AF128" s="5"/>
      <c r="AG128" s="5"/>
      <c r="AH128" s="5"/>
      <c r="AJ128" s="5"/>
      <c r="AL128" s="4"/>
      <c r="AM128" s="4"/>
      <c r="AN128" s="4"/>
      <c r="AQ128" s="3"/>
      <c r="AR128" s="3"/>
      <c r="AU128" s="5"/>
      <c r="AV128" s="5"/>
      <c r="AW128" s="5"/>
      <c r="AX128" s="5"/>
      <c r="AY128" s="5"/>
      <c r="BA128" s="1"/>
      <c r="BB128" s="2"/>
      <c r="BC128" s="2"/>
      <c r="BD128" s="2"/>
      <c r="DF128" s="1"/>
      <c r="DG128" s="2"/>
      <c r="DH128" s="2"/>
      <c r="DI128" s="2"/>
    </row>
    <row r="129" spans="1:113" ht="12.75">
      <c r="A129" s="1">
        <v>48</v>
      </c>
      <c r="B129" s="2"/>
      <c r="C129" s="2">
        <v>12232.440740634378</v>
      </c>
      <c r="D129" s="2">
        <v>180.66473676128615</v>
      </c>
      <c r="F129" s="1">
        <v>48</v>
      </c>
      <c r="G129" s="16"/>
      <c r="H129" s="16">
        <f t="shared" si="25"/>
        <v>23.3</v>
      </c>
      <c r="I129" s="16">
        <f t="shared" si="25"/>
        <v>23.5</v>
      </c>
      <c r="J129" s="33"/>
      <c r="K129" s="33">
        <v>24.32</v>
      </c>
      <c r="L129" s="33">
        <v>24.52</v>
      </c>
      <c r="M129" s="4"/>
      <c r="N129" s="5">
        <f t="shared" si="21"/>
        <v>0</v>
      </c>
      <c r="O129" s="5">
        <f t="shared" si="21"/>
        <v>297492.95881222805</v>
      </c>
      <c r="P129" s="5">
        <f t="shared" si="21"/>
        <v>4429.899345386736</v>
      </c>
      <c r="R129" s="5">
        <v>0</v>
      </c>
      <c r="S129" s="5">
        <f t="shared" si="26"/>
        <v>285015.869256781</v>
      </c>
      <c r="T129" s="5">
        <f t="shared" si="27"/>
        <v>4245.621313890225</v>
      </c>
      <c r="U129" s="5"/>
      <c r="V129" s="5">
        <f t="shared" si="24"/>
        <v>301922.85815761477</v>
      </c>
      <c r="W129" s="5">
        <f t="shared" si="23"/>
        <v>289261.4905706712</v>
      </c>
      <c r="X129" s="4"/>
      <c r="Y129" s="4"/>
      <c r="Z129" s="4"/>
      <c r="AB129" s="18"/>
      <c r="AC129" s="18"/>
      <c r="AD129" s="18"/>
      <c r="AE129" s="18"/>
      <c r="AF129" s="5"/>
      <c r="AG129" s="5"/>
      <c r="AH129" s="5"/>
      <c r="AJ129" s="5"/>
      <c r="AL129" s="4"/>
      <c r="AM129" s="4"/>
      <c r="AN129" s="4"/>
      <c r="AQ129" s="3"/>
      <c r="AR129" s="3"/>
      <c r="AU129" s="5"/>
      <c r="AV129" s="5"/>
      <c r="AW129" s="5"/>
      <c r="AX129" s="5"/>
      <c r="AY129" s="5"/>
      <c r="BA129" s="1"/>
      <c r="BB129" s="2"/>
      <c r="BC129" s="2"/>
      <c r="BD129" s="2"/>
      <c r="DF129" s="1"/>
      <c r="DG129" s="2"/>
      <c r="DH129" s="2"/>
      <c r="DI129" s="2"/>
    </row>
    <row r="130" spans="1:113" ht="12.75">
      <c r="A130" s="1">
        <v>52</v>
      </c>
      <c r="B130" s="2"/>
      <c r="C130" s="2">
        <v>8236.505546887913</v>
      </c>
      <c r="D130" s="2">
        <v>4054.8156251535925</v>
      </c>
      <c r="F130" s="1">
        <v>52</v>
      </c>
      <c r="G130" s="16"/>
      <c r="H130" s="16">
        <f t="shared" si="25"/>
        <v>24.95</v>
      </c>
      <c r="I130" s="16">
        <f t="shared" si="25"/>
        <v>25.15</v>
      </c>
      <c r="J130" s="33"/>
      <c r="K130" s="33">
        <v>26.04</v>
      </c>
      <c r="L130" s="33">
        <v>26.24</v>
      </c>
      <c r="M130" s="4"/>
      <c r="N130" s="5">
        <f t="shared" si="21"/>
        <v>0</v>
      </c>
      <c r="O130" s="5">
        <f t="shared" si="21"/>
        <v>214478.60444096124</v>
      </c>
      <c r="P130" s="5">
        <f t="shared" si="21"/>
        <v>106398.36200403026</v>
      </c>
      <c r="R130" s="5">
        <v>0</v>
      </c>
      <c r="S130" s="5">
        <f t="shared" si="26"/>
        <v>205500.8133948534</v>
      </c>
      <c r="T130" s="5">
        <f t="shared" si="27"/>
        <v>101978.61297261284</v>
      </c>
      <c r="U130" s="5"/>
      <c r="V130" s="5">
        <f t="shared" si="24"/>
        <v>320876.9664449915</v>
      </c>
      <c r="W130" s="5">
        <f t="shared" si="23"/>
        <v>307479.4263674662</v>
      </c>
      <c r="X130" s="4"/>
      <c r="Y130" s="4"/>
      <c r="Z130" s="4"/>
      <c r="AB130" s="18"/>
      <c r="AC130" s="18"/>
      <c r="AD130" s="18"/>
      <c r="AE130" s="18"/>
      <c r="AF130" s="5"/>
      <c r="AG130" s="5"/>
      <c r="AH130" s="5"/>
      <c r="AJ130" s="5"/>
      <c r="AL130" s="4"/>
      <c r="AM130" s="4"/>
      <c r="AN130" s="4"/>
      <c r="AQ130" s="3"/>
      <c r="AR130" s="3"/>
      <c r="AU130" s="5"/>
      <c r="AV130" s="5"/>
      <c r="AW130" s="5"/>
      <c r="AX130" s="5"/>
      <c r="AY130" s="5"/>
      <c r="BA130" s="1"/>
      <c r="BB130" s="2"/>
      <c r="BC130" s="2"/>
      <c r="BD130" s="2"/>
      <c r="DF130" s="1"/>
      <c r="DG130" s="2"/>
      <c r="DH130" s="2"/>
      <c r="DI130" s="2"/>
    </row>
    <row r="131" spans="1:113" ht="12.75">
      <c r="A131" s="1">
        <v>56</v>
      </c>
      <c r="B131" s="2"/>
      <c r="C131" s="2">
        <v>11966.168545494302</v>
      </c>
      <c r="D131" s="2">
        <v>2315.7923829649676</v>
      </c>
      <c r="F131" s="1">
        <v>56</v>
      </c>
      <c r="G131" s="16"/>
      <c r="H131" s="16">
        <f aca="true" t="shared" si="28" ref="H131:I133">H96</f>
        <v>26.6</v>
      </c>
      <c r="I131" s="16">
        <f t="shared" si="28"/>
        <v>26.8</v>
      </c>
      <c r="J131" s="33"/>
      <c r="K131" s="33">
        <v>27.76</v>
      </c>
      <c r="L131" s="33">
        <v>27.96</v>
      </c>
      <c r="M131" s="4"/>
      <c r="N131" s="5">
        <f t="shared" si="21"/>
        <v>0</v>
      </c>
      <c r="O131" s="5">
        <f t="shared" si="21"/>
        <v>332180.83882292185</v>
      </c>
      <c r="P131" s="5">
        <f t="shared" si="21"/>
        <v>64749.555027700495</v>
      </c>
      <c r="R131" s="5">
        <v>0</v>
      </c>
      <c r="S131" s="5">
        <f t="shared" si="26"/>
        <v>318300.08331014845</v>
      </c>
      <c r="T131" s="5">
        <f t="shared" si="27"/>
        <v>62063.23586346113</v>
      </c>
      <c r="U131" s="5"/>
      <c r="V131" s="5">
        <f t="shared" si="24"/>
        <v>396930.39385062235</v>
      </c>
      <c r="W131" s="5">
        <f t="shared" si="23"/>
        <v>380363.3191736096</v>
      </c>
      <c r="X131" s="4"/>
      <c r="Y131" s="4"/>
      <c r="Z131" s="4"/>
      <c r="AB131" s="18"/>
      <c r="AC131" s="18"/>
      <c r="AD131" s="18"/>
      <c r="AE131" s="18"/>
      <c r="AF131" s="5"/>
      <c r="AG131" s="5"/>
      <c r="AH131" s="5"/>
      <c r="AJ131" s="5"/>
      <c r="AL131" s="4"/>
      <c r="AM131" s="4"/>
      <c r="AN131" s="4"/>
      <c r="AQ131" s="3"/>
      <c r="AR131" s="3"/>
      <c r="AU131" s="5"/>
      <c r="AV131" s="5"/>
      <c r="AW131" s="5"/>
      <c r="AX131" s="5"/>
      <c r="AY131" s="5"/>
      <c r="BA131" s="1"/>
      <c r="BB131" s="1"/>
      <c r="BC131" s="1"/>
      <c r="BD131" s="1"/>
      <c r="DF131" s="1"/>
      <c r="DG131" s="2"/>
      <c r="DH131" s="2"/>
      <c r="DI131" s="2"/>
    </row>
    <row r="132" spans="1:113" ht="12.75">
      <c r="A132" s="1">
        <v>60</v>
      </c>
      <c r="B132" s="2"/>
      <c r="C132" s="2">
        <v>6305.181645801607</v>
      </c>
      <c r="D132" s="2">
        <v>3210.461505073274</v>
      </c>
      <c r="F132" s="1">
        <v>60</v>
      </c>
      <c r="G132" s="16"/>
      <c r="H132" s="16">
        <f t="shared" si="28"/>
        <v>28.25</v>
      </c>
      <c r="I132" s="16">
        <f t="shared" si="28"/>
        <v>28.45</v>
      </c>
      <c r="J132" s="33"/>
      <c r="K132" s="33">
        <v>29.48</v>
      </c>
      <c r="L132" s="33">
        <v>29.68</v>
      </c>
      <c r="M132" s="4"/>
      <c r="N132" s="5">
        <f t="shared" si="21"/>
        <v>0</v>
      </c>
      <c r="O132" s="5">
        <f t="shared" si="21"/>
        <v>185876.7549182314</v>
      </c>
      <c r="P132" s="5">
        <f t="shared" si="21"/>
        <v>95286.49747057477</v>
      </c>
      <c r="R132" s="5">
        <v>0</v>
      </c>
      <c r="S132" s="5">
        <f t="shared" si="26"/>
        <v>178121.3814938954</v>
      </c>
      <c r="T132" s="5">
        <f t="shared" si="27"/>
        <v>91337.62981933464</v>
      </c>
      <c r="U132" s="5"/>
      <c r="V132" s="5">
        <f t="shared" si="24"/>
        <v>281163.2523888062</v>
      </c>
      <c r="W132" s="5">
        <f t="shared" si="23"/>
        <v>269459.01131323003</v>
      </c>
      <c r="X132" s="4"/>
      <c r="Y132" s="4"/>
      <c r="Z132" s="4"/>
      <c r="AB132" s="18"/>
      <c r="AC132" s="18"/>
      <c r="AD132" s="18"/>
      <c r="AE132" s="18"/>
      <c r="AF132" s="5"/>
      <c r="AG132" s="5"/>
      <c r="AH132" s="5"/>
      <c r="AJ132" s="5"/>
      <c r="AL132" s="4"/>
      <c r="AM132" s="4"/>
      <c r="AN132" s="4"/>
      <c r="AQ132" s="3"/>
      <c r="AR132" s="3"/>
      <c r="AU132" s="5"/>
      <c r="AV132" s="5"/>
      <c r="AW132" s="5"/>
      <c r="AX132" s="5"/>
      <c r="AY132" s="5"/>
      <c r="BA132" s="9"/>
      <c r="BB132" s="2"/>
      <c r="BC132" s="2"/>
      <c r="BD132" s="2"/>
      <c r="DF132" s="1"/>
      <c r="DG132" s="2"/>
      <c r="DH132" s="2"/>
      <c r="DI132" s="2"/>
    </row>
    <row r="133" spans="1:113" ht="12.75">
      <c r="A133" s="1">
        <v>64</v>
      </c>
      <c r="B133" s="2"/>
      <c r="C133" s="2">
        <v>6050.2509539506145</v>
      </c>
      <c r="D133" s="2">
        <v>2314.849327649028</v>
      </c>
      <c r="F133" s="1">
        <v>64</v>
      </c>
      <c r="G133" s="16"/>
      <c r="H133" s="16">
        <f t="shared" si="28"/>
        <v>29.9</v>
      </c>
      <c r="I133" s="16">
        <f t="shared" si="28"/>
        <v>30.099999999999998</v>
      </c>
      <c r="J133" s="33"/>
      <c r="K133" s="33">
        <v>31.2</v>
      </c>
      <c r="L133" s="33">
        <v>31.4</v>
      </c>
      <c r="M133" s="33"/>
      <c r="N133" s="5">
        <f t="shared" si="21"/>
        <v>0</v>
      </c>
      <c r="O133" s="5">
        <f t="shared" si="21"/>
        <v>188767.82976325916</v>
      </c>
      <c r="P133" s="5">
        <f t="shared" si="21"/>
        <v>72686.26888817947</v>
      </c>
      <c r="R133" s="5">
        <v>0</v>
      </c>
      <c r="S133" s="5">
        <f t="shared" si="26"/>
        <v>180902.50352312336</v>
      </c>
      <c r="T133" s="5">
        <f t="shared" si="27"/>
        <v>69676.96476223574</v>
      </c>
      <c r="U133" s="5"/>
      <c r="V133" s="5">
        <f t="shared" si="24"/>
        <v>261454.09865143863</v>
      </c>
      <c r="W133" s="5">
        <f t="shared" si="23"/>
        <v>250579.4682853591</v>
      </c>
      <c r="X133" s="4"/>
      <c r="Y133" s="4"/>
      <c r="Z133" s="4"/>
      <c r="AB133" s="18"/>
      <c r="AC133" s="18"/>
      <c r="AD133" s="18"/>
      <c r="AE133" s="18"/>
      <c r="AF133" s="5"/>
      <c r="AG133" s="5"/>
      <c r="AH133" s="5"/>
      <c r="AJ133" s="5"/>
      <c r="AL133" s="4"/>
      <c r="AM133" s="4"/>
      <c r="AN133" s="4"/>
      <c r="AQ133" s="3"/>
      <c r="AR133" s="3"/>
      <c r="AU133" s="5"/>
      <c r="AV133" s="5"/>
      <c r="AW133" s="5"/>
      <c r="AX133" s="5"/>
      <c r="AY133" s="5"/>
      <c r="BA133" s="1"/>
      <c r="BB133" s="1"/>
      <c r="BC133" s="1"/>
      <c r="BD133" s="1"/>
      <c r="DF133" s="1"/>
      <c r="DG133" s="2"/>
      <c r="DH133" s="2"/>
      <c r="DI133" s="2"/>
    </row>
    <row r="134" spans="1:113" ht="12.75">
      <c r="A134" s="1"/>
      <c r="B134" s="1"/>
      <c r="C134" s="1"/>
      <c r="D134" s="1"/>
      <c r="F134" s="1"/>
      <c r="G134" s="4"/>
      <c r="H134" s="4"/>
      <c r="I134" s="4"/>
      <c r="J134" s="33"/>
      <c r="K134" s="33"/>
      <c r="L134" s="33"/>
      <c r="M134" s="4"/>
      <c r="N134" s="4"/>
      <c r="O134" s="4"/>
      <c r="P134" s="4"/>
      <c r="Q134" s="4"/>
      <c r="R134" s="4"/>
      <c r="S134" s="4"/>
      <c r="T134" s="4"/>
      <c r="U134" s="4"/>
      <c r="W134" s="5"/>
      <c r="AL134" s="4"/>
      <c r="AM134" s="4"/>
      <c r="AN134" s="4"/>
      <c r="AU134" s="4"/>
      <c r="AV134" s="4"/>
      <c r="AW134" s="4"/>
      <c r="AX134" s="4"/>
      <c r="AY134" s="5"/>
      <c r="DF134" s="1"/>
      <c r="DG134" s="1"/>
      <c r="DH134" s="1"/>
      <c r="DI134" s="1"/>
    </row>
    <row r="135" spans="1:113" ht="12.75">
      <c r="A135" s="9" t="s">
        <v>21</v>
      </c>
      <c r="B135" s="2">
        <f>SUM(B111:B133)</f>
        <v>8977184.480132295</v>
      </c>
      <c r="C135" s="2">
        <f>SUM(C111:C133)</f>
        <v>1371908.1927426048</v>
      </c>
      <c r="D135" s="2">
        <f>SUM(D111:D133)</f>
        <v>452678.30952915276</v>
      </c>
      <c r="F135" s="9"/>
      <c r="G135" s="4"/>
      <c r="H135" s="4"/>
      <c r="I135" s="4"/>
      <c r="J135" s="33"/>
      <c r="K135" s="33"/>
      <c r="L135" s="33"/>
      <c r="M135" s="4"/>
      <c r="N135" s="4"/>
      <c r="O135" s="4"/>
      <c r="P135" s="4"/>
      <c r="Q135" s="4"/>
      <c r="R135" s="4"/>
      <c r="S135" s="4"/>
      <c r="T135" s="4"/>
      <c r="U135" s="1" t="s">
        <v>37</v>
      </c>
      <c r="V135" s="5">
        <f>SUM(V111:V133)</f>
        <v>25762253.58047887</v>
      </c>
      <c r="W135" s="5">
        <f>SUM(W111:W133)</f>
        <v>24673268.62447899</v>
      </c>
      <c r="AJ135" s="5"/>
      <c r="AL135" s="4"/>
      <c r="AM135" s="4"/>
      <c r="AN135" s="4"/>
      <c r="AU135" s="4"/>
      <c r="AV135" s="4"/>
      <c r="AW135" s="4"/>
      <c r="AX135" s="4"/>
      <c r="AY135" s="5"/>
      <c r="DF135" s="9"/>
      <c r="DG135" s="2"/>
      <c r="DH135" s="2"/>
      <c r="DI135" s="2"/>
    </row>
    <row r="136" spans="1:113" ht="12.75">
      <c r="A136" s="1"/>
      <c r="B136" s="1"/>
      <c r="C136" s="1"/>
      <c r="D136" s="1"/>
      <c r="G136" s="4"/>
      <c r="H136" s="4"/>
      <c r="I136" s="4"/>
      <c r="J136" s="33"/>
      <c r="K136" s="33"/>
      <c r="L136" s="33"/>
      <c r="M136" s="4"/>
      <c r="N136" s="4"/>
      <c r="O136" s="4"/>
      <c r="P136" s="4"/>
      <c r="Q136" s="4"/>
      <c r="R136" s="4"/>
      <c r="S136" s="4"/>
      <c r="T136" s="4"/>
      <c r="U136" s="4"/>
      <c r="W136" s="114"/>
      <c r="AL136" s="4"/>
      <c r="AM136" s="4"/>
      <c r="AN136" s="4"/>
      <c r="AU136" s="4"/>
      <c r="AV136" s="4"/>
      <c r="AW136" s="4"/>
      <c r="AX136" s="4"/>
      <c r="DF136" s="1"/>
      <c r="DG136" s="1"/>
      <c r="DH136" s="1"/>
      <c r="DI136" s="1"/>
    </row>
    <row r="137" spans="7:56" ht="12.75">
      <c r="G137" s="4"/>
      <c r="H137" s="67"/>
      <c r="I137" s="4"/>
      <c r="J137" s="33"/>
      <c r="K137" s="33"/>
      <c r="L137" s="33"/>
      <c r="M137" s="4"/>
      <c r="N137" s="4"/>
      <c r="O137" s="4"/>
      <c r="P137" s="4"/>
      <c r="Q137" s="4"/>
      <c r="R137" s="4"/>
      <c r="S137" s="4"/>
      <c r="T137" s="4"/>
      <c r="U137" s="9" t="s">
        <v>46</v>
      </c>
      <c r="V137" s="112">
        <f>V135/W135-1</f>
        <v>0.04413622583103849</v>
      </c>
      <c r="W137" s="1" t="s">
        <v>39</v>
      </c>
      <c r="AL137" s="4"/>
      <c r="AM137" s="4"/>
      <c r="AN137" s="4"/>
      <c r="AU137" s="4"/>
      <c r="AV137" s="4"/>
      <c r="AW137" s="4"/>
      <c r="AX137" s="4"/>
      <c r="AY137" s="85"/>
      <c r="BA137" s="142"/>
      <c r="BB137" s="142"/>
      <c r="BC137" s="142"/>
      <c r="BD137" s="142"/>
    </row>
    <row r="138" spans="7:56" ht="12.75">
      <c r="G138" s="4"/>
      <c r="H138" s="4"/>
      <c r="I138" s="4"/>
      <c r="J138" s="33"/>
      <c r="K138" s="33"/>
      <c r="L138" s="33"/>
      <c r="M138" s="4"/>
      <c r="N138" s="4"/>
      <c r="O138" s="4"/>
      <c r="P138" s="4"/>
      <c r="Q138" s="4"/>
      <c r="R138" s="4"/>
      <c r="S138" s="4"/>
      <c r="T138" s="4"/>
      <c r="U138" s="4"/>
      <c r="V138" s="113"/>
      <c r="W138" s="1" t="s">
        <v>40</v>
      </c>
      <c r="AL138" s="4"/>
      <c r="AM138" s="4"/>
      <c r="AN138" s="4"/>
      <c r="AU138" s="4"/>
      <c r="AV138" s="4"/>
      <c r="AW138" s="4"/>
      <c r="AX138" s="4"/>
      <c r="AY138" s="85"/>
      <c r="BA138" s="9"/>
      <c r="BB138" s="9"/>
      <c r="BC138" s="9"/>
      <c r="BD138" s="9"/>
    </row>
    <row r="139" spans="7:56" ht="12.75">
      <c r="G139" s="4"/>
      <c r="H139" s="4"/>
      <c r="I139" s="4"/>
      <c r="J139" s="33"/>
      <c r="K139" s="33"/>
      <c r="L139" s="33"/>
      <c r="M139" s="4"/>
      <c r="N139" s="4"/>
      <c r="O139" s="4"/>
      <c r="P139" s="4"/>
      <c r="Q139" s="4"/>
      <c r="R139" s="4"/>
      <c r="S139" s="4"/>
      <c r="T139" s="4"/>
      <c r="U139" s="4"/>
      <c r="V139" s="113"/>
      <c r="W139" s="1"/>
      <c r="AL139" s="4"/>
      <c r="AM139" s="4"/>
      <c r="AN139" s="4"/>
      <c r="AU139" s="4"/>
      <c r="AV139" s="4"/>
      <c r="AW139" s="4"/>
      <c r="AX139" s="4"/>
      <c r="AY139" s="85"/>
      <c r="BA139" s="9"/>
      <c r="BB139" s="9"/>
      <c r="BC139" s="9"/>
      <c r="BD139" s="9"/>
    </row>
    <row r="140" spans="7:56" ht="12.75">
      <c r="G140" s="4"/>
      <c r="H140" s="4"/>
      <c r="I140" s="4"/>
      <c r="J140" s="33"/>
      <c r="K140" s="33"/>
      <c r="L140" s="33"/>
      <c r="M140" s="4"/>
      <c r="N140" s="4"/>
      <c r="O140" s="4"/>
      <c r="P140" s="4"/>
      <c r="Q140" s="4"/>
      <c r="R140" s="4"/>
      <c r="S140" s="4"/>
      <c r="T140" s="4"/>
      <c r="U140" s="4"/>
      <c r="V140" s="113"/>
      <c r="W140" s="1"/>
      <c r="AL140" s="4"/>
      <c r="AM140" s="4"/>
      <c r="AN140" s="4"/>
      <c r="AU140" s="4"/>
      <c r="AV140" s="4"/>
      <c r="AW140" s="4"/>
      <c r="AX140" s="4"/>
      <c r="AY140" s="85"/>
      <c r="BA140" s="9"/>
      <c r="BB140" s="9"/>
      <c r="BC140" s="9"/>
      <c r="BD140" s="9"/>
    </row>
    <row r="141" spans="1:113" ht="12.75">
      <c r="A141" s="140"/>
      <c r="B141" s="140"/>
      <c r="C141" s="140"/>
      <c r="D141" s="140"/>
      <c r="W141" s="85"/>
      <c r="BA141" s="1"/>
      <c r="BB141" s="1"/>
      <c r="BC141" s="1"/>
      <c r="BD141" s="1"/>
      <c r="DF141" s="140"/>
      <c r="DG141" s="140"/>
      <c r="DH141" s="140"/>
      <c r="DI141" s="140"/>
    </row>
    <row r="142" spans="1:107" ht="18">
      <c r="A142" s="143" t="s">
        <v>47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AF142" s="144"/>
      <c r="AG142" s="144"/>
      <c r="AH142" s="144"/>
      <c r="AJ142" s="144"/>
      <c r="AK142" s="144"/>
      <c r="AL142" s="144"/>
      <c r="AU142" s="1"/>
      <c r="AV142" s="2"/>
      <c r="AW142" s="2"/>
      <c r="AX142" s="2"/>
      <c r="CZ142" s="7"/>
      <c r="DA142" s="7"/>
      <c r="DB142" s="7"/>
      <c r="DC142" s="7"/>
    </row>
    <row r="143" spans="1:113" ht="12.75">
      <c r="A143" s="142" t="s">
        <v>25</v>
      </c>
      <c r="B143" s="142"/>
      <c r="C143" s="142"/>
      <c r="D143" s="142"/>
      <c r="G143" s="10" t="str">
        <f>G$2</f>
        <v>2008</v>
      </c>
      <c r="H143" s="10" t="str">
        <f>H$2</f>
        <v>2008</v>
      </c>
      <c r="I143" s="10" t="str">
        <f>I$2</f>
        <v>2008</v>
      </c>
      <c r="J143" s="77" t="s">
        <v>27</v>
      </c>
      <c r="K143" s="77" t="s">
        <v>27</v>
      </c>
      <c r="L143" s="77" t="s">
        <v>27</v>
      </c>
      <c r="M143" s="10"/>
      <c r="N143" s="10" t="str">
        <f>J143</f>
        <v>Proposed 09</v>
      </c>
      <c r="O143" s="11" t="str">
        <f>J143</f>
        <v>Proposed 09</v>
      </c>
      <c r="P143" s="11" t="str">
        <f>J143</f>
        <v>Proposed 09</v>
      </c>
      <c r="R143" s="10" t="str">
        <f>R$2</f>
        <v>2008</v>
      </c>
      <c r="S143" s="10" t="str">
        <f>S$2</f>
        <v>2008</v>
      </c>
      <c r="T143" s="10" t="str">
        <f>T$2</f>
        <v>2008</v>
      </c>
      <c r="U143" s="10"/>
      <c r="V143" s="11" t="s">
        <v>27</v>
      </c>
      <c r="W143" s="10" t="str">
        <f>W$2</f>
        <v>2008</v>
      </c>
      <c r="X143" s="142"/>
      <c r="Y143" s="142"/>
      <c r="Z143" s="142"/>
      <c r="AB143" s="142"/>
      <c r="AC143" s="142"/>
      <c r="AD143" s="142"/>
      <c r="AE143" s="9"/>
      <c r="AF143" s="142"/>
      <c r="AG143" s="142"/>
      <c r="AH143" s="142"/>
      <c r="AI143" s="9"/>
      <c r="AJ143" s="10"/>
      <c r="AL143" s="10"/>
      <c r="AM143" s="10"/>
      <c r="AN143" s="10"/>
      <c r="AP143" s="10"/>
      <c r="AQ143" s="10"/>
      <c r="AR143" s="10"/>
      <c r="AU143" s="10"/>
      <c r="AV143" s="10"/>
      <c r="AW143" s="10"/>
      <c r="AX143" s="10"/>
      <c r="AY143" s="10"/>
      <c r="BA143" s="1"/>
      <c r="BB143" s="2"/>
      <c r="BC143" s="2"/>
      <c r="BD143" s="2"/>
      <c r="DF143" s="142"/>
      <c r="DG143" s="142"/>
      <c r="DH143" s="142"/>
      <c r="DI143" s="142"/>
    </row>
    <row r="144" spans="1:113" ht="12.75">
      <c r="A144" s="9" t="s">
        <v>28</v>
      </c>
      <c r="B144" s="9" t="s">
        <v>29</v>
      </c>
      <c r="C144" s="9" t="s">
        <v>30</v>
      </c>
      <c r="D144" s="9" t="s">
        <v>31</v>
      </c>
      <c r="F144" s="9" t="s">
        <v>32</v>
      </c>
      <c r="G144" s="10" t="str">
        <f>G$3</f>
        <v>Prices</v>
      </c>
      <c r="H144" s="10" t="str">
        <f>H$3</f>
        <v>Prices</v>
      </c>
      <c r="I144" s="10" t="str">
        <f>I$3</f>
        <v>Prices</v>
      </c>
      <c r="J144" s="77" t="s">
        <v>33</v>
      </c>
      <c r="K144" s="77" t="s">
        <v>33</v>
      </c>
      <c r="L144" s="77" t="s">
        <v>33</v>
      </c>
      <c r="M144" s="10"/>
      <c r="N144" s="12" t="s">
        <v>0</v>
      </c>
      <c r="O144" s="12" t="s">
        <v>0</v>
      </c>
      <c r="P144" s="12" t="s">
        <v>0</v>
      </c>
      <c r="R144" s="10" t="str">
        <f>R$3</f>
        <v>Revenue</v>
      </c>
      <c r="S144" s="10" t="str">
        <f>S$3</f>
        <v>Revenue</v>
      </c>
      <c r="T144" s="10" t="str">
        <f>T$3</f>
        <v>Revenue</v>
      </c>
      <c r="U144" s="10"/>
      <c r="V144" s="12" t="s">
        <v>0</v>
      </c>
      <c r="W144" s="10" t="str">
        <f>W$3</f>
        <v>Revenue</v>
      </c>
      <c r="X144" s="142"/>
      <c r="Y144" s="142"/>
      <c r="Z144" s="142"/>
      <c r="AB144" s="142"/>
      <c r="AC144" s="142"/>
      <c r="AD144" s="142"/>
      <c r="AE144" s="9"/>
      <c r="AF144" s="142"/>
      <c r="AG144" s="142"/>
      <c r="AH144" s="142"/>
      <c r="AI144" s="9"/>
      <c r="AJ144" s="12"/>
      <c r="AL144" s="10"/>
      <c r="AM144" s="10"/>
      <c r="AN144" s="10"/>
      <c r="AP144" s="10"/>
      <c r="AQ144" s="10"/>
      <c r="AR144" s="10"/>
      <c r="AU144" s="10"/>
      <c r="AV144" s="10"/>
      <c r="AW144" s="10"/>
      <c r="AX144" s="10"/>
      <c r="AY144" s="10"/>
      <c r="BA144" s="1"/>
      <c r="BB144" s="2"/>
      <c r="BC144" s="2"/>
      <c r="BD144" s="2"/>
      <c r="DF144" s="9"/>
      <c r="DG144" s="9"/>
      <c r="DH144" s="9"/>
      <c r="DI144" s="9"/>
    </row>
    <row r="145" spans="1:113" ht="12.75">
      <c r="A145" s="1"/>
      <c r="B145" s="1"/>
      <c r="C145" s="1"/>
      <c r="D145" s="1"/>
      <c r="F145" s="1"/>
      <c r="G145" s="13" t="s">
        <v>34</v>
      </c>
      <c r="H145" s="13" t="s">
        <v>35</v>
      </c>
      <c r="I145" s="13" t="s">
        <v>90</v>
      </c>
      <c r="J145" s="78" t="s">
        <v>34</v>
      </c>
      <c r="K145" s="78" t="s">
        <v>35</v>
      </c>
      <c r="L145" s="13" t="s">
        <v>90</v>
      </c>
      <c r="M145" s="13"/>
      <c r="N145" s="13" t="s">
        <v>34</v>
      </c>
      <c r="O145" s="13" t="s">
        <v>35</v>
      </c>
      <c r="P145" s="13" t="s">
        <v>90</v>
      </c>
      <c r="R145" s="13" t="s">
        <v>34</v>
      </c>
      <c r="S145" s="13" t="s">
        <v>35</v>
      </c>
      <c r="T145" s="13" t="s">
        <v>90</v>
      </c>
      <c r="U145" s="13"/>
      <c r="V145" s="13" t="s">
        <v>36</v>
      </c>
      <c r="W145" s="13" t="s">
        <v>36</v>
      </c>
      <c r="X145" s="13"/>
      <c r="Y145" s="13"/>
      <c r="Z145" s="13"/>
      <c r="AB145" s="13"/>
      <c r="AC145" s="13"/>
      <c r="AD145" s="13"/>
      <c r="AE145" s="13"/>
      <c r="AF145" s="13"/>
      <c r="AG145" s="13"/>
      <c r="AH145" s="13"/>
      <c r="AI145" s="13"/>
      <c r="AJ145" s="13"/>
      <c r="AL145" s="13"/>
      <c r="AM145" s="13"/>
      <c r="AN145" s="13"/>
      <c r="AP145" s="13"/>
      <c r="AQ145" s="13"/>
      <c r="AR145" s="13"/>
      <c r="AU145" s="37"/>
      <c r="AV145" s="37"/>
      <c r="AW145" s="37"/>
      <c r="AX145" s="37"/>
      <c r="AY145" s="37"/>
      <c r="BA145" s="1"/>
      <c r="BB145" s="2"/>
      <c r="BC145" s="2"/>
      <c r="BD145" s="2"/>
      <c r="DF145" s="1"/>
      <c r="DG145" s="1"/>
      <c r="DH145" s="1"/>
      <c r="DI145" s="1"/>
    </row>
    <row r="146" spans="1:113" ht="12.75">
      <c r="A146" s="1">
        <v>1</v>
      </c>
      <c r="B146" s="2">
        <v>84209222.87234151</v>
      </c>
      <c r="C146" s="2">
        <v>284946.6028832672</v>
      </c>
      <c r="D146" s="2">
        <v>45275.71854900391</v>
      </c>
      <c r="F146" s="1">
        <v>1</v>
      </c>
      <c r="G146" s="16">
        <v>0.94</v>
      </c>
      <c r="H146" s="16">
        <f aca="true" t="shared" si="29" ref="H146:I148">H76</f>
        <v>1.2</v>
      </c>
      <c r="I146" s="16">
        <f t="shared" si="29"/>
        <v>1.4</v>
      </c>
      <c r="J146" s="33">
        <v>0.98</v>
      </c>
      <c r="K146" s="33">
        <v>1.24</v>
      </c>
      <c r="L146" s="33">
        <v>1.44</v>
      </c>
      <c r="M146" s="4"/>
      <c r="N146" s="5">
        <f aca="true" t="shared" si="30" ref="N146:P168">B146*J146</f>
        <v>82525038.41489469</v>
      </c>
      <c r="O146" s="5">
        <f t="shared" si="30"/>
        <v>353333.78757525136</v>
      </c>
      <c r="P146" s="5">
        <f t="shared" si="30"/>
        <v>65197.03471056563</v>
      </c>
      <c r="Q146" s="4"/>
      <c r="R146" s="5">
        <f aca="true" t="shared" si="31" ref="R146:T162">B146*G146</f>
        <v>79156669.50000101</v>
      </c>
      <c r="S146" s="5">
        <f t="shared" si="31"/>
        <v>341935.9234599206</v>
      </c>
      <c r="T146" s="5">
        <f t="shared" si="31"/>
        <v>63386.005968605474</v>
      </c>
      <c r="U146" s="5"/>
      <c r="V146" s="5">
        <f>SUM(N146:P146)</f>
        <v>82943569.2371805</v>
      </c>
      <c r="W146" s="5">
        <f aca="true" t="shared" si="32" ref="W146:W168">SUM(R146:T146)</f>
        <v>79561991.42942953</v>
      </c>
      <c r="X146" s="4"/>
      <c r="Y146" s="4"/>
      <c r="Z146" s="4"/>
      <c r="AB146" s="18"/>
      <c r="AC146" s="18"/>
      <c r="AD146" s="18"/>
      <c r="AE146" s="18"/>
      <c r="AF146" s="5"/>
      <c r="AG146" s="5"/>
      <c r="AH146" s="5"/>
      <c r="AI146" s="5"/>
      <c r="AJ146" s="5"/>
      <c r="AL146" s="4"/>
      <c r="AM146" s="4"/>
      <c r="AN146" s="4"/>
      <c r="AP146" s="3"/>
      <c r="AU146" s="5"/>
      <c r="AV146" s="5"/>
      <c r="AW146" s="5"/>
      <c r="AX146" s="5"/>
      <c r="AY146" s="5"/>
      <c r="BA146" s="1"/>
      <c r="BB146" s="2"/>
      <c r="BC146" s="2"/>
      <c r="BD146" s="2"/>
      <c r="DF146" s="1"/>
      <c r="DG146" s="2"/>
      <c r="DH146" s="2"/>
      <c r="DI146" s="2"/>
    </row>
    <row r="147" spans="1:113" ht="12.75">
      <c r="A147" s="1">
        <v>2</v>
      </c>
      <c r="B147" s="2">
        <v>7474934.928880391</v>
      </c>
      <c r="C147" s="2">
        <v>637836.6465310984</v>
      </c>
      <c r="D147" s="2">
        <v>154650.96846673999</v>
      </c>
      <c r="F147" s="1">
        <v>2</v>
      </c>
      <c r="G147" s="16">
        <v>1.74</v>
      </c>
      <c r="H147" s="16">
        <f t="shared" si="29"/>
        <v>2</v>
      </c>
      <c r="I147" s="16">
        <f t="shared" si="29"/>
        <v>2.2</v>
      </c>
      <c r="J147" s="33">
        <v>1.82</v>
      </c>
      <c r="K147" s="33">
        <v>2.08</v>
      </c>
      <c r="L147" s="33">
        <v>2.28</v>
      </c>
      <c r="M147" s="4"/>
      <c r="N147" s="5">
        <f t="shared" si="30"/>
        <v>13604381.570562312</v>
      </c>
      <c r="O147" s="5">
        <f t="shared" si="30"/>
        <v>1326700.2247846848</v>
      </c>
      <c r="P147" s="5">
        <f t="shared" si="30"/>
        <v>352604.20810416713</v>
      </c>
      <c r="Q147" s="4"/>
      <c r="R147" s="5">
        <f t="shared" si="31"/>
        <v>13006386.77625188</v>
      </c>
      <c r="S147" s="5">
        <f t="shared" si="31"/>
        <v>1275673.2930621968</v>
      </c>
      <c r="T147" s="5">
        <f t="shared" si="31"/>
        <v>340232.130626828</v>
      </c>
      <c r="U147" s="5"/>
      <c r="V147" s="5">
        <f aca="true" t="shared" si="33" ref="V147:V168">SUM(N147:P147)</f>
        <v>15283686.003451165</v>
      </c>
      <c r="W147" s="5">
        <f t="shared" si="32"/>
        <v>14622292.199940905</v>
      </c>
      <c r="X147" s="4"/>
      <c r="Y147" s="4"/>
      <c r="Z147" s="4"/>
      <c r="AB147" s="18"/>
      <c r="AC147" s="18"/>
      <c r="AD147" s="18"/>
      <c r="AE147" s="18"/>
      <c r="AF147" s="5"/>
      <c r="AG147" s="5"/>
      <c r="AH147" s="5"/>
      <c r="AJ147" s="5"/>
      <c r="AL147" s="4"/>
      <c r="AM147" s="4"/>
      <c r="AN147" s="4"/>
      <c r="AP147" s="3"/>
      <c r="AU147" s="5"/>
      <c r="AV147" s="5"/>
      <c r="AW147" s="5"/>
      <c r="AX147" s="5"/>
      <c r="AY147" s="5"/>
      <c r="BA147" s="1"/>
      <c r="BB147" s="2"/>
      <c r="BC147" s="2"/>
      <c r="BD147" s="2"/>
      <c r="DF147" s="1"/>
      <c r="DG147" s="2"/>
      <c r="DH147" s="2"/>
      <c r="DI147" s="2"/>
    </row>
    <row r="148" spans="1:113" ht="12.75">
      <c r="A148" s="1">
        <v>3</v>
      </c>
      <c r="B148" s="2">
        <v>2186032.6608923357</v>
      </c>
      <c r="C148" s="2">
        <v>387124.1440567593</v>
      </c>
      <c r="D148" s="2">
        <v>172036.87967380142</v>
      </c>
      <c r="F148" s="1">
        <v>3</v>
      </c>
      <c r="G148" s="16">
        <v>2.54</v>
      </c>
      <c r="H148" s="16">
        <f t="shared" si="29"/>
        <v>2.8</v>
      </c>
      <c r="I148" s="16">
        <f t="shared" si="29"/>
        <v>3</v>
      </c>
      <c r="J148" s="33">
        <v>2.66</v>
      </c>
      <c r="K148" s="33">
        <v>2.92</v>
      </c>
      <c r="L148" s="33">
        <v>3.12</v>
      </c>
      <c r="M148" s="4"/>
      <c r="N148" s="5">
        <f t="shared" si="30"/>
        <v>5814846.877973613</v>
      </c>
      <c r="O148" s="5">
        <f t="shared" si="30"/>
        <v>1130402.5006457372</v>
      </c>
      <c r="P148" s="5">
        <f t="shared" si="30"/>
        <v>536755.0645822604</v>
      </c>
      <c r="Q148" s="4"/>
      <c r="R148" s="5">
        <f t="shared" si="31"/>
        <v>5552522.958666532</v>
      </c>
      <c r="S148" s="5">
        <f t="shared" si="31"/>
        <v>1083947.603358926</v>
      </c>
      <c r="T148" s="5">
        <f t="shared" si="31"/>
        <v>516110.63902140426</v>
      </c>
      <c r="U148" s="5"/>
      <c r="V148" s="5">
        <f t="shared" si="33"/>
        <v>7482004.443201611</v>
      </c>
      <c r="W148" s="5">
        <f t="shared" si="32"/>
        <v>7152581.201046863</v>
      </c>
      <c r="X148" s="4"/>
      <c r="Y148" s="4"/>
      <c r="Z148" s="4"/>
      <c r="AB148" s="18"/>
      <c r="AC148" s="18"/>
      <c r="AD148" s="18"/>
      <c r="AE148" s="18"/>
      <c r="AF148" s="5"/>
      <c r="AG148" s="5"/>
      <c r="AH148" s="5"/>
      <c r="AI148" s="22"/>
      <c r="AJ148" s="5"/>
      <c r="AL148" s="4"/>
      <c r="AM148" s="4"/>
      <c r="AN148" s="4"/>
      <c r="AP148" s="3"/>
      <c r="AU148" s="5"/>
      <c r="AV148" s="5"/>
      <c r="AW148" s="5"/>
      <c r="AX148" s="5"/>
      <c r="AY148" s="5"/>
      <c r="BA148" s="1"/>
      <c r="BB148" s="2"/>
      <c r="BC148" s="2"/>
      <c r="BD148" s="2"/>
      <c r="DF148" s="1"/>
      <c r="DG148" s="2"/>
      <c r="DH148" s="2"/>
      <c r="DI148" s="2"/>
    </row>
    <row r="149" spans="1:113" ht="12.75">
      <c r="A149" s="1">
        <v>3.5</v>
      </c>
      <c r="B149" s="2">
        <v>17907.686804012268</v>
      </c>
      <c r="C149" s="2">
        <v>0</v>
      </c>
      <c r="D149" s="2">
        <v>0</v>
      </c>
      <c r="F149" s="1">
        <v>3.5</v>
      </c>
      <c r="G149" s="16">
        <v>3.34</v>
      </c>
      <c r="H149" s="16"/>
      <c r="I149" s="16"/>
      <c r="J149" s="33">
        <v>3.5</v>
      </c>
      <c r="K149" s="33"/>
      <c r="L149" s="33"/>
      <c r="M149" s="4"/>
      <c r="N149" s="5">
        <f t="shared" si="30"/>
        <v>62676.90381404294</v>
      </c>
      <c r="O149" s="5">
        <f t="shared" si="30"/>
        <v>0</v>
      </c>
      <c r="P149" s="5">
        <f t="shared" si="30"/>
        <v>0</v>
      </c>
      <c r="Q149" s="4"/>
      <c r="R149" s="5">
        <f t="shared" si="31"/>
        <v>59811.67392540097</v>
      </c>
      <c r="S149" s="5">
        <f t="shared" si="31"/>
        <v>0</v>
      </c>
      <c r="T149" s="5">
        <f t="shared" si="31"/>
        <v>0</v>
      </c>
      <c r="U149" s="5"/>
      <c r="V149" s="5">
        <f t="shared" si="33"/>
        <v>62676.90381404294</v>
      </c>
      <c r="W149" s="5">
        <f t="shared" si="32"/>
        <v>59811.67392540097</v>
      </c>
      <c r="X149" s="4"/>
      <c r="Y149" s="4"/>
      <c r="Z149" s="4"/>
      <c r="AB149" s="18"/>
      <c r="AC149" s="18"/>
      <c r="AD149" s="18"/>
      <c r="AE149" s="18"/>
      <c r="AF149" s="5"/>
      <c r="AG149" s="5"/>
      <c r="AH149" s="5"/>
      <c r="AI149" s="22"/>
      <c r="AJ149" s="5"/>
      <c r="AL149" s="4"/>
      <c r="AM149" s="4"/>
      <c r="AN149" s="4"/>
      <c r="AP149" s="3"/>
      <c r="AU149" s="5"/>
      <c r="AV149" s="5"/>
      <c r="AW149" s="5"/>
      <c r="AX149" s="5"/>
      <c r="AY149" s="5"/>
      <c r="BA149" s="1"/>
      <c r="BB149" s="2"/>
      <c r="BC149" s="2"/>
      <c r="BD149" s="2"/>
      <c r="DF149" s="1"/>
      <c r="DG149" s="2"/>
      <c r="DH149" s="2"/>
      <c r="DI149" s="2"/>
    </row>
    <row r="150" spans="1:113" ht="12.75">
      <c r="A150" s="1">
        <v>4</v>
      </c>
      <c r="B150" s="2"/>
      <c r="C150" s="2">
        <v>1966815.7930455836</v>
      </c>
      <c r="D150" s="2">
        <v>225570.96095648204</v>
      </c>
      <c r="F150" s="1">
        <v>4</v>
      </c>
      <c r="G150" s="16"/>
      <c r="H150" s="16">
        <f aca="true" t="shared" si="34" ref="H150:I165">H80</f>
        <v>3.6</v>
      </c>
      <c r="I150" s="16">
        <f t="shared" si="34"/>
        <v>3.8000000000000003</v>
      </c>
      <c r="J150" s="33"/>
      <c r="K150" s="33">
        <v>3.76</v>
      </c>
      <c r="L150" s="33">
        <v>3.96</v>
      </c>
      <c r="M150" s="4"/>
      <c r="N150" s="5">
        <f t="shared" si="30"/>
        <v>0</v>
      </c>
      <c r="O150" s="5">
        <f t="shared" si="30"/>
        <v>7395227.381851394</v>
      </c>
      <c r="P150" s="5">
        <f t="shared" si="30"/>
        <v>893261.0053876688</v>
      </c>
      <c r="Q150" s="4"/>
      <c r="R150" s="5">
        <f t="shared" si="31"/>
        <v>0</v>
      </c>
      <c r="S150" s="5">
        <f t="shared" si="31"/>
        <v>7080536.854964102</v>
      </c>
      <c r="T150" s="5">
        <f t="shared" si="31"/>
        <v>857169.6516346318</v>
      </c>
      <c r="U150" s="5"/>
      <c r="V150" s="5">
        <f t="shared" si="33"/>
        <v>8288488.387239062</v>
      </c>
      <c r="W150" s="5">
        <f t="shared" si="32"/>
        <v>7937706.506598733</v>
      </c>
      <c r="X150" s="4"/>
      <c r="Y150" s="4"/>
      <c r="Z150" s="4"/>
      <c r="AB150" s="18"/>
      <c r="AC150" s="18"/>
      <c r="AD150" s="18"/>
      <c r="AE150" s="18"/>
      <c r="AF150" s="5"/>
      <c r="AG150" s="5"/>
      <c r="AH150" s="5"/>
      <c r="AI150" s="22"/>
      <c r="AJ150" s="5"/>
      <c r="AL150" s="4"/>
      <c r="AM150" s="4"/>
      <c r="AN150" s="4"/>
      <c r="AP150" s="3"/>
      <c r="AU150" s="5"/>
      <c r="AV150" s="5"/>
      <c r="AW150" s="5"/>
      <c r="AX150" s="5"/>
      <c r="AY150" s="5"/>
      <c r="BA150" s="1"/>
      <c r="BB150" s="2"/>
      <c r="BC150" s="2"/>
      <c r="BD150" s="2"/>
      <c r="DF150" s="1"/>
      <c r="DG150" s="2"/>
      <c r="DH150" s="2"/>
      <c r="DI150" s="2"/>
    </row>
    <row r="151" spans="1:113" ht="12.75">
      <c r="A151" s="1">
        <v>5</v>
      </c>
      <c r="B151" s="2"/>
      <c r="C151" s="2">
        <v>1475790.7765304432</v>
      </c>
      <c r="D151" s="2">
        <v>225922.93609477486</v>
      </c>
      <c r="F151" s="1">
        <v>5</v>
      </c>
      <c r="G151" s="16"/>
      <c r="H151" s="16">
        <f t="shared" si="34"/>
        <v>4.4</v>
      </c>
      <c r="I151" s="16">
        <f t="shared" si="34"/>
        <v>4.6000000000000005</v>
      </c>
      <c r="J151" s="33"/>
      <c r="K151" s="33">
        <v>4.6</v>
      </c>
      <c r="L151" s="33">
        <v>4.8</v>
      </c>
      <c r="M151" s="4"/>
      <c r="N151" s="5">
        <f t="shared" si="30"/>
        <v>0</v>
      </c>
      <c r="O151" s="5">
        <f t="shared" si="30"/>
        <v>6788637.572040038</v>
      </c>
      <c r="P151" s="5">
        <f t="shared" si="30"/>
        <v>1084430.0932549194</v>
      </c>
      <c r="Q151" s="4"/>
      <c r="R151" s="5">
        <v>0</v>
      </c>
      <c r="S151" s="5">
        <f aca="true" t="shared" si="35" ref="S151:S168">(B151+C151)*H151</f>
        <v>6493479.41673395</v>
      </c>
      <c r="T151" s="5">
        <f t="shared" si="31"/>
        <v>1039245.5060359645</v>
      </c>
      <c r="U151" s="5"/>
      <c r="V151" s="5">
        <f t="shared" si="33"/>
        <v>7873067.665294957</v>
      </c>
      <c r="W151" s="5">
        <f t="shared" si="32"/>
        <v>7532724.922769915</v>
      </c>
      <c r="X151" s="4"/>
      <c r="Y151" s="4"/>
      <c r="Z151" s="4"/>
      <c r="AB151" s="18"/>
      <c r="AC151" s="18"/>
      <c r="AD151" s="18"/>
      <c r="AE151" s="18"/>
      <c r="AF151" s="5"/>
      <c r="AG151" s="5"/>
      <c r="AH151" s="5"/>
      <c r="AI151" s="22"/>
      <c r="AJ151" s="5"/>
      <c r="AL151" s="4"/>
      <c r="AM151" s="4"/>
      <c r="AN151" s="4"/>
      <c r="AP151" s="3"/>
      <c r="AQ151" s="3"/>
      <c r="AR151" s="3"/>
      <c r="AU151" s="5"/>
      <c r="AV151" s="5"/>
      <c r="AW151" s="5"/>
      <c r="AX151" s="5"/>
      <c r="AY151" s="5"/>
      <c r="BA151" s="1"/>
      <c r="BB151" s="2"/>
      <c r="BC151" s="2"/>
      <c r="BD151" s="2"/>
      <c r="DF151" s="1"/>
      <c r="DG151" s="2"/>
      <c r="DH151" s="2"/>
      <c r="DI151" s="2"/>
    </row>
    <row r="152" spans="1:113" ht="12.75">
      <c r="A152" s="1">
        <v>6</v>
      </c>
      <c r="B152" s="2"/>
      <c r="C152" s="2">
        <v>1033201.8957979694</v>
      </c>
      <c r="D152" s="2">
        <v>169274.18528219097</v>
      </c>
      <c r="F152" s="1">
        <v>6</v>
      </c>
      <c r="G152" s="16"/>
      <c r="H152" s="16">
        <f t="shared" si="34"/>
        <v>5.2</v>
      </c>
      <c r="I152" s="16">
        <f t="shared" si="34"/>
        <v>5.4</v>
      </c>
      <c r="J152" s="33"/>
      <c r="K152" s="33">
        <v>5.44</v>
      </c>
      <c r="L152" s="33">
        <v>5.64</v>
      </c>
      <c r="M152" s="4"/>
      <c r="N152" s="5">
        <f t="shared" si="30"/>
        <v>0</v>
      </c>
      <c r="O152" s="5">
        <f t="shared" si="30"/>
        <v>5620618.313140954</v>
      </c>
      <c r="P152" s="5">
        <f t="shared" si="30"/>
        <v>954706.404991557</v>
      </c>
      <c r="Q152" s="4"/>
      <c r="R152" s="5">
        <v>0</v>
      </c>
      <c r="S152" s="5">
        <f t="shared" si="35"/>
        <v>5372649.858149441</v>
      </c>
      <c r="T152" s="5">
        <f t="shared" si="31"/>
        <v>914080.6005238313</v>
      </c>
      <c r="U152" s="5"/>
      <c r="V152" s="5">
        <f t="shared" si="33"/>
        <v>6575324.718132511</v>
      </c>
      <c r="W152" s="5">
        <f t="shared" si="32"/>
        <v>6286730.458673272</v>
      </c>
      <c r="X152" s="4"/>
      <c r="Y152" s="4"/>
      <c r="Z152" s="4"/>
      <c r="AB152" s="18"/>
      <c r="AC152" s="18"/>
      <c r="AD152" s="18"/>
      <c r="AE152" s="18"/>
      <c r="AF152" s="5"/>
      <c r="AG152" s="5"/>
      <c r="AH152" s="5"/>
      <c r="AI152" s="22"/>
      <c r="AJ152" s="5"/>
      <c r="AL152" s="4"/>
      <c r="AM152" s="4"/>
      <c r="AN152" s="4"/>
      <c r="AQ152" s="3"/>
      <c r="AR152" s="3"/>
      <c r="AU152" s="5"/>
      <c r="AV152" s="5"/>
      <c r="AW152" s="5"/>
      <c r="AX152" s="5"/>
      <c r="AY152" s="5"/>
      <c r="BA152" s="1"/>
      <c r="BB152" s="2"/>
      <c r="BC152" s="2"/>
      <c r="BD152" s="2"/>
      <c r="DF152" s="1"/>
      <c r="DG152" s="2"/>
      <c r="DH152" s="2"/>
      <c r="DI152" s="2"/>
    </row>
    <row r="153" spans="1:113" ht="12.75">
      <c r="A153" s="1">
        <v>7</v>
      </c>
      <c r="B153" s="2"/>
      <c r="C153" s="2">
        <v>739104.5845063314</v>
      </c>
      <c r="D153" s="2">
        <v>170379.24923131656</v>
      </c>
      <c r="F153" s="1">
        <v>7</v>
      </c>
      <c r="G153" s="16"/>
      <c r="H153" s="16">
        <f t="shared" si="34"/>
        <v>6</v>
      </c>
      <c r="I153" s="16">
        <f t="shared" si="34"/>
        <v>6.2</v>
      </c>
      <c r="J153" s="33"/>
      <c r="K153" s="33">
        <v>6.28</v>
      </c>
      <c r="L153" s="33">
        <v>6.48</v>
      </c>
      <c r="M153" s="4"/>
      <c r="N153" s="5">
        <f t="shared" si="30"/>
        <v>0</v>
      </c>
      <c r="O153" s="5">
        <f t="shared" si="30"/>
        <v>4641576.790699761</v>
      </c>
      <c r="P153" s="5">
        <f t="shared" si="30"/>
        <v>1104057.5350189314</v>
      </c>
      <c r="Q153" s="4"/>
      <c r="R153" s="5">
        <v>0</v>
      </c>
      <c r="S153" s="5">
        <f t="shared" si="35"/>
        <v>4434627.507037988</v>
      </c>
      <c r="T153" s="5">
        <f t="shared" si="31"/>
        <v>1056351.3452341626</v>
      </c>
      <c r="U153" s="5"/>
      <c r="V153" s="5">
        <f t="shared" si="33"/>
        <v>5745634.3257186925</v>
      </c>
      <c r="W153" s="5">
        <f t="shared" si="32"/>
        <v>5490978.852272151</v>
      </c>
      <c r="X153" s="4"/>
      <c r="Y153" s="4"/>
      <c r="Z153" s="4"/>
      <c r="AB153" s="18"/>
      <c r="AC153" s="18"/>
      <c r="AD153" s="18"/>
      <c r="AE153" s="18"/>
      <c r="AF153" s="5"/>
      <c r="AG153" s="5"/>
      <c r="AH153" s="5"/>
      <c r="AJ153" s="5"/>
      <c r="AL153" s="4"/>
      <c r="AM153" s="4"/>
      <c r="AN153" s="4"/>
      <c r="AQ153" s="3"/>
      <c r="AR153" s="3"/>
      <c r="AU153" s="5"/>
      <c r="AV153" s="5"/>
      <c r="AW153" s="5"/>
      <c r="AX153" s="5"/>
      <c r="AY153" s="5"/>
      <c r="BA153" s="1"/>
      <c r="BB153" s="2"/>
      <c r="BC153" s="2"/>
      <c r="BD153" s="2"/>
      <c r="DF153" s="1"/>
      <c r="DG153" s="2"/>
      <c r="DH153" s="2"/>
      <c r="DI153" s="2"/>
    </row>
    <row r="154" spans="1:113" ht="12.75">
      <c r="A154" s="1">
        <v>8</v>
      </c>
      <c r="B154" s="2"/>
      <c r="C154" s="2">
        <v>695546.528504779</v>
      </c>
      <c r="D154" s="2">
        <v>137751.28177042544</v>
      </c>
      <c r="F154" s="1">
        <v>8</v>
      </c>
      <c r="G154" s="16"/>
      <c r="H154" s="16">
        <f t="shared" si="34"/>
        <v>6.8</v>
      </c>
      <c r="I154" s="16">
        <f t="shared" si="34"/>
        <v>7</v>
      </c>
      <c r="J154" s="33"/>
      <c r="K154" s="33">
        <v>7.12</v>
      </c>
      <c r="L154" s="33">
        <v>7.32</v>
      </c>
      <c r="M154" s="4"/>
      <c r="N154" s="5">
        <f t="shared" si="30"/>
        <v>0</v>
      </c>
      <c r="O154" s="5">
        <f t="shared" si="30"/>
        <v>4952291.282954026</v>
      </c>
      <c r="P154" s="5">
        <f t="shared" si="30"/>
        <v>1008339.3825595143</v>
      </c>
      <c r="Q154" s="4"/>
      <c r="R154" s="5">
        <v>0</v>
      </c>
      <c r="S154" s="5">
        <f t="shared" si="35"/>
        <v>4729716.393832497</v>
      </c>
      <c r="T154" s="5">
        <f t="shared" si="31"/>
        <v>964258.9723929781</v>
      </c>
      <c r="U154" s="5"/>
      <c r="V154" s="5">
        <f t="shared" si="33"/>
        <v>5960630.665513541</v>
      </c>
      <c r="W154" s="5">
        <f t="shared" si="32"/>
        <v>5693975.366225475</v>
      </c>
      <c r="X154" s="4"/>
      <c r="Y154" s="4"/>
      <c r="Z154" s="4"/>
      <c r="AB154" s="18"/>
      <c r="AC154" s="18"/>
      <c r="AD154" s="18"/>
      <c r="AE154" s="18"/>
      <c r="AF154" s="5"/>
      <c r="AG154" s="5"/>
      <c r="AH154" s="5"/>
      <c r="AJ154" s="5"/>
      <c r="AL154" s="4"/>
      <c r="AM154" s="4"/>
      <c r="AN154" s="4"/>
      <c r="AQ154" s="3"/>
      <c r="AR154" s="3"/>
      <c r="AU154" s="5"/>
      <c r="AV154" s="5"/>
      <c r="AW154" s="5"/>
      <c r="AX154" s="5"/>
      <c r="AY154" s="5"/>
      <c r="BA154" s="1"/>
      <c r="BB154" s="2"/>
      <c r="BC154" s="2"/>
      <c r="BD154" s="2"/>
      <c r="DF154" s="1"/>
      <c r="DG154" s="2"/>
      <c r="DH154" s="2"/>
      <c r="DI154" s="2"/>
    </row>
    <row r="155" spans="1:113" ht="12.75">
      <c r="A155" s="1">
        <v>12</v>
      </c>
      <c r="B155" s="2"/>
      <c r="C155" s="2">
        <v>1831208.746031918</v>
      </c>
      <c r="D155" s="2">
        <v>433368.37483016064</v>
      </c>
      <c r="F155" s="1">
        <v>12</v>
      </c>
      <c r="G155" s="16"/>
      <c r="H155" s="16">
        <f t="shared" si="34"/>
        <v>8.45</v>
      </c>
      <c r="I155" s="16">
        <f t="shared" si="34"/>
        <v>8.649999999999999</v>
      </c>
      <c r="K155" s="33">
        <v>8.84</v>
      </c>
      <c r="L155" s="33">
        <v>9.04</v>
      </c>
      <c r="M155" s="4"/>
      <c r="N155" s="5">
        <f t="shared" si="30"/>
        <v>0</v>
      </c>
      <c r="O155" s="5">
        <f t="shared" si="30"/>
        <v>16187885.314922156</v>
      </c>
      <c r="P155" s="5">
        <f t="shared" si="30"/>
        <v>3917650.1084646517</v>
      </c>
      <c r="Q155" s="4"/>
      <c r="R155" s="5">
        <v>0</v>
      </c>
      <c r="S155" s="5">
        <f t="shared" si="35"/>
        <v>15473713.903969707</v>
      </c>
      <c r="T155" s="5">
        <f t="shared" si="31"/>
        <v>3748636.442280889</v>
      </c>
      <c r="U155" s="5"/>
      <c r="V155" s="5">
        <f t="shared" si="33"/>
        <v>20105535.42338681</v>
      </c>
      <c r="W155" s="5">
        <f t="shared" si="32"/>
        <v>19222350.346250597</v>
      </c>
      <c r="X155" s="4"/>
      <c r="Y155" s="4"/>
      <c r="Z155" s="4"/>
      <c r="AB155" s="18"/>
      <c r="AC155" s="18"/>
      <c r="AD155" s="18"/>
      <c r="AE155" s="18"/>
      <c r="AF155" s="5"/>
      <c r="AG155" s="5"/>
      <c r="AH155" s="5"/>
      <c r="AJ155" s="5"/>
      <c r="AL155" s="4"/>
      <c r="AM155" s="4"/>
      <c r="AN155" s="4"/>
      <c r="AQ155" s="3"/>
      <c r="AR155" s="3"/>
      <c r="AU155" s="5"/>
      <c r="AV155" s="5"/>
      <c r="AW155" s="5"/>
      <c r="AX155" s="5"/>
      <c r="AY155" s="5"/>
      <c r="BA155" s="1"/>
      <c r="BB155" s="2"/>
      <c r="BC155" s="2"/>
      <c r="BD155" s="2"/>
      <c r="DF155" s="1"/>
      <c r="DG155" s="2"/>
      <c r="DH155" s="2"/>
      <c r="DI155" s="2"/>
    </row>
    <row r="156" spans="1:113" ht="12.75">
      <c r="A156" s="1">
        <v>16</v>
      </c>
      <c r="B156" s="2"/>
      <c r="C156" s="2">
        <v>1090078.2341781622</v>
      </c>
      <c r="D156" s="2">
        <v>340753.13204116386</v>
      </c>
      <c r="F156" s="1">
        <v>16</v>
      </c>
      <c r="G156" s="16"/>
      <c r="H156" s="16">
        <f t="shared" si="34"/>
        <v>10.1</v>
      </c>
      <c r="I156" s="16">
        <f t="shared" si="34"/>
        <v>10.299999999999999</v>
      </c>
      <c r="J156" s="33"/>
      <c r="K156" s="33">
        <v>10.56</v>
      </c>
      <c r="L156" s="33">
        <v>10.76</v>
      </c>
      <c r="M156" s="4"/>
      <c r="N156" s="5">
        <f t="shared" si="30"/>
        <v>0</v>
      </c>
      <c r="O156" s="5">
        <f t="shared" si="30"/>
        <v>11511226.152921394</v>
      </c>
      <c r="P156" s="5">
        <f t="shared" si="30"/>
        <v>3666503.700762923</v>
      </c>
      <c r="R156" s="5">
        <v>0</v>
      </c>
      <c r="S156" s="5">
        <f t="shared" si="35"/>
        <v>11009790.165199438</v>
      </c>
      <c r="T156" s="5">
        <f t="shared" si="31"/>
        <v>3509757.2600239874</v>
      </c>
      <c r="U156" s="5"/>
      <c r="V156" s="5">
        <f t="shared" si="33"/>
        <v>15177729.853684317</v>
      </c>
      <c r="W156" s="5">
        <f t="shared" si="32"/>
        <v>14519547.425223425</v>
      </c>
      <c r="X156" s="4"/>
      <c r="Y156" s="4"/>
      <c r="Z156" s="4"/>
      <c r="AB156" s="18"/>
      <c r="AC156" s="18"/>
      <c r="AD156" s="18"/>
      <c r="AE156" s="18"/>
      <c r="AF156" s="5"/>
      <c r="AG156" s="5"/>
      <c r="AH156" s="5"/>
      <c r="AJ156" s="5"/>
      <c r="AL156" s="4"/>
      <c r="AM156" s="4"/>
      <c r="AN156" s="4"/>
      <c r="AQ156" s="3"/>
      <c r="AR156" s="3"/>
      <c r="AU156" s="5"/>
      <c r="AV156" s="5"/>
      <c r="AW156" s="5"/>
      <c r="AX156" s="5"/>
      <c r="AY156" s="5"/>
      <c r="BA156" s="1"/>
      <c r="BB156" s="2"/>
      <c r="BC156" s="2"/>
      <c r="BD156" s="2"/>
      <c r="DF156" s="1"/>
      <c r="DG156" s="2"/>
      <c r="DH156" s="2"/>
      <c r="DI156" s="2"/>
    </row>
    <row r="157" spans="1:113" ht="12.75">
      <c r="A157" s="1">
        <v>20</v>
      </c>
      <c r="B157" s="2"/>
      <c r="C157" s="2">
        <v>698356.7870245444</v>
      </c>
      <c r="D157" s="2">
        <v>260939.4896776564</v>
      </c>
      <c r="F157" s="1">
        <v>20</v>
      </c>
      <c r="G157" s="16"/>
      <c r="H157" s="16">
        <f t="shared" si="34"/>
        <v>11.75</v>
      </c>
      <c r="I157" s="16">
        <f t="shared" si="34"/>
        <v>11.95</v>
      </c>
      <c r="J157" s="33"/>
      <c r="K157" s="33">
        <v>12.28</v>
      </c>
      <c r="L157" s="33">
        <v>12.48</v>
      </c>
      <c r="M157" s="4"/>
      <c r="N157" s="5">
        <f t="shared" si="30"/>
        <v>0</v>
      </c>
      <c r="O157" s="5">
        <f t="shared" si="30"/>
        <v>8575821.344661405</v>
      </c>
      <c r="P157" s="5">
        <f t="shared" si="30"/>
        <v>3256524.831177152</v>
      </c>
      <c r="R157" s="5">
        <v>0</v>
      </c>
      <c r="S157" s="5">
        <f t="shared" si="35"/>
        <v>8205692.247538397</v>
      </c>
      <c r="T157" s="5">
        <f t="shared" si="31"/>
        <v>3118226.901647994</v>
      </c>
      <c r="U157" s="5"/>
      <c r="V157" s="5">
        <f t="shared" si="33"/>
        <v>11832346.175838558</v>
      </c>
      <c r="W157" s="5">
        <f t="shared" si="32"/>
        <v>11323919.149186391</v>
      </c>
      <c r="X157" s="4"/>
      <c r="Y157" s="4"/>
      <c r="Z157" s="4"/>
      <c r="AB157" s="18"/>
      <c r="AC157" s="18"/>
      <c r="AD157" s="18"/>
      <c r="AE157" s="18"/>
      <c r="AF157" s="5"/>
      <c r="AG157" s="5"/>
      <c r="AH157" s="5"/>
      <c r="AJ157" s="5"/>
      <c r="AL157" s="4"/>
      <c r="AM157" s="4"/>
      <c r="AN157" s="4"/>
      <c r="AQ157" s="3"/>
      <c r="AR157" s="3"/>
      <c r="AU157" s="5"/>
      <c r="AV157" s="5"/>
      <c r="AW157" s="5"/>
      <c r="AX157" s="5"/>
      <c r="AY157" s="5"/>
      <c r="BA157" s="1"/>
      <c r="BB157" s="2"/>
      <c r="BC157" s="2"/>
      <c r="BD157" s="2"/>
      <c r="DF157" s="1"/>
      <c r="DG157" s="2"/>
      <c r="DH157" s="2"/>
      <c r="DI157" s="2"/>
    </row>
    <row r="158" spans="1:113" ht="12.75">
      <c r="A158" s="1">
        <v>24</v>
      </c>
      <c r="B158" s="2"/>
      <c r="C158" s="2">
        <v>515824.18096598086</v>
      </c>
      <c r="D158" s="2">
        <v>177205.22392270924</v>
      </c>
      <c r="F158" s="1">
        <v>24</v>
      </c>
      <c r="G158" s="16"/>
      <c r="H158" s="16">
        <f t="shared" si="34"/>
        <v>13.4</v>
      </c>
      <c r="I158" s="16">
        <f t="shared" si="34"/>
        <v>13.6</v>
      </c>
      <c r="J158" s="33"/>
      <c r="K158" s="33">
        <v>14</v>
      </c>
      <c r="L158" s="33">
        <v>14.2</v>
      </c>
      <c r="M158" s="4"/>
      <c r="N158" s="5">
        <f t="shared" si="30"/>
        <v>0</v>
      </c>
      <c r="O158" s="5">
        <f t="shared" si="30"/>
        <v>7221538.533523732</v>
      </c>
      <c r="P158" s="5">
        <f t="shared" si="30"/>
        <v>2516314.179702471</v>
      </c>
      <c r="R158" s="5">
        <v>0</v>
      </c>
      <c r="S158" s="5">
        <f t="shared" si="35"/>
        <v>6912044.024944143</v>
      </c>
      <c r="T158" s="5">
        <f t="shared" si="31"/>
        <v>2409991.0453488454</v>
      </c>
      <c r="U158" s="5"/>
      <c r="V158" s="5">
        <f t="shared" si="33"/>
        <v>9737852.713226203</v>
      </c>
      <c r="W158" s="5">
        <f t="shared" si="32"/>
        <v>9322035.070292989</v>
      </c>
      <c r="X158" s="4"/>
      <c r="Y158" s="4"/>
      <c r="Z158" s="4"/>
      <c r="AB158" s="18"/>
      <c r="AC158" s="18"/>
      <c r="AD158" s="18"/>
      <c r="AE158" s="18"/>
      <c r="AF158" s="5"/>
      <c r="AG158" s="5"/>
      <c r="AH158" s="5"/>
      <c r="AJ158" s="5"/>
      <c r="AL158" s="4"/>
      <c r="AM158" s="4"/>
      <c r="AN158" s="4"/>
      <c r="AQ158" s="3"/>
      <c r="AR158" s="3"/>
      <c r="AU158" s="5"/>
      <c r="AV158" s="5"/>
      <c r="AW158" s="5"/>
      <c r="AX158" s="5"/>
      <c r="AY158" s="5"/>
      <c r="BA158" s="1"/>
      <c r="BB158" s="2"/>
      <c r="BC158" s="2"/>
      <c r="BD158" s="2"/>
      <c r="DF158" s="1"/>
      <c r="DG158" s="2"/>
      <c r="DH158" s="2"/>
      <c r="DI158" s="2"/>
    </row>
    <row r="159" spans="1:113" ht="12.75">
      <c r="A159" s="1">
        <v>28</v>
      </c>
      <c r="B159" s="2"/>
      <c r="C159" s="2">
        <v>434857.73457066674</v>
      </c>
      <c r="D159" s="2">
        <v>151267.2115046729</v>
      </c>
      <c r="F159" s="1">
        <v>28</v>
      </c>
      <c r="G159" s="16"/>
      <c r="H159" s="16">
        <f t="shared" si="34"/>
        <v>15.05</v>
      </c>
      <c r="I159" s="16">
        <f t="shared" si="34"/>
        <v>15.25</v>
      </c>
      <c r="J159" s="33"/>
      <c r="K159" s="33">
        <v>15.72</v>
      </c>
      <c r="L159" s="33">
        <v>15.92</v>
      </c>
      <c r="M159" s="4"/>
      <c r="N159" s="5">
        <f t="shared" si="30"/>
        <v>0</v>
      </c>
      <c r="O159" s="5">
        <f t="shared" si="30"/>
        <v>6835963.5874508815</v>
      </c>
      <c r="P159" s="5">
        <f t="shared" si="30"/>
        <v>2408174.0071543925</v>
      </c>
      <c r="R159" s="5">
        <v>0</v>
      </c>
      <c r="S159" s="5">
        <f t="shared" si="35"/>
        <v>6544608.905288535</v>
      </c>
      <c r="T159" s="5">
        <f t="shared" si="31"/>
        <v>2306824.9754462615</v>
      </c>
      <c r="U159" s="5"/>
      <c r="V159" s="5">
        <f t="shared" si="33"/>
        <v>9244137.594605274</v>
      </c>
      <c r="W159" s="5">
        <f t="shared" si="32"/>
        <v>8851433.880734798</v>
      </c>
      <c r="X159" s="4"/>
      <c r="Y159" s="4"/>
      <c r="Z159" s="4"/>
      <c r="AB159" s="18"/>
      <c r="AC159" s="18"/>
      <c r="AD159" s="18"/>
      <c r="AE159" s="18"/>
      <c r="AF159" s="5"/>
      <c r="AG159" s="5"/>
      <c r="AH159" s="5"/>
      <c r="AJ159" s="5"/>
      <c r="AL159" s="4"/>
      <c r="AM159" s="4"/>
      <c r="AN159" s="4"/>
      <c r="AQ159" s="3"/>
      <c r="AR159" s="3"/>
      <c r="AU159" s="5"/>
      <c r="AV159" s="5"/>
      <c r="AW159" s="5"/>
      <c r="AX159" s="5"/>
      <c r="AY159" s="5"/>
      <c r="BA159" s="1"/>
      <c r="BB159" s="2"/>
      <c r="BC159" s="2"/>
      <c r="BD159" s="2"/>
      <c r="DF159" s="1"/>
      <c r="DG159" s="2"/>
      <c r="DH159" s="2"/>
      <c r="DI159" s="2"/>
    </row>
    <row r="160" spans="1:113" ht="12.75">
      <c r="A160" s="1">
        <v>32</v>
      </c>
      <c r="B160" s="2"/>
      <c r="C160" s="2">
        <v>367287.47418852686</v>
      </c>
      <c r="D160" s="2">
        <v>84496.48480633963</v>
      </c>
      <c r="F160" s="1">
        <v>32</v>
      </c>
      <c r="G160" s="16"/>
      <c r="H160" s="16">
        <f t="shared" si="34"/>
        <v>16.7</v>
      </c>
      <c r="I160" s="16">
        <f t="shared" si="34"/>
        <v>16.9</v>
      </c>
      <c r="J160" s="33"/>
      <c r="K160" s="33">
        <v>17.44</v>
      </c>
      <c r="L160" s="33">
        <v>17.64</v>
      </c>
      <c r="M160" s="4"/>
      <c r="N160" s="5">
        <f t="shared" si="30"/>
        <v>0</v>
      </c>
      <c r="O160" s="5">
        <f t="shared" si="30"/>
        <v>6405493.549847909</v>
      </c>
      <c r="P160" s="5">
        <f t="shared" si="30"/>
        <v>1490517.9919838312</v>
      </c>
      <c r="R160" s="5">
        <v>0</v>
      </c>
      <c r="S160" s="5">
        <f t="shared" si="35"/>
        <v>6133700.818948398</v>
      </c>
      <c r="T160" s="5">
        <f t="shared" si="31"/>
        <v>1427990.5932271397</v>
      </c>
      <c r="U160" s="5"/>
      <c r="V160" s="5">
        <f t="shared" si="33"/>
        <v>7896011.54183174</v>
      </c>
      <c r="W160" s="5">
        <f t="shared" si="32"/>
        <v>7561691.412175538</v>
      </c>
      <c r="X160" s="4"/>
      <c r="Y160" s="4"/>
      <c r="Z160" s="4"/>
      <c r="AB160" s="18"/>
      <c r="AC160" s="18"/>
      <c r="AD160" s="18"/>
      <c r="AE160" s="18"/>
      <c r="AF160" s="5"/>
      <c r="AG160" s="5"/>
      <c r="AH160" s="5"/>
      <c r="AJ160" s="5"/>
      <c r="AL160" s="4"/>
      <c r="AM160" s="4"/>
      <c r="AN160" s="4"/>
      <c r="AQ160" s="3"/>
      <c r="AR160" s="3"/>
      <c r="AU160" s="5"/>
      <c r="AV160" s="5"/>
      <c r="AW160" s="5"/>
      <c r="AX160" s="5"/>
      <c r="AY160" s="5"/>
      <c r="BA160" s="1"/>
      <c r="BB160" s="2"/>
      <c r="BC160" s="2"/>
      <c r="BD160" s="2"/>
      <c r="DF160" s="1"/>
      <c r="DG160" s="2"/>
      <c r="DH160" s="2"/>
      <c r="DI160" s="2"/>
    </row>
    <row r="161" spans="1:113" ht="12.75">
      <c r="A161" s="1">
        <v>36</v>
      </c>
      <c r="B161" s="2"/>
      <c r="C161" s="2">
        <v>249402.73947419677</v>
      </c>
      <c r="D161" s="2">
        <v>88280.69905236039</v>
      </c>
      <c r="F161" s="1">
        <v>36</v>
      </c>
      <c r="G161" s="16"/>
      <c r="H161" s="16">
        <f t="shared" si="34"/>
        <v>18.35</v>
      </c>
      <c r="I161" s="16">
        <f t="shared" si="34"/>
        <v>18.55</v>
      </c>
      <c r="J161" s="33"/>
      <c r="K161" s="33">
        <v>19.16</v>
      </c>
      <c r="L161" s="33">
        <v>19.36</v>
      </c>
      <c r="M161" s="4"/>
      <c r="N161" s="5">
        <f t="shared" si="30"/>
        <v>0</v>
      </c>
      <c r="O161" s="5">
        <f t="shared" si="30"/>
        <v>4778556.48832561</v>
      </c>
      <c r="P161" s="5">
        <f t="shared" si="30"/>
        <v>1709114.333653697</v>
      </c>
      <c r="R161" s="5">
        <v>0</v>
      </c>
      <c r="S161" s="5">
        <f t="shared" si="35"/>
        <v>4576540.269351511</v>
      </c>
      <c r="T161" s="5">
        <f t="shared" si="31"/>
        <v>1637606.9674212853</v>
      </c>
      <c r="U161" s="5"/>
      <c r="V161" s="5">
        <f t="shared" si="33"/>
        <v>6487670.821979307</v>
      </c>
      <c r="W161" s="5">
        <f t="shared" si="32"/>
        <v>6214147.236772796</v>
      </c>
      <c r="X161" s="4"/>
      <c r="Y161" s="4"/>
      <c r="Z161" s="4"/>
      <c r="AB161" s="18"/>
      <c r="AC161" s="18"/>
      <c r="AD161" s="18"/>
      <c r="AE161" s="18"/>
      <c r="AF161" s="5"/>
      <c r="AG161" s="5"/>
      <c r="AH161" s="5"/>
      <c r="AJ161" s="5"/>
      <c r="AL161" s="4"/>
      <c r="AM161" s="4"/>
      <c r="AN161" s="4"/>
      <c r="AQ161" s="3"/>
      <c r="AR161" s="3"/>
      <c r="AU161" s="5"/>
      <c r="AV161" s="5"/>
      <c r="AW161" s="5"/>
      <c r="AX161" s="5"/>
      <c r="AY161" s="5"/>
      <c r="BA161" s="1"/>
      <c r="BB161" s="2"/>
      <c r="BC161" s="2"/>
      <c r="BD161" s="2"/>
      <c r="DF161" s="1"/>
      <c r="DG161" s="2"/>
      <c r="DH161" s="2"/>
      <c r="DI161" s="2"/>
    </row>
    <row r="162" spans="1:113" ht="12.75">
      <c r="A162" s="1">
        <v>40</v>
      </c>
      <c r="B162" s="2"/>
      <c r="C162" s="2">
        <v>192312.6485867662</v>
      </c>
      <c r="D162" s="2">
        <v>75648.4997200825</v>
      </c>
      <c r="F162" s="1">
        <v>40</v>
      </c>
      <c r="G162" s="16"/>
      <c r="H162" s="16">
        <f t="shared" si="34"/>
        <v>20</v>
      </c>
      <c r="I162" s="16">
        <f t="shared" si="34"/>
        <v>20.2</v>
      </c>
      <c r="J162" s="33"/>
      <c r="K162" s="33">
        <v>20.88</v>
      </c>
      <c r="L162" s="33">
        <v>21.08</v>
      </c>
      <c r="M162" s="4"/>
      <c r="N162" s="5">
        <f t="shared" si="30"/>
        <v>0</v>
      </c>
      <c r="O162" s="5">
        <f t="shared" si="30"/>
        <v>4015488.102491678</v>
      </c>
      <c r="P162" s="5">
        <f t="shared" si="30"/>
        <v>1594670.3740993391</v>
      </c>
      <c r="R162" s="5">
        <v>0</v>
      </c>
      <c r="S162" s="5">
        <f t="shared" si="35"/>
        <v>3846252.9717353242</v>
      </c>
      <c r="T162" s="5">
        <f t="shared" si="31"/>
        <v>1528099.6943456666</v>
      </c>
      <c r="U162" s="5"/>
      <c r="V162" s="5">
        <f t="shared" si="33"/>
        <v>5610158.476591017</v>
      </c>
      <c r="W162" s="5">
        <f t="shared" si="32"/>
        <v>5374352.666080991</v>
      </c>
      <c r="X162" s="4"/>
      <c r="Y162" s="4"/>
      <c r="Z162" s="4"/>
      <c r="AB162" s="18"/>
      <c r="AC162" s="18"/>
      <c r="AD162" s="18"/>
      <c r="AE162" s="18"/>
      <c r="AF162" s="5"/>
      <c r="AG162" s="5"/>
      <c r="AH162" s="5"/>
      <c r="AJ162" s="5"/>
      <c r="AL162" s="4"/>
      <c r="AM162" s="4"/>
      <c r="AN162" s="4"/>
      <c r="AQ162" s="3"/>
      <c r="AR162" s="3"/>
      <c r="AU162" s="5"/>
      <c r="AV162" s="5"/>
      <c r="AW162" s="5"/>
      <c r="AX162" s="5"/>
      <c r="AY162" s="5"/>
      <c r="BA162" s="1"/>
      <c r="BB162" s="2"/>
      <c r="BC162" s="2"/>
      <c r="BD162" s="2"/>
      <c r="DF162" s="1"/>
      <c r="DG162" s="2"/>
      <c r="DH162" s="2"/>
      <c r="DI162" s="2"/>
    </row>
    <row r="163" spans="1:113" ht="12.75">
      <c r="A163" s="1">
        <v>44</v>
      </c>
      <c r="B163" s="2"/>
      <c r="C163" s="2">
        <v>159701.62517191606</v>
      </c>
      <c r="D163" s="2">
        <v>60078.276276211785</v>
      </c>
      <c r="F163" s="1">
        <v>44</v>
      </c>
      <c r="G163" s="16"/>
      <c r="H163" s="16">
        <f t="shared" si="34"/>
        <v>21.65</v>
      </c>
      <c r="I163" s="16">
        <f t="shared" si="34"/>
        <v>21.849999999999998</v>
      </c>
      <c r="J163" s="33"/>
      <c r="K163" s="33">
        <v>22.6</v>
      </c>
      <c r="L163" s="33">
        <v>22.8</v>
      </c>
      <c r="M163" s="4"/>
      <c r="N163" s="5">
        <f t="shared" si="30"/>
        <v>0</v>
      </c>
      <c r="O163" s="5">
        <f t="shared" si="30"/>
        <v>3609256.7288853033</v>
      </c>
      <c r="P163" s="5">
        <f t="shared" si="30"/>
        <v>1369784.6990976287</v>
      </c>
      <c r="R163" s="5">
        <v>0</v>
      </c>
      <c r="S163" s="5">
        <f t="shared" si="35"/>
        <v>3457540.1849719826</v>
      </c>
      <c r="T163" s="5">
        <f aca="true" t="shared" si="36" ref="T163:T168">D163*I163</f>
        <v>1312710.3366352273</v>
      </c>
      <c r="U163" s="5"/>
      <c r="V163" s="5">
        <f t="shared" si="33"/>
        <v>4979041.427982932</v>
      </c>
      <c r="W163" s="5">
        <f t="shared" si="32"/>
        <v>4770250.52160721</v>
      </c>
      <c r="X163" s="4"/>
      <c r="Y163" s="4"/>
      <c r="Z163" s="4"/>
      <c r="AB163" s="18"/>
      <c r="AC163" s="18"/>
      <c r="AD163" s="18"/>
      <c r="AE163" s="18"/>
      <c r="AF163" s="5"/>
      <c r="AG163" s="5"/>
      <c r="AH163" s="5"/>
      <c r="AJ163" s="5"/>
      <c r="AL163" s="4"/>
      <c r="AM163" s="4"/>
      <c r="AN163" s="4"/>
      <c r="AQ163" s="3"/>
      <c r="AR163" s="3"/>
      <c r="AU163" s="5"/>
      <c r="AV163" s="5"/>
      <c r="AW163" s="5"/>
      <c r="AX163" s="5"/>
      <c r="AY163" s="5"/>
      <c r="BA163" s="1"/>
      <c r="BB163" s="2"/>
      <c r="BC163" s="2"/>
      <c r="BD163" s="2"/>
      <c r="DF163" s="1"/>
      <c r="DG163" s="2"/>
      <c r="DH163" s="2"/>
      <c r="DI163" s="2"/>
    </row>
    <row r="164" spans="1:113" ht="12.75">
      <c r="A164" s="1">
        <v>48</v>
      </c>
      <c r="B164" s="2"/>
      <c r="C164" s="2">
        <v>156207.116740441</v>
      </c>
      <c r="D164" s="2">
        <v>2001.117151514705</v>
      </c>
      <c r="F164" s="1">
        <v>48</v>
      </c>
      <c r="G164" s="16"/>
      <c r="H164" s="16">
        <f t="shared" si="34"/>
        <v>23.3</v>
      </c>
      <c r="I164" s="16">
        <f t="shared" si="34"/>
        <v>23.5</v>
      </c>
      <c r="J164" s="33"/>
      <c r="K164" s="33">
        <v>24.32</v>
      </c>
      <c r="L164" s="33">
        <v>24.52</v>
      </c>
      <c r="M164" s="4"/>
      <c r="N164" s="5">
        <f t="shared" si="30"/>
        <v>0</v>
      </c>
      <c r="O164" s="5">
        <f t="shared" si="30"/>
        <v>3798957.0791275254</v>
      </c>
      <c r="P164" s="5">
        <f t="shared" si="30"/>
        <v>49067.39255514057</v>
      </c>
      <c r="R164" s="5">
        <v>0</v>
      </c>
      <c r="S164" s="5">
        <f t="shared" si="35"/>
        <v>3639625.8200522754</v>
      </c>
      <c r="T164" s="5">
        <f t="shared" si="36"/>
        <v>47026.25306059557</v>
      </c>
      <c r="U164" s="5"/>
      <c r="V164" s="5">
        <f t="shared" si="33"/>
        <v>3848024.471682666</v>
      </c>
      <c r="W164" s="5">
        <f t="shared" si="32"/>
        <v>3686652.073112871</v>
      </c>
      <c r="X164" s="4"/>
      <c r="Y164" s="4"/>
      <c r="Z164" s="4"/>
      <c r="AB164" s="18"/>
      <c r="AC164" s="18"/>
      <c r="AD164" s="18"/>
      <c r="AE164" s="18"/>
      <c r="AF164" s="5"/>
      <c r="AG164" s="5"/>
      <c r="AH164" s="5"/>
      <c r="AJ164" s="5"/>
      <c r="AL164" s="4"/>
      <c r="AM164" s="4"/>
      <c r="AN164" s="4"/>
      <c r="AQ164" s="3"/>
      <c r="AR164" s="3"/>
      <c r="AU164" s="5"/>
      <c r="AV164" s="5"/>
      <c r="AW164" s="5"/>
      <c r="AX164" s="5"/>
      <c r="AY164" s="5"/>
      <c r="BA164" s="1"/>
      <c r="BB164" s="2"/>
      <c r="BC164" s="2"/>
      <c r="BD164" s="2"/>
      <c r="DF164" s="1"/>
      <c r="DG164" s="2"/>
      <c r="DH164" s="2"/>
      <c r="DI164" s="2"/>
    </row>
    <row r="165" spans="1:113" ht="12.75">
      <c r="A165" s="1">
        <v>52</v>
      </c>
      <c r="B165" s="2"/>
      <c r="C165" s="2">
        <v>144282.01563338118</v>
      </c>
      <c r="D165" s="2">
        <v>37315.288613340184</v>
      </c>
      <c r="F165" s="1">
        <v>52</v>
      </c>
      <c r="G165" s="16"/>
      <c r="H165" s="16">
        <f t="shared" si="34"/>
        <v>24.95</v>
      </c>
      <c r="I165" s="16">
        <f t="shared" si="34"/>
        <v>25.15</v>
      </c>
      <c r="J165" s="33"/>
      <c r="K165" s="33">
        <v>26.04</v>
      </c>
      <c r="L165" s="33">
        <v>26.24</v>
      </c>
      <c r="M165" s="4"/>
      <c r="N165" s="5">
        <f t="shared" si="30"/>
        <v>0</v>
      </c>
      <c r="O165" s="5">
        <f t="shared" si="30"/>
        <v>3757103.687093246</v>
      </c>
      <c r="P165" s="5">
        <f t="shared" si="30"/>
        <v>979153.1732140464</v>
      </c>
      <c r="R165" s="5">
        <v>0</v>
      </c>
      <c r="S165" s="5">
        <f t="shared" si="35"/>
        <v>3599836.29005286</v>
      </c>
      <c r="T165" s="5">
        <f t="shared" si="36"/>
        <v>938479.5086255056</v>
      </c>
      <c r="U165" s="5"/>
      <c r="V165" s="5">
        <f t="shared" si="33"/>
        <v>4736256.860307292</v>
      </c>
      <c r="W165" s="5">
        <f t="shared" si="32"/>
        <v>4538315.798678366</v>
      </c>
      <c r="X165" s="4"/>
      <c r="Y165" s="4"/>
      <c r="Z165" s="4"/>
      <c r="AB165" s="18"/>
      <c r="AC165" s="18"/>
      <c r="AD165" s="18"/>
      <c r="AE165" s="18"/>
      <c r="AF165" s="5"/>
      <c r="AG165" s="5"/>
      <c r="AH165" s="5"/>
      <c r="AJ165" s="5"/>
      <c r="AL165" s="4"/>
      <c r="AM165" s="4"/>
      <c r="AN165" s="4"/>
      <c r="AQ165" s="3"/>
      <c r="AR165" s="3"/>
      <c r="AU165" s="5"/>
      <c r="AV165" s="5"/>
      <c r="AW165" s="5"/>
      <c r="AX165" s="5"/>
      <c r="AY165" s="5"/>
      <c r="BA165" s="1"/>
      <c r="BB165" s="1"/>
      <c r="BC165" s="1"/>
      <c r="BD165" s="1"/>
      <c r="DF165" s="1"/>
      <c r="DG165" s="2"/>
      <c r="DH165" s="2"/>
      <c r="DI165" s="2"/>
    </row>
    <row r="166" spans="1:113" ht="12.75">
      <c r="A166" s="1">
        <v>56</v>
      </c>
      <c r="B166" s="2"/>
      <c r="C166" s="2">
        <v>103100.35919517213</v>
      </c>
      <c r="D166" s="2">
        <v>27648.82273604677</v>
      </c>
      <c r="F166" s="1">
        <v>56</v>
      </c>
      <c r="G166" s="16"/>
      <c r="H166" s="16">
        <f aca="true" t="shared" si="37" ref="H166:I168">H96</f>
        <v>26.6</v>
      </c>
      <c r="I166" s="16">
        <f t="shared" si="37"/>
        <v>26.8</v>
      </c>
      <c r="J166" s="33"/>
      <c r="K166" s="33">
        <v>27.76</v>
      </c>
      <c r="L166" s="33">
        <v>27.96</v>
      </c>
      <c r="M166" s="4"/>
      <c r="N166" s="5">
        <f t="shared" si="30"/>
        <v>0</v>
      </c>
      <c r="O166" s="5">
        <f t="shared" si="30"/>
        <v>2862065.9712579786</v>
      </c>
      <c r="P166" s="5">
        <f t="shared" si="30"/>
        <v>773061.0836998677</v>
      </c>
      <c r="R166" s="5">
        <v>0</v>
      </c>
      <c r="S166" s="5">
        <f t="shared" si="35"/>
        <v>2742469.554591579</v>
      </c>
      <c r="T166" s="5">
        <f t="shared" si="36"/>
        <v>740988.4493260535</v>
      </c>
      <c r="U166" s="5"/>
      <c r="V166" s="5">
        <f t="shared" si="33"/>
        <v>3635127.054957846</v>
      </c>
      <c r="W166" s="5">
        <f t="shared" si="32"/>
        <v>3483458.0039176326</v>
      </c>
      <c r="X166" s="4"/>
      <c r="Y166" s="4"/>
      <c r="Z166" s="4"/>
      <c r="AB166" s="18"/>
      <c r="AC166" s="18"/>
      <c r="AD166" s="18"/>
      <c r="AE166" s="18"/>
      <c r="AF166" s="5"/>
      <c r="AG166" s="5"/>
      <c r="AH166" s="5"/>
      <c r="AJ166" s="5"/>
      <c r="AL166" s="4"/>
      <c r="AM166" s="4"/>
      <c r="AN166" s="4"/>
      <c r="AQ166" s="3"/>
      <c r="AR166" s="3"/>
      <c r="AU166" s="5"/>
      <c r="AV166" s="5"/>
      <c r="AW166" s="5"/>
      <c r="AX166" s="5"/>
      <c r="AY166" s="5"/>
      <c r="BA166" s="9"/>
      <c r="BB166" s="2"/>
      <c r="BC166" s="2"/>
      <c r="BD166" s="2"/>
      <c r="DF166" s="1"/>
      <c r="DG166" s="2"/>
      <c r="DH166" s="2"/>
      <c r="DI166" s="2"/>
    </row>
    <row r="167" spans="1:113" ht="12.75">
      <c r="A167" s="1">
        <v>60</v>
      </c>
      <c r="B167" s="2"/>
      <c r="C167" s="2">
        <v>73746.50485965583</v>
      </c>
      <c r="D167" s="2">
        <v>29590.9322377317</v>
      </c>
      <c r="F167" s="1">
        <v>60</v>
      </c>
      <c r="G167" s="16"/>
      <c r="H167" s="16">
        <f t="shared" si="37"/>
        <v>28.25</v>
      </c>
      <c r="I167" s="16">
        <f t="shared" si="37"/>
        <v>28.45</v>
      </c>
      <c r="J167" s="33"/>
      <c r="K167" s="33">
        <v>29.48</v>
      </c>
      <c r="L167" s="33">
        <v>29.68</v>
      </c>
      <c r="M167" s="4"/>
      <c r="N167" s="5">
        <f t="shared" si="30"/>
        <v>0</v>
      </c>
      <c r="O167" s="5">
        <f t="shared" si="30"/>
        <v>2174046.963262654</v>
      </c>
      <c r="P167" s="5">
        <f t="shared" si="30"/>
        <v>878258.8688158769</v>
      </c>
      <c r="R167" s="5">
        <v>0</v>
      </c>
      <c r="S167" s="5">
        <f t="shared" si="35"/>
        <v>2083338.7622852772</v>
      </c>
      <c r="T167" s="5">
        <f t="shared" si="36"/>
        <v>841862.0221634669</v>
      </c>
      <c r="U167" s="5"/>
      <c r="V167" s="5">
        <f t="shared" si="33"/>
        <v>3052305.832078531</v>
      </c>
      <c r="W167" s="5">
        <f t="shared" si="32"/>
        <v>2925200.7844487443</v>
      </c>
      <c r="X167" s="4"/>
      <c r="Y167" s="4"/>
      <c r="Z167" s="4"/>
      <c r="AB167" s="18"/>
      <c r="AC167" s="18"/>
      <c r="AD167" s="18"/>
      <c r="AE167" s="18"/>
      <c r="AF167" s="5"/>
      <c r="AG167" s="5"/>
      <c r="AH167" s="5"/>
      <c r="AJ167" s="5"/>
      <c r="AL167" s="4"/>
      <c r="AM167" s="4"/>
      <c r="AN167" s="4"/>
      <c r="AQ167" s="3"/>
      <c r="AR167" s="3"/>
      <c r="AU167" s="5"/>
      <c r="AV167" s="5"/>
      <c r="AW167" s="5"/>
      <c r="AX167" s="5"/>
      <c r="AY167" s="5"/>
      <c r="DF167" s="1"/>
      <c r="DG167" s="2"/>
      <c r="DH167" s="2"/>
      <c r="DI167" s="2"/>
    </row>
    <row r="168" spans="1:113" ht="12.75">
      <c r="A168" s="1">
        <v>64</v>
      </c>
      <c r="B168" s="2"/>
      <c r="C168" s="2">
        <v>53380.600139179136</v>
      </c>
      <c r="D168" s="2">
        <v>17715.076155541694</v>
      </c>
      <c r="F168" s="1">
        <v>64</v>
      </c>
      <c r="G168" s="16"/>
      <c r="H168" s="16">
        <f t="shared" si="37"/>
        <v>29.9</v>
      </c>
      <c r="I168" s="16">
        <f t="shared" si="37"/>
        <v>30.099999999999998</v>
      </c>
      <c r="J168" s="33"/>
      <c r="K168" s="33">
        <v>31.2</v>
      </c>
      <c r="L168" s="33">
        <v>31.4</v>
      </c>
      <c r="M168" s="33"/>
      <c r="N168" s="5">
        <f t="shared" si="30"/>
        <v>0</v>
      </c>
      <c r="O168" s="5">
        <f t="shared" si="30"/>
        <v>1665474.724342389</v>
      </c>
      <c r="P168" s="5">
        <f t="shared" si="30"/>
        <v>556253.3912840092</v>
      </c>
      <c r="R168" s="5">
        <v>0</v>
      </c>
      <c r="S168" s="5">
        <f t="shared" si="35"/>
        <v>1596079.944161456</v>
      </c>
      <c r="T168" s="5">
        <f t="shared" si="36"/>
        <v>533223.792281805</v>
      </c>
      <c r="U168" s="5"/>
      <c r="V168" s="5">
        <f t="shared" si="33"/>
        <v>2221728.1156263985</v>
      </c>
      <c r="W168" s="5">
        <f t="shared" si="32"/>
        <v>2129303.736443261</v>
      </c>
      <c r="X168" s="4"/>
      <c r="Y168" s="4"/>
      <c r="Z168" s="4"/>
      <c r="AB168" s="18"/>
      <c r="AC168" s="18"/>
      <c r="AD168" s="18"/>
      <c r="AE168" s="18"/>
      <c r="AF168" s="5"/>
      <c r="AG168" s="5"/>
      <c r="AH168" s="5"/>
      <c r="AJ168" s="5"/>
      <c r="AL168" s="4"/>
      <c r="AM168" s="4"/>
      <c r="AN168" s="4"/>
      <c r="AQ168" s="3"/>
      <c r="AR168" s="3"/>
      <c r="AU168" s="5"/>
      <c r="AV168" s="5"/>
      <c r="AW168" s="5"/>
      <c r="AX168" s="5"/>
      <c r="AY168" s="5"/>
      <c r="DF168" s="1"/>
      <c r="DG168" s="2"/>
      <c r="DH168" s="2"/>
      <c r="DI168" s="2"/>
    </row>
    <row r="169" spans="1:113" ht="12.75">
      <c r="A169" s="1"/>
      <c r="B169" s="1"/>
      <c r="C169" s="1"/>
      <c r="D169" s="1"/>
      <c r="F169" s="1"/>
      <c r="G169" s="4"/>
      <c r="H169" s="4"/>
      <c r="I169" s="4"/>
      <c r="J169" s="33"/>
      <c r="K169" s="33"/>
      <c r="L169" s="33"/>
      <c r="M169" s="4"/>
      <c r="N169" s="4"/>
      <c r="O169" s="4"/>
      <c r="P169" s="4"/>
      <c r="Q169" s="4"/>
      <c r="R169" s="4"/>
      <c r="S169" s="4"/>
      <c r="T169" s="4"/>
      <c r="U169" s="4"/>
      <c r="W169" s="5"/>
      <c r="AL169" s="4"/>
      <c r="AM169" s="4"/>
      <c r="AN169" s="4"/>
      <c r="AU169" s="4"/>
      <c r="AV169" s="4"/>
      <c r="AW169" s="4"/>
      <c r="AX169" s="4"/>
      <c r="AY169" s="5"/>
      <c r="DF169" s="1"/>
      <c r="DG169" s="1"/>
      <c r="DH169" s="1"/>
      <c r="DI169" s="1"/>
    </row>
    <row r="170" spans="1:113" ht="12.75">
      <c r="A170" s="9" t="s">
        <v>21</v>
      </c>
      <c r="B170" s="2">
        <f>SUM(B146:B168)</f>
        <v>93888098.14891826</v>
      </c>
      <c r="C170" s="2">
        <f>SUM(C146:C168)</f>
        <v>13290113.738616742</v>
      </c>
      <c r="D170" s="2">
        <f>SUM(D146:D168)</f>
        <v>3087170.808750267</v>
      </c>
      <c r="F170" s="9"/>
      <c r="G170" s="4"/>
      <c r="H170" s="4"/>
      <c r="I170" s="4"/>
      <c r="U170" s="1" t="s">
        <v>37</v>
      </c>
      <c r="V170" s="5">
        <f>SUM(V146:V168)</f>
        <v>248779008.71332496</v>
      </c>
      <c r="W170" s="5">
        <f>SUM(W146:W168)</f>
        <v>238261450.71580788</v>
      </c>
      <c r="AJ170" s="5"/>
      <c r="AL170" s="4"/>
      <c r="AM170" s="4"/>
      <c r="AN170" s="4"/>
      <c r="AY170" s="5"/>
      <c r="DF170" s="9"/>
      <c r="DG170" s="2"/>
      <c r="DH170" s="2"/>
      <c r="DI170" s="2"/>
    </row>
    <row r="171" spans="53:56" ht="12.75">
      <c r="BA171" s="142"/>
      <c r="BB171" s="142"/>
      <c r="BC171" s="142"/>
      <c r="BD171" s="142"/>
    </row>
    <row r="172" spans="8:56" ht="12.75">
      <c r="H172" s="4"/>
      <c r="I172" s="4"/>
      <c r="J172" s="33"/>
      <c r="K172" s="33"/>
      <c r="L172" s="33"/>
      <c r="M172" s="4"/>
      <c r="N172" s="4"/>
      <c r="O172" s="4"/>
      <c r="P172" s="4"/>
      <c r="Q172" s="4"/>
      <c r="R172" s="4"/>
      <c r="S172" s="4"/>
      <c r="T172" s="4"/>
      <c r="U172" s="9" t="s">
        <v>48</v>
      </c>
      <c r="V172" s="112">
        <f>V170/W170-1</f>
        <v>0.044142927720448366</v>
      </c>
      <c r="W172" s="1" t="s">
        <v>39</v>
      </c>
      <c r="AL172" s="4"/>
      <c r="AM172" s="4"/>
      <c r="AN172" s="4"/>
      <c r="AU172" s="4"/>
      <c r="AV172" s="4"/>
      <c r="AW172" s="4"/>
      <c r="AX172" s="4"/>
      <c r="AY172" s="85"/>
      <c r="BA172" s="9"/>
      <c r="BB172" s="9"/>
      <c r="BC172" s="9"/>
      <c r="BD172" s="9"/>
    </row>
    <row r="173" spans="7:56" ht="12.75">
      <c r="G173" s="4"/>
      <c r="H173" s="4"/>
      <c r="I173" s="4"/>
      <c r="J173" s="33"/>
      <c r="K173" s="33"/>
      <c r="L173" s="33"/>
      <c r="M173" s="4"/>
      <c r="N173" s="4"/>
      <c r="O173" s="4"/>
      <c r="P173" s="4"/>
      <c r="Q173" s="4"/>
      <c r="R173" s="4"/>
      <c r="S173" s="4"/>
      <c r="T173" s="4"/>
      <c r="U173" s="4"/>
      <c r="V173" s="113"/>
      <c r="W173" s="1" t="s">
        <v>40</v>
      </c>
      <c r="AL173" s="4"/>
      <c r="AM173" s="4"/>
      <c r="AN173" s="4"/>
      <c r="AU173" s="4"/>
      <c r="AV173" s="4"/>
      <c r="AW173" s="4"/>
      <c r="AX173" s="4"/>
      <c r="AY173" s="85"/>
      <c r="BA173" s="1"/>
      <c r="BB173" s="1"/>
      <c r="BC173" s="1"/>
      <c r="BD173" s="1"/>
    </row>
    <row r="174" spans="7:56" ht="12.75">
      <c r="G174" s="4"/>
      <c r="H174" s="4"/>
      <c r="I174" s="4"/>
      <c r="J174" s="33"/>
      <c r="K174" s="33"/>
      <c r="L174" s="33"/>
      <c r="M174" s="4"/>
      <c r="N174" s="4"/>
      <c r="O174" s="4"/>
      <c r="P174" s="4"/>
      <c r="Q174" s="4"/>
      <c r="R174" s="4"/>
      <c r="S174" s="4"/>
      <c r="T174" s="4"/>
      <c r="U174" s="4"/>
      <c r="V174" s="113"/>
      <c r="W174" s="1"/>
      <c r="AL174" s="4"/>
      <c r="AM174" s="4"/>
      <c r="AN174" s="4"/>
      <c r="AU174" s="4"/>
      <c r="AV174" s="4"/>
      <c r="AW174" s="4"/>
      <c r="AX174" s="4"/>
      <c r="AY174" s="85"/>
      <c r="BA174" s="1"/>
      <c r="BB174" s="1"/>
      <c r="BC174" s="1"/>
      <c r="BD174" s="1"/>
    </row>
    <row r="175" spans="7:56" ht="12.75">
      <c r="G175" s="4"/>
      <c r="H175" s="4"/>
      <c r="I175" s="4"/>
      <c r="J175" s="33"/>
      <c r="K175" s="33"/>
      <c r="L175" s="33"/>
      <c r="M175" s="4"/>
      <c r="N175" s="4"/>
      <c r="O175" s="4"/>
      <c r="P175" s="4"/>
      <c r="Q175" s="4"/>
      <c r="R175" s="4"/>
      <c r="S175" s="4"/>
      <c r="T175" s="4"/>
      <c r="U175" s="4"/>
      <c r="V175" s="113"/>
      <c r="W175" s="1"/>
      <c r="AL175" s="4"/>
      <c r="AM175" s="4"/>
      <c r="AN175" s="4"/>
      <c r="AU175" s="4"/>
      <c r="AV175" s="4"/>
      <c r="AW175" s="4"/>
      <c r="AX175" s="4"/>
      <c r="AY175" s="85"/>
      <c r="BA175" s="1"/>
      <c r="BB175" s="1"/>
      <c r="BC175" s="1"/>
      <c r="BD175" s="1"/>
    </row>
    <row r="176" spans="1:113" ht="12.75">
      <c r="A176" s="140"/>
      <c r="B176" s="140"/>
      <c r="C176" s="140"/>
      <c r="D176" s="140"/>
      <c r="W176" s="85"/>
      <c r="BA176" s="1"/>
      <c r="BB176" s="2"/>
      <c r="BC176" s="2"/>
      <c r="BD176" s="2"/>
      <c r="DF176" s="140"/>
      <c r="DG176" s="140"/>
      <c r="DH176" s="140"/>
      <c r="DI176" s="140"/>
    </row>
    <row r="177" spans="1:106" ht="18">
      <c r="A177" s="143" t="s">
        <v>49</v>
      </c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AE177" s="144"/>
      <c r="AF177" s="144"/>
      <c r="AG177" s="144"/>
      <c r="AI177" s="144"/>
      <c r="AJ177" s="144"/>
      <c r="AK177" s="144"/>
      <c r="AT177" s="1"/>
      <c r="AU177" s="2"/>
      <c r="AV177" s="2"/>
      <c r="AW177" s="2"/>
      <c r="CY177" s="7"/>
      <c r="CZ177" s="7"/>
      <c r="DA177" s="7"/>
      <c r="DB177" s="7"/>
    </row>
    <row r="178" spans="1:113" ht="12.75">
      <c r="A178" s="142" t="s">
        <v>25</v>
      </c>
      <c r="B178" s="142"/>
      <c r="C178" s="142"/>
      <c r="D178" s="142"/>
      <c r="G178" s="10" t="str">
        <f>G$2</f>
        <v>2008</v>
      </c>
      <c r="H178" s="10" t="str">
        <f>H$2</f>
        <v>2008</v>
      </c>
      <c r="I178" s="10" t="str">
        <f>I$2</f>
        <v>2008</v>
      </c>
      <c r="J178" s="77" t="s">
        <v>27</v>
      </c>
      <c r="K178" s="77" t="s">
        <v>27</v>
      </c>
      <c r="L178" s="77" t="s">
        <v>27</v>
      </c>
      <c r="M178" s="10"/>
      <c r="N178" s="10" t="str">
        <f>J178</f>
        <v>Proposed 09</v>
      </c>
      <c r="O178" s="11" t="str">
        <f>J178</f>
        <v>Proposed 09</v>
      </c>
      <c r="P178" s="11" t="str">
        <f>J178</f>
        <v>Proposed 09</v>
      </c>
      <c r="R178" s="10" t="str">
        <f>R$2</f>
        <v>2008</v>
      </c>
      <c r="S178" s="10" t="str">
        <f>S$2</f>
        <v>2008</v>
      </c>
      <c r="T178" s="10" t="str">
        <f>T$2</f>
        <v>2008</v>
      </c>
      <c r="U178" s="10"/>
      <c r="V178" s="11" t="s">
        <v>27</v>
      </c>
      <c r="W178" s="10" t="str">
        <f>W$2</f>
        <v>2008</v>
      </c>
      <c r="X178" s="142"/>
      <c r="Y178" s="142"/>
      <c r="Z178" s="142"/>
      <c r="AB178" s="142"/>
      <c r="AC178" s="142"/>
      <c r="AD178" s="142"/>
      <c r="AE178" s="9"/>
      <c r="AF178" s="142"/>
      <c r="AG178" s="142"/>
      <c r="AH178" s="142"/>
      <c r="AI178" s="9"/>
      <c r="AJ178" s="10"/>
      <c r="AL178" s="10"/>
      <c r="AM178" s="10"/>
      <c r="AN178" s="10"/>
      <c r="AP178" s="10"/>
      <c r="AQ178" s="10"/>
      <c r="AR178" s="10"/>
      <c r="AU178" s="10"/>
      <c r="AV178" s="10"/>
      <c r="AW178" s="10"/>
      <c r="AX178" s="10"/>
      <c r="AY178" s="10"/>
      <c r="BA178" s="1"/>
      <c r="BB178" s="2"/>
      <c r="BC178" s="2"/>
      <c r="BD178" s="2"/>
      <c r="DF178" s="142"/>
      <c r="DG178" s="142"/>
      <c r="DH178" s="142"/>
      <c r="DI178" s="142"/>
    </row>
    <row r="179" spans="1:113" ht="12.75">
      <c r="A179" s="9" t="s">
        <v>28</v>
      </c>
      <c r="B179" s="9" t="s">
        <v>29</v>
      </c>
      <c r="C179" s="9" t="s">
        <v>30</v>
      </c>
      <c r="D179" s="9" t="s">
        <v>31</v>
      </c>
      <c r="F179" s="9" t="s">
        <v>32</v>
      </c>
      <c r="G179" s="10" t="str">
        <f>G$3</f>
        <v>Prices</v>
      </c>
      <c r="H179" s="10" t="str">
        <f>H$3</f>
        <v>Prices</v>
      </c>
      <c r="I179" s="10" t="str">
        <f>I$3</f>
        <v>Prices</v>
      </c>
      <c r="J179" s="77" t="s">
        <v>33</v>
      </c>
      <c r="K179" s="77" t="s">
        <v>33</v>
      </c>
      <c r="L179" s="77" t="s">
        <v>33</v>
      </c>
      <c r="M179" s="10"/>
      <c r="N179" s="12" t="s">
        <v>0</v>
      </c>
      <c r="O179" s="12" t="s">
        <v>0</v>
      </c>
      <c r="P179" s="12" t="s">
        <v>0</v>
      </c>
      <c r="R179" s="10" t="str">
        <f>R$3</f>
        <v>Revenue</v>
      </c>
      <c r="S179" s="10" t="str">
        <f>S$3</f>
        <v>Revenue</v>
      </c>
      <c r="T179" s="10" t="str">
        <f>T$3</f>
        <v>Revenue</v>
      </c>
      <c r="U179" s="10"/>
      <c r="V179" s="12" t="s">
        <v>0</v>
      </c>
      <c r="W179" s="10" t="str">
        <f>W$3</f>
        <v>Revenue</v>
      </c>
      <c r="X179" s="142"/>
      <c r="Y179" s="142"/>
      <c r="Z179" s="142"/>
      <c r="AB179" s="142"/>
      <c r="AC179" s="142"/>
      <c r="AD179" s="142"/>
      <c r="AE179" s="9"/>
      <c r="AF179" s="142"/>
      <c r="AG179" s="142"/>
      <c r="AH179" s="142"/>
      <c r="AI179" s="9"/>
      <c r="AJ179" s="12"/>
      <c r="AL179" s="10"/>
      <c r="AM179" s="10"/>
      <c r="AN179" s="10"/>
      <c r="AP179" s="10"/>
      <c r="AQ179" s="10"/>
      <c r="AR179" s="10"/>
      <c r="AU179" s="10"/>
      <c r="AV179" s="10"/>
      <c r="AW179" s="10"/>
      <c r="AX179" s="10"/>
      <c r="AY179" s="10"/>
      <c r="BA179" s="1"/>
      <c r="BB179" s="2"/>
      <c r="BC179" s="2"/>
      <c r="BD179" s="2"/>
      <c r="DF179" s="9"/>
      <c r="DG179" s="9"/>
      <c r="DH179" s="9"/>
      <c r="DI179" s="9"/>
    </row>
    <row r="180" spans="1:113" ht="12.75">
      <c r="A180" s="1"/>
      <c r="B180" s="1"/>
      <c r="C180" s="1"/>
      <c r="D180" s="1"/>
      <c r="F180" s="1"/>
      <c r="G180" s="13" t="s">
        <v>34</v>
      </c>
      <c r="H180" s="13" t="s">
        <v>35</v>
      </c>
      <c r="I180" s="13" t="s">
        <v>90</v>
      </c>
      <c r="J180" s="78" t="s">
        <v>34</v>
      </c>
      <c r="K180" s="78" t="s">
        <v>35</v>
      </c>
      <c r="L180" s="13" t="s">
        <v>90</v>
      </c>
      <c r="M180" s="13"/>
      <c r="N180" s="13" t="s">
        <v>34</v>
      </c>
      <c r="O180" s="13" t="s">
        <v>35</v>
      </c>
      <c r="P180" s="13" t="s">
        <v>90</v>
      </c>
      <c r="R180" s="13" t="s">
        <v>34</v>
      </c>
      <c r="S180" s="13" t="s">
        <v>35</v>
      </c>
      <c r="T180" s="13" t="s">
        <v>90</v>
      </c>
      <c r="U180" s="13"/>
      <c r="V180" s="13" t="s">
        <v>36</v>
      </c>
      <c r="W180" s="13" t="s">
        <v>36</v>
      </c>
      <c r="X180" s="13"/>
      <c r="Y180" s="13"/>
      <c r="Z180" s="13"/>
      <c r="AB180" s="13"/>
      <c r="AC180" s="13"/>
      <c r="AD180" s="13"/>
      <c r="AE180" s="13"/>
      <c r="AF180" s="13"/>
      <c r="AG180" s="13"/>
      <c r="AH180" s="13"/>
      <c r="AI180" s="13"/>
      <c r="AJ180" s="13"/>
      <c r="AL180" s="13"/>
      <c r="AM180" s="13"/>
      <c r="AN180" s="13"/>
      <c r="AP180" s="13"/>
      <c r="AQ180" s="13"/>
      <c r="AR180" s="13"/>
      <c r="AU180" s="37"/>
      <c r="AV180" s="37"/>
      <c r="AW180" s="37"/>
      <c r="AX180" s="37"/>
      <c r="AY180" s="37"/>
      <c r="BA180" s="1"/>
      <c r="BB180" s="2"/>
      <c r="BC180" s="2"/>
      <c r="BD180" s="2"/>
      <c r="DF180" s="1"/>
      <c r="DG180" s="1"/>
      <c r="DH180" s="1"/>
      <c r="DI180" s="1"/>
    </row>
    <row r="181" spans="1:113" ht="12.75">
      <c r="A181" s="1">
        <v>1</v>
      </c>
      <c r="B181" s="2">
        <v>15494259.346090656</v>
      </c>
      <c r="C181" s="2">
        <v>321707.51351759955</v>
      </c>
      <c r="D181" s="2">
        <v>6299.814714422531</v>
      </c>
      <c r="F181" s="1">
        <v>1</v>
      </c>
      <c r="G181" s="16">
        <v>0.94</v>
      </c>
      <c r="H181" s="3">
        <v>1.2</v>
      </c>
      <c r="I181" s="3">
        <f aca="true" t="shared" si="38" ref="I181:I203">H181+0.2</f>
        <v>1.4</v>
      </c>
      <c r="J181" s="33">
        <v>0.98</v>
      </c>
      <c r="K181" s="33">
        <v>1.24</v>
      </c>
      <c r="L181" s="33">
        <v>1.44</v>
      </c>
      <c r="N181" s="5">
        <f aca="true" t="shared" si="39" ref="N181:P203">B181*J181</f>
        <v>15184374.159168843</v>
      </c>
      <c r="O181" s="5">
        <f t="shared" si="39"/>
        <v>398917.31676182343</v>
      </c>
      <c r="P181" s="5">
        <f t="shared" si="39"/>
        <v>9071.733188768445</v>
      </c>
      <c r="R181" s="5">
        <f aca="true" t="shared" si="40" ref="R181:T197">B181*G181</f>
        <v>14564603.785325216</v>
      </c>
      <c r="S181" s="5">
        <f t="shared" si="40"/>
        <v>386049.01622111944</v>
      </c>
      <c r="T181" s="5">
        <f t="shared" si="40"/>
        <v>8819.740600191542</v>
      </c>
      <c r="U181" s="5"/>
      <c r="V181" s="5">
        <f>SUM(N181:P181)</f>
        <v>15592363.209119435</v>
      </c>
      <c r="W181" s="5">
        <f aca="true" t="shared" si="41" ref="W181:W203">SUM(R181:T181)</f>
        <v>14959472.542146526</v>
      </c>
      <c r="X181" s="4"/>
      <c r="Y181" s="4"/>
      <c r="Z181" s="4"/>
      <c r="AB181" s="18"/>
      <c r="AC181" s="18"/>
      <c r="AD181" s="18"/>
      <c r="AE181" s="18"/>
      <c r="AF181" s="5"/>
      <c r="AG181" s="5"/>
      <c r="AH181" s="5"/>
      <c r="AI181" s="5"/>
      <c r="AJ181" s="5"/>
      <c r="AL181" s="4"/>
      <c r="AM181" s="4"/>
      <c r="AN181" s="4"/>
      <c r="AP181" s="3"/>
      <c r="AU181" s="5"/>
      <c r="AV181" s="5"/>
      <c r="AW181" s="5"/>
      <c r="AX181" s="5"/>
      <c r="AY181" s="5"/>
      <c r="BA181" s="1"/>
      <c r="BB181" s="2"/>
      <c r="BC181" s="2"/>
      <c r="BD181" s="2"/>
      <c r="DF181" s="1"/>
      <c r="DG181" s="2"/>
      <c r="DH181" s="2"/>
      <c r="DI181" s="2"/>
    </row>
    <row r="182" spans="1:113" ht="12.75">
      <c r="A182" s="1">
        <v>2</v>
      </c>
      <c r="B182" s="2">
        <v>1652334.1687348967</v>
      </c>
      <c r="C182" s="2">
        <v>268879.1102555257</v>
      </c>
      <c r="D182" s="2">
        <v>29632.52579308952</v>
      </c>
      <c r="F182" s="1">
        <v>2</v>
      </c>
      <c r="G182" s="16">
        <v>1.69</v>
      </c>
      <c r="H182" s="3">
        <v>1.95</v>
      </c>
      <c r="I182" s="3">
        <f t="shared" si="38"/>
        <v>2.15</v>
      </c>
      <c r="J182" s="33">
        <v>1.76</v>
      </c>
      <c r="K182" s="33">
        <v>2.03</v>
      </c>
      <c r="L182" s="33">
        <v>2.23</v>
      </c>
      <c r="N182" s="5">
        <f t="shared" si="39"/>
        <v>2908108.1369734183</v>
      </c>
      <c r="O182" s="5">
        <f t="shared" si="39"/>
        <v>545824.593818717</v>
      </c>
      <c r="P182" s="5">
        <f t="shared" si="39"/>
        <v>66080.53251858964</v>
      </c>
      <c r="R182" s="5">
        <f t="shared" si="40"/>
        <v>2792444.7451619753</v>
      </c>
      <c r="S182" s="5">
        <f t="shared" si="40"/>
        <v>524314.2649982751</v>
      </c>
      <c r="T182" s="5">
        <f t="shared" si="40"/>
        <v>63709.930455142465</v>
      </c>
      <c r="U182" s="5"/>
      <c r="V182" s="5">
        <f aca="true" t="shared" si="42" ref="V182:V203">SUM(N182:P182)</f>
        <v>3520013.263310725</v>
      </c>
      <c r="W182" s="5">
        <f t="shared" si="41"/>
        <v>3380468.940615393</v>
      </c>
      <c r="X182" s="4"/>
      <c r="Y182" s="4"/>
      <c r="Z182" s="4"/>
      <c r="AB182" s="18"/>
      <c r="AC182" s="18"/>
      <c r="AD182" s="18"/>
      <c r="AE182" s="18"/>
      <c r="AF182" s="5"/>
      <c r="AG182" s="5"/>
      <c r="AH182" s="5"/>
      <c r="AJ182" s="5"/>
      <c r="AL182" s="4"/>
      <c r="AM182" s="4"/>
      <c r="AN182" s="4"/>
      <c r="AP182" s="3"/>
      <c r="AU182" s="5"/>
      <c r="AV182" s="5"/>
      <c r="AW182" s="5"/>
      <c r="AX182" s="5"/>
      <c r="AY182" s="5"/>
      <c r="BA182" s="1"/>
      <c r="BB182" s="2"/>
      <c r="BC182" s="2"/>
      <c r="BD182" s="2"/>
      <c r="DF182" s="1"/>
      <c r="DG182" s="2"/>
      <c r="DH182" s="2"/>
      <c r="DI182" s="2"/>
    </row>
    <row r="183" spans="1:113" ht="12.75">
      <c r="A183" s="1">
        <v>3</v>
      </c>
      <c r="B183" s="2">
        <v>483421.3678927092</v>
      </c>
      <c r="C183" s="2">
        <v>155189.37219006513</v>
      </c>
      <c r="D183" s="2">
        <v>35102.0514860049</v>
      </c>
      <c r="F183" s="1">
        <v>3</v>
      </c>
      <c r="G183" s="16">
        <v>2.44</v>
      </c>
      <c r="H183" s="3">
        <v>2.7</v>
      </c>
      <c r="I183" s="3">
        <f t="shared" si="38"/>
        <v>2.9000000000000004</v>
      </c>
      <c r="J183" s="33">
        <v>2.54</v>
      </c>
      <c r="K183" s="33">
        <v>2.82</v>
      </c>
      <c r="L183" s="33">
        <v>3.02</v>
      </c>
      <c r="N183" s="5">
        <f t="shared" si="39"/>
        <v>1227890.2744474814</v>
      </c>
      <c r="O183" s="5">
        <f t="shared" si="39"/>
        <v>437634.02957598364</v>
      </c>
      <c r="P183" s="5">
        <f t="shared" si="39"/>
        <v>106008.1954877348</v>
      </c>
      <c r="R183" s="5">
        <f t="shared" si="40"/>
        <v>1179548.1376582105</v>
      </c>
      <c r="S183" s="5">
        <f t="shared" si="40"/>
        <v>419011.3049131759</v>
      </c>
      <c r="T183" s="5">
        <f t="shared" si="40"/>
        <v>101795.94930941422</v>
      </c>
      <c r="U183" s="5"/>
      <c r="V183" s="5">
        <f t="shared" si="42"/>
        <v>1771532.4995112</v>
      </c>
      <c r="W183" s="5">
        <f t="shared" si="41"/>
        <v>1700355.3918808005</v>
      </c>
      <c r="X183" s="4"/>
      <c r="Y183" s="4"/>
      <c r="Z183" s="4"/>
      <c r="AB183" s="18"/>
      <c r="AC183" s="18"/>
      <c r="AD183" s="18"/>
      <c r="AE183" s="18"/>
      <c r="AF183" s="5"/>
      <c r="AG183" s="5"/>
      <c r="AH183" s="5"/>
      <c r="AI183" s="22"/>
      <c r="AJ183" s="5"/>
      <c r="AL183" s="4"/>
      <c r="AM183" s="4"/>
      <c r="AN183" s="4"/>
      <c r="AP183" s="3"/>
      <c r="AU183" s="5"/>
      <c r="AV183" s="5"/>
      <c r="AW183" s="5"/>
      <c r="AX183" s="5"/>
      <c r="AY183" s="5"/>
      <c r="BA183" s="1"/>
      <c r="BB183" s="2"/>
      <c r="BC183" s="2"/>
      <c r="BD183" s="2"/>
      <c r="DF183" s="1"/>
      <c r="DG183" s="2"/>
      <c r="DH183" s="2"/>
      <c r="DI183" s="2"/>
    </row>
    <row r="184" spans="1:113" ht="12.75">
      <c r="A184" s="1">
        <v>3.5</v>
      </c>
      <c r="B184" s="2">
        <v>11720.577956549434</v>
      </c>
      <c r="C184" s="2">
        <v>0</v>
      </c>
      <c r="D184" s="2">
        <v>0</v>
      </c>
      <c r="F184" s="1">
        <v>3.5</v>
      </c>
      <c r="G184" s="16">
        <v>3.19</v>
      </c>
      <c r="H184" s="3"/>
      <c r="I184" s="3"/>
      <c r="J184" s="33">
        <v>3.32</v>
      </c>
      <c r="K184" s="33"/>
      <c r="L184" s="33"/>
      <c r="N184" s="5">
        <f t="shared" si="39"/>
        <v>38912.31881574412</v>
      </c>
      <c r="O184" s="5">
        <f t="shared" si="39"/>
        <v>0</v>
      </c>
      <c r="P184" s="5">
        <f t="shared" si="39"/>
        <v>0</v>
      </c>
      <c r="R184" s="5">
        <f t="shared" si="40"/>
        <v>37388.64368139269</v>
      </c>
      <c r="S184" s="5">
        <f t="shared" si="40"/>
        <v>0</v>
      </c>
      <c r="T184" s="5">
        <f t="shared" si="40"/>
        <v>0</v>
      </c>
      <c r="U184" s="5"/>
      <c r="V184" s="5">
        <f t="shared" si="42"/>
        <v>38912.31881574412</v>
      </c>
      <c r="W184" s="5">
        <f t="shared" si="41"/>
        <v>37388.64368139269</v>
      </c>
      <c r="X184" s="4"/>
      <c r="Y184" s="4"/>
      <c r="Z184" s="4"/>
      <c r="AB184" s="18"/>
      <c r="AC184" s="18"/>
      <c r="AD184" s="18"/>
      <c r="AE184" s="18"/>
      <c r="AF184" s="5"/>
      <c r="AG184" s="5"/>
      <c r="AH184" s="5"/>
      <c r="AI184" s="22"/>
      <c r="AJ184" s="5"/>
      <c r="AL184" s="4"/>
      <c r="AM184" s="4"/>
      <c r="AN184" s="4"/>
      <c r="AP184" s="3"/>
      <c r="AU184" s="5"/>
      <c r="AV184" s="5"/>
      <c r="AW184" s="5"/>
      <c r="AX184" s="5"/>
      <c r="AY184" s="5"/>
      <c r="BA184" s="1"/>
      <c r="BB184" s="2"/>
      <c r="BC184" s="2"/>
      <c r="BD184" s="2"/>
      <c r="DF184" s="1"/>
      <c r="DG184" s="2"/>
      <c r="DH184" s="2"/>
      <c r="DI184" s="2"/>
    </row>
    <row r="185" spans="1:113" ht="12.75">
      <c r="A185" s="1">
        <v>4</v>
      </c>
      <c r="B185" s="2"/>
      <c r="C185" s="2">
        <v>391024.4706746831</v>
      </c>
      <c r="D185" s="2">
        <v>40665.67567900387</v>
      </c>
      <c r="F185" s="1">
        <v>4</v>
      </c>
      <c r="G185" s="16"/>
      <c r="H185" s="3">
        <v>3.45</v>
      </c>
      <c r="I185" s="3">
        <f t="shared" si="38"/>
        <v>3.6500000000000004</v>
      </c>
      <c r="J185" s="33"/>
      <c r="K185" s="33">
        <v>3.61</v>
      </c>
      <c r="L185" s="33">
        <v>3.81</v>
      </c>
      <c r="N185" s="5">
        <f t="shared" si="39"/>
        <v>0</v>
      </c>
      <c r="O185" s="5">
        <f t="shared" si="39"/>
        <v>1411598.339135606</v>
      </c>
      <c r="P185" s="5">
        <f t="shared" si="39"/>
        <v>154936.22433700474</v>
      </c>
      <c r="R185" s="5">
        <f t="shared" si="40"/>
        <v>0</v>
      </c>
      <c r="S185" s="5">
        <f t="shared" si="40"/>
        <v>1349034.4238276568</v>
      </c>
      <c r="T185" s="5">
        <f t="shared" si="40"/>
        <v>148429.71622836415</v>
      </c>
      <c r="U185" s="5"/>
      <c r="V185" s="5">
        <f t="shared" si="42"/>
        <v>1566534.563472611</v>
      </c>
      <c r="W185" s="5">
        <f t="shared" si="41"/>
        <v>1497464.140056021</v>
      </c>
      <c r="X185" s="4"/>
      <c r="Y185" s="4"/>
      <c r="Z185" s="4"/>
      <c r="AB185" s="18"/>
      <c r="AC185" s="18"/>
      <c r="AD185" s="18"/>
      <c r="AE185" s="18"/>
      <c r="AF185" s="5"/>
      <c r="AG185" s="5"/>
      <c r="AH185" s="5"/>
      <c r="AI185" s="22"/>
      <c r="AJ185" s="5"/>
      <c r="AL185" s="4"/>
      <c r="AM185" s="4"/>
      <c r="AN185" s="4"/>
      <c r="AP185" s="3"/>
      <c r="AU185" s="5"/>
      <c r="AV185" s="5"/>
      <c r="AW185" s="5"/>
      <c r="AX185" s="5"/>
      <c r="AY185" s="5"/>
      <c r="BA185" s="1"/>
      <c r="BB185" s="2"/>
      <c r="BC185" s="2"/>
      <c r="BD185" s="2"/>
      <c r="DF185" s="1"/>
      <c r="DG185" s="2"/>
      <c r="DH185" s="2"/>
      <c r="DI185" s="2"/>
    </row>
    <row r="186" spans="1:113" ht="12.75">
      <c r="A186" s="1">
        <v>5</v>
      </c>
      <c r="B186" s="2"/>
      <c r="C186" s="2">
        <v>315439.1435012876</v>
      </c>
      <c r="D186" s="2">
        <v>39436.17364721426</v>
      </c>
      <c r="F186" s="1">
        <v>5</v>
      </c>
      <c r="G186" s="3"/>
      <c r="H186" s="3">
        <v>4.2</v>
      </c>
      <c r="I186" s="3">
        <f t="shared" si="38"/>
        <v>4.4</v>
      </c>
      <c r="J186" s="33"/>
      <c r="K186" s="33">
        <v>4.4</v>
      </c>
      <c r="L186" s="33">
        <v>4.6</v>
      </c>
      <c r="N186" s="5">
        <f t="shared" si="39"/>
        <v>0</v>
      </c>
      <c r="O186" s="5">
        <f t="shared" si="39"/>
        <v>1387932.2314056656</v>
      </c>
      <c r="P186" s="5">
        <f t="shared" si="39"/>
        <v>181406.39877718556</v>
      </c>
      <c r="R186" s="5">
        <v>0</v>
      </c>
      <c r="S186" s="5">
        <f aca="true" t="shared" si="43" ref="S186:S203">(B186+C186)*H186</f>
        <v>1324844.402705408</v>
      </c>
      <c r="T186" s="5">
        <f t="shared" si="40"/>
        <v>173519.16404774276</v>
      </c>
      <c r="U186" s="5"/>
      <c r="V186" s="5">
        <f t="shared" si="42"/>
        <v>1569338.630182851</v>
      </c>
      <c r="W186" s="5">
        <f t="shared" si="41"/>
        <v>1498363.5667531507</v>
      </c>
      <c r="X186" s="4"/>
      <c r="Y186" s="4"/>
      <c r="Z186" s="4"/>
      <c r="AB186" s="18"/>
      <c r="AC186" s="18"/>
      <c r="AD186" s="18"/>
      <c r="AE186" s="18"/>
      <c r="AF186" s="5"/>
      <c r="AG186" s="5"/>
      <c r="AH186" s="5"/>
      <c r="AI186" s="22"/>
      <c r="AJ186" s="5"/>
      <c r="AL186" s="4"/>
      <c r="AM186" s="4"/>
      <c r="AN186" s="4"/>
      <c r="AP186" s="3"/>
      <c r="AQ186" s="3"/>
      <c r="AR186" s="3"/>
      <c r="AU186" s="5"/>
      <c r="AV186" s="5"/>
      <c r="AW186" s="5"/>
      <c r="AX186" s="5"/>
      <c r="AY186" s="5"/>
      <c r="BA186" s="1"/>
      <c r="BB186" s="2"/>
      <c r="BC186" s="2"/>
      <c r="BD186" s="2"/>
      <c r="DF186" s="1"/>
      <c r="DG186" s="2"/>
      <c r="DH186" s="2"/>
      <c r="DI186" s="2"/>
    </row>
    <row r="187" spans="1:113" ht="12.75">
      <c r="A187" s="1">
        <v>6</v>
      </c>
      <c r="B187" s="2"/>
      <c r="C187" s="2">
        <v>172478.52089087042</v>
      </c>
      <c r="D187" s="2">
        <v>22902.323769979495</v>
      </c>
      <c r="F187" s="1">
        <v>6</v>
      </c>
      <c r="G187" s="3"/>
      <c r="H187" s="3">
        <v>4.95</v>
      </c>
      <c r="I187" s="3">
        <f t="shared" si="38"/>
        <v>5.15</v>
      </c>
      <c r="J187" s="33"/>
      <c r="K187" s="33">
        <v>5.19</v>
      </c>
      <c r="L187" s="33">
        <v>5.39</v>
      </c>
      <c r="N187" s="5">
        <f t="shared" si="39"/>
        <v>0</v>
      </c>
      <c r="O187" s="5">
        <f t="shared" si="39"/>
        <v>895163.5234236176</v>
      </c>
      <c r="P187" s="5">
        <f t="shared" si="39"/>
        <v>123443.52512018947</v>
      </c>
      <c r="R187" s="5">
        <v>0</v>
      </c>
      <c r="S187" s="5">
        <f t="shared" si="43"/>
        <v>853768.6784098087</v>
      </c>
      <c r="T187" s="5">
        <f t="shared" si="40"/>
        <v>117946.9674153944</v>
      </c>
      <c r="U187" s="5"/>
      <c r="V187" s="5">
        <f t="shared" si="42"/>
        <v>1018607.0485438071</v>
      </c>
      <c r="W187" s="5">
        <f t="shared" si="41"/>
        <v>971715.645825203</v>
      </c>
      <c r="X187" s="4"/>
      <c r="Y187" s="4"/>
      <c r="Z187" s="4"/>
      <c r="AB187" s="18"/>
      <c r="AC187" s="18"/>
      <c r="AD187" s="18"/>
      <c r="AE187" s="18"/>
      <c r="AF187" s="5"/>
      <c r="AG187" s="5"/>
      <c r="AH187" s="5"/>
      <c r="AI187" s="22"/>
      <c r="AJ187" s="5"/>
      <c r="AL187" s="4"/>
      <c r="AM187" s="4"/>
      <c r="AN187" s="4"/>
      <c r="AQ187" s="3"/>
      <c r="AR187" s="3"/>
      <c r="AU187" s="5"/>
      <c r="AV187" s="5"/>
      <c r="AW187" s="5"/>
      <c r="AX187" s="5"/>
      <c r="AY187" s="5"/>
      <c r="BA187" s="1"/>
      <c r="BB187" s="2"/>
      <c r="BC187" s="2"/>
      <c r="BD187" s="2"/>
      <c r="DF187" s="1"/>
      <c r="DG187" s="2"/>
      <c r="DH187" s="2"/>
      <c r="DI187" s="2"/>
    </row>
    <row r="188" spans="1:113" ht="12.75">
      <c r="A188" s="1">
        <v>7</v>
      </c>
      <c r="B188" s="2"/>
      <c r="C188" s="2">
        <v>131853.8164115254</v>
      </c>
      <c r="D188" s="2">
        <v>26093.653666500162</v>
      </c>
      <c r="F188" s="1">
        <v>7</v>
      </c>
      <c r="G188" s="3"/>
      <c r="H188" s="3">
        <v>5.7</v>
      </c>
      <c r="I188" s="3">
        <f t="shared" si="38"/>
        <v>5.9</v>
      </c>
      <c r="J188" s="33"/>
      <c r="K188" s="33">
        <v>5.98</v>
      </c>
      <c r="L188" s="33">
        <v>6.18</v>
      </c>
      <c r="N188" s="5">
        <f t="shared" si="39"/>
        <v>0</v>
      </c>
      <c r="O188" s="5">
        <f t="shared" si="39"/>
        <v>788485.8221409218</v>
      </c>
      <c r="P188" s="5">
        <f t="shared" si="39"/>
        <v>161258.779658971</v>
      </c>
      <c r="R188" s="5">
        <v>0</v>
      </c>
      <c r="S188" s="5">
        <f t="shared" si="43"/>
        <v>751566.7535456948</v>
      </c>
      <c r="T188" s="5">
        <f t="shared" si="40"/>
        <v>153952.55663235096</v>
      </c>
      <c r="U188" s="5"/>
      <c r="V188" s="5">
        <f t="shared" si="42"/>
        <v>949744.6017998928</v>
      </c>
      <c r="W188" s="5">
        <f t="shared" si="41"/>
        <v>905519.3101780456</v>
      </c>
      <c r="X188" s="4"/>
      <c r="Y188" s="4"/>
      <c r="Z188" s="4"/>
      <c r="AB188" s="18"/>
      <c r="AC188" s="18"/>
      <c r="AD188" s="18"/>
      <c r="AE188" s="18"/>
      <c r="AF188" s="5"/>
      <c r="AG188" s="5"/>
      <c r="AH188" s="5"/>
      <c r="AJ188" s="5"/>
      <c r="AL188" s="4"/>
      <c r="AM188" s="4"/>
      <c r="AN188" s="4"/>
      <c r="AQ188" s="3"/>
      <c r="AR188" s="3"/>
      <c r="AU188" s="5"/>
      <c r="AV188" s="5"/>
      <c r="AW188" s="5"/>
      <c r="AX188" s="5"/>
      <c r="AY188" s="5"/>
      <c r="BA188" s="1"/>
      <c r="BB188" s="2"/>
      <c r="BC188" s="2"/>
      <c r="BD188" s="2"/>
      <c r="DF188" s="1"/>
      <c r="DG188" s="2"/>
      <c r="DH188" s="2"/>
      <c r="DI188" s="2"/>
    </row>
    <row r="189" spans="1:113" ht="12.75">
      <c r="A189" s="1">
        <v>8</v>
      </c>
      <c r="B189" s="2"/>
      <c r="C189" s="2">
        <v>119561.60791911853</v>
      </c>
      <c r="D189" s="2">
        <v>22984.45751409429</v>
      </c>
      <c r="F189" s="1">
        <v>8</v>
      </c>
      <c r="G189" s="3"/>
      <c r="H189" s="3">
        <v>6.45</v>
      </c>
      <c r="I189" s="3">
        <f t="shared" si="38"/>
        <v>6.65</v>
      </c>
      <c r="J189" s="33"/>
      <c r="K189" s="33">
        <v>6.77</v>
      </c>
      <c r="L189" s="33">
        <v>6.97</v>
      </c>
      <c r="M189" s="4"/>
      <c r="N189" s="5">
        <f t="shared" si="39"/>
        <v>0</v>
      </c>
      <c r="O189" s="5">
        <f t="shared" si="39"/>
        <v>809432.0856124323</v>
      </c>
      <c r="P189" s="5">
        <f t="shared" si="39"/>
        <v>160201.6688732372</v>
      </c>
      <c r="R189" s="5">
        <v>0</v>
      </c>
      <c r="S189" s="5">
        <f t="shared" si="43"/>
        <v>771172.3710783145</v>
      </c>
      <c r="T189" s="5">
        <f t="shared" si="40"/>
        <v>152846.64246872705</v>
      </c>
      <c r="U189" s="5"/>
      <c r="V189" s="5">
        <f t="shared" si="42"/>
        <v>969633.7544856695</v>
      </c>
      <c r="W189" s="5">
        <f t="shared" si="41"/>
        <v>924019.0135470416</v>
      </c>
      <c r="X189" s="4"/>
      <c r="Y189" s="4"/>
      <c r="Z189" s="4"/>
      <c r="AB189" s="18"/>
      <c r="AC189" s="18"/>
      <c r="AD189" s="18"/>
      <c r="AE189" s="18"/>
      <c r="AF189" s="5"/>
      <c r="AG189" s="5"/>
      <c r="AH189" s="5"/>
      <c r="AJ189" s="5"/>
      <c r="AL189" s="4"/>
      <c r="AM189" s="4"/>
      <c r="AN189" s="4"/>
      <c r="AQ189" s="3"/>
      <c r="AR189" s="3"/>
      <c r="AU189" s="5"/>
      <c r="AV189" s="5"/>
      <c r="AW189" s="5"/>
      <c r="AX189" s="5"/>
      <c r="AY189" s="5"/>
      <c r="BA189" s="1"/>
      <c r="BB189" s="2"/>
      <c r="BC189" s="2"/>
      <c r="BD189" s="2"/>
      <c r="DF189" s="1"/>
      <c r="DG189" s="2"/>
      <c r="DH189" s="2"/>
      <c r="DI189" s="2"/>
    </row>
    <row r="190" spans="1:113" ht="12.75">
      <c r="A190" s="1">
        <v>12</v>
      </c>
      <c r="B190" s="2"/>
      <c r="C190" s="2">
        <v>312591.07331345446</v>
      </c>
      <c r="D190" s="2">
        <v>99720.90873703995</v>
      </c>
      <c r="F190" s="1">
        <v>12</v>
      </c>
      <c r="G190" s="3"/>
      <c r="H190" s="3">
        <v>8.05</v>
      </c>
      <c r="I190" s="3">
        <f t="shared" si="38"/>
        <v>8.25</v>
      </c>
      <c r="J190" s="33"/>
      <c r="K190" s="33">
        <v>8.44</v>
      </c>
      <c r="L190" s="33">
        <v>8.64</v>
      </c>
      <c r="N190" s="5">
        <f t="shared" si="39"/>
        <v>0</v>
      </c>
      <c r="O190" s="5">
        <f t="shared" si="39"/>
        <v>2638268.6587655554</v>
      </c>
      <c r="P190" s="5">
        <f t="shared" si="39"/>
        <v>861588.6514880252</v>
      </c>
      <c r="R190" s="5">
        <v>0</v>
      </c>
      <c r="S190" s="5">
        <f t="shared" si="43"/>
        <v>2516358.1401733086</v>
      </c>
      <c r="T190" s="5">
        <f t="shared" si="40"/>
        <v>822697.4970805796</v>
      </c>
      <c r="U190" s="5"/>
      <c r="V190" s="5">
        <f t="shared" si="42"/>
        <v>3499857.3102535806</v>
      </c>
      <c r="W190" s="5">
        <f t="shared" si="41"/>
        <v>3339055.637253888</v>
      </c>
      <c r="X190" s="4"/>
      <c r="Y190" s="4"/>
      <c r="Z190" s="4"/>
      <c r="AB190" s="18"/>
      <c r="AC190" s="18"/>
      <c r="AD190" s="18"/>
      <c r="AE190" s="18"/>
      <c r="AF190" s="5"/>
      <c r="AG190" s="5"/>
      <c r="AH190" s="5"/>
      <c r="AJ190" s="5"/>
      <c r="AL190" s="4"/>
      <c r="AM190" s="4"/>
      <c r="AN190" s="4"/>
      <c r="AQ190" s="3"/>
      <c r="AR190" s="3"/>
      <c r="AU190" s="5"/>
      <c r="AV190" s="5"/>
      <c r="AW190" s="5"/>
      <c r="AX190" s="5"/>
      <c r="AY190" s="5"/>
      <c r="BA190" s="1"/>
      <c r="BB190" s="2"/>
      <c r="BC190" s="2"/>
      <c r="BD190" s="2"/>
      <c r="DF190" s="1"/>
      <c r="DG190" s="2"/>
      <c r="DH190" s="2"/>
      <c r="DI190" s="2"/>
    </row>
    <row r="191" spans="1:113" ht="12.75">
      <c r="A191" s="1">
        <v>16</v>
      </c>
      <c r="B191" s="2"/>
      <c r="C191" s="2">
        <v>156082.8508990437</v>
      </c>
      <c r="D191" s="2">
        <v>58795.0323258021</v>
      </c>
      <c r="F191" s="1">
        <v>16</v>
      </c>
      <c r="G191" s="3"/>
      <c r="H191" s="3">
        <v>9.65</v>
      </c>
      <c r="I191" s="3">
        <f t="shared" si="38"/>
        <v>9.85</v>
      </c>
      <c r="J191" s="33"/>
      <c r="K191" s="33">
        <v>10.11</v>
      </c>
      <c r="L191" s="33">
        <v>10.31</v>
      </c>
      <c r="M191" s="4"/>
      <c r="N191" s="5">
        <f t="shared" si="39"/>
        <v>0</v>
      </c>
      <c r="O191" s="5">
        <f t="shared" si="39"/>
        <v>1577997.6225893316</v>
      </c>
      <c r="P191" s="5">
        <f t="shared" si="39"/>
        <v>606176.7832790196</v>
      </c>
      <c r="R191" s="5">
        <v>0</v>
      </c>
      <c r="S191" s="5">
        <f t="shared" si="43"/>
        <v>1506199.5111757717</v>
      </c>
      <c r="T191" s="5">
        <f t="shared" si="40"/>
        <v>579131.0684091507</v>
      </c>
      <c r="U191" s="5"/>
      <c r="V191" s="5">
        <f t="shared" si="42"/>
        <v>2184174.4058683515</v>
      </c>
      <c r="W191" s="5">
        <f t="shared" si="41"/>
        <v>2085330.5795849224</v>
      </c>
      <c r="X191" s="4"/>
      <c r="Y191" s="4"/>
      <c r="Z191" s="4"/>
      <c r="AB191" s="18"/>
      <c r="AC191" s="18"/>
      <c r="AD191" s="18"/>
      <c r="AE191" s="18"/>
      <c r="AF191" s="5"/>
      <c r="AG191" s="5"/>
      <c r="AH191" s="5"/>
      <c r="AJ191" s="5"/>
      <c r="AL191" s="4"/>
      <c r="AM191" s="4"/>
      <c r="AN191" s="4"/>
      <c r="AQ191" s="3"/>
      <c r="AR191" s="3"/>
      <c r="AU191" s="5"/>
      <c r="AV191" s="5"/>
      <c r="AW191" s="5"/>
      <c r="AX191" s="5"/>
      <c r="AY191" s="5"/>
      <c r="BA191" s="1"/>
      <c r="BB191" s="2"/>
      <c r="BC191" s="2"/>
      <c r="BD191" s="2"/>
      <c r="DF191" s="1"/>
      <c r="DG191" s="2"/>
      <c r="DH191" s="2"/>
      <c r="DI191" s="2"/>
    </row>
    <row r="192" spans="1:113" ht="12.75">
      <c r="A192" s="1">
        <v>20</v>
      </c>
      <c r="B192" s="2"/>
      <c r="C192" s="2">
        <v>82400.41574798118</v>
      </c>
      <c r="D192" s="2">
        <v>40436.04005296927</v>
      </c>
      <c r="F192" s="1">
        <v>20</v>
      </c>
      <c r="G192" s="3"/>
      <c r="H192" s="3">
        <v>11.25</v>
      </c>
      <c r="I192" s="3">
        <f t="shared" si="38"/>
        <v>11.45</v>
      </c>
      <c r="J192" s="33"/>
      <c r="K192" s="33">
        <v>11.78</v>
      </c>
      <c r="L192" s="33">
        <v>11.98</v>
      </c>
      <c r="M192" s="4"/>
      <c r="N192" s="5">
        <f t="shared" si="39"/>
        <v>0</v>
      </c>
      <c r="O192" s="5">
        <f t="shared" si="39"/>
        <v>970676.8975112183</v>
      </c>
      <c r="P192" s="5">
        <f t="shared" si="39"/>
        <v>484423.75983457186</v>
      </c>
      <c r="R192" s="5">
        <v>0</v>
      </c>
      <c r="S192" s="5">
        <f t="shared" si="43"/>
        <v>927004.6771647884</v>
      </c>
      <c r="T192" s="5">
        <f t="shared" si="40"/>
        <v>462992.6586064981</v>
      </c>
      <c r="U192" s="5"/>
      <c r="V192" s="5">
        <f t="shared" si="42"/>
        <v>1455100.6573457902</v>
      </c>
      <c r="W192" s="5">
        <f t="shared" si="41"/>
        <v>1389997.3357712864</v>
      </c>
      <c r="X192" s="4"/>
      <c r="Y192" s="4"/>
      <c r="Z192" s="4"/>
      <c r="AB192" s="18"/>
      <c r="AC192" s="18"/>
      <c r="AD192" s="18"/>
      <c r="AE192" s="18"/>
      <c r="AF192" s="5"/>
      <c r="AG192" s="5"/>
      <c r="AH192" s="5"/>
      <c r="AJ192" s="5"/>
      <c r="AL192" s="4"/>
      <c r="AM192" s="4"/>
      <c r="AN192" s="4"/>
      <c r="AQ192" s="3"/>
      <c r="AR192" s="3"/>
      <c r="AU192" s="5"/>
      <c r="AV192" s="5"/>
      <c r="AW192" s="5"/>
      <c r="AX192" s="5"/>
      <c r="AY192" s="5"/>
      <c r="BA192" s="1"/>
      <c r="BB192" s="2"/>
      <c r="BC192" s="2"/>
      <c r="BD192" s="2"/>
      <c r="DF192" s="1"/>
      <c r="DG192" s="2"/>
      <c r="DH192" s="2"/>
      <c r="DI192" s="2"/>
    </row>
    <row r="193" spans="1:113" ht="12.75">
      <c r="A193" s="1">
        <v>24</v>
      </c>
      <c r="B193" s="2"/>
      <c r="C193" s="2">
        <v>61378.57417312959</v>
      </c>
      <c r="D193" s="2">
        <v>35868.0652560819</v>
      </c>
      <c r="F193" s="1">
        <v>24</v>
      </c>
      <c r="G193" s="3"/>
      <c r="H193" s="3">
        <v>12.85</v>
      </c>
      <c r="I193" s="3">
        <f t="shared" si="38"/>
        <v>13.049999999999999</v>
      </c>
      <c r="J193" s="33"/>
      <c r="K193" s="33">
        <v>13.45</v>
      </c>
      <c r="L193" s="33">
        <v>13.65</v>
      </c>
      <c r="M193" s="4"/>
      <c r="N193" s="5">
        <f t="shared" si="39"/>
        <v>0</v>
      </c>
      <c r="O193" s="5">
        <f t="shared" si="39"/>
        <v>825541.822628593</v>
      </c>
      <c r="P193" s="5">
        <f t="shared" si="39"/>
        <v>489599.0907455179</v>
      </c>
      <c r="R193" s="5">
        <v>0</v>
      </c>
      <c r="S193" s="5">
        <f t="shared" si="43"/>
        <v>788714.6781247152</v>
      </c>
      <c r="T193" s="5">
        <f t="shared" si="40"/>
        <v>468078.25159186876</v>
      </c>
      <c r="U193" s="5"/>
      <c r="V193" s="5">
        <f t="shared" si="42"/>
        <v>1315140.9133741108</v>
      </c>
      <c r="W193" s="5">
        <f t="shared" si="41"/>
        <v>1256792.929716584</v>
      </c>
      <c r="X193" s="4"/>
      <c r="Y193" s="4"/>
      <c r="Z193" s="4"/>
      <c r="AB193" s="18"/>
      <c r="AC193" s="18"/>
      <c r="AD193" s="18"/>
      <c r="AE193" s="18"/>
      <c r="AF193" s="5"/>
      <c r="AG193" s="5"/>
      <c r="AH193" s="5"/>
      <c r="AJ193" s="5"/>
      <c r="AL193" s="4"/>
      <c r="AM193" s="4"/>
      <c r="AN193" s="4"/>
      <c r="AQ193" s="3"/>
      <c r="AR193" s="3"/>
      <c r="AU193" s="5"/>
      <c r="AV193" s="5"/>
      <c r="AW193" s="5"/>
      <c r="AX193" s="5"/>
      <c r="AY193" s="5"/>
      <c r="BA193" s="1"/>
      <c r="BB193" s="2"/>
      <c r="BC193" s="2"/>
      <c r="BD193" s="2"/>
      <c r="DF193" s="1"/>
      <c r="DG193" s="2"/>
      <c r="DH193" s="2"/>
      <c r="DI193" s="2"/>
    </row>
    <row r="194" spans="1:113" ht="12.75">
      <c r="A194" s="1">
        <v>28</v>
      </c>
      <c r="B194" s="2"/>
      <c r="C194" s="2">
        <v>60580.04466020436</v>
      </c>
      <c r="D194" s="2">
        <v>31505.82228565364</v>
      </c>
      <c r="F194" s="1">
        <v>28</v>
      </c>
      <c r="G194" s="3"/>
      <c r="H194" s="3">
        <v>14.45</v>
      </c>
      <c r="I194" s="3">
        <f t="shared" si="38"/>
        <v>14.649999999999999</v>
      </c>
      <c r="J194" s="33"/>
      <c r="K194" s="33">
        <v>15.12</v>
      </c>
      <c r="L194" s="33">
        <v>15.32</v>
      </c>
      <c r="M194" s="4"/>
      <c r="N194" s="5">
        <f t="shared" si="39"/>
        <v>0</v>
      </c>
      <c r="O194" s="5">
        <f t="shared" si="39"/>
        <v>915970.2752622899</v>
      </c>
      <c r="P194" s="5">
        <f t="shared" si="39"/>
        <v>482669.1974162138</v>
      </c>
      <c r="R194" s="5">
        <v>0</v>
      </c>
      <c r="S194" s="5">
        <f t="shared" si="43"/>
        <v>875381.6453399529</v>
      </c>
      <c r="T194" s="5">
        <f t="shared" si="40"/>
        <v>461560.2964848258</v>
      </c>
      <c r="U194" s="5"/>
      <c r="V194" s="5">
        <f t="shared" si="42"/>
        <v>1398639.4726785037</v>
      </c>
      <c r="W194" s="5">
        <f t="shared" si="41"/>
        <v>1336941.9418247787</v>
      </c>
      <c r="X194" s="4"/>
      <c r="Y194" s="4"/>
      <c r="Z194" s="4"/>
      <c r="AB194" s="18"/>
      <c r="AC194" s="18"/>
      <c r="AD194" s="18"/>
      <c r="AE194" s="18"/>
      <c r="AF194" s="5"/>
      <c r="AG194" s="5"/>
      <c r="AH194" s="5"/>
      <c r="AJ194" s="5"/>
      <c r="AL194" s="4"/>
      <c r="AM194" s="4"/>
      <c r="AN194" s="4"/>
      <c r="AQ194" s="3"/>
      <c r="AR194" s="3"/>
      <c r="AU194" s="5"/>
      <c r="AV194" s="5"/>
      <c r="AW194" s="5"/>
      <c r="AX194" s="5"/>
      <c r="AY194" s="5"/>
      <c r="BA194" s="1"/>
      <c r="BB194" s="2"/>
      <c r="BC194" s="2"/>
      <c r="BD194" s="2"/>
      <c r="DF194" s="1"/>
      <c r="DG194" s="2"/>
      <c r="DH194" s="2"/>
      <c r="DI194" s="2"/>
    </row>
    <row r="195" spans="1:113" ht="12.75">
      <c r="A195" s="1">
        <v>32</v>
      </c>
      <c r="B195" s="2"/>
      <c r="C195" s="2">
        <v>38136.12032985601</v>
      </c>
      <c r="D195" s="2">
        <v>22168.67020568494</v>
      </c>
      <c r="F195" s="1">
        <v>32</v>
      </c>
      <c r="G195" s="3"/>
      <c r="H195" s="3">
        <v>16.05</v>
      </c>
      <c r="I195" s="3">
        <f t="shared" si="38"/>
        <v>16.25</v>
      </c>
      <c r="J195" s="33"/>
      <c r="K195" s="33">
        <v>16.79</v>
      </c>
      <c r="L195" s="33">
        <v>16.99</v>
      </c>
      <c r="M195" s="4"/>
      <c r="N195" s="5">
        <f t="shared" si="39"/>
        <v>0</v>
      </c>
      <c r="O195" s="5">
        <f t="shared" si="39"/>
        <v>640305.4603382823</v>
      </c>
      <c r="P195" s="5">
        <f t="shared" si="39"/>
        <v>376645.7067945871</v>
      </c>
      <c r="R195" s="5">
        <v>0</v>
      </c>
      <c r="S195" s="5">
        <f t="shared" si="43"/>
        <v>612084.7312941889</v>
      </c>
      <c r="T195" s="5">
        <f t="shared" si="40"/>
        <v>360240.89084238023</v>
      </c>
      <c r="U195" s="5"/>
      <c r="V195" s="5">
        <f t="shared" si="42"/>
        <v>1016951.1671328694</v>
      </c>
      <c r="W195" s="5">
        <f t="shared" si="41"/>
        <v>972325.6221365691</v>
      </c>
      <c r="X195" s="4"/>
      <c r="Y195" s="4"/>
      <c r="Z195" s="4"/>
      <c r="AB195" s="18"/>
      <c r="AC195" s="18"/>
      <c r="AD195" s="18"/>
      <c r="AE195" s="18"/>
      <c r="AF195" s="5"/>
      <c r="AG195" s="5"/>
      <c r="AH195" s="5"/>
      <c r="AJ195" s="5"/>
      <c r="AL195" s="4"/>
      <c r="AM195" s="4"/>
      <c r="AN195" s="4"/>
      <c r="AQ195" s="3"/>
      <c r="AR195" s="3"/>
      <c r="AU195" s="5"/>
      <c r="AV195" s="5"/>
      <c r="AW195" s="5"/>
      <c r="AX195" s="5"/>
      <c r="AY195" s="5"/>
      <c r="BA195" s="1"/>
      <c r="BB195" s="2"/>
      <c r="BC195" s="2"/>
      <c r="BD195" s="2"/>
      <c r="DF195" s="1"/>
      <c r="DG195" s="2"/>
      <c r="DH195" s="2"/>
      <c r="DI195" s="2"/>
    </row>
    <row r="196" spans="1:113" ht="12.75" customHeight="1">
      <c r="A196" s="1">
        <v>36</v>
      </c>
      <c r="B196" s="2"/>
      <c r="C196" s="2">
        <v>32703.554229955047</v>
      </c>
      <c r="D196" s="2">
        <v>34551.40555166461</v>
      </c>
      <c r="F196" s="1">
        <v>36</v>
      </c>
      <c r="G196" s="3"/>
      <c r="H196" s="3">
        <v>17.65</v>
      </c>
      <c r="I196" s="3">
        <f t="shared" si="38"/>
        <v>17.849999999999998</v>
      </c>
      <c r="J196" s="33"/>
      <c r="K196" s="33">
        <v>18.46</v>
      </c>
      <c r="L196" s="33">
        <v>18.66</v>
      </c>
      <c r="M196" s="4"/>
      <c r="N196" s="5">
        <f t="shared" si="39"/>
        <v>0</v>
      </c>
      <c r="O196" s="5">
        <f t="shared" si="39"/>
        <v>603707.6110849702</v>
      </c>
      <c r="P196" s="5">
        <f t="shared" si="39"/>
        <v>644729.2275940616</v>
      </c>
      <c r="R196" s="5">
        <v>0</v>
      </c>
      <c r="S196" s="5">
        <f t="shared" si="43"/>
        <v>577217.7321587065</v>
      </c>
      <c r="T196" s="5">
        <f t="shared" si="40"/>
        <v>616742.5890972132</v>
      </c>
      <c r="U196" s="5"/>
      <c r="V196" s="5">
        <f t="shared" si="42"/>
        <v>1248436.838679032</v>
      </c>
      <c r="W196" s="5">
        <f t="shared" si="41"/>
        <v>1193960.3212559198</v>
      </c>
      <c r="X196" s="4"/>
      <c r="Y196" s="4"/>
      <c r="Z196" s="4"/>
      <c r="AB196" s="18"/>
      <c r="AC196" s="18"/>
      <c r="AD196" s="18"/>
      <c r="AE196" s="18"/>
      <c r="AF196" s="5"/>
      <c r="AG196" s="5"/>
      <c r="AH196" s="5"/>
      <c r="AJ196" s="5"/>
      <c r="AL196" s="4"/>
      <c r="AM196" s="4"/>
      <c r="AN196" s="4"/>
      <c r="AQ196" s="3"/>
      <c r="AR196" s="3"/>
      <c r="AU196" s="5"/>
      <c r="AV196" s="5"/>
      <c r="AW196" s="5"/>
      <c r="AX196" s="5"/>
      <c r="AY196" s="5"/>
      <c r="BA196" s="1"/>
      <c r="BB196" s="2"/>
      <c r="BC196" s="2"/>
      <c r="BD196" s="2"/>
      <c r="DF196" s="1"/>
      <c r="DG196" s="2"/>
      <c r="DH196" s="2"/>
      <c r="DI196" s="2"/>
    </row>
    <row r="197" spans="1:113" ht="12.75">
      <c r="A197" s="1">
        <v>40</v>
      </c>
      <c r="B197" s="2"/>
      <c r="C197" s="2">
        <v>22584.70564318393</v>
      </c>
      <c r="D197" s="2">
        <v>14942.64717792183</v>
      </c>
      <c r="F197" s="1">
        <v>40</v>
      </c>
      <c r="G197" s="3"/>
      <c r="H197" s="3">
        <v>19.25</v>
      </c>
      <c r="I197" s="3">
        <f t="shared" si="38"/>
        <v>19.45</v>
      </c>
      <c r="J197" s="33"/>
      <c r="K197" s="33">
        <v>20.13</v>
      </c>
      <c r="L197" s="33">
        <v>20.33</v>
      </c>
      <c r="M197" s="4"/>
      <c r="N197" s="5">
        <f t="shared" si="39"/>
        <v>0</v>
      </c>
      <c r="O197" s="5">
        <f t="shared" si="39"/>
        <v>454630.1245972925</v>
      </c>
      <c r="P197" s="5">
        <f t="shared" si="39"/>
        <v>303784.0171271508</v>
      </c>
      <c r="R197" s="5">
        <v>0</v>
      </c>
      <c r="S197" s="5">
        <f t="shared" si="43"/>
        <v>434755.58363129065</v>
      </c>
      <c r="T197" s="5">
        <f t="shared" si="40"/>
        <v>290634.4876105796</v>
      </c>
      <c r="U197" s="5"/>
      <c r="V197" s="5">
        <f t="shared" si="42"/>
        <v>758414.1417244433</v>
      </c>
      <c r="W197" s="5">
        <f t="shared" si="41"/>
        <v>725390.0712418703</v>
      </c>
      <c r="X197" s="4"/>
      <c r="Y197" s="4"/>
      <c r="Z197" s="4"/>
      <c r="AB197" s="18"/>
      <c r="AC197" s="18"/>
      <c r="AD197" s="18"/>
      <c r="AE197" s="18"/>
      <c r="AF197" s="5"/>
      <c r="AG197" s="5"/>
      <c r="AH197" s="5"/>
      <c r="AJ197" s="5"/>
      <c r="AL197" s="4"/>
      <c r="AM197" s="4"/>
      <c r="AN197" s="4"/>
      <c r="AQ197" s="3"/>
      <c r="AR197" s="3"/>
      <c r="AU197" s="5"/>
      <c r="AV197" s="5"/>
      <c r="AW197" s="5"/>
      <c r="AX197" s="5"/>
      <c r="AY197" s="5"/>
      <c r="BA197" s="1"/>
      <c r="BB197" s="2"/>
      <c r="BC197" s="2"/>
      <c r="BD197" s="2"/>
      <c r="DF197" s="1"/>
      <c r="DG197" s="2"/>
      <c r="DH197" s="2"/>
      <c r="DI197" s="2"/>
    </row>
    <row r="198" spans="1:113" ht="12.75">
      <c r="A198" s="1">
        <v>44</v>
      </c>
      <c r="B198" s="2"/>
      <c r="C198" s="2">
        <v>24508.419011361984</v>
      </c>
      <c r="D198" s="2">
        <v>7416.153405663708</v>
      </c>
      <c r="F198" s="1">
        <v>44</v>
      </c>
      <c r="G198" s="3"/>
      <c r="H198" s="3">
        <v>20.85</v>
      </c>
      <c r="I198" s="3">
        <f t="shared" si="38"/>
        <v>21.05</v>
      </c>
      <c r="J198" s="33"/>
      <c r="K198" s="33">
        <v>21.8</v>
      </c>
      <c r="L198" s="33">
        <v>22</v>
      </c>
      <c r="M198" s="4"/>
      <c r="N198" s="5">
        <f t="shared" si="39"/>
        <v>0</v>
      </c>
      <c r="O198" s="5">
        <f t="shared" si="39"/>
        <v>534283.5344476913</v>
      </c>
      <c r="P198" s="5">
        <f t="shared" si="39"/>
        <v>163155.37492460158</v>
      </c>
      <c r="R198" s="5">
        <v>0</v>
      </c>
      <c r="S198" s="5">
        <f t="shared" si="43"/>
        <v>511000.5363868974</v>
      </c>
      <c r="T198" s="5">
        <f aca="true" t="shared" si="44" ref="T198:T203">D198*I198</f>
        <v>156110.02918922107</v>
      </c>
      <c r="U198" s="5"/>
      <c r="V198" s="5">
        <f t="shared" si="42"/>
        <v>697438.9093722929</v>
      </c>
      <c r="W198" s="5">
        <f t="shared" si="41"/>
        <v>667110.5655761184</v>
      </c>
      <c r="X198" s="4"/>
      <c r="Y198" s="4"/>
      <c r="Z198" s="4"/>
      <c r="AB198" s="18"/>
      <c r="AC198" s="18"/>
      <c r="AD198" s="18"/>
      <c r="AE198" s="18"/>
      <c r="AF198" s="5"/>
      <c r="AG198" s="5"/>
      <c r="AH198" s="5"/>
      <c r="AJ198" s="5"/>
      <c r="AL198" s="4"/>
      <c r="AM198" s="4"/>
      <c r="AN198" s="4"/>
      <c r="AQ198" s="3"/>
      <c r="AR198" s="3"/>
      <c r="AU198" s="5"/>
      <c r="AV198" s="5"/>
      <c r="AW198" s="5"/>
      <c r="AX198" s="5"/>
      <c r="AY198" s="5"/>
      <c r="BA198" s="1"/>
      <c r="BB198" s="2"/>
      <c r="BC198" s="2"/>
      <c r="BD198" s="2"/>
      <c r="DF198" s="1"/>
      <c r="DG198" s="2"/>
      <c r="DH198" s="2"/>
      <c r="DI198" s="2"/>
    </row>
    <row r="199" spans="1:113" ht="12.75">
      <c r="A199" s="1">
        <v>48</v>
      </c>
      <c r="B199" s="2"/>
      <c r="C199" s="2">
        <v>22251.042985424323</v>
      </c>
      <c r="D199" s="2">
        <v>12692.735815287846</v>
      </c>
      <c r="F199" s="1">
        <v>48</v>
      </c>
      <c r="G199" s="3"/>
      <c r="H199" s="3">
        <v>22.45</v>
      </c>
      <c r="I199" s="3">
        <f t="shared" si="38"/>
        <v>22.65</v>
      </c>
      <c r="J199" s="33"/>
      <c r="K199" s="33">
        <v>23.47</v>
      </c>
      <c r="L199" s="33">
        <v>23.67</v>
      </c>
      <c r="M199" s="4"/>
      <c r="N199" s="5">
        <f t="shared" si="39"/>
        <v>0</v>
      </c>
      <c r="O199" s="5">
        <f t="shared" si="39"/>
        <v>522231.9788679088</v>
      </c>
      <c r="P199" s="5">
        <f t="shared" si="39"/>
        <v>300437.05674786336</v>
      </c>
      <c r="R199" s="5">
        <v>0</v>
      </c>
      <c r="S199" s="5">
        <f t="shared" si="43"/>
        <v>499535.91502277605</v>
      </c>
      <c r="T199" s="5">
        <f t="shared" si="44"/>
        <v>287490.4662162697</v>
      </c>
      <c r="U199" s="5"/>
      <c r="V199" s="5">
        <f t="shared" si="42"/>
        <v>822669.0356157722</v>
      </c>
      <c r="W199" s="5">
        <f t="shared" si="41"/>
        <v>787026.3812390458</v>
      </c>
      <c r="X199" s="4"/>
      <c r="Y199" s="4"/>
      <c r="Z199" s="4"/>
      <c r="AB199" s="18"/>
      <c r="AC199" s="18"/>
      <c r="AD199" s="18"/>
      <c r="AE199" s="18"/>
      <c r="AF199" s="5"/>
      <c r="AG199" s="5"/>
      <c r="AH199" s="5"/>
      <c r="AJ199" s="5"/>
      <c r="AL199" s="4"/>
      <c r="AM199" s="4"/>
      <c r="AN199" s="4"/>
      <c r="AQ199" s="3"/>
      <c r="AR199" s="3"/>
      <c r="AU199" s="5"/>
      <c r="AV199" s="5"/>
      <c r="AW199" s="5"/>
      <c r="AX199" s="5"/>
      <c r="AY199" s="5"/>
      <c r="BA199" s="1"/>
      <c r="BB199" s="1"/>
      <c r="BC199" s="1"/>
      <c r="BD199" s="1"/>
      <c r="DF199" s="1"/>
      <c r="DG199" s="2"/>
      <c r="DH199" s="2"/>
      <c r="DI199" s="2"/>
    </row>
    <row r="200" spans="1:113" ht="12.75">
      <c r="A200" s="1">
        <v>52</v>
      </c>
      <c r="B200" s="2"/>
      <c r="C200" s="2">
        <v>13960.911798122646</v>
      </c>
      <c r="D200" s="2">
        <v>8891.374420804605</v>
      </c>
      <c r="F200" s="1">
        <v>52</v>
      </c>
      <c r="G200" s="3"/>
      <c r="H200" s="3">
        <v>24.05</v>
      </c>
      <c r="I200" s="3">
        <f t="shared" si="38"/>
        <v>24.25</v>
      </c>
      <c r="J200" s="33"/>
      <c r="K200" s="33">
        <v>25.14</v>
      </c>
      <c r="L200" s="33">
        <v>25.34</v>
      </c>
      <c r="M200" s="4"/>
      <c r="N200" s="5">
        <f t="shared" si="39"/>
        <v>0</v>
      </c>
      <c r="O200" s="5">
        <f t="shared" si="39"/>
        <v>350977.3226048033</v>
      </c>
      <c r="P200" s="5">
        <f t="shared" si="39"/>
        <v>225307.4278231887</v>
      </c>
      <c r="R200" s="5">
        <v>0</v>
      </c>
      <c r="S200" s="5">
        <f t="shared" si="43"/>
        <v>335759.92874484963</v>
      </c>
      <c r="T200" s="5">
        <f t="shared" si="44"/>
        <v>215615.82970451165</v>
      </c>
      <c r="U200" s="5"/>
      <c r="V200" s="5">
        <f t="shared" si="42"/>
        <v>576284.750427992</v>
      </c>
      <c r="W200" s="5">
        <f t="shared" si="41"/>
        <v>551375.7584493613</v>
      </c>
      <c r="X200" s="4"/>
      <c r="Y200" s="4"/>
      <c r="Z200" s="4"/>
      <c r="AB200" s="18"/>
      <c r="AC200" s="18"/>
      <c r="AD200" s="18"/>
      <c r="AE200" s="18"/>
      <c r="AF200" s="5"/>
      <c r="AG200" s="5"/>
      <c r="AH200" s="5"/>
      <c r="AJ200" s="5"/>
      <c r="AL200" s="4"/>
      <c r="AM200" s="4"/>
      <c r="AN200" s="4"/>
      <c r="AQ200" s="3"/>
      <c r="AR200" s="3"/>
      <c r="AU200" s="5"/>
      <c r="AV200" s="5"/>
      <c r="AW200" s="5"/>
      <c r="AX200" s="5"/>
      <c r="AY200" s="5"/>
      <c r="BA200" s="9"/>
      <c r="BB200" s="2"/>
      <c r="BC200" s="2"/>
      <c r="BD200" s="2"/>
      <c r="DF200" s="1"/>
      <c r="DG200" s="2"/>
      <c r="DH200" s="2"/>
      <c r="DI200" s="2"/>
    </row>
    <row r="201" spans="1:113" ht="12.75">
      <c r="A201" s="1">
        <v>56</v>
      </c>
      <c r="B201" s="2"/>
      <c r="C201" s="2">
        <v>12046.723906205796</v>
      </c>
      <c r="D201" s="2">
        <v>10383.858432110195</v>
      </c>
      <c r="F201" s="1">
        <v>56</v>
      </c>
      <c r="G201" s="3"/>
      <c r="H201" s="3">
        <v>25.65</v>
      </c>
      <c r="I201" s="3">
        <f t="shared" si="38"/>
        <v>25.849999999999998</v>
      </c>
      <c r="J201" s="33"/>
      <c r="K201" s="33">
        <v>26.81</v>
      </c>
      <c r="L201" s="33">
        <v>27.01</v>
      </c>
      <c r="M201" s="4"/>
      <c r="N201" s="5">
        <f t="shared" si="39"/>
        <v>0</v>
      </c>
      <c r="O201" s="5">
        <f t="shared" si="39"/>
        <v>322972.6679253774</v>
      </c>
      <c r="P201" s="5">
        <f t="shared" si="39"/>
        <v>280468.0162512964</v>
      </c>
      <c r="R201" s="5">
        <v>0</v>
      </c>
      <c r="S201" s="5">
        <f t="shared" si="43"/>
        <v>308998.46819417865</v>
      </c>
      <c r="T201" s="5">
        <f t="shared" si="44"/>
        <v>268422.7404700485</v>
      </c>
      <c r="U201" s="5"/>
      <c r="V201" s="5">
        <f t="shared" si="42"/>
        <v>603440.6841766738</v>
      </c>
      <c r="W201" s="5">
        <f t="shared" si="41"/>
        <v>577421.2086642272</v>
      </c>
      <c r="X201" s="4"/>
      <c r="Y201" s="4"/>
      <c r="Z201" s="4"/>
      <c r="AB201" s="18"/>
      <c r="AC201" s="18"/>
      <c r="AD201" s="18"/>
      <c r="AE201" s="18"/>
      <c r="AF201" s="5"/>
      <c r="AG201" s="5"/>
      <c r="AH201" s="5"/>
      <c r="AJ201" s="5"/>
      <c r="AL201" s="4"/>
      <c r="AM201" s="4"/>
      <c r="AN201" s="4"/>
      <c r="AQ201" s="3"/>
      <c r="AR201" s="3"/>
      <c r="AU201" s="5"/>
      <c r="AV201" s="5"/>
      <c r="AW201" s="5"/>
      <c r="AX201" s="5"/>
      <c r="AY201" s="5"/>
      <c r="DF201" s="1"/>
      <c r="DG201" s="2"/>
      <c r="DH201" s="2"/>
      <c r="DI201" s="2"/>
    </row>
    <row r="202" spans="1:113" ht="12.75">
      <c r="A202" s="1">
        <v>60</v>
      </c>
      <c r="B202" s="2"/>
      <c r="C202" s="2">
        <v>11595.180663994988</v>
      </c>
      <c r="D202" s="2">
        <v>4736.806930591548</v>
      </c>
      <c r="F202" s="1">
        <v>60</v>
      </c>
      <c r="G202" s="3"/>
      <c r="H202" s="3">
        <v>27.25</v>
      </c>
      <c r="I202" s="3">
        <f t="shared" si="38"/>
        <v>27.45</v>
      </c>
      <c r="J202" s="33"/>
      <c r="K202" s="33">
        <v>28.48</v>
      </c>
      <c r="L202" s="33">
        <v>28.68</v>
      </c>
      <c r="M202" s="4"/>
      <c r="N202" s="5">
        <f t="shared" si="39"/>
        <v>0</v>
      </c>
      <c r="O202" s="5">
        <f t="shared" si="39"/>
        <v>330230.7453105773</v>
      </c>
      <c r="P202" s="5">
        <f t="shared" si="39"/>
        <v>135851.62276936558</v>
      </c>
      <c r="R202" s="5">
        <v>0</v>
      </c>
      <c r="S202" s="5">
        <f t="shared" si="43"/>
        <v>315968.6730938634</v>
      </c>
      <c r="T202" s="5">
        <f t="shared" si="44"/>
        <v>130025.35024473799</v>
      </c>
      <c r="U202" s="5"/>
      <c r="V202" s="5">
        <f t="shared" si="42"/>
        <v>466082.3680799429</v>
      </c>
      <c r="W202" s="5">
        <f t="shared" si="41"/>
        <v>445994.0233386014</v>
      </c>
      <c r="X202" s="4"/>
      <c r="Y202" s="4"/>
      <c r="Z202" s="4"/>
      <c r="AB202" s="18"/>
      <c r="AC202" s="18"/>
      <c r="AD202" s="18"/>
      <c r="AE202" s="18"/>
      <c r="AF202" s="5"/>
      <c r="AG202" s="5"/>
      <c r="AH202" s="5"/>
      <c r="AJ202" s="5"/>
      <c r="AL202" s="4"/>
      <c r="AM202" s="4"/>
      <c r="AN202" s="4"/>
      <c r="AQ202" s="3"/>
      <c r="AR202" s="3"/>
      <c r="AU202" s="5"/>
      <c r="AV202" s="5"/>
      <c r="AW202" s="5"/>
      <c r="AX202" s="5"/>
      <c r="AY202" s="5"/>
      <c r="DF202" s="1"/>
      <c r="DG202" s="2"/>
      <c r="DH202" s="2"/>
      <c r="DI202" s="2"/>
    </row>
    <row r="203" spans="1:113" ht="12.75">
      <c r="A203" s="1">
        <v>64</v>
      </c>
      <c r="B203" s="2"/>
      <c r="C203" s="2">
        <v>9487.68301219034</v>
      </c>
      <c r="D203" s="2">
        <v>7026.665556731619</v>
      </c>
      <c r="F203" s="1">
        <v>64</v>
      </c>
      <c r="G203" s="3"/>
      <c r="H203" s="3">
        <v>28.85</v>
      </c>
      <c r="I203" s="3">
        <f t="shared" si="38"/>
        <v>29.05</v>
      </c>
      <c r="J203" s="33"/>
      <c r="K203" s="33">
        <v>30.15</v>
      </c>
      <c r="L203" s="33">
        <v>30.35</v>
      </c>
      <c r="M203" s="4"/>
      <c r="N203" s="5">
        <f t="shared" si="39"/>
        <v>0</v>
      </c>
      <c r="O203" s="5">
        <f t="shared" si="39"/>
        <v>286053.64281753876</v>
      </c>
      <c r="P203" s="5">
        <f t="shared" si="39"/>
        <v>213259.29964680466</v>
      </c>
      <c r="R203" s="5">
        <v>0</v>
      </c>
      <c r="S203" s="5">
        <f t="shared" si="43"/>
        <v>273719.6549016913</v>
      </c>
      <c r="T203" s="5">
        <f t="shared" si="44"/>
        <v>204124.63442305353</v>
      </c>
      <c r="U203" s="5"/>
      <c r="V203" s="5">
        <f t="shared" si="42"/>
        <v>499312.9424643434</v>
      </c>
      <c r="W203" s="5">
        <f t="shared" si="41"/>
        <v>477844.28932474484</v>
      </c>
      <c r="X203" s="4"/>
      <c r="Y203" s="4"/>
      <c r="Z203" s="4"/>
      <c r="AB203" s="18"/>
      <c r="AC203" s="18"/>
      <c r="AD203" s="18"/>
      <c r="AE203" s="18"/>
      <c r="AF203" s="5"/>
      <c r="AG203" s="5"/>
      <c r="AH203" s="5"/>
      <c r="AJ203" s="5"/>
      <c r="AL203" s="4"/>
      <c r="AM203" s="4"/>
      <c r="AN203" s="4"/>
      <c r="AQ203" s="3"/>
      <c r="AR203" s="3"/>
      <c r="AU203" s="5"/>
      <c r="AV203" s="5"/>
      <c r="AW203" s="5"/>
      <c r="AX203" s="5"/>
      <c r="AY203" s="5"/>
      <c r="DF203" s="1"/>
      <c r="DG203" s="2"/>
      <c r="DH203" s="2"/>
      <c r="DI203" s="2"/>
    </row>
    <row r="204" spans="1:113" ht="12.75">
      <c r="A204" s="1"/>
      <c r="B204" s="1"/>
      <c r="C204" s="1"/>
      <c r="D204" s="1"/>
      <c r="F204" s="1"/>
      <c r="G204" s="4"/>
      <c r="H204" s="4"/>
      <c r="I204" s="4"/>
      <c r="W204" s="5"/>
      <c r="AL204" s="4"/>
      <c r="AM204" s="4"/>
      <c r="AN204" s="4"/>
      <c r="AY204" s="5"/>
      <c r="DF204" s="1"/>
      <c r="DG204" s="1"/>
      <c r="DH204" s="1"/>
      <c r="DI204" s="1"/>
    </row>
    <row r="205" spans="1:113" ht="12.75">
      <c r="A205" s="9" t="s">
        <v>21</v>
      </c>
      <c r="B205" s="2">
        <f>SUM(B181:B203)</f>
        <v>17641735.46067481</v>
      </c>
      <c r="C205" s="2">
        <f>SUM(C181:C203)</f>
        <v>2736440.855734784</v>
      </c>
      <c r="D205" s="2">
        <f>SUM(D181:D203)</f>
        <v>612252.8624243166</v>
      </c>
      <c r="F205" s="9"/>
      <c r="U205" s="1" t="s">
        <v>37</v>
      </c>
      <c r="V205" s="5">
        <f>SUM(V181:V203)</f>
        <v>43538623.486435644</v>
      </c>
      <c r="W205" s="5">
        <f>SUM(W181:W203)</f>
        <v>41681333.8600615</v>
      </c>
      <c r="AJ205" s="5"/>
      <c r="AY205" s="5"/>
      <c r="BA205" s="142"/>
      <c r="BB205" s="142"/>
      <c r="BC205" s="142"/>
      <c r="BD205" s="142"/>
      <c r="DF205" s="9"/>
      <c r="DG205" s="2"/>
      <c r="DH205" s="2"/>
      <c r="DI205" s="2"/>
    </row>
    <row r="206" spans="53:56" ht="12.75">
      <c r="BA206" s="9"/>
      <c r="BB206" s="9"/>
      <c r="BC206" s="9"/>
      <c r="BD206" s="9"/>
    </row>
    <row r="207" spans="21:56" ht="12.75">
      <c r="U207" s="9" t="s">
        <v>50</v>
      </c>
      <c r="V207" s="112">
        <f>V205/W205-1</f>
        <v>0.04455926560819057</v>
      </c>
      <c r="W207" s="1" t="s">
        <v>39</v>
      </c>
      <c r="AY207" s="85"/>
      <c r="BA207" s="1"/>
      <c r="BB207" s="1"/>
      <c r="BC207" s="1"/>
      <c r="BD207" s="1"/>
    </row>
    <row r="208" spans="22:56" ht="12.75">
      <c r="V208" s="113"/>
      <c r="W208" s="1" t="s">
        <v>40</v>
      </c>
      <c r="AO208" s="49"/>
      <c r="AY208" s="85"/>
      <c r="BA208" s="1"/>
      <c r="BB208" s="2"/>
      <c r="BC208" s="2"/>
      <c r="BD208" s="2"/>
    </row>
    <row r="209" spans="22:56" ht="12.75">
      <c r="V209" s="113"/>
      <c r="W209" s="1"/>
      <c r="AO209" s="49"/>
      <c r="AY209" s="85"/>
      <c r="BA209" s="1"/>
      <c r="BB209" s="2"/>
      <c r="BC209" s="2"/>
      <c r="BD209" s="2"/>
    </row>
    <row r="210" spans="22:56" ht="12.75">
      <c r="V210" s="113"/>
      <c r="W210" s="1"/>
      <c r="AO210" s="49"/>
      <c r="AY210" s="85"/>
      <c r="BA210" s="1"/>
      <c r="BB210" s="2"/>
      <c r="BC210" s="2"/>
      <c r="BD210" s="2"/>
    </row>
    <row r="211" spans="22:56" ht="12.75">
      <c r="V211" s="113"/>
      <c r="W211" s="1"/>
      <c r="AO211" s="49"/>
      <c r="AY211" s="85"/>
      <c r="BA211" s="1"/>
      <c r="BB211" s="2"/>
      <c r="BC211" s="2"/>
      <c r="BD211" s="2"/>
    </row>
    <row r="212" spans="1:113" ht="12.75">
      <c r="A212" s="140"/>
      <c r="B212" s="140"/>
      <c r="C212" s="140"/>
      <c r="D212" s="140"/>
      <c r="W212" s="85"/>
      <c r="BA212" s="1"/>
      <c r="BB212" s="2"/>
      <c r="BC212" s="2"/>
      <c r="BD212" s="2"/>
      <c r="DF212" s="140"/>
      <c r="DG212" s="140"/>
      <c r="DH212" s="140"/>
      <c r="DI212" s="140"/>
    </row>
    <row r="213" spans="1:107" ht="18">
      <c r="A213" s="143" t="s">
        <v>51</v>
      </c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6"/>
      <c r="AF213" s="144"/>
      <c r="AG213" s="144"/>
      <c r="AH213" s="144"/>
      <c r="AJ213" s="144"/>
      <c r="AK213" s="144"/>
      <c r="AL213" s="144"/>
      <c r="AU213" s="1"/>
      <c r="AV213" s="2"/>
      <c r="AW213" s="2"/>
      <c r="AX213" s="2"/>
      <c r="CZ213" s="7"/>
      <c r="DA213" s="7"/>
      <c r="DB213" s="7"/>
      <c r="DC213" s="7"/>
    </row>
    <row r="214" spans="1:113" ht="12.75">
      <c r="A214" s="142" t="s">
        <v>25</v>
      </c>
      <c r="B214" s="142"/>
      <c r="C214" s="142"/>
      <c r="D214" s="142"/>
      <c r="G214" s="10" t="str">
        <f>G$2</f>
        <v>2008</v>
      </c>
      <c r="H214" s="10" t="str">
        <f>H$2</f>
        <v>2008</v>
      </c>
      <c r="I214" s="10" t="str">
        <f>I$2</f>
        <v>2008</v>
      </c>
      <c r="J214" s="77" t="s">
        <v>27</v>
      </c>
      <c r="K214" s="77" t="s">
        <v>27</v>
      </c>
      <c r="L214" s="77" t="s">
        <v>27</v>
      </c>
      <c r="M214" s="10"/>
      <c r="N214" s="10" t="str">
        <f>J214</f>
        <v>Proposed 09</v>
      </c>
      <c r="O214" s="11" t="str">
        <f>J214</f>
        <v>Proposed 09</v>
      </c>
      <c r="P214" s="11" t="str">
        <f>J214</f>
        <v>Proposed 09</v>
      </c>
      <c r="R214" s="10" t="str">
        <f>R$2</f>
        <v>2008</v>
      </c>
      <c r="S214" s="10" t="str">
        <f>S$2</f>
        <v>2008</v>
      </c>
      <c r="T214" s="10" t="str">
        <f>T$2</f>
        <v>2008</v>
      </c>
      <c r="U214" s="10"/>
      <c r="V214" s="11" t="s">
        <v>27</v>
      </c>
      <c r="W214" s="10" t="str">
        <f>W$2</f>
        <v>2008</v>
      </c>
      <c r="X214" s="142"/>
      <c r="Y214" s="142"/>
      <c r="Z214" s="142"/>
      <c r="AB214" s="142"/>
      <c r="AC214" s="142"/>
      <c r="AD214" s="142"/>
      <c r="AE214" s="9"/>
      <c r="AF214" s="142"/>
      <c r="AG214" s="142"/>
      <c r="AH214" s="142"/>
      <c r="AI214" s="9"/>
      <c r="AJ214" s="10"/>
      <c r="AL214" s="10"/>
      <c r="AM214" s="10"/>
      <c r="AN214" s="10"/>
      <c r="AP214" s="10"/>
      <c r="AQ214" s="10"/>
      <c r="AR214" s="10"/>
      <c r="AU214" s="10"/>
      <c r="AV214" s="10"/>
      <c r="AW214" s="10"/>
      <c r="AX214" s="10"/>
      <c r="AY214" s="10"/>
      <c r="BA214" s="1"/>
      <c r="BB214" s="2"/>
      <c r="BC214" s="2"/>
      <c r="BD214" s="2"/>
      <c r="DF214" s="142"/>
      <c r="DG214" s="142"/>
      <c r="DH214" s="142"/>
      <c r="DI214" s="142"/>
    </row>
    <row r="215" spans="1:113" ht="12.75">
      <c r="A215" s="9" t="s">
        <v>28</v>
      </c>
      <c r="B215" s="9" t="s">
        <v>29</v>
      </c>
      <c r="C215" s="9" t="s">
        <v>30</v>
      </c>
      <c r="D215" s="9" t="s">
        <v>31</v>
      </c>
      <c r="F215" s="9" t="s">
        <v>32</v>
      </c>
      <c r="G215" s="10" t="str">
        <f>G$3</f>
        <v>Prices</v>
      </c>
      <c r="H215" s="10" t="str">
        <f>H$3</f>
        <v>Prices</v>
      </c>
      <c r="I215" s="10" t="str">
        <f>I$3</f>
        <v>Prices</v>
      </c>
      <c r="J215" s="77" t="s">
        <v>33</v>
      </c>
      <c r="K215" s="77" t="s">
        <v>33</v>
      </c>
      <c r="L215" s="77" t="s">
        <v>33</v>
      </c>
      <c r="M215" s="10"/>
      <c r="N215" s="12" t="s">
        <v>0</v>
      </c>
      <c r="O215" s="12" t="s">
        <v>0</v>
      </c>
      <c r="P215" s="12" t="s">
        <v>0</v>
      </c>
      <c r="R215" s="10" t="str">
        <f>R$3</f>
        <v>Revenue</v>
      </c>
      <c r="S215" s="10" t="str">
        <f>S$3</f>
        <v>Revenue</v>
      </c>
      <c r="T215" s="10" t="str">
        <f>T$3</f>
        <v>Revenue</v>
      </c>
      <c r="U215" s="10"/>
      <c r="V215" s="12" t="s">
        <v>0</v>
      </c>
      <c r="W215" s="10" t="str">
        <f>W$3</f>
        <v>Revenue</v>
      </c>
      <c r="X215" s="142"/>
      <c r="Y215" s="142"/>
      <c r="Z215" s="142"/>
      <c r="AB215" s="142"/>
      <c r="AC215" s="142"/>
      <c r="AD215" s="142"/>
      <c r="AE215" s="9"/>
      <c r="AF215" s="142"/>
      <c r="AG215" s="142"/>
      <c r="AH215" s="142"/>
      <c r="AI215" s="9"/>
      <c r="AJ215" s="12"/>
      <c r="AL215" s="10"/>
      <c r="AM215" s="10"/>
      <c r="AN215" s="10"/>
      <c r="AP215" s="10"/>
      <c r="AQ215" s="10"/>
      <c r="AR215" s="10"/>
      <c r="AU215" s="10"/>
      <c r="AV215" s="10"/>
      <c r="AW215" s="10"/>
      <c r="AX215" s="10"/>
      <c r="AY215" s="10"/>
      <c r="BA215" s="1"/>
      <c r="BB215" s="2"/>
      <c r="BC215" s="2"/>
      <c r="BD215" s="2"/>
      <c r="DF215" s="9"/>
      <c r="DG215" s="9"/>
      <c r="DH215" s="9"/>
      <c r="DI215" s="9"/>
    </row>
    <row r="216" spans="1:113" ht="12.75">
      <c r="A216" s="1"/>
      <c r="B216" s="1"/>
      <c r="C216" s="1"/>
      <c r="D216" s="1"/>
      <c r="F216" s="1"/>
      <c r="G216" s="13" t="s">
        <v>34</v>
      </c>
      <c r="H216" s="13" t="s">
        <v>35</v>
      </c>
      <c r="I216" s="13" t="s">
        <v>90</v>
      </c>
      <c r="J216" s="78" t="s">
        <v>34</v>
      </c>
      <c r="K216" s="78" t="s">
        <v>35</v>
      </c>
      <c r="L216" s="13" t="s">
        <v>90</v>
      </c>
      <c r="M216" s="13"/>
      <c r="N216" s="13" t="s">
        <v>34</v>
      </c>
      <c r="O216" s="13" t="s">
        <v>35</v>
      </c>
      <c r="P216" s="13" t="s">
        <v>90</v>
      </c>
      <c r="R216" s="13" t="s">
        <v>34</v>
      </c>
      <c r="S216" s="13" t="s">
        <v>35</v>
      </c>
      <c r="T216" s="13" t="s">
        <v>90</v>
      </c>
      <c r="U216" s="13"/>
      <c r="V216" s="13" t="s">
        <v>36</v>
      </c>
      <c r="W216" s="13" t="s">
        <v>36</v>
      </c>
      <c r="X216" s="13"/>
      <c r="Y216" s="13"/>
      <c r="Z216" s="13"/>
      <c r="AB216" s="13"/>
      <c r="AC216" s="13"/>
      <c r="AD216" s="13"/>
      <c r="AE216" s="13"/>
      <c r="AF216" s="13"/>
      <c r="AG216" s="13"/>
      <c r="AH216" s="13"/>
      <c r="AI216" s="13"/>
      <c r="AJ216" s="13"/>
      <c r="AL216" s="13"/>
      <c r="AM216" s="13"/>
      <c r="AN216" s="13"/>
      <c r="AP216" s="13"/>
      <c r="AQ216" s="13"/>
      <c r="AR216" s="13"/>
      <c r="AU216" s="37"/>
      <c r="AV216" s="37"/>
      <c r="AW216" s="37"/>
      <c r="AX216" s="37"/>
      <c r="AY216" s="37"/>
      <c r="BA216" s="1"/>
      <c r="BB216" s="2"/>
      <c r="BC216" s="2"/>
      <c r="BD216" s="2"/>
      <c r="DF216" s="1"/>
      <c r="DG216" s="1"/>
      <c r="DH216" s="1"/>
      <c r="DI216" s="1"/>
    </row>
    <row r="217" spans="1:113" ht="12.75">
      <c r="A217" s="1">
        <v>1</v>
      </c>
      <c r="B217" s="2">
        <v>3729079.685069317</v>
      </c>
      <c r="C217" s="2">
        <v>17611.662325485882</v>
      </c>
      <c r="D217" s="2">
        <v>4152.031067960669</v>
      </c>
      <c r="F217" s="1">
        <v>1</v>
      </c>
      <c r="G217" s="16">
        <v>0.94</v>
      </c>
      <c r="H217" s="16">
        <f aca="true" t="shared" si="45" ref="H217:I219">H181</f>
        <v>1.2</v>
      </c>
      <c r="I217" s="16">
        <f t="shared" si="45"/>
        <v>1.4</v>
      </c>
      <c r="J217" s="33">
        <v>0.98</v>
      </c>
      <c r="K217" s="33">
        <v>1.24</v>
      </c>
      <c r="L217" s="33">
        <v>1.44</v>
      </c>
      <c r="N217" s="5">
        <f aca="true" t="shared" si="46" ref="N217:P239">B217*J217</f>
        <v>3654498.0913679306</v>
      </c>
      <c r="O217" s="5">
        <f t="shared" si="46"/>
        <v>21838.461283602493</v>
      </c>
      <c r="P217" s="5">
        <f t="shared" si="46"/>
        <v>5978.924737863364</v>
      </c>
      <c r="R217" s="5">
        <f aca="true" t="shared" si="47" ref="R217:T233">B217*G217</f>
        <v>3505334.903965158</v>
      </c>
      <c r="S217" s="5">
        <f t="shared" si="47"/>
        <v>21133.99479058306</v>
      </c>
      <c r="T217" s="5">
        <f t="shared" si="47"/>
        <v>5812.843495144936</v>
      </c>
      <c r="U217" s="5"/>
      <c r="V217" s="5">
        <f>SUM(N217:P217)</f>
        <v>3682315.477389396</v>
      </c>
      <c r="W217" s="5">
        <f aca="true" t="shared" si="48" ref="W217:W239">SUM(R217:T217)</f>
        <v>3532281.742250886</v>
      </c>
      <c r="X217" s="4"/>
      <c r="Y217" s="4"/>
      <c r="Z217" s="4"/>
      <c r="AB217" s="18"/>
      <c r="AC217" s="18"/>
      <c r="AD217" s="18"/>
      <c r="AE217" s="18"/>
      <c r="AF217" s="5"/>
      <c r="AG217" s="5"/>
      <c r="AH217" s="5"/>
      <c r="AI217" s="5"/>
      <c r="AJ217" s="5"/>
      <c r="AL217" s="4"/>
      <c r="AM217" s="4"/>
      <c r="AN217" s="4"/>
      <c r="AP217" s="3"/>
      <c r="AU217" s="5"/>
      <c r="AV217" s="5"/>
      <c r="AW217" s="5"/>
      <c r="AX217" s="5"/>
      <c r="AY217" s="5"/>
      <c r="BA217" s="1"/>
      <c r="BB217" s="2"/>
      <c r="BC217" s="2"/>
      <c r="BD217" s="2"/>
      <c r="DF217" s="1"/>
      <c r="DG217" s="2"/>
      <c r="DH217" s="2"/>
      <c r="DI217" s="2"/>
    </row>
    <row r="218" spans="1:113" ht="12.75">
      <c r="A218" s="1">
        <v>2</v>
      </c>
      <c r="B218" s="2">
        <v>390666.25585738773</v>
      </c>
      <c r="C218" s="2">
        <v>96610.40047178911</v>
      </c>
      <c r="D218" s="2">
        <v>7197.177328324873</v>
      </c>
      <c r="F218" s="1">
        <v>2</v>
      </c>
      <c r="G218" s="16">
        <v>1.69</v>
      </c>
      <c r="H218" s="16">
        <f t="shared" si="45"/>
        <v>1.95</v>
      </c>
      <c r="I218" s="16">
        <f t="shared" si="45"/>
        <v>2.15</v>
      </c>
      <c r="J218" s="33">
        <v>1.76</v>
      </c>
      <c r="K218" s="33">
        <v>2.03</v>
      </c>
      <c r="L218" s="33">
        <v>2.23</v>
      </c>
      <c r="N218" s="5">
        <f t="shared" si="46"/>
        <v>687572.6103090025</v>
      </c>
      <c r="O218" s="5">
        <f t="shared" si="46"/>
        <v>196119.11295773188</v>
      </c>
      <c r="P218" s="5">
        <f t="shared" si="46"/>
        <v>16049.705442164466</v>
      </c>
      <c r="R218" s="5">
        <f t="shared" si="47"/>
        <v>660225.9723989853</v>
      </c>
      <c r="S218" s="5">
        <f t="shared" si="47"/>
        <v>188390.28091998876</v>
      </c>
      <c r="T218" s="5">
        <f t="shared" si="47"/>
        <v>15473.931255898477</v>
      </c>
      <c r="U218" s="5"/>
      <c r="V218" s="5">
        <f aca="true" t="shared" si="49" ref="V218:V239">SUM(N218:P218)</f>
        <v>899741.4287088987</v>
      </c>
      <c r="W218" s="5">
        <f t="shared" si="48"/>
        <v>864090.1845748725</v>
      </c>
      <c r="X218" s="4"/>
      <c r="Y218" s="4"/>
      <c r="Z218" s="4"/>
      <c r="AB218" s="18"/>
      <c r="AC218" s="18"/>
      <c r="AD218" s="18"/>
      <c r="AE218" s="18"/>
      <c r="AF218" s="5"/>
      <c r="AG218" s="5"/>
      <c r="AH218" s="5"/>
      <c r="AJ218" s="5"/>
      <c r="AL218" s="4"/>
      <c r="AM218" s="4"/>
      <c r="AN218" s="4"/>
      <c r="AP218" s="3"/>
      <c r="AU218" s="5"/>
      <c r="AV218" s="5"/>
      <c r="AW218" s="5"/>
      <c r="AX218" s="5"/>
      <c r="AY218" s="5"/>
      <c r="BA218" s="1"/>
      <c r="BB218" s="2"/>
      <c r="BC218" s="2"/>
      <c r="BD218" s="2"/>
      <c r="DF218" s="1"/>
      <c r="DG218" s="2"/>
      <c r="DH218" s="2"/>
      <c r="DI218" s="2"/>
    </row>
    <row r="219" spans="1:113" ht="12.75">
      <c r="A219" s="1">
        <v>3</v>
      </c>
      <c r="B219" s="2">
        <v>121952.96533659272</v>
      </c>
      <c r="C219" s="2">
        <v>46178.849063187736</v>
      </c>
      <c r="D219" s="2">
        <v>11216.436334995726</v>
      </c>
      <c r="F219" s="1">
        <v>3</v>
      </c>
      <c r="G219" s="16">
        <v>2.44</v>
      </c>
      <c r="H219" s="16">
        <f t="shared" si="45"/>
        <v>2.7</v>
      </c>
      <c r="I219" s="16">
        <f t="shared" si="45"/>
        <v>2.9000000000000004</v>
      </c>
      <c r="J219" s="33">
        <v>2.54</v>
      </c>
      <c r="K219" s="33">
        <v>2.82</v>
      </c>
      <c r="L219" s="33">
        <v>3.02</v>
      </c>
      <c r="N219" s="5">
        <f t="shared" si="46"/>
        <v>309760.53195494553</v>
      </c>
      <c r="O219" s="5">
        <f t="shared" si="46"/>
        <v>130224.3543581894</v>
      </c>
      <c r="P219" s="5">
        <f t="shared" si="46"/>
        <v>33873.63773168709</v>
      </c>
      <c r="R219" s="5">
        <f t="shared" si="47"/>
        <v>297565.23542128626</v>
      </c>
      <c r="S219" s="5">
        <f t="shared" si="47"/>
        <v>124682.8924706069</v>
      </c>
      <c r="T219" s="5">
        <f t="shared" si="47"/>
        <v>32527.66537148761</v>
      </c>
      <c r="U219" s="5"/>
      <c r="V219" s="5">
        <f t="shared" si="49"/>
        <v>473858.524044822</v>
      </c>
      <c r="W219" s="5">
        <f t="shared" si="48"/>
        <v>454775.79326338076</v>
      </c>
      <c r="X219" s="4"/>
      <c r="Y219" s="4"/>
      <c r="Z219" s="4"/>
      <c r="AB219" s="18"/>
      <c r="AC219" s="18"/>
      <c r="AD219" s="18"/>
      <c r="AE219" s="18"/>
      <c r="AF219" s="5"/>
      <c r="AG219" s="5"/>
      <c r="AH219" s="5"/>
      <c r="AI219" s="22"/>
      <c r="AJ219" s="5"/>
      <c r="AL219" s="4"/>
      <c r="AM219" s="4"/>
      <c r="AN219" s="4"/>
      <c r="AP219" s="3"/>
      <c r="AU219" s="5"/>
      <c r="AV219" s="5"/>
      <c r="AW219" s="5"/>
      <c r="AX219" s="5"/>
      <c r="AY219" s="5"/>
      <c r="BA219" s="1"/>
      <c r="BB219" s="2"/>
      <c r="BC219" s="2"/>
      <c r="BD219" s="2"/>
      <c r="DF219" s="1"/>
      <c r="DG219" s="2"/>
      <c r="DH219" s="2"/>
      <c r="DI219" s="2"/>
    </row>
    <row r="220" spans="1:113" ht="12.75">
      <c r="A220" s="1">
        <v>3.5</v>
      </c>
      <c r="B220" s="2">
        <v>1981.9028031651414</v>
      </c>
      <c r="C220" s="2">
        <v>0</v>
      </c>
      <c r="D220" s="2">
        <v>0</v>
      </c>
      <c r="F220" s="1">
        <v>3.5</v>
      </c>
      <c r="G220" s="16">
        <v>3.19</v>
      </c>
      <c r="H220" s="16"/>
      <c r="I220" s="16"/>
      <c r="J220" s="33">
        <v>3.32</v>
      </c>
      <c r="K220" s="33"/>
      <c r="L220" s="33"/>
      <c r="N220" s="5">
        <f t="shared" si="46"/>
        <v>6579.91730650827</v>
      </c>
      <c r="O220" s="5">
        <f t="shared" si="46"/>
        <v>0</v>
      </c>
      <c r="P220" s="5">
        <f t="shared" si="46"/>
        <v>0</v>
      </c>
      <c r="R220" s="5">
        <f t="shared" si="47"/>
        <v>6322.269942096801</v>
      </c>
      <c r="S220" s="5">
        <f t="shared" si="47"/>
        <v>0</v>
      </c>
      <c r="T220" s="5">
        <f t="shared" si="47"/>
        <v>0</v>
      </c>
      <c r="U220" s="5"/>
      <c r="V220" s="5">
        <f t="shared" si="49"/>
        <v>6579.91730650827</v>
      </c>
      <c r="W220" s="5">
        <f t="shared" si="48"/>
        <v>6322.269942096801</v>
      </c>
      <c r="X220" s="4"/>
      <c r="Y220" s="4"/>
      <c r="Z220" s="4"/>
      <c r="AB220" s="18"/>
      <c r="AC220" s="18"/>
      <c r="AD220" s="18"/>
      <c r="AE220" s="18"/>
      <c r="AF220" s="5"/>
      <c r="AG220" s="5"/>
      <c r="AH220" s="5"/>
      <c r="AI220" s="22"/>
      <c r="AJ220" s="5"/>
      <c r="AL220" s="4"/>
      <c r="AM220" s="4"/>
      <c r="AN220" s="4"/>
      <c r="AP220" s="3"/>
      <c r="AU220" s="5"/>
      <c r="AV220" s="5"/>
      <c r="AW220" s="5"/>
      <c r="AX220" s="5"/>
      <c r="AY220" s="5"/>
      <c r="BA220" s="1"/>
      <c r="BB220" s="2"/>
      <c r="BC220" s="2"/>
      <c r="BD220" s="2"/>
      <c r="DF220" s="1"/>
      <c r="DG220" s="2"/>
      <c r="DH220" s="2"/>
      <c r="DI220" s="2"/>
    </row>
    <row r="221" spans="1:113" ht="12.75">
      <c r="A221" s="1">
        <v>4</v>
      </c>
      <c r="B221" s="2"/>
      <c r="C221" s="2">
        <v>136507.44017588615</v>
      </c>
      <c r="D221" s="2">
        <v>8705.019095564556</v>
      </c>
      <c r="F221" s="1">
        <v>4</v>
      </c>
      <c r="G221" s="16"/>
      <c r="H221" s="16">
        <f aca="true" t="shared" si="50" ref="H221:I236">H185</f>
        <v>3.45</v>
      </c>
      <c r="I221" s="16">
        <f t="shared" si="50"/>
        <v>3.6500000000000004</v>
      </c>
      <c r="J221" s="33"/>
      <c r="K221" s="33">
        <v>3.61</v>
      </c>
      <c r="L221" s="33">
        <v>3.81</v>
      </c>
      <c r="N221" s="5">
        <f t="shared" si="46"/>
        <v>0</v>
      </c>
      <c r="O221" s="5">
        <f t="shared" si="46"/>
        <v>492791.859034949</v>
      </c>
      <c r="P221" s="5">
        <f t="shared" si="46"/>
        <v>33166.12275410096</v>
      </c>
      <c r="R221" s="5">
        <f t="shared" si="47"/>
        <v>0</v>
      </c>
      <c r="S221" s="5">
        <f t="shared" si="47"/>
        <v>470950.66860680724</v>
      </c>
      <c r="T221" s="5">
        <f t="shared" si="47"/>
        <v>31773.319698810632</v>
      </c>
      <c r="U221" s="5"/>
      <c r="V221" s="5">
        <f t="shared" si="49"/>
        <v>525957.9817890499</v>
      </c>
      <c r="W221" s="5">
        <f t="shared" si="48"/>
        <v>502723.9883056179</v>
      </c>
      <c r="X221" s="4"/>
      <c r="Y221" s="4"/>
      <c r="Z221" s="4"/>
      <c r="AB221" s="18"/>
      <c r="AC221" s="18"/>
      <c r="AD221" s="18"/>
      <c r="AE221" s="18"/>
      <c r="AF221" s="5"/>
      <c r="AG221" s="5"/>
      <c r="AH221" s="5"/>
      <c r="AI221" s="22"/>
      <c r="AJ221" s="5"/>
      <c r="AL221" s="4"/>
      <c r="AM221" s="4"/>
      <c r="AN221" s="4"/>
      <c r="AP221" s="3"/>
      <c r="AU221" s="5"/>
      <c r="AV221" s="5"/>
      <c r="AW221" s="5"/>
      <c r="AX221" s="5"/>
      <c r="AY221" s="5"/>
      <c r="BA221" s="1"/>
      <c r="BB221" s="2"/>
      <c r="BC221" s="2"/>
      <c r="BD221" s="2"/>
      <c r="DF221" s="1"/>
      <c r="DG221" s="2"/>
      <c r="DH221" s="2"/>
      <c r="DI221" s="2"/>
    </row>
    <row r="222" spans="1:113" ht="12.75">
      <c r="A222" s="1">
        <v>5</v>
      </c>
      <c r="B222" s="2"/>
      <c r="C222" s="2">
        <v>86946.42921579276</v>
      </c>
      <c r="D222" s="2">
        <v>31627.120665927334</v>
      </c>
      <c r="F222" s="1">
        <v>5</v>
      </c>
      <c r="G222" s="16"/>
      <c r="H222" s="16">
        <f t="shared" si="50"/>
        <v>4.2</v>
      </c>
      <c r="I222" s="16">
        <f t="shared" si="50"/>
        <v>4.4</v>
      </c>
      <c r="J222" s="33"/>
      <c r="K222" s="33">
        <v>4.4</v>
      </c>
      <c r="L222" s="33">
        <v>4.6</v>
      </c>
      <c r="N222" s="5">
        <f t="shared" si="46"/>
        <v>0</v>
      </c>
      <c r="O222" s="5">
        <f t="shared" si="46"/>
        <v>382564.2885494882</v>
      </c>
      <c r="P222" s="5">
        <f t="shared" si="46"/>
        <v>145484.75506326574</v>
      </c>
      <c r="R222" s="5">
        <v>0</v>
      </c>
      <c r="S222" s="5">
        <f aca="true" t="shared" si="51" ref="S222:S239">(B222+C222)*H222</f>
        <v>365175.0027063296</v>
      </c>
      <c r="T222" s="5">
        <f t="shared" si="47"/>
        <v>139159.3309300803</v>
      </c>
      <c r="U222" s="5"/>
      <c r="V222" s="5">
        <f t="shared" si="49"/>
        <v>528049.043612754</v>
      </c>
      <c r="W222" s="5">
        <f t="shared" si="48"/>
        <v>504334.33363640984</v>
      </c>
      <c r="X222" s="4"/>
      <c r="Y222" s="4"/>
      <c r="Z222" s="4"/>
      <c r="AB222" s="18"/>
      <c r="AC222" s="18"/>
      <c r="AD222" s="18"/>
      <c r="AE222" s="18"/>
      <c r="AF222" s="5"/>
      <c r="AG222" s="5"/>
      <c r="AH222" s="5"/>
      <c r="AI222" s="22"/>
      <c r="AJ222" s="5"/>
      <c r="AL222" s="4"/>
      <c r="AM222" s="4"/>
      <c r="AN222" s="4"/>
      <c r="AP222" s="3"/>
      <c r="AQ222" s="3"/>
      <c r="AR222" s="3"/>
      <c r="AU222" s="5"/>
      <c r="AV222" s="5"/>
      <c r="AW222" s="5"/>
      <c r="AX222" s="5"/>
      <c r="AY222" s="5"/>
      <c r="BA222" s="1"/>
      <c r="BB222" s="2"/>
      <c r="BC222" s="2"/>
      <c r="BD222" s="2"/>
      <c r="DF222" s="1"/>
      <c r="DG222" s="2"/>
      <c r="DH222" s="2"/>
      <c r="DI222" s="2"/>
    </row>
    <row r="223" spans="1:113" ht="12.75">
      <c r="A223" s="1">
        <v>6</v>
      </c>
      <c r="B223" s="2"/>
      <c r="C223" s="2">
        <v>68188.3037345948</v>
      </c>
      <c r="D223" s="2">
        <v>26700.135404607594</v>
      </c>
      <c r="F223" s="1">
        <v>6</v>
      </c>
      <c r="G223" s="16"/>
      <c r="H223" s="16">
        <f t="shared" si="50"/>
        <v>4.95</v>
      </c>
      <c r="I223" s="16">
        <f t="shared" si="50"/>
        <v>5.15</v>
      </c>
      <c r="J223" s="33"/>
      <c r="K223" s="33">
        <v>5.19</v>
      </c>
      <c r="L223" s="33">
        <v>5.39</v>
      </c>
      <c r="N223" s="5">
        <f t="shared" si="46"/>
        <v>0</v>
      </c>
      <c r="O223" s="5">
        <f t="shared" si="46"/>
        <v>353897.296382547</v>
      </c>
      <c r="P223" s="5">
        <f t="shared" si="46"/>
        <v>143913.72983083493</v>
      </c>
      <c r="R223" s="5">
        <v>0</v>
      </c>
      <c r="S223" s="5">
        <f t="shared" si="51"/>
        <v>337532.1034862443</v>
      </c>
      <c r="T223" s="5">
        <f t="shared" si="47"/>
        <v>137505.69733372913</v>
      </c>
      <c r="U223" s="5"/>
      <c r="V223" s="5">
        <f t="shared" si="49"/>
        <v>497811.0262133819</v>
      </c>
      <c r="W223" s="5">
        <f t="shared" si="48"/>
        <v>475037.8008199734</v>
      </c>
      <c r="X223" s="4"/>
      <c r="Y223" s="4"/>
      <c r="Z223" s="4"/>
      <c r="AB223" s="18"/>
      <c r="AC223" s="18"/>
      <c r="AD223" s="18"/>
      <c r="AE223" s="18"/>
      <c r="AF223" s="5"/>
      <c r="AG223" s="5"/>
      <c r="AH223" s="5"/>
      <c r="AI223" s="22"/>
      <c r="AJ223" s="5"/>
      <c r="AL223" s="4"/>
      <c r="AM223" s="4"/>
      <c r="AN223" s="4"/>
      <c r="AQ223" s="3"/>
      <c r="AR223" s="3"/>
      <c r="AU223" s="5"/>
      <c r="AV223" s="5"/>
      <c r="AW223" s="5"/>
      <c r="AX223" s="5"/>
      <c r="AY223" s="5"/>
      <c r="BA223" s="1"/>
      <c r="BB223" s="2"/>
      <c r="BC223" s="2"/>
      <c r="BD223" s="2"/>
      <c r="DF223" s="1"/>
      <c r="DG223" s="2"/>
      <c r="DH223" s="2"/>
      <c r="DI223" s="2"/>
    </row>
    <row r="224" spans="1:113" ht="12.75">
      <c r="A224" s="1">
        <v>7</v>
      </c>
      <c r="B224" s="2"/>
      <c r="C224" s="2">
        <v>37046.610235029875</v>
      </c>
      <c r="D224" s="2">
        <v>12783.292454864053</v>
      </c>
      <c r="F224" s="1">
        <v>7</v>
      </c>
      <c r="G224" s="16"/>
      <c r="H224" s="16">
        <f t="shared" si="50"/>
        <v>5.7</v>
      </c>
      <c r="I224" s="16">
        <f t="shared" si="50"/>
        <v>5.9</v>
      </c>
      <c r="J224" s="33"/>
      <c r="K224" s="33">
        <v>5.98</v>
      </c>
      <c r="L224" s="33">
        <v>6.18</v>
      </c>
      <c r="N224" s="5">
        <f t="shared" si="46"/>
        <v>0</v>
      </c>
      <c r="O224" s="5">
        <f t="shared" si="46"/>
        <v>221538.72920547868</v>
      </c>
      <c r="P224" s="5">
        <f t="shared" si="46"/>
        <v>79000.74737105984</v>
      </c>
      <c r="R224" s="5">
        <v>0</v>
      </c>
      <c r="S224" s="5">
        <f t="shared" si="51"/>
        <v>211165.6783396703</v>
      </c>
      <c r="T224" s="5">
        <f t="shared" si="47"/>
        <v>75421.42548369792</v>
      </c>
      <c r="U224" s="5"/>
      <c r="V224" s="5">
        <f t="shared" si="49"/>
        <v>300539.4765765385</v>
      </c>
      <c r="W224" s="5">
        <f t="shared" si="48"/>
        <v>286587.1038233682</v>
      </c>
      <c r="X224" s="4"/>
      <c r="Y224" s="4"/>
      <c r="Z224" s="4"/>
      <c r="AB224" s="18"/>
      <c r="AC224" s="18"/>
      <c r="AD224" s="18"/>
      <c r="AE224" s="18"/>
      <c r="AF224" s="5"/>
      <c r="AG224" s="5"/>
      <c r="AH224" s="5"/>
      <c r="AJ224" s="5"/>
      <c r="AL224" s="4"/>
      <c r="AM224" s="4"/>
      <c r="AN224" s="4"/>
      <c r="AQ224" s="3"/>
      <c r="AR224" s="3"/>
      <c r="AU224" s="5"/>
      <c r="AV224" s="5"/>
      <c r="AW224" s="5"/>
      <c r="AX224" s="5"/>
      <c r="AY224" s="5"/>
      <c r="BA224" s="1"/>
      <c r="BB224" s="2"/>
      <c r="BC224" s="2"/>
      <c r="BD224" s="2"/>
      <c r="DF224" s="1"/>
      <c r="DG224" s="2"/>
      <c r="DH224" s="2"/>
      <c r="DI224" s="2"/>
    </row>
    <row r="225" spans="1:113" ht="12.75">
      <c r="A225" s="1">
        <v>8</v>
      </c>
      <c r="B225" s="2"/>
      <c r="C225" s="2">
        <v>35527.951910382755</v>
      </c>
      <c r="D225" s="2">
        <v>18108.189497144755</v>
      </c>
      <c r="F225" s="1">
        <v>8</v>
      </c>
      <c r="G225" s="16"/>
      <c r="H225" s="16">
        <f t="shared" si="50"/>
        <v>6.45</v>
      </c>
      <c r="I225" s="16">
        <f t="shared" si="50"/>
        <v>6.65</v>
      </c>
      <c r="J225" s="33"/>
      <c r="K225" s="33">
        <v>6.77</v>
      </c>
      <c r="L225" s="33">
        <v>6.97</v>
      </c>
      <c r="M225" s="4"/>
      <c r="N225" s="5">
        <f t="shared" si="46"/>
        <v>0</v>
      </c>
      <c r="O225" s="5">
        <f t="shared" si="46"/>
        <v>240524.23443329125</v>
      </c>
      <c r="P225" s="5">
        <f t="shared" si="46"/>
        <v>126214.08079509894</v>
      </c>
      <c r="R225" s="5">
        <v>0</v>
      </c>
      <c r="S225" s="5">
        <f t="shared" si="51"/>
        <v>229155.28982196876</v>
      </c>
      <c r="T225" s="5">
        <f t="shared" si="47"/>
        <v>120419.46015601262</v>
      </c>
      <c r="U225" s="5"/>
      <c r="V225" s="5">
        <f t="shared" si="49"/>
        <v>366738.31522839016</v>
      </c>
      <c r="W225" s="5">
        <f t="shared" si="48"/>
        <v>349574.7499779814</v>
      </c>
      <c r="X225" s="4"/>
      <c r="Y225" s="4"/>
      <c r="Z225" s="4"/>
      <c r="AB225" s="18"/>
      <c r="AC225" s="18"/>
      <c r="AD225" s="18"/>
      <c r="AE225" s="18"/>
      <c r="AF225" s="5"/>
      <c r="AG225" s="5"/>
      <c r="AH225" s="5"/>
      <c r="AJ225" s="5"/>
      <c r="AL225" s="4"/>
      <c r="AM225" s="4"/>
      <c r="AN225" s="4"/>
      <c r="AQ225" s="3"/>
      <c r="AR225" s="3"/>
      <c r="AU225" s="5"/>
      <c r="AV225" s="5"/>
      <c r="AW225" s="5"/>
      <c r="AX225" s="5"/>
      <c r="AY225" s="5"/>
      <c r="BA225" s="1"/>
      <c r="BB225" s="2"/>
      <c r="BC225" s="2"/>
      <c r="BD225" s="2"/>
      <c r="DF225" s="1"/>
      <c r="DG225" s="2"/>
      <c r="DH225" s="2"/>
      <c r="DI225" s="2"/>
    </row>
    <row r="226" spans="1:113" ht="12.75">
      <c r="A226" s="1">
        <v>12</v>
      </c>
      <c r="B226" s="2"/>
      <c r="C226" s="2">
        <v>71695.61161064822</v>
      </c>
      <c r="D226" s="2">
        <v>29633.615787766772</v>
      </c>
      <c r="F226" s="1">
        <v>12</v>
      </c>
      <c r="G226" s="16"/>
      <c r="H226" s="16">
        <f t="shared" si="50"/>
        <v>8.05</v>
      </c>
      <c r="I226" s="16">
        <f t="shared" si="50"/>
        <v>8.25</v>
      </c>
      <c r="K226" s="33">
        <v>8.44</v>
      </c>
      <c r="L226" s="33">
        <v>8.64</v>
      </c>
      <c r="N226" s="5">
        <f t="shared" si="46"/>
        <v>0</v>
      </c>
      <c r="O226" s="5">
        <f t="shared" si="46"/>
        <v>605110.9619938709</v>
      </c>
      <c r="P226" s="5">
        <f t="shared" si="46"/>
        <v>256034.44040630493</v>
      </c>
      <c r="R226" s="5">
        <v>0</v>
      </c>
      <c r="S226" s="5">
        <f t="shared" si="51"/>
        <v>577149.6734657183</v>
      </c>
      <c r="T226" s="5">
        <f t="shared" si="47"/>
        <v>244477.33024907587</v>
      </c>
      <c r="U226" s="5"/>
      <c r="V226" s="5">
        <f t="shared" si="49"/>
        <v>861145.4024001758</v>
      </c>
      <c r="W226" s="5">
        <f t="shared" si="48"/>
        <v>821627.0037147942</v>
      </c>
      <c r="X226" s="4"/>
      <c r="Y226" s="4"/>
      <c r="Z226" s="4"/>
      <c r="AB226" s="18"/>
      <c r="AC226" s="18"/>
      <c r="AD226" s="18"/>
      <c r="AE226" s="18"/>
      <c r="AF226" s="5"/>
      <c r="AG226" s="5"/>
      <c r="AH226" s="5"/>
      <c r="AJ226" s="5"/>
      <c r="AL226" s="4"/>
      <c r="AM226" s="4"/>
      <c r="AN226" s="4"/>
      <c r="AQ226" s="3"/>
      <c r="AR226" s="3"/>
      <c r="AU226" s="5"/>
      <c r="AV226" s="5"/>
      <c r="AW226" s="5"/>
      <c r="AX226" s="5"/>
      <c r="AY226" s="5"/>
      <c r="BA226" s="1"/>
      <c r="BB226" s="2"/>
      <c r="BC226" s="2"/>
      <c r="BD226" s="2"/>
      <c r="DF226" s="1"/>
      <c r="DG226" s="2"/>
      <c r="DH226" s="2"/>
      <c r="DI226" s="2"/>
    </row>
    <row r="227" spans="1:113" ht="12.75">
      <c r="A227" s="1">
        <v>16</v>
      </c>
      <c r="B227" s="2"/>
      <c r="C227" s="2">
        <v>44428.77014953245</v>
      </c>
      <c r="D227" s="2">
        <v>48379.836376724365</v>
      </c>
      <c r="F227" s="1">
        <v>16</v>
      </c>
      <c r="G227" s="16"/>
      <c r="H227" s="16">
        <f t="shared" si="50"/>
        <v>9.65</v>
      </c>
      <c r="I227" s="16">
        <f t="shared" si="50"/>
        <v>9.85</v>
      </c>
      <c r="J227" s="33"/>
      <c r="K227" s="33">
        <v>10.11</v>
      </c>
      <c r="L227" s="33">
        <v>10.31</v>
      </c>
      <c r="M227" s="4"/>
      <c r="N227" s="5">
        <f t="shared" si="46"/>
        <v>0</v>
      </c>
      <c r="O227" s="5">
        <f t="shared" si="46"/>
        <v>449174.8662117731</v>
      </c>
      <c r="P227" s="5">
        <f t="shared" si="46"/>
        <v>498796.1130440282</v>
      </c>
      <c r="R227" s="5">
        <v>0</v>
      </c>
      <c r="S227" s="5">
        <f t="shared" si="51"/>
        <v>428737.63194298814</v>
      </c>
      <c r="T227" s="5">
        <f t="shared" si="47"/>
        <v>476541.388310735</v>
      </c>
      <c r="U227" s="5"/>
      <c r="V227" s="5">
        <f t="shared" si="49"/>
        <v>947970.9792558013</v>
      </c>
      <c r="W227" s="5">
        <f t="shared" si="48"/>
        <v>905279.0202537231</v>
      </c>
      <c r="X227" s="4"/>
      <c r="Y227" s="4"/>
      <c r="Z227" s="4"/>
      <c r="AB227" s="18"/>
      <c r="AC227" s="18"/>
      <c r="AD227" s="18"/>
      <c r="AE227" s="18"/>
      <c r="AF227" s="5"/>
      <c r="AG227" s="5"/>
      <c r="AH227" s="5"/>
      <c r="AJ227" s="5"/>
      <c r="AL227" s="4"/>
      <c r="AM227" s="4"/>
      <c r="AN227" s="4"/>
      <c r="AQ227" s="3"/>
      <c r="AR227" s="3"/>
      <c r="AU227" s="5"/>
      <c r="AV227" s="5"/>
      <c r="AW227" s="5"/>
      <c r="AX227" s="5"/>
      <c r="AY227" s="5"/>
      <c r="BA227" s="1"/>
      <c r="BB227" s="2"/>
      <c r="BC227" s="2"/>
      <c r="BD227" s="2"/>
      <c r="DF227" s="1"/>
      <c r="DG227" s="2"/>
      <c r="DH227" s="2"/>
      <c r="DI227" s="2"/>
    </row>
    <row r="228" spans="1:113" ht="12.75">
      <c r="A228" s="1">
        <v>20</v>
      </c>
      <c r="B228" s="2"/>
      <c r="C228" s="2">
        <v>27075.146459880274</v>
      </c>
      <c r="D228" s="2">
        <v>7172.871957134623</v>
      </c>
      <c r="F228" s="1">
        <v>20</v>
      </c>
      <c r="G228" s="16"/>
      <c r="H228" s="16">
        <f t="shared" si="50"/>
        <v>11.25</v>
      </c>
      <c r="I228" s="16">
        <f t="shared" si="50"/>
        <v>11.45</v>
      </c>
      <c r="J228" s="33"/>
      <c r="K228" s="33">
        <v>11.78</v>
      </c>
      <c r="L228" s="33">
        <v>11.98</v>
      </c>
      <c r="M228" s="4"/>
      <c r="N228" s="5">
        <f t="shared" si="46"/>
        <v>0</v>
      </c>
      <c r="O228" s="5">
        <f t="shared" si="46"/>
        <v>318945.2252973896</v>
      </c>
      <c r="P228" s="5">
        <f t="shared" si="46"/>
        <v>85931.00604647279</v>
      </c>
      <c r="R228" s="5">
        <v>0</v>
      </c>
      <c r="S228" s="5">
        <f t="shared" si="51"/>
        <v>304595.3976736531</v>
      </c>
      <c r="T228" s="5">
        <f t="shared" si="47"/>
        <v>82129.38390919143</v>
      </c>
      <c r="U228" s="5"/>
      <c r="V228" s="5">
        <f t="shared" si="49"/>
        <v>404876.23134386237</v>
      </c>
      <c r="W228" s="5">
        <f t="shared" si="48"/>
        <v>386724.7815828445</v>
      </c>
      <c r="X228" s="4"/>
      <c r="Y228" s="4"/>
      <c r="Z228" s="4"/>
      <c r="AB228" s="18"/>
      <c r="AC228" s="18"/>
      <c r="AD228" s="18"/>
      <c r="AE228" s="18"/>
      <c r="AF228" s="5"/>
      <c r="AG228" s="5"/>
      <c r="AH228" s="5"/>
      <c r="AJ228" s="5"/>
      <c r="AL228" s="4"/>
      <c r="AM228" s="4"/>
      <c r="AN228" s="4"/>
      <c r="AQ228" s="3"/>
      <c r="AR228" s="3"/>
      <c r="AU228" s="5"/>
      <c r="AV228" s="5"/>
      <c r="AW228" s="5"/>
      <c r="AX228" s="5"/>
      <c r="AY228" s="5"/>
      <c r="BA228" s="1"/>
      <c r="BB228" s="2"/>
      <c r="BC228" s="2"/>
      <c r="BD228" s="2"/>
      <c r="DF228" s="1"/>
      <c r="DG228" s="2"/>
      <c r="DH228" s="2"/>
      <c r="DI228" s="2"/>
    </row>
    <row r="229" spans="1:113" ht="12.75">
      <c r="A229" s="1">
        <v>24</v>
      </c>
      <c r="B229" s="2"/>
      <c r="C229" s="2">
        <v>10403.305819171004</v>
      </c>
      <c r="D229" s="2">
        <v>24333.798809578602</v>
      </c>
      <c r="F229" s="1">
        <v>24</v>
      </c>
      <c r="G229" s="16"/>
      <c r="H229" s="16">
        <f t="shared" si="50"/>
        <v>12.85</v>
      </c>
      <c r="I229" s="16">
        <f t="shared" si="50"/>
        <v>13.049999999999999</v>
      </c>
      <c r="J229" s="33"/>
      <c r="K229" s="33">
        <v>13.45</v>
      </c>
      <c r="L229" s="33">
        <v>13.65</v>
      </c>
      <c r="M229" s="4"/>
      <c r="N229" s="5">
        <f t="shared" si="46"/>
        <v>0</v>
      </c>
      <c r="O229" s="5">
        <f t="shared" si="46"/>
        <v>139924.46326785</v>
      </c>
      <c r="P229" s="5">
        <f t="shared" si="46"/>
        <v>332156.3537507479</v>
      </c>
      <c r="R229" s="5">
        <v>0</v>
      </c>
      <c r="S229" s="5">
        <f t="shared" si="51"/>
        <v>133682.4797763474</v>
      </c>
      <c r="T229" s="5">
        <f t="shared" si="47"/>
        <v>317556.0744650007</v>
      </c>
      <c r="U229" s="5"/>
      <c r="V229" s="5">
        <f t="shared" si="49"/>
        <v>472080.8170185979</v>
      </c>
      <c r="W229" s="5">
        <f t="shared" si="48"/>
        <v>451238.5542413481</v>
      </c>
      <c r="X229" s="4"/>
      <c r="Y229" s="4"/>
      <c r="Z229" s="4"/>
      <c r="AB229" s="18"/>
      <c r="AC229" s="18"/>
      <c r="AD229" s="18"/>
      <c r="AE229" s="18"/>
      <c r="AF229" s="5"/>
      <c r="AG229" s="5"/>
      <c r="AH229" s="5"/>
      <c r="AJ229" s="5"/>
      <c r="AL229" s="4"/>
      <c r="AM229" s="4"/>
      <c r="AN229" s="4"/>
      <c r="AQ229" s="3"/>
      <c r="AR229" s="3"/>
      <c r="AU229" s="5"/>
      <c r="AV229" s="5"/>
      <c r="AW229" s="5"/>
      <c r="AX229" s="5"/>
      <c r="AY229" s="5"/>
      <c r="BA229" s="1"/>
      <c r="BB229" s="2"/>
      <c r="BC229" s="2"/>
      <c r="BD229" s="2"/>
      <c r="DF229" s="1"/>
      <c r="DG229" s="2"/>
      <c r="DH229" s="2"/>
      <c r="DI229" s="2"/>
    </row>
    <row r="230" spans="1:113" ht="12.75">
      <c r="A230" s="1">
        <v>28</v>
      </c>
      <c r="B230" s="2"/>
      <c r="C230" s="2">
        <v>19129.141568523424</v>
      </c>
      <c r="D230" s="2">
        <v>7047.005763278376</v>
      </c>
      <c r="F230" s="1">
        <v>28</v>
      </c>
      <c r="G230" s="16"/>
      <c r="H230" s="16">
        <f t="shared" si="50"/>
        <v>14.45</v>
      </c>
      <c r="I230" s="16">
        <f t="shared" si="50"/>
        <v>14.649999999999999</v>
      </c>
      <c r="J230" s="33"/>
      <c r="K230" s="33">
        <v>15.12</v>
      </c>
      <c r="L230" s="33">
        <v>15.32</v>
      </c>
      <c r="M230" s="4"/>
      <c r="N230" s="5">
        <f t="shared" si="46"/>
        <v>0</v>
      </c>
      <c r="O230" s="5">
        <f t="shared" si="46"/>
        <v>289232.6205160742</v>
      </c>
      <c r="P230" s="5">
        <f t="shared" si="46"/>
        <v>107960.12829342473</v>
      </c>
      <c r="R230" s="5">
        <v>0</v>
      </c>
      <c r="S230" s="5">
        <f t="shared" si="51"/>
        <v>276416.0956651635</v>
      </c>
      <c r="T230" s="5">
        <f t="shared" si="47"/>
        <v>103238.63443202821</v>
      </c>
      <c r="U230" s="5"/>
      <c r="V230" s="5">
        <f t="shared" si="49"/>
        <v>397192.7488094989</v>
      </c>
      <c r="W230" s="5">
        <f t="shared" si="48"/>
        <v>379654.7300971917</v>
      </c>
      <c r="X230" s="4"/>
      <c r="Y230" s="4"/>
      <c r="Z230" s="4"/>
      <c r="AB230" s="18"/>
      <c r="AC230" s="18"/>
      <c r="AD230" s="18"/>
      <c r="AE230" s="18"/>
      <c r="AF230" s="5"/>
      <c r="AG230" s="5"/>
      <c r="AH230" s="5"/>
      <c r="AJ230" s="5"/>
      <c r="AL230" s="4"/>
      <c r="AM230" s="4"/>
      <c r="AN230" s="4"/>
      <c r="AQ230" s="3"/>
      <c r="AR230" s="3"/>
      <c r="AU230" s="5"/>
      <c r="AV230" s="5"/>
      <c r="AW230" s="5"/>
      <c r="AX230" s="5"/>
      <c r="AY230" s="5"/>
      <c r="BA230" s="1"/>
      <c r="BB230" s="2"/>
      <c r="BC230" s="2"/>
      <c r="BD230" s="2"/>
      <c r="DF230" s="1"/>
      <c r="DG230" s="2"/>
      <c r="DH230" s="2"/>
      <c r="DI230" s="2"/>
    </row>
    <row r="231" spans="1:113" ht="12.75">
      <c r="A231" s="1">
        <v>32</v>
      </c>
      <c r="B231" s="2"/>
      <c r="C231" s="2">
        <v>11983.368200253884</v>
      </c>
      <c r="D231" s="2">
        <v>5535.795019372409</v>
      </c>
      <c r="F231" s="1">
        <v>32</v>
      </c>
      <c r="G231" s="16"/>
      <c r="H231" s="16">
        <f t="shared" si="50"/>
        <v>16.05</v>
      </c>
      <c r="I231" s="16">
        <f t="shared" si="50"/>
        <v>16.25</v>
      </c>
      <c r="J231" s="33"/>
      <c r="K231" s="33">
        <v>16.79</v>
      </c>
      <c r="L231" s="33">
        <v>16.99</v>
      </c>
      <c r="M231" s="4"/>
      <c r="N231" s="5">
        <f t="shared" si="46"/>
        <v>0</v>
      </c>
      <c r="O231" s="5">
        <f t="shared" si="46"/>
        <v>201200.7520822627</v>
      </c>
      <c r="P231" s="5">
        <f t="shared" si="46"/>
        <v>94053.15737913722</v>
      </c>
      <c r="R231" s="5">
        <v>0</v>
      </c>
      <c r="S231" s="5">
        <f t="shared" si="51"/>
        <v>192333.05961407485</v>
      </c>
      <c r="T231" s="5">
        <f t="shared" si="47"/>
        <v>89956.66906480165</v>
      </c>
      <c r="U231" s="5"/>
      <c r="V231" s="5">
        <f t="shared" si="49"/>
        <v>295253.90946139995</v>
      </c>
      <c r="W231" s="5">
        <f t="shared" si="48"/>
        <v>282289.72867887653</v>
      </c>
      <c r="X231" s="4"/>
      <c r="Y231" s="4"/>
      <c r="Z231" s="4"/>
      <c r="AB231" s="18"/>
      <c r="AC231" s="18"/>
      <c r="AD231" s="18"/>
      <c r="AE231" s="18"/>
      <c r="AF231" s="5"/>
      <c r="AG231" s="5"/>
      <c r="AH231" s="5"/>
      <c r="AJ231" s="5"/>
      <c r="AL231" s="4"/>
      <c r="AM231" s="4"/>
      <c r="AN231" s="4"/>
      <c r="AQ231" s="3"/>
      <c r="AR231" s="3"/>
      <c r="AU231" s="5"/>
      <c r="AV231" s="5"/>
      <c r="AW231" s="5"/>
      <c r="AX231" s="5"/>
      <c r="AY231" s="5"/>
      <c r="BA231" s="1"/>
      <c r="BB231" s="2"/>
      <c r="BC231" s="2"/>
      <c r="BD231" s="2"/>
      <c r="DF231" s="1"/>
      <c r="DG231" s="2"/>
      <c r="DH231" s="2"/>
      <c r="DI231" s="2"/>
    </row>
    <row r="232" spans="1:113" ht="12.75">
      <c r="A232" s="1">
        <v>36</v>
      </c>
      <c r="B232" s="2"/>
      <c r="C232" s="2">
        <v>11801.308492203843</v>
      </c>
      <c r="D232" s="2">
        <v>2448.9771922401724</v>
      </c>
      <c r="F232" s="1">
        <v>36</v>
      </c>
      <c r="G232" s="16"/>
      <c r="H232" s="16">
        <f t="shared" si="50"/>
        <v>17.65</v>
      </c>
      <c r="I232" s="16">
        <f t="shared" si="50"/>
        <v>17.849999999999998</v>
      </c>
      <c r="J232" s="33"/>
      <c r="K232" s="33">
        <v>18.46</v>
      </c>
      <c r="L232" s="33">
        <v>18.66</v>
      </c>
      <c r="M232" s="4"/>
      <c r="N232" s="5">
        <f t="shared" si="46"/>
        <v>0</v>
      </c>
      <c r="O232" s="5">
        <f t="shared" si="46"/>
        <v>217852.15476608297</v>
      </c>
      <c r="P232" s="5">
        <f t="shared" si="46"/>
        <v>45697.91440720161</v>
      </c>
      <c r="R232" s="5">
        <v>0</v>
      </c>
      <c r="S232" s="5">
        <f t="shared" si="51"/>
        <v>208293.0948873978</v>
      </c>
      <c r="T232" s="5">
        <f t="shared" si="47"/>
        <v>43714.24288148707</v>
      </c>
      <c r="U232" s="5"/>
      <c r="V232" s="5">
        <f t="shared" si="49"/>
        <v>263550.0691732846</v>
      </c>
      <c r="W232" s="5">
        <f t="shared" si="48"/>
        <v>252007.33776888487</v>
      </c>
      <c r="X232" s="4"/>
      <c r="Y232" s="4"/>
      <c r="Z232" s="4"/>
      <c r="AB232" s="18"/>
      <c r="AC232" s="18"/>
      <c r="AD232" s="18"/>
      <c r="AE232" s="18"/>
      <c r="AF232" s="5"/>
      <c r="AG232" s="5"/>
      <c r="AH232" s="5"/>
      <c r="AJ232" s="5"/>
      <c r="AL232" s="4"/>
      <c r="AM232" s="4"/>
      <c r="AN232" s="4"/>
      <c r="AQ232" s="3"/>
      <c r="AR232" s="3"/>
      <c r="AU232" s="5"/>
      <c r="AV232" s="5"/>
      <c r="AW232" s="5"/>
      <c r="AX232" s="5"/>
      <c r="AY232" s="5"/>
      <c r="BA232" s="1"/>
      <c r="BB232" s="2"/>
      <c r="BC232" s="2"/>
      <c r="BD232" s="2"/>
      <c r="DF232" s="1"/>
      <c r="DG232" s="2"/>
      <c r="DH232" s="2"/>
      <c r="DI232" s="2"/>
    </row>
    <row r="233" spans="1:113" ht="12.75">
      <c r="A233" s="1">
        <v>40</v>
      </c>
      <c r="B233" s="2"/>
      <c r="C233" s="2">
        <v>3556.711191539315</v>
      </c>
      <c r="D233" s="2">
        <v>7768.352637470538</v>
      </c>
      <c r="F233" s="1">
        <v>40</v>
      </c>
      <c r="G233" s="16"/>
      <c r="H233" s="16">
        <f t="shared" si="50"/>
        <v>19.25</v>
      </c>
      <c r="I233" s="16">
        <f t="shared" si="50"/>
        <v>19.45</v>
      </c>
      <c r="J233" s="33"/>
      <c r="K233" s="33">
        <v>20.13</v>
      </c>
      <c r="L233" s="33">
        <v>20.33</v>
      </c>
      <c r="M233" s="4"/>
      <c r="N233" s="5">
        <f t="shared" si="46"/>
        <v>0</v>
      </c>
      <c r="O233" s="5">
        <f t="shared" si="46"/>
        <v>71596.5962856864</v>
      </c>
      <c r="P233" s="5">
        <f t="shared" si="46"/>
        <v>157930.60911977603</v>
      </c>
      <c r="R233" s="5">
        <v>0</v>
      </c>
      <c r="S233" s="5">
        <f t="shared" si="51"/>
        <v>68466.69043713182</v>
      </c>
      <c r="T233" s="5">
        <f t="shared" si="47"/>
        <v>151094.45879880196</v>
      </c>
      <c r="U233" s="5"/>
      <c r="V233" s="5">
        <f t="shared" si="49"/>
        <v>229527.20540546242</v>
      </c>
      <c r="W233" s="5">
        <f t="shared" si="48"/>
        <v>219561.1492359338</v>
      </c>
      <c r="X233" s="4"/>
      <c r="Y233" s="4"/>
      <c r="Z233" s="4"/>
      <c r="AB233" s="18"/>
      <c r="AC233" s="18"/>
      <c r="AD233" s="18"/>
      <c r="AE233" s="18"/>
      <c r="AF233" s="5"/>
      <c r="AG233" s="5"/>
      <c r="AH233" s="5"/>
      <c r="AJ233" s="5"/>
      <c r="AL233" s="4"/>
      <c r="AM233" s="4"/>
      <c r="AN233" s="4"/>
      <c r="AQ233" s="3"/>
      <c r="AR233" s="3"/>
      <c r="AU233" s="5"/>
      <c r="AV233" s="5"/>
      <c r="AW233" s="5"/>
      <c r="AX233" s="5"/>
      <c r="AY233" s="5"/>
      <c r="BA233" s="1"/>
      <c r="BB233" s="2"/>
      <c r="BC233" s="2"/>
      <c r="BD233" s="2"/>
      <c r="DF233" s="1"/>
      <c r="DG233" s="2"/>
      <c r="DH233" s="2"/>
      <c r="DI233" s="2"/>
    </row>
    <row r="234" spans="1:113" ht="12.75">
      <c r="A234" s="1">
        <v>44</v>
      </c>
      <c r="B234" s="2"/>
      <c r="C234" s="2">
        <v>7502.015587603528</v>
      </c>
      <c r="D234" s="2">
        <v>14958.274420662447</v>
      </c>
      <c r="F234" s="1">
        <v>44</v>
      </c>
      <c r="G234" s="16"/>
      <c r="H234" s="16">
        <f t="shared" si="50"/>
        <v>20.85</v>
      </c>
      <c r="I234" s="16">
        <f t="shared" si="50"/>
        <v>21.05</v>
      </c>
      <c r="J234" s="33"/>
      <c r="K234" s="33">
        <v>21.8</v>
      </c>
      <c r="L234" s="33">
        <v>22</v>
      </c>
      <c r="M234" s="4"/>
      <c r="N234" s="5">
        <f t="shared" si="46"/>
        <v>0</v>
      </c>
      <c r="O234" s="5">
        <f t="shared" si="46"/>
        <v>163543.9398097569</v>
      </c>
      <c r="P234" s="5">
        <f t="shared" si="46"/>
        <v>329082.03725457384</v>
      </c>
      <c r="R234" s="5">
        <v>0</v>
      </c>
      <c r="S234" s="5">
        <f t="shared" si="51"/>
        <v>156417.02500153356</v>
      </c>
      <c r="T234" s="5">
        <f aca="true" t="shared" si="52" ref="T234:T239">D234*I234</f>
        <v>314871.6765549445</v>
      </c>
      <c r="U234" s="5"/>
      <c r="V234" s="5">
        <f t="shared" si="49"/>
        <v>492625.9770643307</v>
      </c>
      <c r="W234" s="5">
        <f t="shared" si="48"/>
        <v>471288.70155647804</v>
      </c>
      <c r="X234" s="4"/>
      <c r="Y234" s="4"/>
      <c r="Z234" s="4"/>
      <c r="AB234" s="18"/>
      <c r="AC234" s="18"/>
      <c r="AD234" s="18"/>
      <c r="AE234" s="18"/>
      <c r="AF234" s="5"/>
      <c r="AG234" s="5"/>
      <c r="AH234" s="5"/>
      <c r="AJ234" s="5"/>
      <c r="AL234" s="4"/>
      <c r="AM234" s="4"/>
      <c r="AN234" s="4"/>
      <c r="AQ234" s="3"/>
      <c r="AR234" s="3"/>
      <c r="AU234" s="5"/>
      <c r="AV234" s="5"/>
      <c r="AW234" s="5"/>
      <c r="AX234" s="5"/>
      <c r="AY234" s="5"/>
      <c r="BA234" s="1"/>
      <c r="BB234" s="1"/>
      <c r="BC234" s="1"/>
      <c r="BD234" s="1"/>
      <c r="DF234" s="1"/>
      <c r="DG234" s="2"/>
      <c r="DH234" s="2"/>
      <c r="DI234" s="2"/>
    </row>
    <row r="235" spans="1:113" ht="12.75">
      <c r="A235" s="1">
        <v>48</v>
      </c>
      <c r="B235" s="2"/>
      <c r="C235" s="2">
        <v>4258.617182152259</v>
      </c>
      <c r="D235" s="2">
        <v>3686.0241092695073</v>
      </c>
      <c r="F235" s="1">
        <v>48</v>
      </c>
      <c r="G235" s="16"/>
      <c r="H235" s="16">
        <f t="shared" si="50"/>
        <v>22.45</v>
      </c>
      <c r="I235" s="16">
        <f t="shared" si="50"/>
        <v>22.65</v>
      </c>
      <c r="J235" s="33"/>
      <c r="K235" s="33">
        <v>23.47</v>
      </c>
      <c r="L235" s="33">
        <v>23.67</v>
      </c>
      <c r="M235" s="4"/>
      <c r="N235" s="5">
        <f t="shared" si="46"/>
        <v>0</v>
      </c>
      <c r="O235" s="5">
        <f t="shared" si="46"/>
        <v>99949.74526511352</v>
      </c>
      <c r="P235" s="5">
        <f t="shared" si="46"/>
        <v>87248.19066640924</v>
      </c>
      <c r="R235" s="5">
        <v>0</v>
      </c>
      <c r="S235" s="5">
        <f t="shared" si="51"/>
        <v>95605.95573931822</v>
      </c>
      <c r="T235" s="5">
        <f t="shared" si="52"/>
        <v>83488.44607495434</v>
      </c>
      <c r="U235" s="5"/>
      <c r="V235" s="5">
        <f t="shared" si="49"/>
        <v>187197.93593152275</v>
      </c>
      <c r="W235" s="5">
        <f t="shared" si="48"/>
        <v>179094.40181427257</v>
      </c>
      <c r="X235" s="4"/>
      <c r="Y235" s="4"/>
      <c r="Z235" s="4"/>
      <c r="AB235" s="18"/>
      <c r="AC235" s="18"/>
      <c r="AD235" s="18"/>
      <c r="AE235" s="18"/>
      <c r="AF235" s="5"/>
      <c r="AG235" s="5"/>
      <c r="AH235" s="5"/>
      <c r="AJ235" s="5"/>
      <c r="AL235" s="4"/>
      <c r="AM235" s="4"/>
      <c r="AN235" s="4"/>
      <c r="AQ235" s="3"/>
      <c r="AR235" s="3"/>
      <c r="AU235" s="5"/>
      <c r="AV235" s="5"/>
      <c r="AW235" s="5"/>
      <c r="AX235" s="5"/>
      <c r="AY235" s="5"/>
      <c r="BA235" s="9"/>
      <c r="BB235" s="2"/>
      <c r="BC235" s="2"/>
      <c r="BD235" s="2"/>
      <c r="DF235" s="1"/>
      <c r="DG235" s="2"/>
      <c r="DH235" s="2"/>
      <c r="DI235" s="2"/>
    </row>
    <row r="236" spans="1:113" ht="12.75">
      <c r="A236" s="1">
        <v>52</v>
      </c>
      <c r="B236" s="2"/>
      <c r="C236" s="2">
        <v>3201.1832342733633</v>
      </c>
      <c r="D236" s="2">
        <v>1446.925689971797</v>
      </c>
      <c r="F236" s="1">
        <v>52</v>
      </c>
      <c r="G236" s="16"/>
      <c r="H236" s="16">
        <f t="shared" si="50"/>
        <v>24.05</v>
      </c>
      <c r="I236" s="16">
        <f t="shared" si="50"/>
        <v>24.25</v>
      </c>
      <c r="J236" s="33"/>
      <c r="K236" s="33">
        <v>25.14</v>
      </c>
      <c r="L236" s="33">
        <v>25.34</v>
      </c>
      <c r="M236" s="4"/>
      <c r="N236" s="5">
        <f t="shared" si="46"/>
        <v>0</v>
      </c>
      <c r="O236" s="5">
        <f t="shared" si="46"/>
        <v>80477.74650963236</v>
      </c>
      <c r="P236" s="5">
        <f t="shared" si="46"/>
        <v>36665.096983885334</v>
      </c>
      <c r="R236" s="5">
        <v>0</v>
      </c>
      <c r="S236" s="5">
        <f t="shared" si="51"/>
        <v>76988.45678427439</v>
      </c>
      <c r="T236" s="5">
        <f t="shared" si="52"/>
        <v>35087.947981816076</v>
      </c>
      <c r="U236" s="5"/>
      <c r="V236" s="5">
        <f t="shared" si="49"/>
        <v>117142.84349351769</v>
      </c>
      <c r="W236" s="5">
        <f t="shared" si="48"/>
        <v>112076.40476609046</v>
      </c>
      <c r="X236" s="4"/>
      <c r="Y236" s="4"/>
      <c r="Z236" s="4"/>
      <c r="AB236" s="18"/>
      <c r="AC236" s="18"/>
      <c r="AD236" s="18"/>
      <c r="AE236" s="18"/>
      <c r="AF236" s="5"/>
      <c r="AG236" s="5"/>
      <c r="AH236" s="5"/>
      <c r="AJ236" s="5"/>
      <c r="AL236" s="4"/>
      <c r="AM236" s="4"/>
      <c r="AN236" s="4"/>
      <c r="AQ236" s="3"/>
      <c r="AR236" s="3"/>
      <c r="AU236" s="5"/>
      <c r="AV236" s="5"/>
      <c r="AW236" s="5"/>
      <c r="AX236" s="5"/>
      <c r="AY236" s="5"/>
      <c r="DF236" s="1"/>
      <c r="DG236" s="2"/>
      <c r="DH236" s="2"/>
      <c r="DI236" s="2"/>
    </row>
    <row r="237" spans="1:113" ht="12.75">
      <c r="A237" s="1">
        <v>56</v>
      </c>
      <c r="B237" s="2"/>
      <c r="C237" s="2">
        <v>4180.6717714840315</v>
      </c>
      <c r="D237" s="2">
        <v>716.163514400481</v>
      </c>
      <c r="F237" s="1">
        <v>56</v>
      </c>
      <c r="G237" s="16"/>
      <c r="H237" s="16">
        <f aca="true" t="shared" si="53" ref="H237:I239">H201</f>
        <v>25.65</v>
      </c>
      <c r="I237" s="16">
        <f t="shared" si="53"/>
        <v>25.849999999999998</v>
      </c>
      <c r="J237" s="33"/>
      <c r="K237" s="33">
        <v>26.81</v>
      </c>
      <c r="L237" s="33">
        <v>27.01</v>
      </c>
      <c r="M237" s="4"/>
      <c r="N237" s="5">
        <f t="shared" si="46"/>
        <v>0</v>
      </c>
      <c r="O237" s="5">
        <f t="shared" si="46"/>
        <v>112083.81019348688</v>
      </c>
      <c r="P237" s="5">
        <f t="shared" si="46"/>
        <v>19343.576523956992</v>
      </c>
      <c r="R237" s="5">
        <v>0</v>
      </c>
      <c r="S237" s="5">
        <f t="shared" si="51"/>
        <v>107234.23093856541</v>
      </c>
      <c r="T237" s="5">
        <f t="shared" si="52"/>
        <v>18512.826847252432</v>
      </c>
      <c r="U237" s="5"/>
      <c r="V237" s="5">
        <f t="shared" si="49"/>
        <v>131427.38671744388</v>
      </c>
      <c r="W237" s="5">
        <f t="shared" si="48"/>
        <v>125747.05778581784</v>
      </c>
      <c r="X237" s="4"/>
      <c r="Y237" s="4"/>
      <c r="Z237" s="4"/>
      <c r="AB237" s="18"/>
      <c r="AC237" s="18"/>
      <c r="AD237" s="18"/>
      <c r="AE237" s="18"/>
      <c r="AF237" s="5"/>
      <c r="AG237" s="5"/>
      <c r="AH237" s="5"/>
      <c r="AJ237" s="5"/>
      <c r="AL237" s="4"/>
      <c r="AM237" s="4"/>
      <c r="AN237" s="4"/>
      <c r="AQ237" s="3"/>
      <c r="AR237" s="3"/>
      <c r="AU237" s="5"/>
      <c r="AV237" s="5"/>
      <c r="AW237" s="5"/>
      <c r="AX237" s="5"/>
      <c r="AY237" s="5"/>
      <c r="DF237" s="1"/>
      <c r="DG237" s="2"/>
      <c r="DH237" s="2"/>
      <c r="DI237" s="2"/>
    </row>
    <row r="238" spans="1:113" ht="12.75">
      <c r="A238" s="1">
        <v>60</v>
      </c>
      <c r="B238" s="2"/>
      <c r="C238" s="2">
        <v>5706.545604960394</v>
      </c>
      <c r="D238" s="2">
        <v>4304.189951994441</v>
      </c>
      <c r="F238" s="1">
        <v>60</v>
      </c>
      <c r="G238" s="16"/>
      <c r="H238" s="16">
        <f t="shared" si="53"/>
        <v>27.25</v>
      </c>
      <c r="I238" s="16">
        <f t="shared" si="53"/>
        <v>27.45</v>
      </c>
      <c r="J238" s="33"/>
      <c r="K238" s="33">
        <v>28.48</v>
      </c>
      <c r="L238" s="33">
        <v>28.68</v>
      </c>
      <c r="M238" s="4"/>
      <c r="N238" s="5">
        <f t="shared" si="46"/>
        <v>0</v>
      </c>
      <c r="O238" s="5">
        <f t="shared" si="46"/>
        <v>162522.418829272</v>
      </c>
      <c r="P238" s="5">
        <f t="shared" si="46"/>
        <v>123444.16782320057</v>
      </c>
      <c r="R238" s="5">
        <v>0</v>
      </c>
      <c r="S238" s="5">
        <f t="shared" si="51"/>
        <v>155503.36773517073</v>
      </c>
      <c r="T238" s="5">
        <f t="shared" si="52"/>
        <v>118150.0141822474</v>
      </c>
      <c r="U238" s="5"/>
      <c r="V238" s="5">
        <f t="shared" si="49"/>
        <v>285966.58665247256</v>
      </c>
      <c r="W238" s="5">
        <f t="shared" si="48"/>
        <v>273653.3819174181</v>
      </c>
      <c r="X238" s="4"/>
      <c r="Y238" s="4"/>
      <c r="Z238" s="4"/>
      <c r="AB238" s="18"/>
      <c r="AC238" s="18"/>
      <c r="AD238" s="18"/>
      <c r="AE238" s="18"/>
      <c r="AF238" s="5"/>
      <c r="AG238" s="5"/>
      <c r="AH238" s="5"/>
      <c r="AJ238" s="5"/>
      <c r="AL238" s="4"/>
      <c r="AM238" s="4"/>
      <c r="AN238" s="4"/>
      <c r="AQ238" s="3"/>
      <c r="AR238" s="3"/>
      <c r="AU238" s="5"/>
      <c r="AV238" s="5"/>
      <c r="AW238" s="5"/>
      <c r="AX238" s="5"/>
      <c r="AY238" s="5"/>
      <c r="DF238" s="1"/>
      <c r="DG238" s="2"/>
      <c r="DH238" s="2"/>
      <c r="DI238" s="2"/>
    </row>
    <row r="239" spans="1:113" ht="12.75">
      <c r="A239" s="1">
        <v>64</v>
      </c>
      <c r="B239" s="2"/>
      <c r="C239" s="2">
        <v>3618.5559048602445</v>
      </c>
      <c r="D239" s="2">
        <v>1620.6892615155027</v>
      </c>
      <c r="F239" s="1">
        <v>64</v>
      </c>
      <c r="G239" s="16"/>
      <c r="H239" s="16">
        <f t="shared" si="53"/>
        <v>28.85</v>
      </c>
      <c r="I239" s="16">
        <f t="shared" si="53"/>
        <v>29.05</v>
      </c>
      <c r="J239" s="33"/>
      <c r="K239" s="33">
        <v>30.15</v>
      </c>
      <c r="L239" s="33">
        <v>30.35</v>
      </c>
      <c r="M239" s="4"/>
      <c r="N239" s="5">
        <f t="shared" si="46"/>
        <v>0</v>
      </c>
      <c r="O239" s="5">
        <f t="shared" si="46"/>
        <v>109099.46053153636</v>
      </c>
      <c r="P239" s="5">
        <f t="shared" si="46"/>
        <v>49187.91908699551</v>
      </c>
      <c r="R239" s="5">
        <v>0</v>
      </c>
      <c r="S239" s="5">
        <f t="shared" si="51"/>
        <v>104395.33785521807</v>
      </c>
      <c r="T239" s="5">
        <f t="shared" si="52"/>
        <v>47081.02304702535</v>
      </c>
      <c r="U239" s="5"/>
      <c r="V239" s="5">
        <f t="shared" si="49"/>
        <v>158287.37961853188</v>
      </c>
      <c r="W239" s="5">
        <f t="shared" si="48"/>
        <v>151476.3609022434</v>
      </c>
      <c r="X239" s="4"/>
      <c r="Y239" s="4"/>
      <c r="Z239" s="4"/>
      <c r="AB239" s="18"/>
      <c r="AC239" s="18"/>
      <c r="AD239" s="18"/>
      <c r="AE239" s="18"/>
      <c r="AF239" s="5"/>
      <c r="AG239" s="5"/>
      <c r="AH239" s="5"/>
      <c r="AJ239" s="5"/>
      <c r="AL239" s="4"/>
      <c r="AM239" s="4"/>
      <c r="AN239" s="4"/>
      <c r="AQ239" s="3"/>
      <c r="AR239" s="3"/>
      <c r="AU239" s="5"/>
      <c r="AV239" s="5"/>
      <c r="AW239" s="5"/>
      <c r="AX239" s="5"/>
      <c r="AY239" s="5"/>
      <c r="DF239" s="1"/>
      <c r="DG239" s="2"/>
      <c r="DH239" s="2"/>
      <c r="DI239" s="2"/>
    </row>
    <row r="240" spans="1:113" ht="12.75">
      <c r="A240" s="1"/>
      <c r="B240" s="1"/>
      <c r="C240" s="1"/>
      <c r="D240" s="1"/>
      <c r="F240" s="1"/>
      <c r="G240" s="4"/>
      <c r="H240" s="4"/>
      <c r="I240" s="4"/>
      <c r="W240" s="5"/>
      <c r="AL240" s="4"/>
      <c r="AM240" s="4"/>
      <c r="AN240" s="4"/>
      <c r="AY240" s="5"/>
      <c r="BA240" s="142"/>
      <c r="BB240" s="142"/>
      <c r="BC240" s="142"/>
      <c r="BD240" s="142"/>
      <c r="DF240" s="1"/>
      <c r="DG240" s="1"/>
      <c r="DH240" s="1"/>
      <c r="DI240" s="1"/>
    </row>
    <row r="241" spans="1:113" ht="12.75">
      <c r="A241" s="9" t="s">
        <v>21</v>
      </c>
      <c r="B241" s="2">
        <f>SUM(B217:B239)</f>
        <v>4243680.809066462</v>
      </c>
      <c r="C241" s="2">
        <f>SUM(C217:C239)</f>
        <v>753158.5999092355</v>
      </c>
      <c r="D241" s="2">
        <f>SUM(D217:D239)</f>
        <v>279541.9223407696</v>
      </c>
      <c r="F241" s="9"/>
      <c r="G241" s="4"/>
      <c r="H241" s="4"/>
      <c r="I241" s="4"/>
      <c r="U241" s="1" t="s">
        <v>37</v>
      </c>
      <c r="V241" s="5">
        <f>SUM(V217:V239)</f>
        <v>12525836.663215641</v>
      </c>
      <c r="W241" s="5">
        <f>SUM(W217:W239)</f>
        <v>11987446.580910506</v>
      </c>
      <c r="AJ241" s="5"/>
      <c r="AL241" s="4"/>
      <c r="AM241" s="4"/>
      <c r="AN241" s="4"/>
      <c r="AY241" s="5"/>
      <c r="BA241" s="9"/>
      <c r="BB241" s="9"/>
      <c r="BC241" s="9"/>
      <c r="BD241" s="9"/>
      <c r="DF241" s="9"/>
      <c r="DG241" s="2"/>
      <c r="DH241" s="2"/>
      <c r="DI241" s="2"/>
    </row>
    <row r="242" spans="53:56" ht="12.75">
      <c r="BA242" s="1"/>
      <c r="BB242" s="1"/>
      <c r="BC242" s="1"/>
      <c r="BD242" s="1"/>
    </row>
    <row r="243" spans="21:56" ht="12.75">
      <c r="U243" s="9" t="s">
        <v>52</v>
      </c>
      <c r="V243" s="112">
        <f>V241/W241-1</f>
        <v>0.04491282431760735</v>
      </c>
      <c r="W243" s="1" t="s">
        <v>39</v>
      </c>
      <c r="AY243" s="85"/>
      <c r="BA243" s="1"/>
      <c r="BB243" s="2"/>
      <c r="BC243" s="2"/>
      <c r="BD243" s="2"/>
    </row>
    <row r="244" spans="22:56" ht="12.75">
      <c r="V244" s="113"/>
      <c r="W244" s="1" t="s">
        <v>40</v>
      </c>
      <c r="AY244" s="85"/>
      <c r="BA244" s="1"/>
      <c r="BB244" s="2"/>
      <c r="BC244" s="2"/>
      <c r="BD244" s="2"/>
    </row>
    <row r="245" spans="22:56" ht="12.75">
      <c r="V245" s="113"/>
      <c r="W245" s="1"/>
      <c r="AY245" s="85"/>
      <c r="BA245" s="1"/>
      <c r="BB245" s="2"/>
      <c r="BC245" s="2"/>
      <c r="BD245" s="2"/>
    </row>
    <row r="246" spans="1:113" ht="12.75">
      <c r="A246" s="140"/>
      <c r="B246" s="140"/>
      <c r="C246" s="140"/>
      <c r="D246" s="140"/>
      <c r="W246" s="85"/>
      <c r="BA246" s="1"/>
      <c r="BB246" s="2"/>
      <c r="BC246" s="2"/>
      <c r="BD246" s="2"/>
      <c r="DF246" s="140"/>
      <c r="DG246" s="140"/>
      <c r="DH246" s="140"/>
      <c r="DI246" s="140"/>
    </row>
    <row r="247" spans="1:106" ht="18">
      <c r="A247" s="143" t="s">
        <v>53</v>
      </c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AE247" s="144"/>
      <c r="AF247" s="144"/>
      <c r="AG247" s="144"/>
      <c r="AI247" s="144"/>
      <c r="AJ247" s="144"/>
      <c r="AK247" s="144"/>
      <c r="AT247" s="1"/>
      <c r="AU247" s="2"/>
      <c r="AV247" s="2"/>
      <c r="AW247" s="2"/>
      <c r="CY247" s="7"/>
      <c r="CZ247" s="7"/>
      <c r="DA247" s="7"/>
      <c r="DB247" s="7"/>
    </row>
    <row r="248" spans="1:113" ht="12.75">
      <c r="A248" s="142" t="s">
        <v>25</v>
      </c>
      <c r="B248" s="142"/>
      <c r="C248" s="142"/>
      <c r="D248" s="142"/>
      <c r="G248" s="10" t="str">
        <f>G$2</f>
        <v>2008</v>
      </c>
      <c r="H248" s="10" t="str">
        <f>H$2</f>
        <v>2008</v>
      </c>
      <c r="I248" s="10" t="str">
        <f>I$2</f>
        <v>2008</v>
      </c>
      <c r="J248" s="77" t="s">
        <v>27</v>
      </c>
      <c r="K248" s="77" t="s">
        <v>27</v>
      </c>
      <c r="L248" s="77" t="s">
        <v>27</v>
      </c>
      <c r="M248" s="10"/>
      <c r="N248" s="10" t="str">
        <f>J248</f>
        <v>Proposed 09</v>
      </c>
      <c r="O248" s="11" t="str">
        <f>J248</f>
        <v>Proposed 09</v>
      </c>
      <c r="P248" s="11" t="str">
        <f>J248</f>
        <v>Proposed 09</v>
      </c>
      <c r="R248" s="10" t="str">
        <f>R$2</f>
        <v>2008</v>
      </c>
      <c r="S248" s="10" t="str">
        <f>S$2</f>
        <v>2008</v>
      </c>
      <c r="T248" s="10" t="str">
        <f>T$2</f>
        <v>2008</v>
      </c>
      <c r="U248" s="10"/>
      <c r="V248" s="11" t="s">
        <v>27</v>
      </c>
      <c r="W248" s="10" t="str">
        <f>W$2</f>
        <v>2008</v>
      </c>
      <c r="X248" s="142"/>
      <c r="Y248" s="142"/>
      <c r="Z248" s="142"/>
      <c r="AB248" s="142"/>
      <c r="AC248" s="142"/>
      <c r="AD248" s="142"/>
      <c r="AE248" s="9"/>
      <c r="AF248" s="142"/>
      <c r="AG248" s="142"/>
      <c r="AH248" s="142"/>
      <c r="AI248" s="9"/>
      <c r="AJ248" s="10"/>
      <c r="AL248" s="10"/>
      <c r="AM248" s="10"/>
      <c r="AN248" s="10"/>
      <c r="AP248" s="10"/>
      <c r="AQ248" s="10"/>
      <c r="AR248" s="10"/>
      <c r="AU248" s="10"/>
      <c r="AV248" s="10"/>
      <c r="AW248" s="10"/>
      <c r="AX248" s="10"/>
      <c r="AY248" s="10"/>
      <c r="BA248" s="1"/>
      <c r="BB248" s="2"/>
      <c r="BC248" s="2"/>
      <c r="BD248" s="2"/>
      <c r="DF248" s="142"/>
      <c r="DG248" s="142"/>
      <c r="DH248" s="142"/>
      <c r="DI248" s="142"/>
    </row>
    <row r="249" spans="1:113" ht="12.75">
      <c r="A249" s="9" t="s">
        <v>28</v>
      </c>
      <c r="B249" s="9" t="s">
        <v>29</v>
      </c>
      <c r="C249" s="9" t="s">
        <v>30</v>
      </c>
      <c r="D249" s="9" t="s">
        <v>31</v>
      </c>
      <c r="F249" s="9" t="s">
        <v>32</v>
      </c>
      <c r="G249" s="10" t="str">
        <f>G$3</f>
        <v>Prices</v>
      </c>
      <c r="H249" s="10" t="str">
        <f>H$3</f>
        <v>Prices</v>
      </c>
      <c r="I249" s="10" t="str">
        <f>I$3</f>
        <v>Prices</v>
      </c>
      <c r="J249" s="77" t="s">
        <v>33</v>
      </c>
      <c r="K249" s="77" t="s">
        <v>33</v>
      </c>
      <c r="L249" s="77" t="s">
        <v>33</v>
      </c>
      <c r="M249" s="10"/>
      <c r="N249" s="12" t="s">
        <v>0</v>
      </c>
      <c r="O249" s="12" t="s">
        <v>0</v>
      </c>
      <c r="P249" s="12" t="s">
        <v>0</v>
      </c>
      <c r="R249" s="10" t="str">
        <f>R$3</f>
        <v>Revenue</v>
      </c>
      <c r="S249" s="10" t="str">
        <f>S$3</f>
        <v>Revenue</v>
      </c>
      <c r="T249" s="10" t="str">
        <f>T$3</f>
        <v>Revenue</v>
      </c>
      <c r="U249" s="10"/>
      <c r="V249" s="12" t="s">
        <v>0</v>
      </c>
      <c r="W249" s="10" t="str">
        <f>W$3</f>
        <v>Revenue</v>
      </c>
      <c r="X249" s="142"/>
      <c r="Y249" s="142"/>
      <c r="Z249" s="142"/>
      <c r="AB249" s="142"/>
      <c r="AC249" s="142"/>
      <c r="AD249" s="142"/>
      <c r="AE249" s="9"/>
      <c r="AF249" s="142"/>
      <c r="AG249" s="142"/>
      <c r="AH249" s="142"/>
      <c r="AI249" s="9"/>
      <c r="AJ249" s="12"/>
      <c r="AL249" s="10"/>
      <c r="AM249" s="10"/>
      <c r="AN249" s="10"/>
      <c r="AP249" s="10"/>
      <c r="AQ249" s="10"/>
      <c r="AR249" s="10"/>
      <c r="AU249" s="10"/>
      <c r="AV249" s="10"/>
      <c r="AW249" s="10"/>
      <c r="AX249" s="10"/>
      <c r="AY249" s="10"/>
      <c r="BA249" s="1"/>
      <c r="BB249" s="2"/>
      <c r="BC249" s="2"/>
      <c r="BD249" s="2"/>
      <c r="DF249" s="9"/>
      <c r="DG249" s="9"/>
      <c r="DH249" s="9"/>
      <c r="DI249" s="9"/>
    </row>
    <row r="250" spans="1:113" ht="12.75">
      <c r="A250" s="1"/>
      <c r="B250" s="1"/>
      <c r="C250" s="1"/>
      <c r="D250" s="1"/>
      <c r="F250" s="1"/>
      <c r="G250" s="13" t="s">
        <v>34</v>
      </c>
      <c r="H250" s="13" t="s">
        <v>35</v>
      </c>
      <c r="I250" s="13" t="s">
        <v>90</v>
      </c>
      <c r="J250" s="78" t="s">
        <v>34</v>
      </c>
      <c r="K250" s="78" t="s">
        <v>35</v>
      </c>
      <c r="L250" s="13" t="s">
        <v>90</v>
      </c>
      <c r="M250" s="13"/>
      <c r="N250" s="13" t="s">
        <v>34</v>
      </c>
      <c r="O250" s="13" t="s">
        <v>35</v>
      </c>
      <c r="P250" s="13" t="s">
        <v>90</v>
      </c>
      <c r="R250" s="13" t="s">
        <v>34</v>
      </c>
      <c r="S250" s="13" t="s">
        <v>35</v>
      </c>
      <c r="T250" s="13" t="s">
        <v>90</v>
      </c>
      <c r="U250" s="13"/>
      <c r="V250" s="13" t="s">
        <v>36</v>
      </c>
      <c r="W250" s="13" t="s">
        <v>36</v>
      </c>
      <c r="X250" s="13"/>
      <c r="Y250" s="13"/>
      <c r="Z250" s="13"/>
      <c r="AB250" s="13"/>
      <c r="AC250" s="13"/>
      <c r="AD250" s="13"/>
      <c r="AE250" s="13"/>
      <c r="AF250" s="13"/>
      <c r="AG250" s="13"/>
      <c r="AH250" s="13"/>
      <c r="AI250" s="13"/>
      <c r="AJ250" s="13"/>
      <c r="AL250" s="13"/>
      <c r="AM250" s="13"/>
      <c r="AN250" s="13"/>
      <c r="AP250" s="13"/>
      <c r="AQ250" s="13"/>
      <c r="AR250" s="13"/>
      <c r="AU250" s="37"/>
      <c r="AV250" s="37"/>
      <c r="AW250" s="37"/>
      <c r="AX250" s="37"/>
      <c r="AY250" s="37"/>
      <c r="BA250" s="1"/>
      <c r="BB250" s="2"/>
      <c r="BC250" s="2"/>
      <c r="BD250" s="2"/>
      <c r="DF250" s="1"/>
      <c r="DG250" s="1"/>
      <c r="DH250" s="1"/>
      <c r="DI250" s="1"/>
    </row>
    <row r="251" spans="1:113" ht="12.75">
      <c r="A251" s="1">
        <v>1</v>
      </c>
      <c r="B251" s="2">
        <v>3334390.4235648755</v>
      </c>
      <c r="C251" s="2">
        <v>25118.767023505658</v>
      </c>
      <c r="D251" s="2">
        <v>4979.743383069403</v>
      </c>
      <c r="F251" s="1">
        <v>1</v>
      </c>
      <c r="G251" s="16">
        <v>0.94</v>
      </c>
      <c r="H251" s="16">
        <f aca="true" t="shared" si="54" ref="H251:I253">H181</f>
        <v>1.2</v>
      </c>
      <c r="I251" s="16">
        <f t="shared" si="54"/>
        <v>1.4</v>
      </c>
      <c r="J251" s="33">
        <v>0.98</v>
      </c>
      <c r="K251" s="33">
        <v>1.24</v>
      </c>
      <c r="L251" s="33">
        <v>1.44</v>
      </c>
      <c r="N251" s="5">
        <f aca="true" t="shared" si="55" ref="N251:P273">B251*J251</f>
        <v>3267702.615093578</v>
      </c>
      <c r="O251" s="5">
        <f t="shared" si="55"/>
        <v>31147.271109147016</v>
      </c>
      <c r="P251" s="5">
        <f t="shared" si="55"/>
        <v>7170.830471619939</v>
      </c>
      <c r="R251" s="5">
        <f aca="true" t="shared" si="56" ref="R251:T267">B251*G251</f>
        <v>3134326.998150983</v>
      </c>
      <c r="S251" s="5">
        <f t="shared" si="56"/>
        <v>30142.520428206786</v>
      </c>
      <c r="T251" s="5">
        <f t="shared" si="56"/>
        <v>6971.640736297163</v>
      </c>
      <c r="U251" s="5"/>
      <c r="V251" s="5">
        <f>SUM(N251:P251)</f>
        <v>3306020.716674345</v>
      </c>
      <c r="W251" s="5">
        <f aca="true" t="shared" si="57" ref="W251:W273">SUM(R251:T251)</f>
        <v>3171441.159315487</v>
      </c>
      <c r="X251" s="4"/>
      <c r="Y251" s="4"/>
      <c r="Z251" s="4"/>
      <c r="AB251" s="18"/>
      <c r="AC251" s="18"/>
      <c r="AD251" s="18"/>
      <c r="AE251" s="18"/>
      <c r="AF251" s="5"/>
      <c r="AG251" s="5"/>
      <c r="AH251" s="5"/>
      <c r="AI251" s="5"/>
      <c r="AJ251" s="5"/>
      <c r="AL251" s="4"/>
      <c r="AM251" s="4"/>
      <c r="AN251" s="4"/>
      <c r="AP251" s="3"/>
      <c r="AU251" s="5"/>
      <c r="AV251" s="5"/>
      <c r="AW251" s="5"/>
      <c r="AX251" s="5"/>
      <c r="AY251" s="5"/>
      <c r="BA251" s="1"/>
      <c r="BB251" s="2"/>
      <c r="BC251" s="2"/>
      <c r="BD251" s="2"/>
      <c r="DF251" s="1"/>
      <c r="DG251" s="2"/>
      <c r="DH251" s="2"/>
      <c r="DI251" s="2"/>
    </row>
    <row r="252" spans="1:113" ht="12.75">
      <c r="A252" s="1">
        <v>2</v>
      </c>
      <c r="B252" s="2">
        <v>407714.3253559119</v>
      </c>
      <c r="C252" s="2">
        <v>69427.56781774537</v>
      </c>
      <c r="D252" s="2">
        <v>6429.235942107998</v>
      </c>
      <c r="F252" s="1">
        <v>2</v>
      </c>
      <c r="G252" s="16">
        <v>1.69</v>
      </c>
      <c r="H252" s="16">
        <f t="shared" si="54"/>
        <v>1.95</v>
      </c>
      <c r="I252" s="16">
        <f t="shared" si="54"/>
        <v>2.15</v>
      </c>
      <c r="J252" s="33">
        <v>1.76</v>
      </c>
      <c r="K252" s="33">
        <v>2.03</v>
      </c>
      <c r="L252" s="33">
        <v>2.23</v>
      </c>
      <c r="N252" s="5">
        <f t="shared" si="55"/>
        <v>717577.212626405</v>
      </c>
      <c r="O252" s="5">
        <f t="shared" si="55"/>
        <v>140937.9626700231</v>
      </c>
      <c r="P252" s="5">
        <f t="shared" si="55"/>
        <v>14337.196150900836</v>
      </c>
      <c r="R252" s="5">
        <f t="shared" si="56"/>
        <v>689037.2098514911</v>
      </c>
      <c r="S252" s="5">
        <f t="shared" si="56"/>
        <v>135383.75724460348</v>
      </c>
      <c r="T252" s="5">
        <f t="shared" si="56"/>
        <v>13822.857275532195</v>
      </c>
      <c r="U252" s="5"/>
      <c r="V252" s="5">
        <f aca="true" t="shared" si="58" ref="V252:V273">SUM(N252:P252)</f>
        <v>872852.3714473288</v>
      </c>
      <c r="W252" s="5">
        <f t="shared" si="57"/>
        <v>838243.8243716268</v>
      </c>
      <c r="X252" s="4"/>
      <c r="Y252" s="4"/>
      <c r="Z252" s="4"/>
      <c r="AB252" s="18"/>
      <c r="AC252" s="18"/>
      <c r="AD252" s="18"/>
      <c r="AE252" s="18"/>
      <c r="AF252" s="5"/>
      <c r="AG252" s="5"/>
      <c r="AH252" s="5"/>
      <c r="AJ252" s="5"/>
      <c r="AL252" s="4"/>
      <c r="AM252" s="4"/>
      <c r="AN252" s="4"/>
      <c r="AP252" s="3"/>
      <c r="AU252" s="5"/>
      <c r="AV252" s="5"/>
      <c r="AW252" s="5"/>
      <c r="AX252" s="5"/>
      <c r="AY252" s="5"/>
      <c r="BA252" s="1"/>
      <c r="BB252" s="2"/>
      <c r="BC252" s="2"/>
      <c r="BD252" s="2"/>
      <c r="DF252" s="1"/>
      <c r="DG252" s="2"/>
      <c r="DH252" s="2"/>
      <c r="DI252" s="2"/>
    </row>
    <row r="253" spans="1:113" ht="12.75">
      <c r="A253" s="1">
        <v>3</v>
      </c>
      <c r="B253" s="2">
        <v>104461.0781323343</v>
      </c>
      <c r="C253" s="2">
        <v>50938.39749502634</v>
      </c>
      <c r="D253" s="2">
        <v>6618.321197616141</v>
      </c>
      <c r="F253" s="1">
        <v>3</v>
      </c>
      <c r="G253" s="16">
        <v>2.44</v>
      </c>
      <c r="H253" s="16">
        <f t="shared" si="54"/>
        <v>2.7</v>
      </c>
      <c r="I253" s="16">
        <f t="shared" si="54"/>
        <v>2.9000000000000004</v>
      </c>
      <c r="J253" s="33">
        <v>2.54</v>
      </c>
      <c r="K253" s="33">
        <v>2.82</v>
      </c>
      <c r="L253" s="33">
        <v>3.02</v>
      </c>
      <c r="N253" s="5">
        <f t="shared" si="55"/>
        <v>265331.1384561291</v>
      </c>
      <c r="O253" s="5">
        <f t="shared" si="55"/>
        <v>143646.28093597427</v>
      </c>
      <c r="P253" s="5">
        <f t="shared" si="55"/>
        <v>19987.330016800744</v>
      </c>
      <c r="R253" s="5">
        <f t="shared" si="56"/>
        <v>254885.03064289567</v>
      </c>
      <c r="S253" s="5">
        <f t="shared" si="56"/>
        <v>137533.6732365711</v>
      </c>
      <c r="T253" s="5">
        <f t="shared" si="56"/>
        <v>19193.13147308681</v>
      </c>
      <c r="U253" s="5"/>
      <c r="V253" s="5">
        <f t="shared" si="58"/>
        <v>428964.7494089041</v>
      </c>
      <c r="W253" s="5">
        <f t="shared" si="57"/>
        <v>411611.8353525536</v>
      </c>
      <c r="X253" s="4"/>
      <c r="Y253" s="4"/>
      <c r="Z253" s="4"/>
      <c r="AB253" s="18"/>
      <c r="AC253" s="18"/>
      <c r="AD253" s="18"/>
      <c r="AE253" s="18"/>
      <c r="AF253" s="5"/>
      <c r="AG253" s="5"/>
      <c r="AH253" s="5"/>
      <c r="AI253" s="22"/>
      <c r="AJ253" s="5"/>
      <c r="AL253" s="4"/>
      <c r="AM253" s="4"/>
      <c r="AN253" s="4"/>
      <c r="AP253" s="3"/>
      <c r="AU253" s="5"/>
      <c r="AV253" s="5"/>
      <c r="AW253" s="5"/>
      <c r="AX253" s="5"/>
      <c r="AY253" s="5"/>
      <c r="BA253" s="1"/>
      <c r="BB253" s="2"/>
      <c r="BC253" s="2"/>
      <c r="BD253" s="2"/>
      <c r="DF253" s="1"/>
      <c r="DG253" s="2"/>
      <c r="DH253" s="2"/>
      <c r="DI253" s="2"/>
    </row>
    <row r="254" spans="1:113" ht="12.75">
      <c r="A254" s="1">
        <v>3.5</v>
      </c>
      <c r="B254" s="2">
        <v>309.514230083938</v>
      </c>
      <c r="C254" s="2">
        <v>0</v>
      </c>
      <c r="D254" s="2">
        <v>0</v>
      </c>
      <c r="F254" s="1">
        <v>3.5</v>
      </c>
      <c r="G254" s="16">
        <v>3.19</v>
      </c>
      <c r="H254" s="16"/>
      <c r="I254" s="16"/>
      <c r="J254" s="33">
        <v>3.32</v>
      </c>
      <c r="K254" s="33"/>
      <c r="L254" s="33"/>
      <c r="N254" s="5">
        <f t="shared" si="55"/>
        <v>1027.5872438786741</v>
      </c>
      <c r="O254" s="5">
        <f t="shared" si="55"/>
        <v>0</v>
      </c>
      <c r="P254" s="5">
        <f t="shared" si="55"/>
        <v>0</v>
      </c>
      <c r="R254" s="5">
        <f t="shared" si="56"/>
        <v>987.3503939677622</v>
      </c>
      <c r="S254" s="5">
        <f t="shared" si="56"/>
        <v>0</v>
      </c>
      <c r="T254" s="5">
        <f t="shared" si="56"/>
        <v>0</v>
      </c>
      <c r="U254" s="5"/>
      <c r="V254" s="5">
        <f t="shared" si="58"/>
        <v>1027.5872438786741</v>
      </c>
      <c r="W254" s="5">
        <f t="shared" si="57"/>
        <v>987.3503939677622</v>
      </c>
      <c r="X254" s="4"/>
      <c r="Y254" s="4"/>
      <c r="Z254" s="4"/>
      <c r="AB254" s="18"/>
      <c r="AC254" s="18"/>
      <c r="AD254" s="18"/>
      <c r="AE254" s="18"/>
      <c r="AF254" s="5"/>
      <c r="AG254" s="5"/>
      <c r="AH254" s="5"/>
      <c r="AI254" s="22"/>
      <c r="AJ254" s="5"/>
      <c r="AL254" s="4"/>
      <c r="AM254" s="4"/>
      <c r="AN254" s="4"/>
      <c r="AP254" s="3"/>
      <c r="AU254" s="5"/>
      <c r="AV254" s="5"/>
      <c r="AW254" s="5"/>
      <c r="AX254" s="5"/>
      <c r="AY254" s="5"/>
      <c r="BA254" s="1"/>
      <c r="BB254" s="2"/>
      <c r="BC254" s="2"/>
      <c r="BD254" s="2"/>
      <c r="DF254" s="1"/>
      <c r="DG254" s="2"/>
      <c r="DH254" s="2"/>
      <c r="DI254" s="2"/>
    </row>
    <row r="255" spans="1:113" ht="12.75">
      <c r="A255" s="1">
        <v>4</v>
      </c>
      <c r="B255" s="2"/>
      <c r="C255" s="2">
        <v>94923.38251384893</v>
      </c>
      <c r="D255" s="2">
        <v>19576.649819925773</v>
      </c>
      <c r="F255" s="1">
        <v>4</v>
      </c>
      <c r="G255" s="16"/>
      <c r="H255" s="16">
        <f aca="true" t="shared" si="59" ref="H255:I270">H185</f>
        <v>3.45</v>
      </c>
      <c r="I255" s="16">
        <f t="shared" si="59"/>
        <v>3.6500000000000004</v>
      </c>
      <c r="J255" s="33"/>
      <c r="K255" s="33">
        <v>3.61</v>
      </c>
      <c r="L255" s="33">
        <v>3.81</v>
      </c>
      <c r="N255" s="5">
        <f t="shared" si="55"/>
        <v>0</v>
      </c>
      <c r="O255" s="5">
        <f t="shared" si="55"/>
        <v>342673.41087499465</v>
      </c>
      <c r="P255" s="5">
        <f t="shared" si="55"/>
        <v>74587.0358139172</v>
      </c>
      <c r="R255" s="5">
        <f t="shared" si="56"/>
        <v>0</v>
      </c>
      <c r="S255" s="5">
        <f t="shared" si="56"/>
        <v>327485.66967277887</v>
      </c>
      <c r="T255" s="5">
        <f t="shared" si="56"/>
        <v>71454.77184272908</v>
      </c>
      <c r="U255" s="5"/>
      <c r="V255" s="5">
        <f t="shared" si="58"/>
        <v>417260.4466889119</v>
      </c>
      <c r="W255" s="5">
        <f t="shared" si="57"/>
        <v>398940.44151550793</v>
      </c>
      <c r="X255" s="4"/>
      <c r="Y255" s="4"/>
      <c r="Z255" s="4"/>
      <c r="AB255" s="18"/>
      <c r="AC255" s="18"/>
      <c r="AD255" s="18"/>
      <c r="AE255" s="18"/>
      <c r="AF255" s="5"/>
      <c r="AG255" s="5"/>
      <c r="AH255" s="5"/>
      <c r="AI255" s="22"/>
      <c r="AJ255" s="5"/>
      <c r="AL255" s="4"/>
      <c r="AM255" s="4"/>
      <c r="AN255" s="4"/>
      <c r="AP255" s="3"/>
      <c r="AU255" s="5"/>
      <c r="AV255" s="5"/>
      <c r="AW255" s="5"/>
      <c r="AX255" s="5"/>
      <c r="AY255" s="5"/>
      <c r="BA255" s="1"/>
      <c r="BB255" s="2"/>
      <c r="BC255" s="2"/>
      <c r="BD255" s="2"/>
      <c r="DF255" s="1"/>
      <c r="DG255" s="2"/>
      <c r="DH255" s="2"/>
      <c r="DI255" s="2"/>
    </row>
    <row r="256" spans="1:113" ht="12.75">
      <c r="A256" s="1">
        <v>5</v>
      </c>
      <c r="B256" s="2"/>
      <c r="C256" s="2">
        <v>65636.59822503885</v>
      </c>
      <c r="D256" s="2">
        <v>11084.93164176305</v>
      </c>
      <c r="F256" s="1">
        <v>5</v>
      </c>
      <c r="G256" s="16"/>
      <c r="H256" s="16">
        <f t="shared" si="59"/>
        <v>4.2</v>
      </c>
      <c r="I256" s="16">
        <f t="shared" si="59"/>
        <v>4.4</v>
      </c>
      <c r="J256" s="33"/>
      <c r="K256" s="33">
        <v>4.4</v>
      </c>
      <c r="L256" s="33">
        <v>4.6</v>
      </c>
      <c r="N256" s="5">
        <f t="shared" si="55"/>
        <v>0</v>
      </c>
      <c r="O256" s="5">
        <f t="shared" si="55"/>
        <v>288801.03219017095</v>
      </c>
      <c r="P256" s="5">
        <f t="shared" si="55"/>
        <v>50990.68555211003</v>
      </c>
      <c r="R256" s="5">
        <v>0</v>
      </c>
      <c r="S256" s="5">
        <f aca="true" t="shared" si="60" ref="S256:S273">(B256+C256)*H256</f>
        <v>275673.7125451632</v>
      </c>
      <c r="T256" s="5">
        <f t="shared" si="56"/>
        <v>48773.69922375743</v>
      </c>
      <c r="U256" s="5"/>
      <c r="V256" s="5">
        <f t="shared" si="58"/>
        <v>339791.717742281</v>
      </c>
      <c r="W256" s="5">
        <f t="shared" si="57"/>
        <v>324447.4117689206</v>
      </c>
      <c r="X256" s="4"/>
      <c r="Y256" s="4"/>
      <c r="Z256" s="4"/>
      <c r="AB256" s="18"/>
      <c r="AC256" s="18"/>
      <c r="AD256" s="18"/>
      <c r="AE256" s="18"/>
      <c r="AF256" s="5"/>
      <c r="AG256" s="5"/>
      <c r="AH256" s="5"/>
      <c r="AI256" s="22"/>
      <c r="AJ256" s="5"/>
      <c r="AL256" s="4"/>
      <c r="AM256" s="4"/>
      <c r="AN256" s="4"/>
      <c r="AP256" s="3"/>
      <c r="AQ256" s="3"/>
      <c r="AR256" s="3"/>
      <c r="AU256" s="5"/>
      <c r="AV256" s="5"/>
      <c r="AW256" s="5"/>
      <c r="AX256" s="5"/>
      <c r="AY256" s="5"/>
      <c r="BA256" s="1"/>
      <c r="BB256" s="2"/>
      <c r="BC256" s="2"/>
      <c r="BD256" s="2"/>
      <c r="DF256" s="1"/>
      <c r="DG256" s="2"/>
      <c r="DH256" s="2"/>
      <c r="DI256" s="2"/>
    </row>
    <row r="257" spans="1:113" ht="12.75">
      <c r="A257" s="1">
        <v>6</v>
      </c>
      <c r="B257" s="2"/>
      <c r="C257" s="2">
        <v>59040.714877863225</v>
      </c>
      <c r="D257" s="2">
        <v>6117.184865727685</v>
      </c>
      <c r="F257" s="1">
        <v>6</v>
      </c>
      <c r="G257" s="16"/>
      <c r="H257" s="16">
        <f t="shared" si="59"/>
        <v>4.95</v>
      </c>
      <c r="I257" s="16">
        <f t="shared" si="59"/>
        <v>5.15</v>
      </c>
      <c r="J257" s="33"/>
      <c r="K257" s="33">
        <v>5.19</v>
      </c>
      <c r="L257" s="33">
        <v>5.39</v>
      </c>
      <c r="N257" s="5">
        <f t="shared" si="55"/>
        <v>0</v>
      </c>
      <c r="O257" s="5">
        <f t="shared" si="55"/>
        <v>306421.31021611014</v>
      </c>
      <c r="P257" s="5">
        <f t="shared" si="55"/>
        <v>32971.62642627222</v>
      </c>
      <c r="R257" s="5">
        <v>0</v>
      </c>
      <c r="S257" s="5">
        <f t="shared" si="60"/>
        <v>292251.53864542296</v>
      </c>
      <c r="T257" s="5">
        <f t="shared" si="56"/>
        <v>31503.50205849758</v>
      </c>
      <c r="U257" s="5"/>
      <c r="V257" s="5">
        <f t="shared" si="58"/>
        <v>339392.93664238235</v>
      </c>
      <c r="W257" s="5">
        <f t="shared" si="57"/>
        <v>323755.04070392053</v>
      </c>
      <c r="X257" s="4"/>
      <c r="Y257" s="4"/>
      <c r="Z257" s="4"/>
      <c r="AB257" s="18"/>
      <c r="AC257" s="18"/>
      <c r="AD257" s="18"/>
      <c r="AE257" s="18"/>
      <c r="AF257" s="5"/>
      <c r="AG257" s="5"/>
      <c r="AH257" s="5"/>
      <c r="AI257" s="22"/>
      <c r="AJ257" s="5"/>
      <c r="AL257" s="4"/>
      <c r="AM257" s="4"/>
      <c r="AN257" s="4"/>
      <c r="AQ257" s="3"/>
      <c r="AR257" s="3"/>
      <c r="AU257" s="5"/>
      <c r="AV257" s="5"/>
      <c r="AW257" s="5"/>
      <c r="AX257" s="5"/>
      <c r="AY257" s="5"/>
      <c r="BA257" s="1"/>
      <c r="BB257" s="2"/>
      <c r="BC257" s="2"/>
      <c r="BD257" s="2"/>
      <c r="DF257" s="1"/>
      <c r="DG257" s="2"/>
      <c r="DH257" s="2"/>
      <c r="DI257" s="2"/>
    </row>
    <row r="258" spans="1:113" ht="12.75">
      <c r="A258" s="1">
        <v>7</v>
      </c>
      <c r="B258" s="2"/>
      <c r="C258" s="2">
        <v>38953.48500937718</v>
      </c>
      <c r="D258" s="2">
        <v>9451.269095895641</v>
      </c>
      <c r="F258" s="1">
        <v>7</v>
      </c>
      <c r="G258" s="16"/>
      <c r="H258" s="16">
        <f t="shared" si="59"/>
        <v>5.7</v>
      </c>
      <c r="I258" s="16">
        <f t="shared" si="59"/>
        <v>5.9</v>
      </c>
      <c r="J258" s="33"/>
      <c r="K258" s="33">
        <v>5.98</v>
      </c>
      <c r="L258" s="33">
        <v>6.18</v>
      </c>
      <c r="N258" s="5">
        <f t="shared" si="55"/>
        <v>0</v>
      </c>
      <c r="O258" s="5">
        <f t="shared" si="55"/>
        <v>232941.84035607555</v>
      </c>
      <c r="P258" s="5">
        <f t="shared" si="55"/>
        <v>58408.84301263506</v>
      </c>
      <c r="R258" s="5">
        <v>0</v>
      </c>
      <c r="S258" s="5">
        <f t="shared" si="60"/>
        <v>222034.86455344994</v>
      </c>
      <c r="T258" s="5">
        <f t="shared" si="56"/>
        <v>55762.48766578428</v>
      </c>
      <c r="U258" s="5"/>
      <c r="V258" s="5">
        <f t="shared" si="58"/>
        <v>291350.6833687106</v>
      </c>
      <c r="W258" s="5">
        <f t="shared" si="57"/>
        <v>277797.3522192342</v>
      </c>
      <c r="X258" s="4"/>
      <c r="Y258" s="4"/>
      <c r="Z258" s="4"/>
      <c r="AB258" s="18"/>
      <c r="AC258" s="18"/>
      <c r="AD258" s="18"/>
      <c r="AE258" s="18"/>
      <c r="AF258" s="5"/>
      <c r="AG258" s="5"/>
      <c r="AH258" s="5"/>
      <c r="AJ258" s="5"/>
      <c r="AL258" s="4"/>
      <c r="AM258" s="4"/>
      <c r="AN258" s="4"/>
      <c r="AQ258" s="3"/>
      <c r="AR258" s="3"/>
      <c r="AU258" s="5"/>
      <c r="AV258" s="5"/>
      <c r="AW258" s="5"/>
      <c r="AX258" s="5"/>
      <c r="AY258" s="5"/>
      <c r="BA258" s="1"/>
      <c r="BB258" s="2"/>
      <c r="BC258" s="2"/>
      <c r="BD258" s="2"/>
      <c r="DF258" s="1"/>
      <c r="DG258" s="2"/>
      <c r="DH258" s="2"/>
      <c r="DI258" s="2"/>
    </row>
    <row r="259" spans="1:113" ht="12.75">
      <c r="A259" s="1">
        <v>8</v>
      </c>
      <c r="B259" s="2"/>
      <c r="C259" s="2">
        <v>28059.17360341218</v>
      </c>
      <c r="D259" s="2">
        <v>20826.564596294993</v>
      </c>
      <c r="F259" s="1">
        <v>8</v>
      </c>
      <c r="G259" s="16"/>
      <c r="H259" s="16">
        <f t="shared" si="59"/>
        <v>6.45</v>
      </c>
      <c r="I259" s="16">
        <f t="shared" si="59"/>
        <v>6.65</v>
      </c>
      <c r="J259" s="33"/>
      <c r="K259" s="33">
        <v>6.77</v>
      </c>
      <c r="L259" s="33">
        <v>6.97</v>
      </c>
      <c r="M259" s="4"/>
      <c r="N259" s="5">
        <f t="shared" si="55"/>
        <v>0</v>
      </c>
      <c r="O259" s="5">
        <f t="shared" si="55"/>
        <v>189960.60529510042</v>
      </c>
      <c r="P259" s="5">
        <f t="shared" si="55"/>
        <v>145161.1552361761</v>
      </c>
      <c r="R259" s="5">
        <v>0</v>
      </c>
      <c r="S259" s="5">
        <f t="shared" si="60"/>
        <v>180981.66974200855</v>
      </c>
      <c r="T259" s="5">
        <f t="shared" si="56"/>
        <v>138496.6545653617</v>
      </c>
      <c r="U259" s="5"/>
      <c r="V259" s="5">
        <f t="shared" si="58"/>
        <v>335121.7605312765</v>
      </c>
      <c r="W259" s="5">
        <f t="shared" si="57"/>
        <v>319478.32430737023</v>
      </c>
      <c r="X259" s="4"/>
      <c r="Y259" s="4"/>
      <c r="Z259" s="4"/>
      <c r="AB259" s="18"/>
      <c r="AC259" s="18"/>
      <c r="AD259" s="18"/>
      <c r="AE259" s="18"/>
      <c r="AF259" s="5"/>
      <c r="AG259" s="5"/>
      <c r="AH259" s="5"/>
      <c r="AJ259" s="5"/>
      <c r="AL259" s="4"/>
      <c r="AM259" s="4"/>
      <c r="AN259" s="4"/>
      <c r="AQ259" s="3"/>
      <c r="AR259" s="3"/>
      <c r="AU259" s="5"/>
      <c r="AV259" s="5"/>
      <c r="AW259" s="5"/>
      <c r="AX259" s="5"/>
      <c r="AY259" s="5"/>
      <c r="BA259" s="1"/>
      <c r="BB259" s="2"/>
      <c r="BC259" s="2"/>
      <c r="BD259" s="2"/>
      <c r="DF259" s="1"/>
      <c r="DG259" s="2"/>
      <c r="DH259" s="2"/>
      <c r="DI259" s="2"/>
    </row>
    <row r="260" spans="1:113" ht="12.75">
      <c r="A260" s="1">
        <v>12</v>
      </c>
      <c r="B260" s="2"/>
      <c r="C260" s="2">
        <v>81846.31762769312</v>
      </c>
      <c r="D260" s="2">
        <v>15749.545046206651</v>
      </c>
      <c r="F260" s="1">
        <v>12</v>
      </c>
      <c r="G260" s="16"/>
      <c r="H260" s="16">
        <f t="shared" si="59"/>
        <v>8.05</v>
      </c>
      <c r="I260" s="16">
        <f t="shared" si="59"/>
        <v>8.25</v>
      </c>
      <c r="K260" s="33">
        <v>8.44</v>
      </c>
      <c r="L260" s="33">
        <v>8.64</v>
      </c>
      <c r="N260" s="5">
        <f t="shared" si="55"/>
        <v>0</v>
      </c>
      <c r="O260" s="5">
        <f t="shared" si="55"/>
        <v>690782.9207777298</v>
      </c>
      <c r="P260" s="5">
        <f t="shared" si="55"/>
        <v>136076.0691992255</v>
      </c>
      <c r="R260" s="5">
        <v>0</v>
      </c>
      <c r="S260" s="5">
        <f t="shared" si="60"/>
        <v>658862.8569029297</v>
      </c>
      <c r="T260" s="5">
        <f t="shared" si="56"/>
        <v>129933.74663120488</v>
      </c>
      <c r="U260" s="5"/>
      <c r="V260" s="5">
        <f t="shared" si="58"/>
        <v>826858.9899769553</v>
      </c>
      <c r="W260" s="5">
        <f t="shared" si="57"/>
        <v>788796.6035341346</v>
      </c>
      <c r="X260" s="4"/>
      <c r="Y260" s="4"/>
      <c r="Z260" s="4"/>
      <c r="AB260" s="18"/>
      <c r="AC260" s="18"/>
      <c r="AD260" s="18"/>
      <c r="AE260" s="18"/>
      <c r="AF260" s="5"/>
      <c r="AG260" s="5"/>
      <c r="AH260" s="5"/>
      <c r="AJ260" s="5"/>
      <c r="AL260" s="4"/>
      <c r="AM260" s="4"/>
      <c r="AN260" s="4"/>
      <c r="AQ260" s="3"/>
      <c r="AR260" s="3"/>
      <c r="AU260" s="5"/>
      <c r="AV260" s="5"/>
      <c r="AW260" s="5"/>
      <c r="AX260" s="5"/>
      <c r="AY260" s="5"/>
      <c r="BA260" s="1"/>
      <c r="BB260" s="2"/>
      <c r="BC260" s="2"/>
      <c r="BD260" s="2"/>
      <c r="DF260" s="1"/>
      <c r="DG260" s="2"/>
      <c r="DH260" s="2"/>
      <c r="DI260" s="2"/>
    </row>
    <row r="261" spans="1:113" ht="12.75">
      <c r="A261" s="1">
        <v>16</v>
      </c>
      <c r="B261" s="2"/>
      <c r="C261" s="2">
        <v>52945.36152881322</v>
      </c>
      <c r="D261" s="2">
        <v>19741.017654468757</v>
      </c>
      <c r="F261" s="1">
        <v>16</v>
      </c>
      <c r="G261" s="16"/>
      <c r="H261" s="16">
        <f t="shared" si="59"/>
        <v>9.65</v>
      </c>
      <c r="I261" s="16">
        <f t="shared" si="59"/>
        <v>9.85</v>
      </c>
      <c r="J261" s="33"/>
      <c r="K261" s="33">
        <v>10.11</v>
      </c>
      <c r="L261" s="33">
        <v>10.31</v>
      </c>
      <c r="M261" s="4"/>
      <c r="N261" s="5">
        <f t="shared" si="55"/>
        <v>0</v>
      </c>
      <c r="O261" s="5">
        <f t="shared" si="55"/>
        <v>535277.6050563016</v>
      </c>
      <c r="P261" s="5">
        <f t="shared" si="55"/>
        <v>203529.89201757289</v>
      </c>
      <c r="R261" s="5">
        <v>0</v>
      </c>
      <c r="S261" s="5">
        <f t="shared" si="60"/>
        <v>510922.7387530476</v>
      </c>
      <c r="T261" s="5">
        <f t="shared" si="56"/>
        <v>194449.02389651723</v>
      </c>
      <c r="U261" s="5"/>
      <c r="V261" s="5">
        <f t="shared" si="58"/>
        <v>738807.4970738745</v>
      </c>
      <c r="W261" s="5">
        <f t="shared" si="57"/>
        <v>705371.7626495648</v>
      </c>
      <c r="X261" s="4"/>
      <c r="Y261" s="4"/>
      <c r="Z261" s="4"/>
      <c r="AB261" s="18"/>
      <c r="AC261" s="18"/>
      <c r="AD261" s="18"/>
      <c r="AE261" s="18"/>
      <c r="AF261" s="5"/>
      <c r="AG261" s="5"/>
      <c r="AH261" s="5"/>
      <c r="AJ261" s="5"/>
      <c r="AL261" s="4"/>
      <c r="AM261" s="4"/>
      <c r="AN261" s="4"/>
      <c r="AQ261" s="3"/>
      <c r="AR261" s="3"/>
      <c r="AU261" s="5"/>
      <c r="AV261" s="5"/>
      <c r="AW261" s="5"/>
      <c r="AX261" s="5"/>
      <c r="AY261" s="5"/>
      <c r="BA261" s="1"/>
      <c r="BB261" s="2"/>
      <c r="BC261" s="2"/>
      <c r="BD261" s="2"/>
      <c r="DF261" s="1"/>
      <c r="DG261" s="2"/>
      <c r="DH261" s="2"/>
      <c r="DI261" s="2"/>
    </row>
    <row r="262" spans="1:113" ht="12.75">
      <c r="A262" s="1">
        <v>20</v>
      </c>
      <c r="B262" s="2"/>
      <c r="C262" s="2">
        <v>24001.551043203242</v>
      </c>
      <c r="D262" s="2">
        <v>8200.656757995373</v>
      </c>
      <c r="F262" s="1">
        <v>20</v>
      </c>
      <c r="G262" s="16"/>
      <c r="H262" s="16">
        <f t="shared" si="59"/>
        <v>11.25</v>
      </c>
      <c r="I262" s="16">
        <f t="shared" si="59"/>
        <v>11.45</v>
      </c>
      <c r="J262" s="33"/>
      <c r="K262" s="33">
        <v>11.78</v>
      </c>
      <c r="L262" s="33">
        <v>11.98</v>
      </c>
      <c r="M262" s="4"/>
      <c r="N262" s="5">
        <f t="shared" si="55"/>
        <v>0</v>
      </c>
      <c r="O262" s="5">
        <f t="shared" si="55"/>
        <v>282738.27128893416</v>
      </c>
      <c r="P262" s="5">
        <f t="shared" si="55"/>
        <v>98243.86796078458</v>
      </c>
      <c r="R262" s="5">
        <v>0</v>
      </c>
      <c r="S262" s="5">
        <f t="shared" si="60"/>
        <v>270017.44923603645</v>
      </c>
      <c r="T262" s="5">
        <f t="shared" si="56"/>
        <v>93897.51987904702</v>
      </c>
      <c r="U262" s="5"/>
      <c r="V262" s="5">
        <f t="shared" si="58"/>
        <v>380982.13924971875</v>
      </c>
      <c r="W262" s="5">
        <f t="shared" si="57"/>
        <v>363914.96911508346</v>
      </c>
      <c r="X262" s="4"/>
      <c r="Y262" s="4"/>
      <c r="Z262" s="4"/>
      <c r="AB262" s="18"/>
      <c r="AC262" s="18"/>
      <c r="AD262" s="18"/>
      <c r="AE262" s="18"/>
      <c r="AF262" s="5"/>
      <c r="AG262" s="5"/>
      <c r="AH262" s="5"/>
      <c r="AJ262" s="5"/>
      <c r="AL262" s="4"/>
      <c r="AM262" s="4"/>
      <c r="AN262" s="4"/>
      <c r="AQ262" s="3"/>
      <c r="AR262" s="3"/>
      <c r="AU262" s="5"/>
      <c r="AV262" s="5"/>
      <c r="AW262" s="5"/>
      <c r="AX262" s="5"/>
      <c r="AY262" s="5"/>
      <c r="BA262" s="1"/>
      <c r="BB262" s="2"/>
      <c r="BC262" s="2"/>
      <c r="BD262" s="2"/>
      <c r="DF262" s="1"/>
      <c r="DG262" s="2"/>
      <c r="DH262" s="2"/>
      <c r="DI262" s="2"/>
    </row>
    <row r="263" spans="1:113" ht="12.75">
      <c r="A263" s="1">
        <v>24</v>
      </c>
      <c r="B263" s="2"/>
      <c r="C263" s="2">
        <v>17143.436422317438</v>
      </c>
      <c r="D263" s="2">
        <v>7109.1546744226325</v>
      </c>
      <c r="F263" s="1">
        <v>24</v>
      </c>
      <c r="G263" s="16"/>
      <c r="H263" s="16">
        <f t="shared" si="59"/>
        <v>12.85</v>
      </c>
      <c r="I263" s="16">
        <f t="shared" si="59"/>
        <v>13.049999999999999</v>
      </c>
      <c r="J263" s="33"/>
      <c r="K263" s="33">
        <v>13.45</v>
      </c>
      <c r="L263" s="33">
        <v>13.65</v>
      </c>
      <c r="M263" s="4"/>
      <c r="N263" s="5">
        <f t="shared" si="55"/>
        <v>0</v>
      </c>
      <c r="O263" s="5">
        <f t="shared" si="55"/>
        <v>230579.21988016952</v>
      </c>
      <c r="P263" s="5">
        <f t="shared" si="55"/>
        <v>97039.96130586894</v>
      </c>
      <c r="R263" s="5">
        <v>0</v>
      </c>
      <c r="S263" s="5">
        <f t="shared" si="60"/>
        <v>220293.15802677907</v>
      </c>
      <c r="T263" s="5">
        <f t="shared" si="56"/>
        <v>92774.46850121535</v>
      </c>
      <c r="U263" s="5"/>
      <c r="V263" s="5">
        <f t="shared" si="58"/>
        <v>327619.1811860385</v>
      </c>
      <c r="W263" s="5">
        <f t="shared" si="57"/>
        <v>313067.6265279944</v>
      </c>
      <c r="X263" s="4"/>
      <c r="Y263" s="4"/>
      <c r="Z263" s="4"/>
      <c r="AB263" s="18"/>
      <c r="AC263" s="18"/>
      <c r="AD263" s="18"/>
      <c r="AE263" s="18"/>
      <c r="AF263" s="5"/>
      <c r="AG263" s="5"/>
      <c r="AH263" s="5"/>
      <c r="AJ263" s="5"/>
      <c r="AL263" s="4"/>
      <c r="AM263" s="4"/>
      <c r="AN263" s="4"/>
      <c r="AQ263" s="3"/>
      <c r="AR263" s="3"/>
      <c r="AU263" s="5"/>
      <c r="AV263" s="5"/>
      <c r="AW263" s="5"/>
      <c r="AX263" s="5"/>
      <c r="AY263" s="5"/>
      <c r="BA263" s="1"/>
      <c r="BB263" s="2"/>
      <c r="BC263" s="2"/>
      <c r="BD263" s="2"/>
      <c r="DF263" s="1"/>
      <c r="DG263" s="2"/>
      <c r="DH263" s="2"/>
      <c r="DI263" s="2"/>
    </row>
    <row r="264" spans="1:113" ht="12.75">
      <c r="A264" s="1">
        <v>28</v>
      </c>
      <c r="B264" s="2"/>
      <c r="C264" s="2">
        <v>14158.668722149525</v>
      </c>
      <c r="D264" s="2">
        <v>4801.0763277084625</v>
      </c>
      <c r="F264" s="1">
        <v>28</v>
      </c>
      <c r="G264" s="16"/>
      <c r="H264" s="16">
        <f t="shared" si="59"/>
        <v>14.45</v>
      </c>
      <c r="I264" s="16">
        <f t="shared" si="59"/>
        <v>14.649999999999999</v>
      </c>
      <c r="J264" s="33"/>
      <c r="K264" s="33">
        <v>15.12</v>
      </c>
      <c r="L264" s="33">
        <v>15.32</v>
      </c>
      <c r="M264" s="4"/>
      <c r="N264" s="5">
        <f t="shared" si="55"/>
        <v>0</v>
      </c>
      <c r="O264" s="5">
        <f t="shared" si="55"/>
        <v>214079.0710789008</v>
      </c>
      <c r="P264" s="5">
        <f t="shared" si="55"/>
        <v>73552.48934049364</v>
      </c>
      <c r="R264" s="5">
        <v>0</v>
      </c>
      <c r="S264" s="5">
        <f t="shared" si="60"/>
        <v>204592.76303506063</v>
      </c>
      <c r="T264" s="5">
        <f t="shared" si="56"/>
        <v>70335.76820092897</v>
      </c>
      <c r="U264" s="5"/>
      <c r="V264" s="5">
        <f t="shared" si="58"/>
        <v>287631.56041939446</v>
      </c>
      <c r="W264" s="5">
        <f t="shared" si="57"/>
        <v>274928.5312359896</v>
      </c>
      <c r="X264" s="4"/>
      <c r="Y264" s="4"/>
      <c r="Z264" s="4"/>
      <c r="AB264" s="18"/>
      <c r="AC264" s="18"/>
      <c r="AD264" s="18"/>
      <c r="AE264" s="18"/>
      <c r="AF264" s="5"/>
      <c r="AG264" s="5"/>
      <c r="AH264" s="5"/>
      <c r="AJ264" s="5"/>
      <c r="AL264" s="4"/>
      <c r="AM264" s="4"/>
      <c r="AN264" s="4"/>
      <c r="AQ264" s="3"/>
      <c r="AR264" s="3"/>
      <c r="AU264" s="5"/>
      <c r="AV264" s="5"/>
      <c r="AW264" s="5"/>
      <c r="AX264" s="5"/>
      <c r="AY264" s="5"/>
      <c r="BA264" s="1"/>
      <c r="BB264" s="2"/>
      <c r="BC264" s="2"/>
      <c r="BD264" s="2"/>
      <c r="DF264" s="1"/>
      <c r="DG264" s="2"/>
      <c r="DH264" s="2"/>
      <c r="DI264" s="2"/>
    </row>
    <row r="265" spans="1:113" ht="12.75">
      <c r="A265" s="1">
        <v>32</v>
      </c>
      <c r="B265" s="2"/>
      <c r="C265" s="2">
        <v>11580.086409531443</v>
      </c>
      <c r="D265" s="2">
        <v>7178.368035784281</v>
      </c>
      <c r="F265" s="1">
        <v>32</v>
      </c>
      <c r="G265" s="16"/>
      <c r="H265" s="16">
        <f t="shared" si="59"/>
        <v>16.05</v>
      </c>
      <c r="I265" s="16">
        <f t="shared" si="59"/>
        <v>16.25</v>
      </c>
      <c r="J265" s="33"/>
      <c r="K265" s="33">
        <v>16.79</v>
      </c>
      <c r="L265" s="33">
        <v>16.99</v>
      </c>
      <c r="M265" s="4"/>
      <c r="N265" s="5">
        <f t="shared" si="55"/>
        <v>0</v>
      </c>
      <c r="O265" s="5">
        <f t="shared" si="55"/>
        <v>194429.65081603292</v>
      </c>
      <c r="P265" s="5">
        <f t="shared" si="55"/>
        <v>121960.47292797493</v>
      </c>
      <c r="R265" s="5">
        <v>0</v>
      </c>
      <c r="S265" s="5">
        <f t="shared" si="60"/>
        <v>185860.38687297967</v>
      </c>
      <c r="T265" s="5">
        <f t="shared" si="56"/>
        <v>116648.48058149457</v>
      </c>
      <c r="U265" s="5"/>
      <c r="V265" s="5">
        <f t="shared" si="58"/>
        <v>316390.12374400784</v>
      </c>
      <c r="W265" s="5">
        <f t="shared" si="57"/>
        <v>302508.8674544742</v>
      </c>
      <c r="X265" s="4"/>
      <c r="Y265" s="4"/>
      <c r="Z265" s="4"/>
      <c r="AB265" s="18"/>
      <c r="AC265" s="18"/>
      <c r="AD265" s="18"/>
      <c r="AE265" s="18"/>
      <c r="AF265" s="5"/>
      <c r="AG265" s="5"/>
      <c r="AH265" s="5"/>
      <c r="AJ265" s="5"/>
      <c r="AL265" s="4"/>
      <c r="AM265" s="4"/>
      <c r="AN265" s="4"/>
      <c r="AQ265" s="3"/>
      <c r="AR265" s="3"/>
      <c r="AU265" s="5"/>
      <c r="AV265" s="5"/>
      <c r="AW265" s="5"/>
      <c r="AX265" s="5"/>
      <c r="AY265" s="5"/>
      <c r="BA265" s="1"/>
      <c r="BB265" s="2"/>
      <c r="BC265" s="2"/>
      <c r="BD265" s="2"/>
      <c r="DF265" s="1"/>
      <c r="DG265" s="2"/>
      <c r="DH265" s="2"/>
      <c r="DI265" s="2"/>
    </row>
    <row r="266" spans="1:113" ht="12.75">
      <c r="A266" s="1">
        <v>36</v>
      </c>
      <c r="B266" s="2"/>
      <c r="C266" s="2">
        <v>11547.394326223268</v>
      </c>
      <c r="D266" s="2">
        <v>4878.337303462673</v>
      </c>
      <c r="F266" s="1">
        <v>36</v>
      </c>
      <c r="G266" s="16"/>
      <c r="H266" s="16">
        <f t="shared" si="59"/>
        <v>17.65</v>
      </c>
      <c r="I266" s="16">
        <f t="shared" si="59"/>
        <v>17.849999999999998</v>
      </c>
      <c r="J266" s="33"/>
      <c r="K266" s="33">
        <v>18.46</v>
      </c>
      <c r="L266" s="33">
        <v>18.66</v>
      </c>
      <c r="M266" s="4"/>
      <c r="N266" s="5">
        <f t="shared" si="55"/>
        <v>0</v>
      </c>
      <c r="O266" s="5">
        <f t="shared" si="55"/>
        <v>213164.89926208154</v>
      </c>
      <c r="P266" s="5">
        <f t="shared" si="55"/>
        <v>91029.77408261348</v>
      </c>
      <c r="R266" s="5">
        <v>0</v>
      </c>
      <c r="S266" s="5">
        <f t="shared" si="60"/>
        <v>203811.50985784066</v>
      </c>
      <c r="T266" s="5">
        <f t="shared" si="56"/>
        <v>87078.3208668087</v>
      </c>
      <c r="U266" s="5"/>
      <c r="V266" s="5">
        <f t="shared" si="58"/>
        <v>304194.673344695</v>
      </c>
      <c r="W266" s="5">
        <f t="shared" si="57"/>
        <v>290889.83072464936</v>
      </c>
      <c r="X266" s="4"/>
      <c r="Y266" s="4"/>
      <c r="Z266" s="4"/>
      <c r="AB266" s="18"/>
      <c r="AC266" s="18"/>
      <c r="AD266" s="18"/>
      <c r="AE266" s="18"/>
      <c r="AF266" s="5"/>
      <c r="AG266" s="5"/>
      <c r="AH266" s="5"/>
      <c r="AJ266" s="5"/>
      <c r="AL266" s="4"/>
      <c r="AM266" s="4"/>
      <c r="AN266" s="4"/>
      <c r="AQ266" s="3"/>
      <c r="AR266" s="3"/>
      <c r="AU266" s="5"/>
      <c r="AV266" s="5"/>
      <c r="AW266" s="5"/>
      <c r="AX266" s="5"/>
      <c r="AY266" s="5"/>
      <c r="BA266" s="1"/>
      <c r="BB266" s="2"/>
      <c r="BC266" s="2"/>
      <c r="BD266" s="2"/>
      <c r="DF266" s="1"/>
      <c r="DG266" s="2"/>
      <c r="DH266" s="2"/>
      <c r="DI266" s="2"/>
    </row>
    <row r="267" spans="1:113" ht="12.75">
      <c r="A267" s="1">
        <v>40</v>
      </c>
      <c r="B267" s="2"/>
      <c r="C267" s="2">
        <v>8337.915860267307</v>
      </c>
      <c r="D267" s="2">
        <v>3244.7990589113156</v>
      </c>
      <c r="F267" s="1">
        <v>40</v>
      </c>
      <c r="G267" s="16"/>
      <c r="H267" s="16">
        <f t="shared" si="59"/>
        <v>19.25</v>
      </c>
      <c r="I267" s="16">
        <f t="shared" si="59"/>
        <v>19.45</v>
      </c>
      <c r="J267" s="33"/>
      <c r="K267" s="33">
        <v>20.13</v>
      </c>
      <c r="L267" s="33">
        <v>20.33</v>
      </c>
      <c r="M267" s="4"/>
      <c r="N267" s="5">
        <f t="shared" si="55"/>
        <v>0</v>
      </c>
      <c r="O267" s="5">
        <f t="shared" si="55"/>
        <v>167842.2462671809</v>
      </c>
      <c r="P267" s="5">
        <f t="shared" si="55"/>
        <v>65966.76486766704</v>
      </c>
      <c r="R267" s="5">
        <v>0</v>
      </c>
      <c r="S267" s="5">
        <f t="shared" si="60"/>
        <v>160504.88031014567</v>
      </c>
      <c r="T267" s="5">
        <f t="shared" si="56"/>
        <v>63111.34169582509</v>
      </c>
      <c r="U267" s="5"/>
      <c r="V267" s="5">
        <f t="shared" si="58"/>
        <v>233809.01113484794</v>
      </c>
      <c r="W267" s="5">
        <f t="shared" si="57"/>
        <v>223616.22200597078</v>
      </c>
      <c r="X267" s="4"/>
      <c r="Y267" s="4"/>
      <c r="Z267" s="4"/>
      <c r="AB267" s="18"/>
      <c r="AC267" s="18"/>
      <c r="AD267" s="18"/>
      <c r="AE267" s="18"/>
      <c r="AF267" s="5"/>
      <c r="AG267" s="5"/>
      <c r="AH267" s="5"/>
      <c r="AJ267" s="5"/>
      <c r="AL267" s="4"/>
      <c r="AM267" s="4"/>
      <c r="AN267" s="4"/>
      <c r="AQ267" s="3"/>
      <c r="AR267" s="3"/>
      <c r="AU267" s="5"/>
      <c r="AV267" s="5"/>
      <c r="AW267" s="5"/>
      <c r="AX267" s="5"/>
      <c r="AY267" s="5"/>
      <c r="BA267" s="1"/>
      <c r="BB267" s="1"/>
      <c r="BC267" s="1"/>
      <c r="BD267" s="1"/>
      <c r="DF267" s="1"/>
      <c r="DG267" s="2"/>
      <c r="DH267" s="2"/>
      <c r="DI267" s="2"/>
    </row>
    <row r="268" spans="1:113" ht="12.75">
      <c r="A268" s="1">
        <v>44</v>
      </c>
      <c r="B268" s="2"/>
      <c r="C268" s="2">
        <v>5200.693182666759</v>
      </c>
      <c r="D268" s="2">
        <v>3052.9655516495773</v>
      </c>
      <c r="F268" s="1">
        <v>44</v>
      </c>
      <c r="G268" s="16"/>
      <c r="H268" s="16">
        <f t="shared" si="59"/>
        <v>20.85</v>
      </c>
      <c r="I268" s="16">
        <f t="shared" si="59"/>
        <v>21.05</v>
      </c>
      <c r="J268" s="33"/>
      <c r="K268" s="33">
        <v>21.8</v>
      </c>
      <c r="L268" s="33">
        <v>22</v>
      </c>
      <c r="M268" s="4"/>
      <c r="N268" s="5">
        <f t="shared" si="55"/>
        <v>0</v>
      </c>
      <c r="O268" s="5">
        <f t="shared" si="55"/>
        <v>113375.11138213535</v>
      </c>
      <c r="P268" s="5">
        <f t="shared" si="55"/>
        <v>67165.2421362907</v>
      </c>
      <c r="R268" s="5">
        <v>0</v>
      </c>
      <c r="S268" s="5">
        <f t="shared" si="60"/>
        <v>108434.45285860193</v>
      </c>
      <c r="T268" s="5">
        <f aca="true" t="shared" si="61" ref="T268:T273">D268*I268</f>
        <v>64264.924862223605</v>
      </c>
      <c r="U268" s="5"/>
      <c r="V268" s="5">
        <f t="shared" si="58"/>
        <v>180540.35351842607</v>
      </c>
      <c r="W268" s="5">
        <f t="shared" si="57"/>
        <v>172699.37772082555</v>
      </c>
      <c r="X268" s="4"/>
      <c r="Y268" s="4"/>
      <c r="Z268" s="4"/>
      <c r="AB268" s="18"/>
      <c r="AC268" s="18"/>
      <c r="AD268" s="18"/>
      <c r="AE268" s="18"/>
      <c r="AF268" s="5"/>
      <c r="AG268" s="5"/>
      <c r="AH268" s="5"/>
      <c r="AJ268" s="5"/>
      <c r="AL268" s="4"/>
      <c r="AM268" s="4"/>
      <c r="AN268" s="4"/>
      <c r="AQ268" s="3"/>
      <c r="AR268" s="3"/>
      <c r="AU268" s="5"/>
      <c r="AV268" s="5"/>
      <c r="AW268" s="5"/>
      <c r="AX268" s="5"/>
      <c r="AY268" s="5"/>
      <c r="BA268" s="9"/>
      <c r="BB268" s="2"/>
      <c r="BC268" s="2"/>
      <c r="BD268" s="2"/>
      <c r="DF268" s="1"/>
      <c r="DG268" s="2"/>
      <c r="DH268" s="2"/>
      <c r="DI268" s="2"/>
    </row>
    <row r="269" spans="1:113" ht="12.75">
      <c r="A269" s="1">
        <v>48</v>
      </c>
      <c r="B269" s="2"/>
      <c r="C269" s="2">
        <v>8536.344309374654</v>
      </c>
      <c r="D269" s="2">
        <v>851.9579608106409</v>
      </c>
      <c r="F269" s="1">
        <v>48</v>
      </c>
      <c r="G269" s="16"/>
      <c r="H269" s="16">
        <f t="shared" si="59"/>
        <v>22.45</v>
      </c>
      <c r="I269" s="16">
        <f t="shared" si="59"/>
        <v>22.65</v>
      </c>
      <c r="J269" s="33"/>
      <c r="K269" s="33">
        <v>23.47</v>
      </c>
      <c r="L269" s="33">
        <v>23.67</v>
      </c>
      <c r="M269" s="4"/>
      <c r="N269" s="5">
        <f t="shared" si="55"/>
        <v>0</v>
      </c>
      <c r="O269" s="5">
        <f t="shared" si="55"/>
        <v>200348.0009410231</v>
      </c>
      <c r="P269" s="5">
        <f t="shared" si="55"/>
        <v>20165.84493238787</v>
      </c>
      <c r="R269" s="5">
        <v>0</v>
      </c>
      <c r="S269" s="5">
        <f t="shared" si="60"/>
        <v>191640.92974546098</v>
      </c>
      <c r="T269" s="5">
        <f t="shared" si="61"/>
        <v>19296.847812361015</v>
      </c>
      <c r="U269" s="5"/>
      <c r="V269" s="5">
        <f t="shared" si="58"/>
        <v>220513.845873411</v>
      </c>
      <c r="W269" s="5">
        <f t="shared" si="57"/>
        <v>210937.777557822</v>
      </c>
      <c r="X269" s="4"/>
      <c r="Y269" s="4"/>
      <c r="Z269" s="4"/>
      <c r="AB269" s="18"/>
      <c r="AC269" s="18"/>
      <c r="AD269" s="18"/>
      <c r="AE269" s="18"/>
      <c r="AF269" s="5"/>
      <c r="AG269" s="5"/>
      <c r="AH269" s="5"/>
      <c r="AJ269" s="5"/>
      <c r="AL269" s="4"/>
      <c r="AM269" s="4"/>
      <c r="AN269" s="4"/>
      <c r="AQ269" s="3"/>
      <c r="AR269" s="3"/>
      <c r="AU269" s="5"/>
      <c r="AV269" s="5"/>
      <c r="AW269" s="5"/>
      <c r="AX269" s="5"/>
      <c r="AY269" s="5"/>
      <c r="DF269" s="1"/>
      <c r="DG269" s="2"/>
      <c r="DH269" s="2"/>
      <c r="DI269" s="2"/>
    </row>
    <row r="270" spans="1:113" ht="12.75">
      <c r="A270" s="1">
        <v>52</v>
      </c>
      <c r="B270" s="2"/>
      <c r="C270" s="2">
        <v>4321.530875701515</v>
      </c>
      <c r="D270" s="2">
        <v>2833.866404355129</v>
      </c>
      <c r="F270" s="1">
        <v>52</v>
      </c>
      <c r="G270" s="16"/>
      <c r="H270" s="16">
        <f t="shared" si="59"/>
        <v>24.05</v>
      </c>
      <c r="I270" s="16">
        <f t="shared" si="59"/>
        <v>24.25</v>
      </c>
      <c r="J270" s="33"/>
      <c r="K270" s="33">
        <v>25.14</v>
      </c>
      <c r="L270" s="33">
        <v>25.34</v>
      </c>
      <c r="M270" s="4"/>
      <c r="N270" s="5">
        <f t="shared" si="55"/>
        <v>0</v>
      </c>
      <c r="O270" s="5">
        <f t="shared" si="55"/>
        <v>108643.28621513608</v>
      </c>
      <c r="P270" s="5">
        <f t="shared" si="55"/>
        <v>71810.17468635897</v>
      </c>
      <c r="R270" s="5">
        <v>0</v>
      </c>
      <c r="S270" s="5">
        <f t="shared" si="60"/>
        <v>103932.81756062144</v>
      </c>
      <c r="T270" s="5">
        <f t="shared" si="61"/>
        <v>68721.26030561188</v>
      </c>
      <c r="U270" s="5"/>
      <c r="V270" s="5">
        <f t="shared" si="58"/>
        <v>180453.46090149504</v>
      </c>
      <c r="W270" s="5">
        <f t="shared" si="57"/>
        <v>172654.0778662333</v>
      </c>
      <c r="X270" s="4"/>
      <c r="Y270" s="4"/>
      <c r="Z270" s="4"/>
      <c r="AB270" s="18"/>
      <c r="AC270" s="18"/>
      <c r="AD270" s="18"/>
      <c r="AE270" s="18"/>
      <c r="AF270" s="5"/>
      <c r="AG270" s="5"/>
      <c r="AH270" s="5"/>
      <c r="AJ270" s="5"/>
      <c r="AL270" s="4"/>
      <c r="AM270" s="4"/>
      <c r="AN270" s="4"/>
      <c r="AQ270" s="3"/>
      <c r="AR270" s="3"/>
      <c r="AU270" s="5"/>
      <c r="AV270" s="5"/>
      <c r="AW270" s="5"/>
      <c r="AX270" s="5"/>
      <c r="AY270" s="5"/>
      <c r="DF270" s="1"/>
      <c r="DG270" s="2"/>
      <c r="DH270" s="2"/>
      <c r="DI270" s="2"/>
    </row>
    <row r="271" spans="1:113" ht="12.75">
      <c r="A271" s="1">
        <v>56</v>
      </c>
      <c r="B271" s="2"/>
      <c r="C271" s="2">
        <v>4189.889001191737</v>
      </c>
      <c r="D271" s="2">
        <v>1284.249061684043</v>
      </c>
      <c r="F271" s="1">
        <v>56</v>
      </c>
      <c r="G271" s="16"/>
      <c r="H271" s="16">
        <f aca="true" t="shared" si="62" ref="H271:I273">H201</f>
        <v>25.65</v>
      </c>
      <c r="I271" s="16">
        <f t="shared" si="62"/>
        <v>25.849999999999998</v>
      </c>
      <c r="J271" s="33"/>
      <c r="K271" s="33">
        <v>26.81</v>
      </c>
      <c r="L271" s="33">
        <v>27.01</v>
      </c>
      <c r="M271" s="4"/>
      <c r="N271" s="5">
        <f t="shared" si="55"/>
        <v>0</v>
      </c>
      <c r="O271" s="5">
        <f t="shared" si="55"/>
        <v>112330.92412195048</v>
      </c>
      <c r="P271" s="5">
        <f t="shared" si="55"/>
        <v>34687.56715608601</v>
      </c>
      <c r="R271" s="5">
        <v>0</v>
      </c>
      <c r="S271" s="5">
        <f t="shared" si="60"/>
        <v>107470.65288056806</v>
      </c>
      <c r="T271" s="5">
        <f t="shared" si="61"/>
        <v>33197.83824453251</v>
      </c>
      <c r="U271" s="5"/>
      <c r="V271" s="5">
        <f t="shared" si="58"/>
        <v>147018.4912780365</v>
      </c>
      <c r="W271" s="5">
        <f t="shared" si="57"/>
        <v>140668.49112510058</v>
      </c>
      <c r="X271" s="4"/>
      <c r="Y271" s="4"/>
      <c r="Z271" s="4"/>
      <c r="AB271" s="18"/>
      <c r="AC271" s="18"/>
      <c r="AD271" s="18"/>
      <c r="AE271" s="18"/>
      <c r="AF271" s="5"/>
      <c r="AG271" s="5"/>
      <c r="AH271" s="5"/>
      <c r="AJ271" s="5"/>
      <c r="AL271" s="4"/>
      <c r="AM271" s="4"/>
      <c r="AN271" s="4"/>
      <c r="AQ271" s="3"/>
      <c r="AR271" s="3"/>
      <c r="AU271" s="5"/>
      <c r="AV271" s="5"/>
      <c r="AW271" s="5"/>
      <c r="AX271" s="5"/>
      <c r="AY271" s="5"/>
      <c r="DF271" s="1"/>
      <c r="DG271" s="2"/>
      <c r="DH271" s="2"/>
      <c r="DI271" s="2"/>
    </row>
    <row r="272" spans="1:113" ht="12.75">
      <c r="A272" s="1">
        <v>60</v>
      </c>
      <c r="B272" s="2"/>
      <c r="C272" s="2">
        <v>4534.830283984088</v>
      </c>
      <c r="D272" s="2">
        <v>3627.807056491474</v>
      </c>
      <c r="F272" s="1">
        <v>60</v>
      </c>
      <c r="G272" s="16"/>
      <c r="H272" s="16">
        <f t="shared" si="62"/>
        <v>27.25</v>
      </c>
      <c r="I272" s="16">
        <f t="shared" si="62"/>
        <v>27.45</v>
      </c>
      <c r="J272" s="33"/>
      <c r="K272" s="33">
        <v>28.48</v>
      </c>
      <c r="L272" s="33">
        <v>28.68</v>
      </c>
      <c r="M272" s="4"/>
      <c r="N272" s="5">
        <f t="shared" si="55"/>
        <v>0</v>
      </c>
      <c r="O272" s="5">
        <f t="shared" si="55"/>
        <v>129151.96648786683</v>
      </c>
      <c r="P272" s="5">
        <f t="shared" si="55"/>
        <v>104045.50638017547</v>
      </c>
      <c r="R272" s="5">
        <v>0</v>
      </c>
      <c r="S272" s="5">
        <f t="shared" si="60"/>
        <v>123574.1252385664</v>
      </c>
      <c r="T272" s="5">
        <f t="shared" si="61"/>
        <v>99583.30370069096</v>
      </c>
      <c r="U272" s="5"/>
      <c r="V272" s="5">
        <f t="shared" si="58"/>
        <v>233197.4728680423</v>
      </c>
      <c r="W272" s="5">
        <f t="shared" si="57"/>
        <v>223157.42893925734</v>
      </c>
      <c r="X272" s="4"/>
      <c r="Y272" s="4"/>
      <c r="Z272" s="4"/>
      <c r="AB272" s="18"/>
      <c r="AC272" s="18"/>
      <c r="AD272" s="18"/>
      <c r="AE272" s="18"/>
      <c r="AF272" s="5"/>
      <c r="AG272" s="5"/>
      <c r="AH272" s="5"/>
      <c r="AJ272" s="5"/>
      <c r="AL272" s="4"/>
      <c r="AM272" s="4"/>
      <c r="AN272" s="4"/>
      <c r="AQ272" s="3"/>
      <c r="AR272" s="3"/>
      <c r="AU272" s="5"/>
      <c r="AV272" s="5"/>
      <c r="AW272" s="5"/>
      <c r="AX272" s="5"/>
      <c r="AY272" s="5"/>
      <c r="DF272" s="1"/>
      <c r="DG272" s="2"/>
      <c r="DH272" s="2"/>
      <c r="DI272" s="2"/>
    </row>
    <row r="273" spans="1:113" ht="12.75">
      <c r="A273" s="1">
        <v>64</v>
      </c>
      <c r="B273" s="2"/>
      <c r="C273" s="2">
        <v>4267.168735942905</v>
      </c>
      <c r="D273" s="2">
        <v>832.2601180486832</v>
      </c>
      <c r="F273" s="1">
        <v>64</v>
      </c>
      <c r="G273" s="16"/>
      <c r="H273" s="16">
        <f t="shared" si="62"/>
        <v>28.85</v>
      </c>
      <c r="I273" s="16">
        <f t="shared" si="62"/>
        <v>29.05</v>
      </c>
      <c r="J273" s="33"/>
      <c r="K273" s="33">
        <v>30.15</v>
      </c>
      <c r="L273" s="33">
        <v>30.35</v>
      </c>
      <c r="M273" s="4"/>
      <c r="N273" s="5">
        <f t="shared" si="55"/>
        <v>0</v>
      </c>
      <c r="O273" s="5">
        <f t="shared" si="55"/>
        <v>128655.13738867859</v>
      </c>
      <c r="P273" s="5">
        <f t="shared" si="55"/>
        <v>25259.094582777536</v>
      </c>
      <c r="R273" s="5">
        <v>0</v>
      </c>
      <c r="S273" s="5">
        <f t="shared" si="60"/>
        <v>123107.81803195282</v>
      </c>
      <c r="T273" s="5">
        <f t="shared" si="61"/>
        <v>24177.156429314247</v>
      </c>
      <c r="U273" s="5"/>
      <c r="V273" s="5">
        <f t="shared" si="58"/>
        <v>153914.23197145612</v>
      </c>
      <c r="W273" s="5">
        <f t="shared" si="57"/>
        <v>147284.97446126706</v>
      </c>
      <c r="X273" s="4"/>
      <c r="Y273" s="4"/>
      <c r="Z273" s="4"/>
      <c r="AB273" s="18"/>
      <c r="AC273" s="18"/>
      <c r="AD273" s="18"/>
      <c r="AE273" s="18"/>
      <c r="AF273" s="5"/>
      <c r="AG273" s="5"/>
      <c r="AH273" s="5"/>
      <c r="AJ273" s="5"/>
      <c r="AL273" s="4"/>
      <c r="AM273" s="4"/>
      <c r="AN273" s="4"/>
      <c r="AQ273" s="3"/>
      <c r="AR273" s="3"/>
      <c r="AU273" s="5"/>
      <c r="AV273" s="5"/>
      <c r="AW273" s="5"/>
      <c r="AX273" s="5"/>
      <c r="AY273" s="5"/>
      <c r="BA273" s="142"/>
      <c r="BB273" s="142"/>
      <c r="BC273" s="142"/>
      <c r="BD273" s="142"/>
      <c r="DF273" s="1"/>
      <c r="DG273" s="2"/>
      <c r="DH273" s="2"/>
      <c r="DI273" s="2"/>
    </row>
    <row r="274" spans="1:113" ht="12.75">
      <c r="A274" s="1"/>
      <c r="B274" s="1"/>
      <c r="C274" s="1"/>
      <c r="D274" s="1"/>
      <c r="F274" s="1"/>
      <c r="G274" s="4"/>
      <c r="H274" s="4"/>
      <c r="I274" s="4"/>
      <c r="W274" s="5"/>
      <c r="AL274" s="4"/>
      <c r="AM274" s="4"/>
      <c r="AN274" s="4"/>
      <c r="AY274" s="5"/>
      <c r="BA274" s="9"/>
      <c r="BB274" s="9"/>
      <c r="BC274" s="9"/>
      <c r="BD274" s="9"/>
      <c r="DF274" s="1"/>
      <c r="DG274" s="1"/>
      <c r="DH274" s="1"/>
      <c r="DI274" s="1"/>
    </row>
    <row r="275" spans="1:113" ht="12.75">
      <c r="A275" s="9" t="s">
        <v>21</v>
      </c>
      <c r="B275" s="2">
        <f>SUM(B251:B273)</f>
        <v>3846875.341283206</v>
      </c>
      <c r="C275" s="2">
        <f>SUM(C251:C273)</f>
        <v>684709.274894878</v>
      </c>
      <c r="D275" s="2">
        <f>SUM(D251:D273)</f>
        <v>168469.96155440033</v>
      </c>
      <c r="F275" s="9"/>
      <c r="U275" s="1" t="s">
        <v>37</v>
      </c>
      <c r="V275" s="5">
        <f>SUM(V251:V273)</f>
        <v>10863714.00228842</v>
      </c>
      <c r="W275" s="5">
        <f>SUM(W251:W273)</f>
        <v>10397199.280866956</v>
      </c>
      <c r="AJ275" s="5"/>
      <c r="AY275" s="5"/>
      <c r="BA275" s="1"/>
      <c r="BB275" s="1"/>
      <c r="BC275" s="1"/>
      <c r="BD275" s="1"/>
      <c r="DF275" s="9"/>
      <c r="DG275" s="2"/>
      <c r="DH275" s="2"/>
      <c r="DI275" s="2"/>
    </row>
    <row r="276" spans="53:56" ht="12.75">
      <c r="BA276" s="1"/>
      <c r="BB276" s="2"/>
      <c r="BC276" s="2"/>
      <c r="BD276" s="2"/>
    </row>
    <row r="277" spans="21:56" ht="12.75">
      <c r="U277" s="9" t="s">
        <v>54</v>
      </c>
      <c r="V277" s="112">
        <f>V275/W275-1</f>
        <v>0.044869268042207144</v>
      </c>
      <c r="W277" s="1" t="s">
        <v>39</v>
      </c>
      <c r="AY277" s="85"/>
      <c r="BA277" s="1"/>
      <c r="BB277" s="2"/>
      <c r="BC277" s="2"/>
      <c r="BD277" s="2"/>
    </row>
    <row r="278" spans="22:56" ht="12.75">
      <c r="V278" s="113"/>
      <c r="W278" s="1" t="s">
        <v>40</v>
      </c>
      <c r="AY278" s="85"/>
      <c r="BA278" s="1"/>
      <c r="BB278" s="2"/>
      <c r="BC278" s="2"/>
      <c r="BD278" s="2"/>
    </row>
    <row r="279" spans="22:56" ht="12.75">
      <c r="V279" s="113"/>
      <c r="W279" s="1"/>
      <c r="AY279" s="85"/>
      <c r="BA279" s="1"/>
      <c r="BB279" s="2"/>
      <c r="BC279" s="2"/>
      <c r="BD279" s="2"/>
    </row>
    <row r="280" spans="22:56" ht="12.75">
      <c r="V280" s="113"/>
      <c r="W280" s="1"/>
      <c r="AY280" s="85"/>
      <c r="BA280" s="1"/>
      <c r="BB280" s="2"/>
      <c r="BC280" s="2"/>
      <c r="BD280" s="2"/>
    </row>
    <row r="281" spans="1:106" ht="18">
      <c r="A281" s="143" t="s">
        <v>55</v>
      </c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AE281" s="144"/>
      <c r="AF281" s="144"/>
      <c r="AG281" s="144"/>
      <c r="AI281" s="144"/>
      <c r="AJ281" s="144"/>
      <c r="AK281" s="144"/>
      <c r="AT281" s="1"/>
      <c r="AU281" s="2"/>
      <c r="AV281" s="2"/>
      <c r="AW281" s="2"/>
      <c r="CY281" s="7"/>
      <c r="CZ281" s="7"/>
      <c r="DA281" s="7"/>
      <c r="DB281" s="7"/>
    </row>
    <row r="282" spans="1:113" ht="12.75">
      <c r="A282" s="142" t="s">
        <v>25</v>
      </c>
      <c r="B282" s="142"/>
      <c r="C282" s="142"/>
      <c r="D282" s="142"/>
      <c r="G282" s="10" t="str">
        <f>G$2</f>
        <v>2008</v>
      </c>
      <c r="H282" s="10" t="str">
        <f>H$2</f>
        <v>2008</v>
      </c>
      <c r="I282" s="10" t="str">
        <f>I$2</f>
        <v>2008</v>
      </c>
      <c r="J282" s="77" t="s">
        <v>27</v>
      </c>
      <c r="K282" s="77" t="s">
        <v>27</v>
      </c>
      <c r="L282" s="77" t="s">
        <v>27</v>
      </c>
      <c r="M282" s="10"/>
      <c r="N282" s="10" t="str">
        <f>J282</f>
        <v>Proposed 09</v>
      </c>
      <c r="O282" s="11" t="str">
        <f>J282</f>
        <v>Proposed 09</v>
      </c>
      <c r="P282" s="11" t="str">
        <f>J282</f>
        <v>Proposed 09</v>
      </c>
      <c r="R282" s="10" t="str">
        <f>R$2</f>
        <v>2008</v>
      </c>
      <c r="S282" s="10" t="str">
        <f>S$2</f>
        <v>2008</v>
      </c>
      <c r="T282" s="10" t="str">
        <f>T$2</f>
        <v>2008</v>
      </c>
      <c r="U282" s="10"/>
      <c r="V282" s="11" t="s">
        <v>27</v>
      </c>
      <c r="W282" s="10" t="str">
        <f>W$2</f>
        <v>2008</v>
      </c>
      <c r="X282" s="142"/>
      <c r="Y282" s="142"/>
      <c r="Z282" s="142"/>
      <c r="AB282" s="142"/>
      <c r="AC282" s="142"/>
      <c r="AD282" s="142"/>
      <c r="AE282" s="9"/>
      <c r="AF282" s="142"/>
      <c r="AG282" s="142"/>
      <c r="AH282" s="142"/>
      <c r="AI282" s="9"/>
      <c r="AJ282" s="10"/>
      <c r="AL282" s="10"/>
      <c r="AM282" s="10"/>
      <c r="AN282" s="10"/>
      <c r="AP282" s="10"/>
      <c r="AQ282" s="10"/>
      <c r="AR282" s="10"/>
      <c r="AU282" s="10"/>
      <c r="AV282" s="10"/>
      <c r="AW282" s="10"/>
      <c r="AX282" s="10"/>
      <c r="AY282" s="10"/>
      <c r="BA282" s="1"/>
      <c r="BB282" s="2"/>
      <c r="BC282" s="2"/>
      <c r="BD282" s="2"/>
      <c r="DF282" s="142"/>
      <c r="DG282" s="142"/>
      <c r="DH282" s="142"/>
      <c r="DI282" s="142"/>
    </row>
    <row r="283" spans="1:113" ht="12.75">
      <c r="A283" s="9" t="s">
        <v>28</v>
      </c>
      <c r="B283" s="9" t="s">
        <v>29</v>
      </c>
      <c r="C283" s="9" t="s">
        <v>30</v>
      </c>
      <c r="D283" s="9" t="s">
        <v>31</v>
      </c>
      <c r="F283" s="9" t="s">
        <v>32</v>
      </c>
      <c r="G283" s="10" t="str">
        <f>G$3</f>
        <v>Prices</v>
      </c>
      <c r="H283" s="10" t="str">
        <f>H$3</f>
        <v>Prices</v>
      </c>
      <c r="I283" s="10" t="str">
        <f>I$3</f>
        <v>Prices</v>
      </c>
      <c r="J283" s="77" t="s">
        <v>33</v>
      </c>
      <c r="K283" s="77" t="s">
        <v>33</v>
      </c>
      <c r="L283" s="77" t="s">
        <v>33</v>
      </c>
      <c r="M283" s="10"/>
      <c r="N283" s="12" t="s">
        <v>0</v>
      </c>
      <c r="O283" s="12" t="s">
        <v>0</v>
      </c>
      <c r="P283" s="12" t="s">
        <v>0</v>
      </c>
      <c r="R283" s="10" t="str">
        <f>R$3</f>
        <v>Revenue</v>
      </c>
      <c r="S283" s="10" t="str">
        <f>S$3</f>
        <v>Revenue</v>
      </c>
      <c r="T283" s="10" t="str">
        <f>T$3</f>
        <v>Revenue</v>
      </c>
      <c r="U283" s="10"/>
      <c r="V283" s="12" t="s">
        <v>0</v>
      </c>
      <c r="W283" s="10" t="str">
        <f>W$3</f>
        <v>Revenue</v>
      </c>
      <c r="X283" s="142"/>
      <c r="Y283" s="142"/>
      <c r="Z283" s="142"/>
      <c r="AB283" s="142"/>
      <c r="AC283" s="142"/>
      <c r="AD283" s="142"/>
      <c r="AE283" s="9"/>
      <c r="AF283" s="142"/>
      <c r="AG283" s="142"/>
      <c r="AH283" s="142"/>
      <c r="AI283" s="9"/>
      <c r="AJ283" s="12"/>
      <c r="AL283" s="10"/>
      <c r="AM283" s="10"/>
      <c r="AN283" s="10"/>
      <c r="AP283" s="10"/>
      <c r="AQ283" s="10"/>
      <c r="AR283" s="10"/>
      <c r="AU283" s="10"/>
      <c r="AV283" s="10"/>
      <c r="AW283" s="10"/>
      <c r="AX283" s="10"/>
      <c r="AY283" s="10"/>
      <c r="BA283" s="1"/>
      <c r="BB283" s="2"/>
      <c r="BC283" s="2"/>
      <c r="BD283" s="2"/>
      <c r="DF283" s="9"/>
      <c r="DG283" s="9"/>
      <c r="DH283" s="9"/>
      <c r="DI283" s="9"/>
    </row>
    <row r="284" spans="1:113" ht="12.75">
      <c r="A284" s="1"/>
      <c r="B284" s="1"/>
      <c r="C284" s="1"/>
      <c r="D284" s="1"/>
      <c r="F284" s="1"/>
      <c r="G284" s="13" t="s">
        <v>34</v>
      </c>
      <c r="H284" s="13" t="s">
        <v>35</v>
      </c>
      <c r="I284" s="13" t="s">
        <v>90</v>
      </c>
      <c r="J284" s="78" t="s">
        <v>34</v>
      </c>
      <c r="K284" s="78" t="s">
        <v>35</v>
      </c>
      <c r="L284" s="13" t="s">
        <v>90</v>
      </c>
      <c r="M284" s="13"/>
      <c r="N284" s="13" t="s">
        <v>34</v>
      </c>
      <c r="O284" s="13" t="s">
        <v>35</v>
      </c>
      <c r="P284" s="13" t="s">
        <v>90</v>
      </c>
      <c r="R284" s="13" t="s">
        <v>34</v>
      </c>
      <c r="S284" s="13" t="s">
        <v>35</v>
      </c>
      <c r="T284" s="13" t="s">
        <v>90</v>
      </c>
      <c r="U284" s="13"/>
      <c r="V284" s="13" t="s">
        <v>36</v>
      </c>
      <c r="W284" s="13" t="s">
        <v>36</v>
      </c>
      <c r="X284" s="13"/>
      <c r="Y284" s="13"/>
      <c r="Z284" s="13"/>
      <c r="AB284" s="13"/>
      <c r="AC284" s="13"/>
      <c r="AD284" s="13"/>
      <c r="AE284" s="13"/>
      <c r="AF284" s="13"/>
      <c r="AG284" s="13"/>
      <c r="AH284" s="13"/>
      <c r="AI284" s="13"/>
      <c r="AJ284" s="13"/>
      <c r="AL284" s="13"/>
      <c r="AM284" s="13"/>
      <c r="AN284" s="13"/>
      <c r="AP284" s="13"/>
      <c r="AQ284" s="13"/>
      <c r="AR284" s="13"/>
      <c r="AU284" s="37"/>
      <c r="AV284" s="37"/>
      <c r="AW284" s="37"/>
      <c r="AX284" s="37"/>
      <c r="AY284" s="37"/>
      <c r="BA284" s="1"/>
      <c r="BB284" s="2"/>
      <c r="BC284" s="2"/>
      <c r="BD284" s="2"/>
      <c r="DF284" s="1"/>
      <c r="DG284" s="1"/>
      <c r="DH284" s="1"/>
      <c r="DI284" s="1"/>
    </row>
    <row r="285" spans="1:113" ht="12.75">
      <c r="A285" s="1">
        <v>1</v>
      </c>
      <c r="B285" s="2">
        <v>17614661.21093605</v>
      </c>
      <c r="C285" s="2">
        <v>175540.9138951855</v>
      </c>
      <c r="D285" s="2">
        <v>10613.362514669858</v>
      </c>
      <c r="F285" s="1">
        <v>1</v>
      </c>
      <c r="G285" s="16">
        <v>0.94</v>
      </c>
      <c r="H285" s="16">
        <f aca="true" t="shared" si="63" ref="H285:I287">H181</f>
        <v>1.2</v>
      </c>
      <c r="I285" s="16">
        <f t="shared" si="63"/>
        <v>1.4</v>
      </c>
      <c r="J285" s="33">
        <v>0.98</v>
      </c>
      <c r="K285" s="33">
        <v>1.24</v>
      </c>
      <c r="L285" s="33">
        <v>1.44</v>
      </c>
      <c r="N285" s="5">
        <f aca="true" t="shared" si="64" ref="N285:P307">B285*J285</f>
        <v>17262367.98671733</v>
      </c>
      <c r="O285" s="5">
        <f t="shared" si="64"/>
        <v>217670.73323003005</v>
      </c>
      <c r="P285" s="5">
        <f t="shared" si="64"/>
        <v>15283.242021124595</v>
      </c>
      <c r="R285" s="5">
        <f aca="true" t="shared" si="65" ref="R285:T301">B285*G285</f>
        <v>16557781.538279887</v>
      </c>
      <c r="S285" s="5">
        <f t="shared" si="65"/>
        <v>210649.09667422262</v>
      </c>
      <c r="T285" s="5">
        <f t="shared" si="65"/>
        <v>14858.7075205378</v>
      </c>
      <c r="U285" s="5"/>
      <c r="V285" s="5">
        <f>SUM(N285:P285)</f>
        <v>17495321.96196848</v>
      </c>
      <c r="W285" s="5">
        <f>SUM(R285:T285)</f>
        <v>16783289.342474647</v>
      </c>
      <c r="X285" s="4"/>
      <c r="Y285" s="4"/>
      <c r="Z285" s="4"/>
      <c r="AB285" s="18"/>
      <c r="AC285" s="18"/>
      <c r="AD285" s="18"/>
      <c r="AE285" s="18"/>
      <c r="AF285" s="5"/>
      <c r="AG285" s="5"/>
      <c r="AH285" s="5"/>
      <c r="AI285" s="5"/>
      <c r="AJ285" s="5"/>
      <c r="AL285" s="4"/>
      <c r="AM285" s="4"/>
      <c r="AN285" s="4"/>
      <c r="AP285" s="3"/>
      <c r="AU285" s="5"/>
      <c r="AV285" s="5"/>
      <c r="AW285" s="5"/>
      <c r="AX285" s="5"/>
      <c r="AY285" s="5"/>
      <c r="BA285" s="1"/>
      <c r="BB285" s="2"/>
      <c r="BC285" s="2"/>
      <c r="BD285" s="2"/>
      <c r="DF285" s="1"/>
      <c r="DG285" s="2"/>
      <c r="DH285" s="2"/>
      <c r="DI285" s="2"/>
    </row>
    <row r="286" spans="1:113" ht="12.75">
      <c r="A286" s="1">
        <v>2</v>
      </c>
      <c r="B286" s="2">
        <v>1917033.0290423948</v>
      </c>
      <c r="C286" s="2">
        <v>362689.66877440026</v>
      </c>
      <c r="D286" s="2">
        <v>26327.07339517105</v>
      </c>
      <c r="F286" s="1">
        <v>2</v>
      </c>
      <c r="G286" s="16">
        <v>1.69</v>
      </c>
      <c r="H286" s="16">
        <f t="shared" si="63"/>
        <v>1.95</v>
      </c>
      <c r="I286" s="16">
        <f t="shared" si="63"/>
        <v>2.15</v>
      </c>
      <c r="J286" s="33">
        <v>1.76</v>
      </c>
      <c r="K286" s="33">
        <v>2.03</v>
      </c>
      <c r="L286" s="33">
        <v>2.23</v>
      </c>
      <c r="N286" s="5">
        <f t="shared" si="64"/>
        <v>3373978.131114615</v>
      </c>
      <c r="O286" s="5">
        <f t="shared" si="64"/>
        <v>736260.0276120325</v>
      </c>
      <c r="P286" s="5">
        <f t="shared" si="64"/>
        <v>58709.37367123144</v>
      </c>
      <c r="R286" s="5">
        <f t="shared" si="65"/>
        <v>3239785.8190816473</v>
      </c>
      <c r="S286" s="5">
        <f t="shared" si="65"/>
        <v>707244.8541100805</v>
      </c>
      <c r="T286" s="5">
        <f t="shared" si="65"/>
        <v>56603.207799617754</v>
      </c>
      <c r="U286" s="5"/>
      <c r="V286" s="5">
        <f aca="true" t="shared" si="66" ref="V286:V307">SUM(N286:P286)</f>
        <v>4168947.532397879</v>
      </c>
      <c r="W286" s="5">
        <f aca="true" t="shared" si="67" ref="W286:W307">SUM(R286:T286)</f>
        <v>4003633.8809913457</v>
      </c>
      <c r="X286" s="4"/>
      <c r="Y286" s="4"/>
      <c r="Z286" s="4"/>
      <c r="AB286" s="18"/>
      <c r="AC286" s="18"/>
      <c r="AD286" s="18"/>
      <c r="AE286" s="18"/>
      <c r="AF286" s="5"/>
      <c r="AG286" s="5"/>
      <c r="AH286" s="5"/>
      <c r="AJ286" s="5"/>
      <c r="AL286" s="4"/>
      <c r="AM286" s="4"/>
      <c r="AN286" s="4"/>
      <c r="AP286" s="3"/>
      <c r="AU286" s="5"/>
      <c r="AV286" s="5"/>
      <c r="AW286" s="5"/>
      <c r="AX286" s="5"/>
      <c r="AY286" s="5"/>
      <c r="BA286" s="1"/>
      <c r="BB286" s="2"/>
      <c r="BC286" s="2"/>
      <c r="BD286" s="2"/>
      <c r="DF286" s="1"/>
      <c r="DG286" s="2"/>
      <c r="DH286" s="2"/>
      <c r="DI286" s="2"/>
    </row>
    <row r="287" spans="1:113" ht="12.75">
      <c r="A287" s="1">
        <v>3</v>
      </c>
      <c r="B287" s="2">
        <v>490093.91957119416</v>
      </c>
      <c r="C287" s="2">
        <v>322336.0552882098</v>
      </c>
      <c r="D287" s="2">
        <v>33913.152016132386</v>
      </c>
      <c r="F287" s="1">
        <v>3</v>
      </c>
      <c r="G287" s="16">
        <v>2.44</v>
      </c>
      <c r="H287" s="16">
        <f t="shared" si="63"/>
        <v>2.7</v>
      </c>
      <c r="I287" s="16">
        <f t="shared" si="63"/>
        <v>2.9000000000000004</v>
      </c>
      <c r="J287" s="33">
        <v>2.54</v>
      </c>
      <c r="K287" s="33">
        <v>2.82</v>
      </c>
      <c r="L287" s="33">
        <v>3.02</v>
      </c>
      <c r="N287" s="5">
        <f t="shared" si="64"/>
        <v>1244838.5557108333</v>
      </c>
      <c r="O287" s="5">
        <f t="shared" si="64"/>
        <v>908987.6759127516</v>
      </c>
      <c r="P287" s="5">
        <f t="shared" si="64"/>
        <v>102417.71908871981</v>
      </c>
      <c r="R287" s="5">
        <f t="shared" si="65"/>
        <v>1195829.1637537137</v>
      </c>
      <c r="S287" s="5">
        <f t="shared" si="65"/>
        <v>870307.3492781665</v>
      </c>
      <c r="T287" s="5">
        <f t="shared" si="65"/>
        <v>98348.14084678394</v>
      </c>
      <c r="U287" s="5"/>
      <c r="V287" s="5">
        <f t="shared" si="66"/>
        <v>2256243.9507123046</v>
      </c>
      <c r="W287" s="5">
        <f t="shared" si="67"/>
        <v>2164484.653878664</v>
      </c>
      <c r="X287" s="4"/>
      <c r="Y287" s="4"/>
      <c r="Z287" s="4"/>
      <c r="AB287" s="18"/>
      <c r="AC287" s="18"/>
      <c r="AD287" s="18"/>
      <c r="AE287" s="18"/>
      <c r="AF287" s="5"/>
      <c r="AG287" s="5"/>
      <c r="AH287" s="5"/>
      <c r="AI287" s="22"/>
      <c r="AJ287" s="5"/>
      <c r="AL287" s="4"/>
      <c r="AM287" s="4"/>
      <c r="AN287" s="4"/>
      <c r="AP287" s="3"/>
      <c r="AU287" s="5"/>
      <c r="AV287" s="5"/>
      <c r="AW287" s="5"/>
      <c r="AX287" s="5"/>
      <c r="AY287" s="5"/>
      <c r="BA287" s="1"/>
      <c r="BB287" s="2"/>
      <c r="BC287" s="2"/>
      <c r="BD287" s="2"/>
      <c r="DF287" s="1"/>
      <c r="DG287" s="2"/>
      <c r="DH287" s="2"/>
      <c r="DI287" s="2"/>
    </row>
    <row r="288" spans="1:113" ht="12.75">
      <c r="A288" s="1">
        <v>3.5</v>
      </c>
      <c r="B288" s="2">
        <v>6466.696685383271</v>
      </c>
      <c r="C288" s="2">
        <v>0</v>
      </c>
      <c r="D288" s="2">
        <v>0</v>
      </c>
      <c r="F288" s="1">
        <v>3.5</v>
      </c>
      <c r="G288" s="16">
        <v>3.19</v>
      </c>
      <c r="H288" s="16"/>
      <c r="I288" s="16"/>
      <c r="J288" s="33">
        <v>3.32</v>
      </c>
      <c r="K288" s="33"/>
      <c r="L288" s="33"/>
      <c r="N288" s="5">
        <f t="shared" si="64"/>
        <v>21469.43299547246</v>
      </c>
      <c r="O288" s="5">
        <f t="shared" si="64"/>
        <v>0</v>
      </c>
      <c r="P288" s="5">
        <f t="shared" si="64"/>
        <v>0</v>
      </c>
      <c r="R288" s="5">
        <f t="shared" si="65"/>
        <v>20628.762426372636</v>
      </c>
      <c r="S288" s="5">
        <f t="shared" si="65"/>
        <v>0</v>
      </c>
      <c r="T288" s="5">
        <f t="shared" si="65"/>
        <v>0</v>
      </c>
      <c r="U288" s="5"/>
      <c r="V288" s="5">
        <f t="shared" si="66"/>
        <v>21469.43299547246</v>
      </c>
      <c r="W288" s="5">
        <f t="shared" si="67"/>
        <v>20628.762426372636</v>
      </c>
      <c r="X288" s="4"/>
      <c r="Y288" s="4"/>
      <c r="Z288" s="4"/>
      <c r="AB288" s="18"/>
      <c r="AC288" s="18"/>
      <c r="AD288" s="18"/>
      <c r="AE288" s="18"/>
      <c r="AF288" s="5"/>
      <c r="AG288" s="5"/>
      <c r="AH288" s="5"/>
      <c r="AI288" s="22"/>
      <c r="AJ288" s="5"/>
      <c r="AL288" s="4"/>
      <c r="AM288" s="4"/>
      <c r="AN288" s="4"/>
      <c r="AP288" s="3"/>
      <c r="AU288" s="5"/>
      <c r="AV288" s="5"/>
      <c r="AW288" s="5"/>
      <c r="AX288" s="5"/>
      <c r="AY288" s="5"/>
      <c r="BA288" s="1"/>
      <c r="BB288" s="2"/>
      <c r="BC288" s="2"/>
      <c r="BD288" s="2"/>
      <c r="DF288" s="1"/>
      <c r="DG288" s="2"/>
      <c r="DH288" s="2"/>
      <c r="DI288" s="2"/>
    </row>
    <row r="289" spans="1:113" ht="12.75">
      <c r="A289" s="1">
        <v>4</v>
      </c>
      <c r="B289" s="2"/>
      <c r="C289" s="2">
        <v>550145.705204108</v>
      </c>
      <c r="D289" s="2">
        <v>36257.34576847625</v>
      </c>
      <c r="F289" s="1">
        <v>4</v>
      </c>
      <c r="G289" s="16"/>
      <c r="H289" s="16">
        <f aca="true" t="shared" si="68" ref="H289:I304">H185</f>
        <v>3.45</v>
      </c>
      <c r="I289" s="16">
        <f t="shared" si="68"/>
        <v>3.6500000000000004</v>
      </c>
      <c r="J289" s="33"/>
      <c r="K289" s="33">
        <v>3.61</v>
      </c>
      <c r="L289" s="33">
        <v>3.81</v>
      </c>
      <c r="N289" s="5">
        <f t="shared" si="64"/>
        <v>0</v>
      </c>
      <c r="O289" s="5">
        <f t="shared" si="64"/>
        <v>1986025.9957868299</v>
      </c>
      <c r="P289" s="5">
        <f t="shared" si="64"/>
        <v>138140.4873778945</v>
      </c>
      <c r="R289" s="5">
        <f t="shared" si="65"/>
        <v>0</v>
      </c>
      <c r="S289" s="5">
        <f t="shared" si="65"/>
        <v>1898002.6829541728</v>
      </c>
      <c r="T289" s="5">
        <f t="shared" si="65"/>
        <v>132339.31205493832</v>
      </c>
      <c r="U289" s="5"/>
      <c r="V289" s="5">
        <f t="shared" si="66"/>
        <v>2124166.4831647244</v>
      </c>
      <c r="W289" s="5">
        <f t="shared" si="67"/>
        <v>2030341.9950091112</v>
      </c>
      <c r="X289" s="4"/>
      <c r="Y289" s="4"/>
      <c r="Z289" s="4"/>
      <c r="AB289" s="18"/>
      <c r="AC289" s="18"/>
      <c r="AD289" s="18"/>
      <c r="AE289" s="18"/>
      <c r="AF289" s="5"/>
      <c r="AG289" s="5"/>
      <c r="AH289" s="5"/>
      <c r="AI289" s="22"/>
      <c r="AJ289" s="5"/>
      <c r="AL289" s="4"/>
      <c r="AM289" s="4"/>
      <c r="AN289" s="4"/>
      <c r="AP289" s="3"/>
      <c r="AU289" s="5"/>
      <c r="AV289" s="5"/>
      <c r="AW289" s="5"/>
      <c r="AX289" s="5"/>
      <c r="AY289" s="5"/>
      <c r="BA289" s="1"/>
      <c r="BB289" s="2"/>
      <c r="BC289" s="2"/>
      <c r="BD289" s="2"/>
      <c r="DF289" s="1"/>
      <c r="DG289" s="2"/>
      <c r="DH289" s="2"/>
      <c r="DI289" s="2"/>
    </row>
    <row r="290" spans="1:113" ht="12.75">
      <c r="A290" s="1">
        <v>5</v>
      </c>
      <c r="B290" s="2"/>
      <c r="C290" s="2">
        <v>310630.7398153954</v>
      </c>
      <c r="D290" s="2">
        <v>45861.68980346389</v>
      </c>
      <c r="F290" s="1">
        <v>5</v>
      </c>
      <c r="G290" s="16"/>
      <c r="H290" s="16">
        <f t="shared" si="68"/>
        <v>4.2</v>
      </c>
      <c r="I290" s="16">
        <f t="shared" si="68"/>
        <v>4.4</v>
      </c>
      <c r="J290" s="33"/>
      <c r="K290" s="33">
        <v>4.4</v>
      </c>
      <c r="L290" s="33">
        <v>4.6</v>
      </c>
      <c r="N290" s="5">
        <f t="shared" si="64"/>
        <v>0</v>
      </c>
      <c r="O290" s="5">
        <f t="shared" si="64"/>
        <v>1366775.2551877399</v>
      </c>
      <c r="P290" s="5">
        <f t="shared" si="64"/>
        <v>210963.77309593387</v>
      </c>
      <c r="R290" s="5">
        <v>0</v>
      </c>
      <c r="S290" s="5">
        <f aca="true" t="shared" si="69" ref="S290:S307">(B290+C290)*H290</f>
        <v>1304649.1072246607</v>
      </c>
      <c r="T290" s="5">
        <f t="shared" si="65"/>
        <v>201791.43513524113</v>
      </c>
      <c r="U290" s="5"/>
      <c r="V290" s="5">
        <f t="shared" si="66"/>
        <v>1577739.0282836738</v>
      </c>
      <c r="W290" s="5">
        <f t="shared" si="67"/>
        <v>1506440.5423599018</v>
      </c>
      <c r="X290" s="4"/>
      <c r="Y290" s="4"/>
      <c r="Z290" s="4"/>
      <c r="AB290" s="18"/>
      <c r="AC290" s="18"/>
      <c r="AD290" s="18"/>
      <c r="AE290" s="18"/>
      <c r="AF290" s="5"/>
      <c r="AG290" s="5"/>
      <c r="AH290" s="5"/>
      <c r="AI290" s="22"/>
      <c r="AJ290" s="5"/>
      <c r="AL290" s="4"/>
      <c r="AM290" s="4"/>
      <c r="AN290" s="4"/>
      <c r="AP290" s="3"/>
      <c r="AQ290" s="3"/>
      <c r="AR290" s="3"/>
      <c r="AU290" s="5"/>
      <c r="AV290" s="5"/>
      <c r="AW290" s="5"/>
      <c r="AX290" s="5"/>
      <c r="AY290" s="5"/>
      <c r="BA290" s="1"/>
      <c r="BB290" s="2"/>
      <c r="BC290" s="2"/>
      <c r="BD290" s="2"/>
      <c r="DF290" s="1"/>
      <c r="DG290" s="2"/>
      <c r="DH290" s="2"/>
      <c r="DI290" s="2"/>
    </row>
    <row r="291" spans="1:113" ht="12.75">
      <c r="A291" s="1">
        <v>6</v>
      </c>
      <c r="B291" s="2"/>
      <c r="C291" s="2">
        <v>228353.92322292284</v>
      </c>
      <c r="D291" s="2">
        <v>19511.65237892227</v>
      </c>
      <c r="F291" s="1">
        <v>6</v>
      </c>
      <c r="G291" s="16"/>
      <c r="H291" s="16">
        <f t="shared" si="68"/>
        <v>4.95</v>
      </c>
      <c r="I291" s="16">
        <f t="shared" si="68"/>
        <v>5.15</v>
      </c>
      <c r="J291" s="33"/>
      <c r="K291" s="33">
        <v>5.19</v>
      </c>
      <c r="L291" s="33">
        <v>5.39</v>
      </c>
      <c r="N291" s="5">
        <f t="shared" si="64"/>
        <v>0</v>
      </c>
      <c r="O291" s="5">
        <f t="shared" si="64"/>
        <v>1185156.8615269696</v>
      </c>
      <c r="P291" s="5">
        <f t="shared" si="64"/>
        <v>105167.80632239103</v>
      </c>
      <c r="R291" s="5">
        <v>0</v>
      </c>
      <c r="S291" s="5">
        <f t="shared" si="69"/>
        <v>1130351.919953468</v>
      </c>
      <c r="T291" s="5">
        <f t="shared" si="65"/>
        <v>100485.0097514497</v>
      </c>
      <c r="U291" s="5"/>
      <c r="V291" s="5">
        <f>SUM(N291:P291)</f>
        <v>1290324.6678493605</v>
      </c>
      <c r="W291" s="5">
        <f t="shared" si="67"/>
        <v>1230836.9297049178</v>
      </c>
      <c r="X291" s="4"/>
      <c r="Y291" s="4"/>
      <c r="Z291" s="4"/>
      <c r="AB291" s="18"/>
      <c r="AC291" s="18"/>
      <c r="AD291" s="18"/>
      <c r="AE291" s="18"/>
      <c r="AF291" s="5"/>
      <c r="AG291" s="5"/>
      <c r="AH291" s="5"/>
      <c r="AI291" s="22"/>
      <c r="AJ291" s="5"/>
      <c r="AL291" s="4"/>
      <c r="AM291" s="4"/>
      <c r="AN291" s="4"/>
      <c r="AQ291" s="3"/>
      <c r="AR291" s="3"/>
      <c r="AU291" s="5"/>
      <c r="AV291" s="5"/>
      <c r="AW291" s="5"/>
      <c r="AX291" s="5"/>
      <c r="AY291" s="5"/>
      <c r="BA291" s="1"/>
      <c r="BB291" s="2"/>
      <c r="BC291" s="2"/>
      <c r="BD291" s="2"/>
      <c r="DF291" s="1"/>
      <c r="DG291" s="2"/>
      <c r="DH291" s="2"/>
      <c r="DI291" s="2"/>
    </row>
    <row r="292" spans="1:113" ht="12.75">
      <c r="A292" s="1">
        <v>7</v>
      </c>
      <c r="B292" s="2"/>
      <c r="C292" s="2">
        <v>157778.59073869543</v>
      </c>
      <c r="D292" s="2">
        <v>27120.14065627572</v>
      </c>
      <c r="F292" s="1">
        <v>7</v>
      </c>
      <c r="G292" s="16"/>
      <c r="H292" s="16">
        <f t="shared" si="68"/>
        <v>5.7</v>
      </c>
      <c r="I292" s="16">
        <f t="shared" si="68"/>
        <v>5.9</v>
      </c>
      <c r="J292" s="33"/>
      <c r="K292" s="33">
        <v>5.98</v>
      </c>
      <c r="L292" s="33">
        <v>6.18</v>
      </c>
      <c r="N292" s="5">
        <f t="shared" si="64"/>
        <v>0</v>
      </c>
      <c r="O292" s="5">
        <f t="shared" si="64"/>
        <v>943515.9726173987</v>
      </c>
      <c r="P292" s="5">
        <f t="shared" si="64"/>
        <v>167602.46925578394</v>
      </c>
      <c r="R292" s="5">
        <v>0</v>
      </c>
      <c r="S292" s="5">
        <f t="shared" si="69"/>
        <v>899337.9672105641</v>
      </c>
      <c r="T292" s="5">
        <f t="shared" si="65"/>
        <v>160008.82987202675</v>
      </c>
      <c r="U292" s="5"/>
      <c r="V292" s="5">
        <f t="shared" si="66"/>
        <v>1111118.4418731825</v>
      </c>
      <c r="W292" s="5">
        <f t="shared" si="67"/>
        <v>1059346.7970825909</v>
      </c>
      <c r="X292" s="4"/>
      <c r="Y292" s="4"/>
      <c r="Z292" s="4"/>
      <c r="AB292" s="18"/>
      <c r="AC292" s="18"/>
      <c r="AD292" s="18"/>
      <c r="AE292" s="18"/>
      <c r="AF292" s="5"/>
      <c r="AG292" s="5"/>
      <c r="AH292" s="5"/>
      <c r="AJ292" s="5"/>
      <c r="AL292" s="4"/>
      <c r="AM292" s="4"/>
      <c r="AN292" s="4"/>
      <c r="AQ292" s="3"/>
      <c r="AR292" s="3"/>
      <c r="AU292" s="5"/>
      <c r="AV292" s="5"/>
      <c r="AW292" s="5"/>
      <c r="AX292" s="5"/>
      <c r="AY292" s="5"/>
      <c r="BA292" s="1"/>
      <c r="BB292" s="2"/>
      <c r="BC292" s="2"/>
      <c r="BD292" s="2"/>
      <c r="DF292" s="1"/>
      <c r="DG292" s="2"/>
      <c r="DH292" s="2"/>
      <c r="DI292" s="2"/>
    </row>
    <row r="293" spans="1:113" ht="12.75">
      <c r="A293" s="1">
        <v>8</v>
      </c>
      <c r="B293" s="2"/>
      <c r="C293" s="2">
        <v>178441.55460333277</v>
      </c>
      <c r="D293" s="2">
        <v>23005.47994816021</v>
      </c>
      <c r="F293" s="1">
        <v>8</v>
      </c>
      <c r="G293" s="16"/>
      <c r="H293" s="16">
        <f t="shared" si="68"/>
        <v>6.45</v>
      </c>
      <c r="I293" s="16">
        <f t="shared" si="68"/>
        <v>6.65</v>
      </c>
      <c r="J293" s="33"/>
      <c r="K293" s="33">
        <v>6.77</v>
      </c>
      <c r="L293" s="33">
        <v>6.97</v>
      </c>
      <c r="M293" s="4"/>
      <c r="N293" s="5">
        <f t="shared" si="64"/>
        <v>0</v>
      </c>
      <c r="O293" s="5">
        <f t="shared" si="64"/>
        <v>1208049.3246645627</v>
      </c>
      <c r="P293" s="5">
        <f t="shared" si="64"/>
        <v>160348.19523867665</v>
      </c>
      <c r="R293" s="5">
        <v>0</v>
      </c>
      <c r="S293" s="5">
        <f t="shared" si="69"/>
        <v>1150948.0271914965</v>
      </c>
      <c r="T293" s="5">
        <f t="shared" si="65"/>
        <v>152986.4416552654</v>
      </c>
      <c r="U293" s="5"/>
      <c r="V293" s="5">
        <f t="shared" si="66"/>
        <v>1368397.5199032393</v>
      </c>
      <c r="W293" s="5">
        <f t="shared" si="67"/>
        <v>1303934.4688467619</v>
      </c>
      <c r="X293" s="4"/>
      <c r="Y293" s="4"/>
      <c r="Z293" s="4"/>
      <c r="AB293" s="18"/>
      <c r="AC293" s="18"/>
      <c r="AD293" s="18"/>
      <c r="AE293" s="18"/>
      <c r="AF293" s="5"/>
      <c r="AG293" s="5"/>
      <c r="AH293" s="5"/>
      <c r="AJ293" s="5"/>
      <c r="AL293" s="4"/>
      <c r="AM293" s="4"/>
      <c r="AN293" s="4"/>
      <c r="AQ293" s="3"/>
      <c r="AR293" s="3"/>
      <c r="AU293" s="5"/>
      <c r="AV293" s="5"/>
      <c r="AW293" s="5"/>
      <c r="AX293" s="5"/>
      <c r="AY293" s="5"/>
      <c r="BA293" s="1"/>
      <c r="BB293" s="2"/>
      <c r="BC293" s="2"/>
      <c r="BD293" s="2"/>
      <c r="DF293" s="1"/>
      <c r="DG293" s="2"/>
      <c r="DH293" s="2"/>
      <c r="DI293" s="2"/>
    </row>
    <row r="294" spans="1:113" ht="12.75">
      <c r="A294" s="1">
        <v>12</v>
      </c>
      <c r="B294" s="2"/>
      <c r="C294" s="2">
        <v>330349.6514948547</v>
      </c>
      <c r="D294" s="2">
        <v>79117.92070249635</v>
      </c>
      <c r="F294" s="1">
        <v>12</v>
      </c>
      <c r="G294" s="16"/>
      <c r="H294" s="16">
        <f t="shared" si="68"/>
        <v>8.05</v>
      </c>
      <c r="I294" s="16">
        <f t="shared" si="68"/>
        <v>8.25</v>
      </c>
      <c r="K294" s="33">
        <v>8.44</v>
      </c>
      <c r="L294" s="33">
        <v>8.64</v>
      </c>
      <c r="N294" s="5">
        <f t="shared" si="64"/>
        <v>0</v>
      </c>
      <c r="O294" s="5">
        <f t="shared" si="64"/>
        <v>2788151.0586165735</v>
      </c>
      <c r="P294" s="5">
        <f t="shared" si="64"/>
        <v>683578.8348695686</v>
      </c>
      <c r="R294" s="5">
        <v>0</v>
      </c>
      <c r="S294" s="5">
        <f t="shared" si="69"/>
        <v>2659314.6945335804</v>
      </c>
      <c r="T294" s="5">
        <f t="shared" si="65"/>
        <v>652722.845795595</v>
      </c>
      <c r="U294" s="5"/>
      <c r="V294" s="5">
        <f t="shared" si="66"/>
        <v>3471729.893486142</v>
      </c>
      <c r="W294" s="5">
        <f t="shared" si="67"/>
        <v>3312037.5403291755</v>
      </c>
      <c r="X294" s="4"/>
      <c r="Y294" s="4"/>
      <c r="Z294" s="4"/>
      <c r="AB294" s="18"/>
      <c r="AC294" s="18"/>
      <c r="AD294" s="18"/>
      <c r="AE294" s="18"/>
      <c r="AF294" s="5"/>
      <c r="AG294" s="5"/>
      <c r="AH294" s="5"/>
      <c r="AJ294" s="5"/>
      <c r="AL294" s="4"/>
      <c r="AM294" s="4"/>
      <c r="AN294" s="4"/>
      <c r="AQ294" s="3"/>
      <c r="AR294" s="3"/>
      <c r="AU294" s="5"/>
      <c r="AV294" s="5"/>
      <c r="AW294" s="5"/>
      <c r="AX294" s="5"/>
      <c r="AY294" s="5"/>
      <c r="BA294" s="1"/>
      <c r="BB294" s="2"/>
      <c r="BC294" s="2"/>
      <c r="BD294" s="2"/>
      <c r="DF294" s="1"/>
      <c r="DG294" s="2"/>
      <c r="DH294" s="2"/>
      <c r="DI294" s="2"/>
    </row>
    <row r="295" spans="1:113" ht="12.75">
      <c r="A295" s="1">
        <v>16</v>
      </c>
      <c r="B295" s="2"/>
      <c r="C295" s="2">
        <v>172539.81111636895</v>
      </c>
      <c r="D295" s="2">
        <v>57425.97488735191</v>
      </c>
      <c r="F295" s="1">
        <v>16</v>
      </c>
      <c r="G295" s="16"/>
      <c r="H295" s="16">
        <f t="shared" si="68"/>
        <v>9.65</v>
      </c>
      <c r="I295" s="16">
        <f t="shared" si="68"/>
        <v>9.85</v>
      </c>
      <c r="J295" s="33"/>
      <c r="K295" s="33">
        <v>10.11</v>
      </c>
      <c r="L295" s="33">
        <v>10.31</v>
      </c>
      <c r="M295" s="4"/>
      <c r="N295" s="5">
        <f t="shared" si="64"/>
        <v>0</v>
      </c>
      <c r="O295" s="5">
        <f t="shared" si="64"/>
        <v>1744377.49038649</v>
      </c>
      <c r="P295" s="5">
        <f t="shared" si="64"/>
        <v>592061.8010885982</v>
      </c>
      <c r="R295" s="5">
        <v>0</v>
      </c>
      <c r="S295" s="5">
        <f t="shared" si="69"/>
        <v>1665009.1772729603</v>
      </c>
      <c r="T295" s="5">
        <f t="shared" si="65"/>
        <v>565645.8526404164</v>
      </c>
      <c r="U295" s="5"/>
      <c r="V295" s="5">
        <f t="shared" si="66"/>
        <v>2336439.2914750883</v>
      </c>
      <c r="W295" s="5">
        <f t="shared" si="67"/>
        <v>2230655.0299133766</v>
      </c>
      <c r="X295" s="4"/>
      <c r="Y295" s="4"/>
      <c r="Z295" s="4"/>
      <c r="AB295" s="18"/>
      <c r="AC295" s="18"/>
      <c r="AD295" s="18"/>
      <c r="AE295" s="18"/>
      <c r="AF295" s="5"/>
      <c r="AG295" s="5"/>
      <c r="AH295" s="5"/>
      <c r="AJ295" s="5"/>
      <c r="AL295" s="4"/>
      <c r="AM295" s="4"/>
      <c r="AN295" s="4"/>
      <c r="AQ295" s="3"/>
      <c r="AR295" s="3"/>
      <c r="AU295" s="5"/>
      <c r="AV295" s="5"/>
      <c r="AW295" s="5"/>
      <c r="AX295" s="5"/>
      <c r="AY295" s="5"/>
      <c r="BA295" s="1"/>
      <c r="BB295" s="2"/>
      <c r="BC295" s="2"/>
      <c r="BD295" s="2"/>
      <c r="DF295" s="1"/>
      <c r="DG295" s="2"/>
      <c r="DH295" s="2"/>
      <c r="DI295" s="2"/>
    </row>
    <row r="296" spans="1:113" ht="12.75">
      <c r="A296" s="1">
        <v>20</v>
      </c>
      <c r="B296" s="2"/>
      <c r="C296" s="2">
        <v>86903.25066456883</v>
      </c>
      <c r="D296" s="2">
        <v>39134.61683777791</v>
      </c>
      <c r="F296" s="1">
        <v>20</v>
      </c>
      <c r="G296" s="16"/>
      <c r="H296" s="16">
        <f t="shared" si="68"/>
        <v>11.25</v>
      </c>
      <c r="I296" s="16">
        <f t="shared" si="68"/>
        <v>11.45</v>
      </c>
      <c r="J296" s="33"/>
      <c r="K296" s="33">
        <v>11.78</v>
      </c>
      <c r="L296" s="33">
        <v>11.98</v>
      </c>
      <c r="M296" s="4"/>
      <c r="N296" s="5">
        <f t="shared" si="64"/>
        <v>0</v>
      </c>
      <c r="O296" s="5">
        <f t="shared" si="64"/>
        <v>1023720.2928286208</v>
      </c>
      <c r="P296" s="5">
        <f t="shared" si="64"/>
        <v>468832.7097165794</v>
      </c>
      <c r="R296" s="5">
        <v>0</v>
      </c>
      <c r="S296" s="5">
        <f t="shared" si="69"/>
        <v>977661.5699763993</v>
      </c>
      <c r="T296" s="5">
        <f t="shared" si="65"/>
        <v>448091.36279255705</v>
      </c>
      <c r="U296" s="5"/>
      <c r="V296" s="5">
        <f t="shared" si="66"/>
        <v>1492553.0025452003</v>
      </c>
      <c r="W296" s="5">
        <f t="shared" si="67"/>
        <v>1425752.9327689563</v>
      </c>
      <c r="X296" s="4"/>
      <c r="Y296" s="4"/>
      <c r="Z296" s="4"/>
      <c r="AB296" s="18"/>
      <c r="AC296" s="18"/>
      <c r="AD296" s="18"/>
      <c r="AE296" s="18"/>
      <c r="AF296" s="5"/>
      <c r="AG296" s="5"/>
      <c r="AH296" s="5"/>
      <c r="AJ296" s="5"/>
      <c r="AL296" s="4"/>
      <c r="AM296" s="4"/>
      <c r="AN296" s="4"/>
      <c r="AQ296" s="3"/>
      <c r="AR296" s="3"/>
      <c r="AU296" s="5"/>
      <c r="AV296" s="5"/>
      <c r="AW296" s="5"/>
      <c r="AX296" s="5"/>
      <c r="AY296" s="5"/>
      <c r="BA296" s="1"/>
      <c r="BB296" s="2"/>
      <c r="BC296" s="2"/>
      <c r="BD296" s="2"/>
      <c r="DF296" s="1"/>
      <c r="DG296" s="2"/>
      <c r="DH296" s="2"/>
      <c r="DI296" s="2"/>
    </row>
    <row r="297" spans="1:113" ht="12.75">
      <c r="A297" s="1">
        <v>24</v>
      </c>
      <c r="B297" s="2"/>
      <c r="C297" s="2">
        <v>93665.24697758156</v>
      </c>
      <c r="D297" s="2">
        <v>43056.31920782495</v>
      </c>
      <c r="F297" s="1">
        <v>24</v>
      </c>
      <c r="G297" s="16"/>
      <c r="H297" s="16">
        <f t="shared" si="68"/>
        <v>12.85</v>
      </c>
      <c r="I297" s="16">
        <f t="shared" si="68"/>
        <v>13.049999999999999</v>
      </c>
      <c r="J297" s="33"/>
      <c r="K297" s="33">
        <v>13.45</v>
      </c>
      <c r="L297" s="33">
        <v>13.65</v>
      </c>
      <c r="M297" s="4"/>
      <c r="N297" s="5">
        <f t="shared" si="64"/>
        <v>0</v>
      </c>
      <c r="O297" s="5">
        <f t="shared" si="64"/>
        <v>1259797.5718484719</v>
      </c>
      <c r="P297" s="5">
        <f t="shared" si="64"/>
        <v>587718.7571868106</v>
      </c>
      <c r="R297" s="5">
        <v>0</v>
      </c>
      <c r="S297" s="5">
        <f t="shared" si="69"/>
        <v>1203598.423661923</v>
      </c>
      <c r="T297" s="5">
        <f t="shared" si="65"/>
        <v>561884.9656621155</v>
      </c>
      <c r="U297" s="5"/>
      <c r="V297" s="5">
        <f t="shared" si="66"/>
        <v>1847516.3290352826</v>
      </c>
      <c r="W297" s="5">
        <f t="shared" si="67"/>
        <v>1765483.3893240385</v>
      </c>
      <c r="X297" s="4"/>
      <c r="Y297" s="4"/>
      <c r="Z297" s="4"/>
      <c r="AB297" s="18"/>
      <c r="AC297" s="18"/>
      <c r="AD297" s="18"/>
      <c r="AE297" s="18"/>
      <c r="AF297" s="5"/>
      <c r="AG297" s="5"/>
      <c r="AH297" s="5"/>
      <c r="AJ297" s="5"/>
      <c r="AL297" s="4"/>
      <c r="AM297" s="4"/>
      <c r="AN297" s="4"/>
      <c r="AQ297" s="3"/>
      <c r="AR297" s="3"/>
      <c r="AU297" s="5"/>
      <c r="AV297" s="5"/>
      <c r="AW297" s="5"/>
      <c r="AX297" s="5"/>
      <c r="AY297" s="5"/>
      <c r="BA297" s="1"/>
      <c r="BB297" s="2"/>
      <c r="BC297" s="2"/>
      <c r="BD297" s="2"/>
      <c r="DF297" s="1"/>
      <c r="DG297" s="2"/>
      <c r="DH297" s="2"/>
      <c r="DI297" s="2"/>
    </row>
    <row r="298" spans="1:113" ht="12.75">
      <c r="A298" s="1">
        <v>28</v>
      </c>
      <c r="B298" s="2"/>
      <c r="C298" s="2">
        <v>53824.80918956288</v>
      </c>
      <c r="D298" s="2">
        <v>19656.581989141767</v>
      </c>
      <c r="F298" s="1">
        <v>28</v>
      </c>
      <c r="G298" s="16"/>
      <c r="H298" s="16">
        <f t="shared" si="68"/>
        <v>14.45</v>
      </c>
      <c r="I298" s="16">
        <f t="shared" si="68"/>
        <v>14.649999999999999</v>
      </c>
      <c r="J298" s="33"/>
      <c r="K298" s="33">
        <v>15.12</v>
      </c>
      <c r="L298" s="33">
        <v>15.32</v>
      </c>
      <c r="M298" s="4"/>
      <c r="N298" s="5">
        <f t="shared" si="64"/>
        <v>0</v>
      </c>
      <c r="O298" s="5">
        <f t="shared" si="64"/>
        <v>813831.1149461907</v>
      </c>
      <c r="P298" s="5">
        <f t="shared" si="64"/>
        <v>301138.83607365185</v>
      </c>
      <c r="R298" s="5">
        <v>0</v>
      </c>
      <c r="S298" s="5">
        <f t="shared" si="69"/>
        <v>777768.4927891836</v>
      </c>
      <c r="T298" s="5">
        <f t="shared" si="65"/>
        <v>287968.92614092684</v>
      </c>
      <c r="U298" s="5"/>
      <c r="V298" s="5">
        <f t="shared" si="66"/>
        <v>1114969.9510198426</v>
      </c>
      <c r="W298" s="5">
        <f t="shared" si="67"/>
        <v>1065737.4189301105</v>
      </c>
      <c r="X298" s="4"/>
      <c r="Y298" s="4"/>
      <c r="Z298" s="4"/>
      <c r="AB298" s="18"/>
      <c r="AC298" s="18"/>
      <c r="AD298" s="18"/>
      <c r="AE298" s="18"/>
      <c r="AF298" s="5"/>
      <c r="AG298" s="5"/>
      <c r="AH298" s="5"/>
      <c r="AJ298" s="5"/>
      <c r="AL298" s="4"/>
      <c r="AM298" s="4"/>
      <c r="AN298" s="4"/>
      <c r="AQ298" s="3"/>
      <c r="AR298" s="3"/>
      <c r="AU298" s="5"/>
      <c r="AV298" s="5"/>
      <c r="AW298" s="5"/>
      <c r="AX298" s="5"/>
      <c r="AY298" s="5"/>
      <c r="BA298" s="1"/>
      <c r="BB298" s="2"/>
      <c r="BC298" s="2"/>
      <c r="BD298" s="2"/>
      <c r="DF298" s="1"/>
      <c r="DG298" s="2"/>
      <c r="DH298" s="2"/>
      <c r="DI298" s="2"/>
    </row>
    <row r="299" spans="1:113" ht="12.75">
      <c r="A299" s="1">
        <v>32</v>
      </c>
      <c r="B299" s="2"/>
      <c r="C299" s="2">
        <v>48888.207313969295</v>
      </c>
      <c r="D299" s="2">
        <v>17748.672625797353</v>
      </c>
      <c r="F299" s="1">
        <v>32</v>
      </c>
      <c r="G299" s="16"/>
      <c r="H299" s="16">
        <f t="shared" si="68"/>
        <v>16.05</v>
      </c>
      <c r="I299" s="16">
        <f t="shared" si="68"/>
        <v>16.25</v>
      </c>
      <c r="J299" s="33"/>
      <c r="K299" s="33">
        <v>16.79</v>
      </c>
      <c r="L299" s="33">
        <v>16.99</v>
      </c>
      <c r="M299" s="4"/>
      <c r="N299" s="5">
        <f t="shared" si="64"/>
        <v>0</v>
      </c>
      <c r="O299" s="5">
        <f t="shared" si="64"/>
        <v>820833.0008015444</v>
      </c>
      <c r="P299" s="5">
        <f t="shared" si="64"/>
        <v>301549.947912297</v>
      </c>
      <c r="R299" s="5">
        <v>0</v>
      </c>
      <c r="S299" s="5">
        <f t="shared" si="69"/>
        <v>784655.7273892072</v>
      </c>
      <c r="T299" s="5">
        <f t="shared" si="65"/>
        <v>288415.930169207</v>
      </c>
      <c r="U299" s="5"/>
      <c r="V299" s="5">
        <f t="shared" si="66"/>
        <v>1122382.9487138414</v>
      </c>
      <c r="W299" s="5">
        <f t="shared" si="67"/>
        <v>1073071.6575584142</v>
      </c>
      <c r="X299" s="4"/>
      <c r="Y299" s="4"/>
      <c r="Z299" s="4"/>
      <c r="AB299" s="18"/>
      <c r="AC299" s="18"/>
      <c r="AD299" s="18"/>
      <c r="AE299" s="18"/>
      <c r="AF299" s="5"/>
      <c r="AG299" s="5"/>
      <c r="AH299" s="5"/>
      <c r="AJ299" s="5"/>
      <c r="AL299" s="4"/>
      <c r="AM299" s="4"/>
      <c r="AN299" s="4"/>
      <c r="AQ299" s="3"/>
      <c r="AR299" s="3"/>
      <c r="AU299" s="5"/>
      <c r="AV299" s="5"/>
      <c r="AW299" s="5"/>
      <c r="AX299" s="5"/>
      <c r="AY299" s="5"/>
      <c r="BA299" s="1"/>
      <c r="BB299" s="2"/>
      <c r="BC299" s="2"/>
      <c r="BD299" s="2"/>
      <c r="DF299" s="1"/>
      <c r="DG299" s="2"/>
      <c r="DH299" s="2"/>
      <c r="DI299" s="2"/>
    </row>
    <row r="300" spans="1:113" ht="12.75">
      <c r="A300" s="1">
        <v>36</v>
      </c>
      <c r="B300" s="2"/>
      <c r="C300" s="2">
        <v>32497.61179229003</v>
      </c>
      <c r="D300" s="2">
        <v>23382.709034352934</v>
      </c>
      <c r="F300" s="1">
        <v>36</v>
      </c>
      <c r="G300" s="16"/>
      <c r="H300" s="16">
        <f t="shared" si="68"/>
        <v>17.65</v>
      </c>
      <c r="I300" s="16">
        <f t="shared" si="68"/>
        <v>17.849999999999998</v>
      </c>
      <c r="J300" s="33"/>
      <c r="K300" s="33">
        <v>18.46</v>
      </c>
      <c r="L300" s="33">
        <v>18.66</v>
      </c>
      <c r="M300" s="4"/>
      <c r="N300" s="5">
        <f t="shared" si="64"/>
        <v>0</v>
      </c>
      <c r="O300" s="5">
        <f t="shared" si="64"/>
        <v>599905.913685674</v>
      </c>
      <c r="P300" s="5">
        <f t="shared" si="64"/>
        <v>436321.35058102576</v>
      </c>
      <c r="R300" s="5">
        <v>0</v>
      </c>
      <c r="S300" s="5">
        <f t="shared" si="69"/>
        <v>573582.848133919</v>
      </c>
      <c r="T300" s="5">
        <f t="shared" si="65"/>
        <v>417381.3562631998</v>
      </c>
      <c r="U300" s="5"/>
      <c r="V300" s="5">
        <f t="shared" si="66"/>
        <v>1036227.2642666998</v>
      </c>
      <c r="W300" s="5">
        <f t="shared" si="67"/>
        <v>990964.2043971188</v>
      </c>
      <c r="X300" s="4"/>
      <c r="Y300" s="4"/>
      <c r="Z300" s="4"/>
      <c r="AB300" s="18"/>
      <c r="AC300" s="18"/>
      <c r="AD300" s="18"/>
      <c r="AE300" s="18"/>
      <c r="AF300" s="5"/>
      <c r="AG300" s="5"/>
      <c r="AH300" s="5"/>
      <c r="AJ300" s="5"/>
      <c r="AL300" s="4"/>
      <c r="AM300" s="4"/>
      <c r="AN300" s="4"/>
      <c r="AQ300" s="3"/>
      <c r="AR300" s="3"/>
      <c r="AU300" s="5"/>
      <c r="AV300" s="5"/>
      <c r="AW300" s="5"/>
      <c r="AX300" s="5"/>
      <c r="AY300" s="5"/>
      <c r="BA300" s="1"/>
      <c r="BB300" s="1"/>
      <c r="BC300" s="1"/>
      <c r="BD300" s="1"/>
      <c r="DF300" s="1"/>
      <c r="DG300" s="2"/>
      <c r="DH300" s="2"/>
      <c r="DI300" s="2"/>
    </row>
    <row r="301" spans="1:113" ht="12.75">
      <c r="A301" s="1">
        <v>40</v>
      </c>
      <c r="B301" s="2"/>
      <c r="C301" s="2">
        <v>33904.14452175227</v>
      </c>
      <c r="D301" s="2">
        <v>15746.762052271994</v>
      </c>
      <c r="F301" s="1">
        <v>40</v>
      </c>
      <c r="G301" s="16"/>
      <c r="H301" s="16">
        <f t="shared" si="68"/>
        <v>19.25</v>
      </c>
      <c r="I301" s="16">
        <f t="shared" si="68"/>
        <v>19.45</v>
      </c>
      <c r="J301" s="33"/>
      <c r="K301" s="33">
        <v>20.13</v>
      </c>
      <c r="L301" s="33">
        <v>20.33</v>
      </c>
      <c r="M301" s="4"/>
      <c r="N301" s="5">
        <f t="shared" si="64"/>
        <v>0</v>
      </c>
      <c r="O301" s="5">
        <f t="shared" si="64"/>
        <v>682490.4292228732</v>
      </c>
      <c r="P301" s="5">
        <f t="shared" si="64"/>
        <v>320131.6725226896</v>
      </c>
      <c r="R301" s="5">
        <v>0</v>
      </c>
      <c r="S301" s="5">
        <f t="shared" si="69"/>
        <v>652654.7820437312</v>
      </c>
      <c r="T301" s="5">
        <f t="shared" si="65"/>
        <v>306274.5219166903</v>
      </c>
      <c r="U301" s="5"/>
      <c r="V301" s="5">
        <f t="shared" si="66"/>
        <v>1002622.1017455629</v>
      </c>
      <c r="W301" s="5">
        <f t="shared" si="67"/>
        <v>958929.3039604215</v>
      </c>
      <c r="X301" s="4"/>
      <c r="Y301" s="4"/>
      <c r="Z301" s="4"/>
      <c r="AB301" s="18"/>
      <c r="AC301" s="18"/>
      <c r="AD301" s="18"/>
      <c r="AE301" s="18"/>
      <c r="AF301" s="5"/>
      <c r="AG301" s="5"/>
      <c r="AH301" s="5"/>
      <c r="AJ301" s="5"/>
      <c r="AL301" s="4"/>
      <c r="AM301" s="4"/>
      <c r="AN301" s="4"/>
      <c r="AQ301" s="3"/>
      <c r="AR301" s="3"/>
      <c r="AU301" s="5"/>
      <c r="AV301" s="5"/>
      <c r="AW301" s="5"/>
      <c r="AX301" s="5"/>
      <c r="AY301" s="5"/>
      <c r="BA301" s="9"/>
      <c r="BB301" s="2"/>
      <c r="BC301" s="2"/>
      <c r="BD301" s="2"/>
      <c r="DF301" s="1"/>
      <c r="DG301" s="2"/>
      <c r="DH301" s="2"/>
      <c r="DI301" s="2"/>
    </row>
    <row r="302" spans="1:113" ht="12.75">
      <c r="A302" s="1">
        <v>44</v>
      </c>
      <c r="B302" s="2"/>
      <c r="C302" s="2">
        <v>27043.01162543448</v>
      </c>
      <c r="D302" s="2">
        <v>19837.579111542047</v>
      </c>
      <c r="F302" s="1">
        <v>44</v>
      </c>
      <c r="G302" s="16"/>
      <c r="H302" s="16">
        <f t="shared" si="68"/>
        <v>20.85</v>
      </c>
      <c r="I302" s="16">
        <f t="shared" si="68"/>
        <v>21.05</v>
      </c>
      <c r="J302" s="33"/>
      <c r="K302" s="33">
        <v>21.8</v>
      </c>
      <c r="L302" s="33">
        <v>22</v>
      </c>
      <c r="M302" s="4"/>
      <c r="N302" s="5">
        <f t="shared" si="64"/>
        <v>0</v>
      </c>
      <c r="O302" s="5">
        <f t="shared" si="64"/>
        <v>589537.6534344717</v>
      </c>
      <c r="P302" s="5">
        <f t="shared" si="64"/>
        <v>436426.74045392504</v>
      </c>
      <c r="R302" s="5">
        <v>0</v>
      </c>
      <c r="S302" s="5">
        <f t="shared" si="69"/>
        <v>563846.7923903089</v>
      </c>
      <c r="T302" s="5">
        <f aca="true" t="shared" si="70" ref="T302:T307">D302*I302</f>
        <v>417581.0402979601</v>
      </c>
      <c r="U302" s="5"/>
      <c r="V302" s="5">
        <f t="shared" si="66"/>
        <v>1025964.3938883967</v>
      </c>
      <c r="W302" s="5">
        <f t="shared" si="67"/>
        <v>981427.832688269</v>
      </c>
      <c r="X302" s="4"/>
      <c r="Y302" s="4"/>
      <c r="Z302" s="4"/>
      <c r="AB302" s="18"/>
      <c r="AC302" s="18"/>
      <c r="AD302" s="18"/>
      <c r="AE302" s="18"/>
      <c r="AF302" s="5"/>
      <c r="AG302" s="5"/>
      <c r="AH302" s="5"/>
      <c r="AJ302" s="5"/>
      <c r="AL302" s="4"/>
      <c r="AM302" s="4"/>
      <c r="AN302" s="4"/>
      <c r="AQ302" s="3"/>
      <c r="AR302" s="3"/>
      <c r="AU302" s="5"/>
      <c r="AV302" s="5"/>
      <c r="AW302" s="5"/>
      <c r="AX302" s="5"/>
      <c r="AY302" s="5"/>
      <c r="DF302" s="1"/>
      <c r="DG302" s="2"/>
      <c r="DH302" s="2"/>
      <c r="DI302" s="2"/>
    </row>
    <row r="303" spans="1:113" ht="12.75">
      <c r="A303" s="1">
        <v>48</v>
      </c>
      <c r="B303" s="2"/>
      <c r="C303" s="2">
        <v>31657.570132821875</v>
      </c>
      <c r="D303" s="2">
        <v>11086.974593021227</v>
      </c>
      <c r="F303" s="1">
        <v>48</v>
      </c>
      <c r="G303" s="16"/>
      <c r="H303" s="16">
        <f t="shared" si="68"/>
        <v>22.45</v>
      </c>
      <c r="I303" s="16">
        <f t="shared" si="68"/>
        <v>22.65</v>
      </c>
      <c r="J303" s="33"/>
      <c r="K303" s="33">
        <v>23.47</v>
      </c>
      <c r="L303" s="33">
        <v>23.67</v>
      </c>
      <c r="M303" s="4"/>
      <c r="N303" s="5">
        <f t="shared" si="64"/>
        <v>0</v>
      </c>
      <c r="O303" s="5">
        <f t="shared" si="64"/>
        <v>743003.1710173293</v>
      </c>
      <c r="P303" s="5">
        <f t="shared" si="64"/>
        <v>262428.68861681246</v>
      </c>
      <c r="R303" s="5">
        <v>0</v>
      </c>
      <c r="S303" s="5">
        <f t="shared" si="69"/>
        <v>710712.4494818511</v>
      </c>
      <c r="T303" s="5">
        <f t="shared" si="70"/>
        <v>251119.97453193075</v>
      </c>
      <c r="U303" s="5"/>
      <c r="V303" s="5">
        <f t="shared" si="66"/>
        <v>1005431.8596341418</v>
      </c>
      <c r="W303" s="5">
        <f t="shared" si="67"/>
        <v>961832.4240137818</v>
      </c>
      <c r="X303" s="4"/>
      <c r="Y303" s="4"/>
      <c r="Z303" s="4"/>
      <c r="AB303" s="18"/>
      <c r="AC303" s="18"/>
      <c r="AD303" s="18"/>
      <c r="AE303" s="18"/>
      <c r="AF303" s="5"/>
      <c r="AG303" s="5"/>
      <c r="AH303" s="5"/>
      <c r="AJ303" s="5"/>
      <c r="AL303" s="4"/>
      <c r="AM303" s="4"/>
      <c r="AN303" s="4"/>
      <c r="AQ303" s="3"/>
      <c r="AR303" s="3"/>
      <c r="AU303" s="5"/>
      <c r="AV303" s="5"/>
      <c r="AW303" s="5"/>
      <c r="AX303" s="5"/>
      <c r="AY303" s="5"/>
      <c r="DF303" s="1"/>
      <c r="DG303" s="2"/>
      <c r="DH303" s="2"/>
      <c r="DI303" s="2"/>
    </row>
    <row r="304" spans="1:113" ht="12.75">
      <c r="A304" s="1">
        <v>52</v>
      </c>
      <c r="B304" s="2"/>
      <c r="C304" s="2">
        <v>27171.09788685592</v>
      </c>
      <c r="D304" s="2">
        <v>3833.3776561830946</v>
      </c>
      <c r="F304" s="1">
        <v>52</v>
      </c>
      <c r="G304" s="16"/>
      <c r="H304" s="16">
        <f t="shared" si="68"/>
        <v>24.05</v>
      </c>
      <c r="I304" s="16">
        <f t="shared" si="68"/>
        <v>24.25</v>
      </c>
      <c r="J304" s="33"/>
      <c r="K304" s="33">
        <v>25.14</v>
      </c>
      <c r="L304" s="33">
        <v>25.34</v>
      </c>
      <c r="M304" s="4"/>
      <c r="N304" s="5">
        <f t="shared" si="64"/>
        <v>0</v>
      </c>
      <c r="O304" s="5">
        <f t="shared" si="64"/>
        <v>683081.4008755579</v>
      </c>
      <c r="P304" s="5">
        <f t="shared" si="64"/>
        <v>97137.78980767961</v>
      </c>
      <c r="R304" s="5">
        <v>0</v>
      </c>
      <c r="S304" s="5">
        <f t="shared" si="69"/>
        <v>653464.9041788849</v>
      </c>
      <c r="T304" s="5">
        <f t="shared" si="70"/>
        <v>92959.40816244004</v>
      </c>
      <c r="U304" s="5"/>
      <c r="V304" s="5">
        <f t="shared" si="66"/>
        <v>780219.1906832375</v>
      </c>
      <c r="W304" s="5">
        <f t="shared" si="67"/>
        <v>746424.312341325</v>
      </c>
      <c r="X304" s="4"/>
      <c r="Y304" s="4"/>
      <c r="Z304" s="4"/>
      <c r="AB304" s="18"/>
      <c r="AC304" s="18"/>
      <c r="AD304" s="18"/>
      <c r="AE304" s="18"/>
      <c r="AF304" s="5"/>
      <c r="AG304" s="5"/>
      <c r="AH304" s="5"/>
      <c r="AJ304" s="5"/>
      <c r="AL304" s="4"/>
      <c r="AM304" s="4"/>
      <c r="AN304" s="4"/>
      <c r="AQ304" s="3"/>
      <c r="AR304" s="3"/>
      <c r="AU304" s="5"/>
      <c r="AV304" s="5"/>
      <c r="AW304" s="5"/>
      <c r="AX304" s="5"/>
      <c r="AY304" s="5"/>
      <c r="DF304" s="1"/>
      <c r="DG304" s="2"/>
      <c r="DH304" s="2"/>
      <c r="DI304" s="2"/>
    </row>
    <row r="305" spans="1:113" ht="12.75">
      <c r="A305" s="1">
        <v>56</v>
      </c>
      <c r="B305" s="2"/>
      <c r="C305" s="2">
        <v>25404.660879216295</v>
      </c>
      <c r="D305" s="2">
        <v>16291.767473856615</v>
      </c>
      <c r="F305" s="1">
        <v>56</v>
      </c>
      <c r="G305" s="16"/>
      <c r="H305" s="16">
        <f aca="true" t="shared" si="71" ref="H305:I307">H201</f>
        <v>25.65</v>
      </c>
      <c r="I305" s="16">
        <f t="shared" si="71"/>
        <v>25.849999999999998</v>
      </c>
      <c r="J305" s="33"/>
      <c r="K305" s="33">
        <v>26.81</v>
      </c>
      <c r="L305" s="33">
        <v>27.01</v>
      </c>
      <c r="M305" s="4"/>
      <c r="N305" s="5">
        <f t="shared" si="64"/>
        <v>0</v>
      </c>
      <c r="O305" s="5">
        <f t="shared" si="64"/>
        <v>681098.9581717888</v>
      </c>
      <c r="P305" s="5">
        <f t="shared" si="64"/>
        <v>440040.6394688672</v>
      </c>
      <c r="R305" s="5">
        <v>0</v>
      </c>
      <c r="S305" s="5">
        <f t="shared" si="69"/>
        <v>651629.5515518979</v>
      </c>
      <c r="T305" s="5">
        <f t="shared" si="70"/>
        <v>421142.18919919344</v>
      </c>
      <c r="U305" s="5"/>
      <c r="V305" s="5">
        <f t="shared" si="66"/>
        <v>1121139.597640656</v>
      </c>
      <c r="W305" s="5">
        <f t="shared" si="67"/>
        <v>1072771.7407510914</v>
      </c>
      <c r="X305" s="4"/>
      <c r="Y305" s="4"/>
      <c r="Z305" s="4"/>
      <c r="AB305" s="18"/>
      <c r="AC305" s="18"/>
      <c r="AD305" s="18"/>
      <c r="AE305" s="18"/>
      <c r="AF305" s="5"/>
      <c r="AG305" s="5"/>
      <c r="AH305" s="5"/>
      <c r="AJ305" s="5"/>
      <c r="AL305" s="4"/>
      <c r="AM305" s="4"/>
      <c r="AN305" s="4"/>
      <c r="AQ305" s="3"/>
      <c r="AR305" s="3"/>
      <c r="AU305" s="5"/>
      <c r="AV305" s="5"/>
      <c r="AW305" s="5"/>
      <c r="AX305" s="5"/>
      <c r="AY305" s="5"/>
      <c r="DF305" s="1"/>
      <c r="DG305" s="2"/>
      <c r="DH305" s="2"/>
      <c r="DI305" s="2"/>
    </row>
    <row r="306" spans="1:113" ht="12.75">
      <c r="A306" s="1">
        <v>60</v>
      </c>
      <c r="B306" s="2"/>
      <c r="C306" s="2">
        <v>24987.937788504547</v>
      </c>
      <c r="D306" s="2">
        <v>10541.657805856903</v>
      </c>
      <c r="F306" s="1">
        <v>60</v>
      </c>
      <c r="G306" s="16"/>
      <c r="H306" s="16">
        <f t="shared" si="71"/>
        <v>27.25</v>
      </c>
      <c r="I306" s="16">
        <f t="shared" si="71"/>
        <v>27.45</v>
      </c>
      <c r="J306" s="33"/>
      <c r="K306" s="33">
        <v>28.48</v>
      </c>
      <c r="L306" s="33">
        <v>28.68</v>
      </c>
      <c r="M306" s="4"/>
      <c r="N306" s="5">
        <f t="shared" si="64"/>
        <v>0</v>
      </c>
      <c r="O306" s="5">
        <f t="shared" si="64"/>
        <v>711656.4682166096</v>
      </c>
      <c r="P306" s="5">
        <f t="shared" si="64"/>
        <v>302334.74587197596</v>
      </c>
      <c r="R306" s="5">
        <v>0</v>
      </c>
      <c r="S306" s="5">
        <f t="shared" si="69"/>
        <v>680921.3047367489</v>
      </c>
      <c r="T306" s="5">
        <f t="shared" si="70"/>
        <v>289368.506770772</v>
      </c>
      <c r="U306" s="5"/>
      <c r="V306" s="5">
        <f t="shared" si="66"/>
        <v>1013991.2140885855</v>
      </c>
      <c r="W306" s="5">
        <f t="shared" si="67"/>
        <v>970289.811507521</v>
      </c>
      <c r="X306" s="4"/>
      <c r="Y306" s="4"/>
      <c r="Z306" s="4"/>
      <c r="AB306" s="18"/>
      <c r="AC306" s="18"/>
      <c r="AD306" s="18"/>
      <c r="AE306" s="18"/>
      <c r="AF306" s="5"/>
      <c r="AG306" s="5"/>
      <c r="AH306" s="5"/>
      <c r="AJ306" s="5"/>
      <c r="AL306" s="4"/>
      <c r="AM306" s="4"/>
      <c r="AN306" s="4"/>
      <c r="AQ306" s="3"/>
      <c r="AR306" s="3"/>
      <c r="AU306" s="5"/>
      <c r="AV306" s="5"/>
      <c r="AW306" s="5"/>
      <c r="AX306" s="5"/>
      <c r="AY306" s="5"/>
      <c r="BB306" s="22"/>
      <c r="BC306" s="22"/>
      <c r="BD306" s="22"/>
      <c r="DF306" s="1"/>
      <c r="DG306" s="2"/>
      <c r="DH306" s="2"/>
      <c r="DI306" s="2"/>
    </row>
    <row r="307" spans="1:113" ht="12.75">
      <c r="A307" s="1">
        <v>64</v>
      </c>
      <c r="B307" s="2"/>
      <c r="C307" s="2">
        <v>46959.47653070953</v>
      </c>
      <c r="D307" s="2">
        <v>19217.17319348349</v>
      </c>
      <c r="F307" s="1">
        <v>64</v>
      </c>
      <c r="G307" s="16"/>
      <c r="H307" s="16">
        <f t="shared" si="71"/>
        <v>28.85</v>
      </c>
      <c r="I307" s="16">
        <f t="shared" si="71"/>
        <v>29.05</v>
      </c>
      <c r="J307" s="33"/>
      <c r="K307" s="33">
        <v>30.15</v>
      </c>
      <c r="L307" s="33">
        <v>30.35</v>
      </c>
      <c r="M307" s="4"/>
      <c r="N307" s="5">
        <f t="shared" si="64"/>
        <v>0</v>
      </c>
      <c r="O307" s="5">
        <f t="shared" si="64"/>
        <v>1415828.2174008922</v>
      </c>
      <c r="P307" s="5">
        <f t="shared" si="64"/>
        <v>583241.206422224</v>
      </c>
      <c r="R307" s="5">
        <v>0</v>
      </c>
      <c r="S307" s="5">
        <f t="shared" si="69"/>
        <v>1354780.89791097</v>
      </c>
      <c r="T307" s="5">
        <f t="shared" si="70"/>
        <v>558258.8812706954</v>
      </c>
      <c r="U307" s="5"/>
      <c r="V307" s="5">
        <f t="shared" si="66"/>
        <v>1999069.423823116</v>
      </c>
      <c r="W307" s="5">
        <f t="shared" si="67"/>
        <v>1913039.7791816653</v>
      </c>
      <c r="X307" s="4"/>
      <c r="Y307" s="4"/>
      <c r="Z307" s="4"/>
      <c r="AB307" s="18"/>
      <c r="AC307" s="18"/>
      <c r="AD307" s="18"/>
      <c r="AE307" s="18"/>
      <c r="AF307" s="5"/>
      <c r="AG307" s="5"/>
      <c r="AH307" s="5"/>
      <c r="AJ307" s="5"/>
      <c r="AL307" s="4"/>
      <c r="AM307" s="4"/>
      <c r="AN307" s="4"/>
      <c r="AQ307" s="3"/>
      <c r="AR307" s="3"/>
      <c r="AU307" s="5"/>
      <c r="AV307" s="5"/>
      <c r="AW307" s="5"/>
      <c r="AX307" s="5"/>
      <c r="AY307" s="5"/>
      <c r="BB307" s="1"/>
      <c r="BC307" s="1"/>
      <c r="BD307" s="1"/>
      <c r="DF307" s="1"/>
      <c r="DG307" s="2"/>
      <c r="DH307" s="2"/>
      <c r="DI307" s="2"/>
    </row>
    <row r="308" spans="1:113" ht="12.75">
      <c r="A308" s="1"/>
      <c r="B308" s="1"/>
      <c r="C308" s="1"/>
      <c r="D308" s="1"/>
      <c r="F308" s="1"/>
      <c r="G308" s="4"/>
      <c r="H308" s="4"/>
      <c r="I308" s="4"/>
      <c r="W308" s="5"/>
      <c r="AL308" s="4"/>
      <c r="AM308" s="4"/>
      <c r="AN308" s="4"/>
      <c r="AY308" s="5"/>
      <c r="DF308" s="1"/>
      <c r="DG308" s="1"/>
      <c r="DH308" s="1"/>
      <c r="DI308" s="1"/>
    </row>
    <row r="309" spans="1:113" ht="12.75">
      <c r="A309" s="9" t="s">
        <v>21</v>
      </c>
      <c r="B309" s="2">
        <f>SUM(B285:B307)</f>
        <v>20028254.856235027</v>
      </c>
      <c r="C309" s="2">
        <f>SUM(C285:C307)</f>
        <v>3321713.6394567406</v>
      </c>
      <c r="D309" s="2">
        <f>SUM(D285:D307)</f>
        <v>598687.98365223</v>
      </c>
      <c r="F309" s="9"/>
      <c r="U309" s="9" t="s">
        <v>37</v>
      </c>
      <c r="V309" s="5">
        <f>SUM(V285:V307)</f>
        <v>51783985.481194116</v>
      </c>
      <c r="W309" s="5">
        <f>SUM(W285:W307)</f>
        <v>49571354.75043958</v>
      </c>
      <c r="AJ309" s="5"/>
      <c r="AY309" s="5"/>
      <c r="DF309" s="9"/>
      <c r="DG309" s="2"/>
      <c r="DH309" s="2"/>
      <c r="DI309" s="2"/>
    </row>
    <row r="311" spans="21:51" ht="12.75">
      <c r="U311" s="9" t="s">
        <v>56</v>
      </c>
      <c r="V311" s="112">
        <f>V309/W309-1</f>
        <v>0.04463526853146815</v>
      </c>
      <c r="W311" s="1" t="s">
        <v>39</v>
      </c>
      <c r="AY311" s="85"/>
    </row>
    <row r="312" spans="22:51" ht="12.75">
      <c r="V312" s="113"/>
      <c r="W312" s="1" t="s">
        <v>40</v>
      </c>
      <c r="AY312" s="85"/>
    </row>
    <row r="313" spans="1:23" ht="12.75">
      <c r="A313" s="9" t="s">
        <v>57</v>
      </c>
      <c r="E313" s="13" t="s">
        <v>58</v>
      </c>
      <c r="N313" s="82"/>
      <c r="O313" s="82"/>
      <c r="P313" s="82"/>
      <c r="Q313" s="82"/>
      <c r="V313" s="85"/>
      <c r="W313" s="85"/>
    </row>
    <row r="314" spans="1:107" ht="12.75">
      <c r="A314" s="9" t="s">
        <v>21</v>
      </c>
      <c r="B314" s="2">
        <f>SUM(B5:B309)/2</f>
        <v>331510822.69337106</v>
      </c>
      <c r="C314" s="2">
        <f>SUM(C5:C309)/2</f>
        <v>50617132.43376895</v>
      </c>
      <c r="D314" s="2">
        <f>SUM(D5:D309)/2</f>
        <v>13826859.872859986</v>
      </c>
      <c r="E314" s="2">
        <f>SUM(B314:D314)</f>
        <v>395954815</v>
      </c>
      <c r="F314" s="89"/>
      <c r="L314" s="90"/>
      <c r="M314" s="84"/>
      <c r="N314" s="91"/>
      <c r="O314" s="92"/>
      <c r="P314" s="93"/>
      <c r="Q314" s="93"/>
      <c r="R314" s="5"/>
      <c r="S314" s="84"/>
      <c r="T314" s="141" t="s">
        <v>75</v>
      </c>
      <c r="U314" s="141"/>
      <c r="V314" s="5">
        <f>V309+V275+V241+V205+V170+V135+V100+V64+V29</f>
        <v>730281984.4431734</v>
      </c>
      <c r="W314" s="5">
        <f>W309+W275+W241+W205+W170+W135+W100+W64+W29</f>
        <v>698303024.4752986</v>
      </c>
      <c r="X314" s="7"/>
      <c r="Z314" s="69"/>
      <c r="AC314" s="70"/>
      <c r="AE314" s="68"/>
      <c r="AP314" s="69"/>
      <c r="AR314" s="70"/>
      <c r="DC314" s="89"/>
    </row>
    <row r="315" spans="5:107" ht="12.75">
      <c r="E315" s="71"/>
      <c r="F315" s="2"/>
      <c r="M315" s="84"/>
      <c r="N315" s="84"/>
      <c r="O315" s="84"/>
      <c r="P315" s="84"/>
      <c r="Q315" s="84"/>
      <c r="R315" s="84"/>
      <c r="S315" s="84"/>
      <c r="T315" s="84"/>
      <c r="U315" s="84"/>
      <c r="V315" s="1"/>
      <c r="W315" s="84"/>
      <c r="CZ315" s="1"/>
      <c r="DA315" s="1"/>
      <c r="DB315" s="1"/>
      <c r="DC315" s="2"/>
    </row>
    <row r="316" spans="5:107" ht="12.75">
      <c r="E316" s="71"/>
      <c r="F316" s="9"/>
      <c r="L316" s="90"/>
      <c r="M316" s="84"/>
      <c r="N316" s="84"/>
      <c r="O316" s="84"/>
      <c r="P316" s="84"/>
      <c r="Q316" s="84"/>
      <c r="R316" s="84"/>
      <c r="S316" s="84"/>
      <c r="T316" s="141" t="s">
        <v>76</v>
      </c>
      <c r="U316" s="141"/>
      <c r="V316" s="115">
        <f>V314/W314-1</f>
        <v>0.045795247689072616</v>
      </c>
      <c r="W316" s="1" t="s">
        <v>39</v>
      </c>
      <c r="Z316" s="69"/>
      <c r="AP316" s="69"/>
      <c r="DC316" s="9"/>
    </row>
    <row r="317" spans="6:107" ht="12.75">
      <c r="F317" s="9"/>
      <c r="W317" s="1" t="s">
        <v>40</v>
      </c>
      <c r="AR317" s="5"/>
      <c r="DC317" s="9"/>
    </row>
    <row r="318" spans="5:12" ht="12.75">
      <c r="E318" s="9"/>
      <c r="L318" s="90"/>
    </row>
    <row r="319" spans="12:44" ht="12.75">
      <c r="L319" s="90"/>
      <c r="AR319" s="5"/>
    </row>
    <row r="322" ht="12.75">
      <c r="E322" s="22"/>
    </row>
    <row r="335" ht="12.75">
      <c r="P335" s="30"/>
    </row>
    <row r="336" spans="3:16" ht="12.75">
      <c r="C336" s="73"/>
      <c r="P336" s="30"/>
    </row>
    <row r="337" ht="12.75">
      <c r="P337" s="30"/>
    </row>
    <row r="338" ht="12.75">
      <c r="P338" s="30"/>
    </row>
    <row r="353" ht="12.75">
      <c r="P353" s="30"/>
    </row>
    <row r="354" ht="12.75">
      <c r="P354" s="30"/>
    </row>
    <row r="355" ht="12.75">
      <c r="P355" s="30"/>
    </row>
    <row r="356" ht="12.75">
      <c r="P356" s="30"/>
    </row>
    <row r="357" ht="12.75">
      <c r="P357" s="30"/>
    </row>
    <row r="358" ht="12.75">
      <c r="P358" s="30"/>
    </row>
    <row r="359" ht="12.75">
      <c r="P359" s="30"/>
    </row>
    <row r="360" ht="12.75">
      <c r="P360" s="30"/>
    </row>
    <row r="361" ht="12.75">
      <c r="P361" s="30"/>
    </row>
    <row r="362" ht="12.75">
      <c r="P362" s="30"/>
    </row>
    <row r="363" ht="12.75">
      <c r="P363" s="30"/>
    </row>
    <row r="364" ht="12.75">
      <c r="P364" s="30"/>
    </row>
    <row r="365" ht="12.75">
      <c r="P365" s="30"/>
    </row>
    <row r="366" ht="12.75">
      <c r="P366" s="30"/>
    </row>
    <row r="367" ht="12.75">
      <c r="P367" s="30"/>
    </row>
    <row r="368" ht="12.75">
      <c r="P368" s="30"/>
    </row>
    <row r="369" ht="12.75">
      <c r="P369" s="30"/>
    </row>
    <row r="370" ht="12.75">
      <c r="P370" s="30"/>
    </row>
    <row r="371" ht="12.75">
      <c r="P371" s="30"/>
    </row>
    <row r="372" ht="12.75">
      <c r="P372" s="30"/>
    </row>
    <row r="373" ht="12.75">
      <c r="P373" s="30"/>
    </row>
    <row r="374" ht="12.75">
      <c r="P374" s="30"/>
    </row>
    <row r="375" ht="12.75">
      <c r="P375" s="30"/>
    </row>
    <row r="376" ht="12.75">
      <c r="P376" s="30"/>
    </row>
    <row r="377" ht="12.75">
      <c r="P377" s="30"/>
    </row>
    <row r="378" ht="12.75">
      <c r="P378" s="30"/>
    </row>
    <row r="379" ht="12.75">
      <c r="P379" s="30"/>
    </row>
    <row r="380" ht="12.75">
      <c r="P380" s="30"/>
    </row>
    <row r="381" ht="12.75">
      <c r="P381" s="30"/>
    </row>
    <row r="385" ht="12.75">
      <c r="P385" s="30"/>
    </row>
    <row r="386" ht="12.75">
      <c r="P386" s="30"/>
    </row>
    <row r="387" ht="12.75">
      <c r="P387" s="30"/>
    </row>
    <row r="388" ht="12.75">
      <c r="P388" s="30"/>
    </row>
    <row r="389" ht="12.75">
      <c r="P389" s="30"/>
    </row>
    <row r="390" ht="12.75">
      <c r="P390" s="30"/>
    </row>
    <row r="391" ht="12.75">
      <c r="P391" s="30"/>
    </row>
    <row r="392" ht="12.75">
      <c r="P392" s="30"/>
    </row>
    <row r="393" ht="12.75">
      <c r="P393" s="30"/>
    </row>
    <row r="394" ht="12.75">
      <c r="P394" s="30"/>
    </row>
    <row r="395" ht="12.75">
      <c r="P395" s="30"/>
    </row>
    <row r="396" ht="12.75">
      <c r="P396" s="30"/>
    </row>
    <row r="397" ht="12.75">
      <c r="P397" s="30"/>
    </row>
    <row r="398" ht="12.75">
      <c r="P398" s="30"/>
    </row>
    <row r="399" ht="12.75">
      <c r="P399" s="30"/>
    </row>
    <row r="400" ht="12.75">
      <c r="P400" s="30"/>
    </row>
    <row r="401" ht="12.75">
      <c r="P401" s="30"/>
    </row>
    <row r="402" ht="12.75">
      <c r="P402" s="30"/>
    </row>
    <row r="403" ht="12.75">
      <c r="P403" s="30"/>
    </row>
    <row r="404" ht="12.75">
      <c r="P404" s="30"/>
    </row>
    <row r="405" ht="12.75">
      <c r="P405" s="30"/>
    </row>
    <row r="406" ht="12.75">
      <c r="P406" s="30"/>
    </row>
    <row r="407" ht="12.75">
      <c r="P407" s="30"/>
    </row>
    <row r="408" ht="12.75">
      <c r="P408" s="30"/>
    </row>
    <row r="409" ht="12.75">
      <c r="P409" s="30"/>
    </row>
    <row r="410" ht="12.75">
      <c r="P410" s="30"/>
    </row>
    <row r="411" ht="12.75">
      <c r="P411" s="30"/>
    </row>
    <row r="412" ht="12.75">
      <c r="P412" s="30"/>
    </row>
    <row r="413" ht="12.75">
      <c r="P413" s="30"/>
    </row>
    <row r="417" ht="12.75">
      <c r="P417" s="30"/>
    </row>
    <row r="418" ht="12.75">
      <c r="P418" s="30"/>
    </row>
    <row r="419" ht="12.75">
      <c r="P419" s="30"/>
    </row>
    <row r="420" ht="12.75">
      <c r="P420" s="30"/>
    </row>
    <row r="421" ht="12.75">
      <c r="P421" s="30"/>
    </row>
    <row r="422" ht="12.75">
      <c r="P422" s="30"/>
    </row>
    <row r="423" ht="12.75">
      <c r="P423" s="30"/>
    </row>
    <row r="424" ht="12.75">
      <c r="P424" s="30"/>
    </row>
    <row r="425" ht="12.75">
      <c r="P425" s="30"/>
    </row>
    <row r="426" ht="12.75">
      <c r="P426" s="30"/>
    </row>
    <row r="427" ht="12.75">
      <c r="P427" s="30"/>
    </row>
    <row r="428" ht="12.75">
      <c r="P428" s="30"/>
    </row>
    <row r="429" ht="12.75">
      <c r="P429" s="30"/>
    </row>
    <row r="430" ht="12.75">
      <c r="P430" s="30"/>
    </row>
    <row r="431" ht="12.75">
      <c r="P431" s="30"/>
    </row>
    <row r="432" ht="12.75">
      <c r="P432" s="30"/>
    </row>
    <row r="433" ht="12.75">
      <c r="P433" s="30"/>
    </row>
    <row r="434" ht="12.75">
      <c r="P434" s="30"/>
    </row>
    <row r="435" ht="12.75">
      <c r="P435" s="30"/>
    </row>
    <row r="436" ht="12.75">
      <c r="P436" s="30"/>
    </row>
    <row r="437" ht="12.75">
      <c r="P437" s="30"/>
    </row>
    <row r="438" ht="12.75">
      <c r="P438" s="30"/>
    </row>
    <row r="439" ht="12.75">
      <c r="P439" s="30"/>
    </row>
    <row r="440" ht="12.75">
      <c r="P440" s="30"/>
    </row>
    <row r="441" ht="12.75">
      <c r="P441" s="30"/>
    </row>
    <row r="442" ht="12.75">
      <c r="P442" s="30"/>
    </row>
    <row r="443" ht="12.75">
      <c r="P443" s="30"/>
    </row>
    <row r="444" ht="12.75">
      <c r="P444" s="30"/>
    </row>
    <row r="445" ht="12.75">
      <c r="P445" s="30"/>
    </row>
    <row r="446" ht="12.75">
      <c r="P446" s="30"/>
    </row>
    <row r="447" ht="12.75">
      <c r="P447" s="30"/>
    </row>
    <row r="448" ht="12.75">
      <c r="P448" s="30"/>
    </row>
    <row r="449" ht="12.75">
      <c r="P449" s="30"/>
    </row>
    <row r="450" ht="12.75">
      <c r="P450" s="30"/>
    </row>
    <row r="451" ht="12.75">
      <c r="P451" s="30"/>
    </row>
    <row r="452" ht="12.75">
      <c r="P452" s="30"/>
    </row>
    <row r="453" ht="12.75">
      <c r="P453" s="30"/>
    </row>
    <row r="454" ht="12.75">
      <c r="P454" s="30"/>
    </row>
    <row r="455" ht="12.75">
      <c r="P455" s="30"/>
    </row>
    <row r="456" ht="12.75">
      <c r="P456" s="30"/>
    </row>
    <row r="457" ht="12.75">
      <c r="P457" s="30"/>
    </row>
    <row r="458" ht="12.75">
      <c r="P458" s="30"/>
    </row>
    <row r="459" ht="12.75">
      <c r="P459" s="30"/>
    </row>
    <row r="460" ht="12.75">
      <c r="P460" s="30"/>
    </row>
    <row r="461" ht="12.75">
      <c r="P461" s="30"/>
    </row>
    <row r="462" ht="12.75">
      <c r="P462" s="30"/>
    </row>
    <row r="463" ht="12.75">
      <c r="P463" s="30"/>
    </row>
    <row r="464" ht="12.75">
      <c r="P464" s="30"/>
    </row>
    <row r="465" ht="12.75">
      <c r="P465" s="30"/>
    </row>
    <row r="466" ht="12.75">
      <c r="P466" s="30"/>
    </row>
    <row r="467" ht="12.75">
      <c r="P467" s="30"/>
    </row>
    <row r="468" ht="12.75">
      <c r="P468" s="30"/>
    </row>
    <row r="469" ht="12.75">
      <c r="P469" s="30"/>
    </row>
    <row r="470" ht="12.75">
      <c r="P470" s="30"/>
    </row>
    <row r="471" ht="12.75">
      <c r="P471" s="30"/>
    </row>
    <row r="472" ht="12.75">
      <c r="P472" s="30"/>
    </row>
    <row r="473" ht="12.75">
      <c r="P473" s="30"/>
    </row>
    <row r="474" ht="12.75">
      <c r="P474" s="30"/>
    </row>
    <row r="475" ht="12.75">
      <c r="P475" s="30"/>
    </row>
    <row r="476" ht="12.75">
      <c r="P476" s="30"/>
    </row>
    <row r="477" ht="12.75">
      <c r="P477" s="30"/>
    </row>
    <row r="478" ht="12.75">
      <c r="P478" s="30"/>
    </row>
    <row r="479" ht="12.75">
      <c r="P479" s="30"/>
    </row>
    <row r="480" ht="12.75">
      <c r="P480" s="30"/>
    </row>
    <row r="481" ht="12.75">
      <c r="P481" s="30"/>
    </row>
    <row r="482" ht="12.75">
      <c r="P482" s="30"/>
    </row>
    <row r="483" ht="12.75">
      <c r="P483" s="30"/>
    </row>
    <row r="484" ht="12.75">
      <c r="P484" s="30"/>
    </row>
    <row r="485" ht="12.75">
      <c r="P485" s="30"/>
    </row>
    <row r="486" ht="12.75">
      <c r="P486" s="30"/>
    </row>
    <row r="487" ht="12.75">
      <c r="P487" s="30"/>
    </row>
    <row r="488" ht="12.75">
      <c r="P488" s="30"/>
    </row>
    <row r="489" ht="12.75">
      <c r="P489" s="30"/>
    </row>
    <row r="490" ht="12.75">
      <c r="P490" s="30"/>
    </row>
    <row r="491" ht="12.75">
      <c r="P491" s="30"/>
    </row>
    <row r="492" ht="12.75">
      <c r="P492" s="30"/>
    </row>
    <row r="493" ht="12.75">
      <c r="P493" s="30"/>
    </row>
    <row r="494" ht="12.75">
      <c r="P494" s="30"/>
    </row>
    <row r="495" ht="12.75">
      <c r="P495" s="30"/>
    </row>
    <row r="496" ht="12.75">
      <c r="P496" s="30"/>
    </row>
    <row r="497" ht="12.75">
      <c r="P497" s="30"/>
    </row>
    <row r="498" ht="12.75">
      <c r="P498" s="30"/>
    </row>
    <row r="499" ht="12.75">
      <c r="P499" s="30"/>
    </row>
    <row r="500" ht="12.75">
      <c r="P500" s="30"/>
    </row>
    <row r="501" ht="12.75">
      <c r="P501" s="30"/>
    </row>
    <row r="502" ht="12.75">
      <c r="P502" s="30"/>
    </row>
    <row r="503" ht="12.75">
      <c r="P503" s="30"/>
    </row>
    <row r="504" ht="12.75">
      <c r="P504" s="30"/>
    </row>
    <row r="505" ht="12.75">
      <c r="P505" s="30"/>
    </row>
    <row r="506" ht="12.75">
      <c r="P506" s="30"/>
    </row>
    <row r="507" ht="12.75">
      <c r="P507" s="30"/>
    </row>
    <row r="508" ht="12.75">
      <c r="P508" s="30"/>
    </row>
    <row r="509" ht="12.75">
      <c r="P509" s="30"/>
    </row>
    <row r="510" ht="12.75">
      <c r="P510" s="30"/>
    </row>
    <row r="511" ht="12.75">
      <c r="P511" s="30"/>
    </row>
    <row r="512" ht="12.75">
      <c r="P512" s="30"/>
    </row>
    <row r="513" ht="12.75">
      <c r="P513" s="30"/>
    </row>
    <row r="514" ht="12.75">
      <c r="P514" s="30"/>
    </row>
    <row r="515" ht="12.75">
      <c r="P515" s="30"/>
    </row>
    <row r="516" ht="12.75">
      <c r="P516" s="30"/>
    </row>
    <row r="517" ht="12.75">
      <c r="P517" s="30"/>
    </row>
    <row r="518" ht="12.75">
      <c r="P518" s="30"/>
    </row>
    <row r="519" ht="12.75">
      <c r="P519" s="30"/>
    </row>
    <row r="520" ht="12.75">
      <c r="P520" s="30"/>
    </row>
    <row r="521" ht="12.75">
      <c r="P521" s="30"/>
    </row>
    <row r="522" ht="12.75">
      <c r="P522" s="30"/>
    </row>
    <row r="523" ht="12.75">
      <c r="P523" s="30"/>
    </row>
    <row r="524" ht="12.75">
      <c r="P524" s="30"/>
    </row>
    <row r="525" ht="12.75">
      <c r="P525" s="30"/>
    </row>
    <row r="526" ht="12.75">
      <c r="P526" s="30"/>
    </row>
    <row r="527" ht="12.75">
      <c r="P527" s="30"/>
    </row>
    <row r="528" ht="12.75">
      <c r="P528" s="30"/>
    </row>
    <row r="529" ht="12.75">
      <c r="P529" s="30"/>
    </row>
    <row r="530" ht="12.75">
      <c r="P530" s="30"/>
    </row>
    <row r="531" ht="12.75">
      <c r="P531" s="30"/>
    </row>
    <row r="532" ht="12.75">
      <c r="P532" s="30"/>
    </row>
    <row r="533" ht="12.75">
      <c r="P533" s="30"/>
    </row>
    <row r="534" ht="12.75">
      <c r="P534" s="30"/>
    </row>
    <row r="535" ht="12.75">
      <c r="P535" s="30"/>
    </row>
    <row r="536" ht="12.75">
      <c r="P536" s="30"/>
    </row>
    <row r="537" ht="12.75">
      <c r="P537" s="30"/>
    </row>
    <row r="538" ht="12.75">
      <c r="P538" s="30"/>
    </row>
    <row r="539" ht="12.75">
      <c r="P539" s="30"/>
    </row>
    <row r="540" ht="12.75">
      <c r="P540" s="30"/>
    </row>
    <row r="541" ht="12.75">
      <c r="P541" s="30"/>
    </row>
    <row r="542" ht="12.75">
      <c r="P542" s="30"/>
    </row>
    <row r="543" ht="12.75">
      <c r="P543" s="30"/>
    </row>
    <row r="544" ht="12.75">
      <c r="P544" s="30"/>
    </row>
    <row r="545" ht="12.75">
      <c r="P545" s="30"/>
    </row>
    <row r="546" ht="12.75">
      <c r="P546" s="30"/>
    </row>
    <row r="547" ht="12.75">
      <c r="P547" s="30"/>
    </row>
    <row r="548" ht="12.75">
      <c r="P548" s="30"/>
    </row>
    <row r="549" ht="12.75">
      <c r="P549" s="30"/>
    </row>
    <row r="550" ht="12.75">
      <c r="P550" s="30"/>
    </row>
    <row r="551" ht="12.75">
      <c r="P551" s="30"/>
    </row>
    <row r="552" ht="12.75">
      <c r="P552" s="30"/>
    </row>
    <row r="553" ht="12.75">
      <c r="P553" s="30"/>
    </row>
    <row r="554" ht="12.75">
      <c r="P554" s="30"/>
    </row>
    <row r="555" ht="12.75">
      <c r="P555" s="30"/>
    </row>
    <row r="556" ht="12.75">
      <c r="P556" s="30"/>
    </row>
    <row r="557" ht="12.75">
      <c r="P557" s="30"/>
    </row>
    <row r="558" ht="12.75">
      <c r="P558" s="30"/>
    </row>
    <row r="559" ht="12.75">
      <c r="P559" s="30"/>
    </row>
    <row r="560" ht="12.75">
      <c r="P560" s="30"/>
    </row>
    <row r="561" ht="12.75">
      <c r="P561" s="30"/>
    </row>
    <row r="562" ht="12.75">
      <c r="P562" s="30"/>
    </row>
    <row r="563" ht="12.75">
      <c r="P563" s="30"/>
    </row>
    <row r="564" ht="12.75">
      <c r="P564" s="30"/>
    </row>
    <row r="565" ht="12.75">
      <c r="P565" s="30"/>
    </row>
    <row r="566" ht="12.75">
      <c r="P566" s="30"/>
    </row>
    <row r="567" ht="12.75">
      <c r="P567" s="30"/>
    </row>
    <row r="568" ht="12.75">
      <c r="P568" s="30"/>
    </row>
    <row r="569" ht="12.75">
      <c r="P569" s="30"/>
    </row>
    <row r="570" ht="12.75">
      <c r="P570" s="30"/>
    </row>
    <row r="571" ht="12.75">
      <c r="P571" s="30"/>
    </row>
    <row r="572" ht="12.75">
      <c r="P572" s="30"/>
    </row>
    <row r="573" ht="12.75">
      <c r="P573" s="30"/>
    </row>
    <row r="574" ht="12.75">
      <c r="P574" s="30"/>
    </row>
    <row r="575" ht="12.75">
      <c r="P575" s="30"/>
    </row>
    <row r="576" ht="12.75">
      <c r="P576" s="30"/>
    </row>
    <row r="577" ht="12.75">
      <c r="P577" s="30"/>
    </row>
    <row r="578" ht="12.75">
      <c r="P578" s="30"/>
    </row>
    <row r="579" ht="12.75">
      <c r="P579" s="30"/>
    </row>
    <row r="580" ht="12.75">
      <c r="P580" s="30"/>
    </row>
    <row r="581" ht="12.75">
      <c r="P581" s="30"/>
    </row>
    <row r="582" ht="12.75">
      <c r="P582" s="30"/>
    </row>
    <row r="583" ht="12.75">
      <c r="P583" s="30"/>
    </row>
    <row r="584" ht="12.75">
      <c r="P584" s="30"/>
    </row>
    <row r="585" ht="12.75">
      <c r="P585" s="30"/>
    </row>
    <row r="586" ht="12.75">
      <c r="P586" s="30"/>
    </row>
    <row r="587" ht="12.75">
      <c r="P587" s="30"/>
    </row>
    <row r="588" ht="12.75">
      <c r="P588" s="30"/>
    </row>
    <row r="589" ht="12.75">
      <c r="P589" s="30"/>
    </row>
    <row r="590" ht="12.75">
      <c r="P590" s="30"/>
    </row>
    <row r="591" ht="12.75">
      <c r="P591" s="30"/>
    </row>
    <row r="592" ht="12.75">
      <c r="P592" s="30"/>
    </row>
    <row r="593" ht="12.75">
      <c r="P593" s="30"/>
    </row>
    <row r="594" ht="12.75">
      <c r="P594" s="30"/>
    </row>
    <row r="595" ht="12.75">
      <c r="P595" s="30"/>
    </row>
    <row r="596" ht="12.75">
      <c r="P596" s="30"/>
    </row>
    <row r="597" ht="12.75">
      <c r="P597" s="30"/>
    </row>
    <row r="598" ht="12.75">
      <c r="P598" s="30"/>
    </row>
    <row r="599" ht="12.75">
      <c r="P599" s="30"/>
    </row>
    <row r="600" ht="12.75">
      <c r="P600" s="30"/>
    </row>
    <row r="601" ht="12.75">
      <c r="P601" s="30"/>
    </row>
    <row r="602" ht="12.75">
      <c r="P602" s="30"/>
    </row>
    <row r="603" ht="12.75">
      <c r="P603" s="30"/>
    </row>
    <row r="604" ht="12.75">
      <c r="P604" s="30"/>
    </row>
    <row r="605" ht="12.75">
      <c r="P605" s="30"/>
    </row>
    <row r="606" ht="12.75">
      <c r="P606" s="30"/>
    </row>
    <row r="607" ht="12.75">
      <c r="P607" s="30"/>
    </row>
    <row r="608" ht="12.75">
      <c r="P608" s="30"/>
    </row>
    <row r="609" ht="12.75">
      <c r="P609" s="30"/>
    </row>
    <row r="610" ht="12.75">
      <c r="P610" s="30"/>
    </row>
    <row r="611" ht="12.75">
      <c r="P611" s="30"/>
    </row>
    <row r="612" ht="12.75">
      <c r="P612" s="30"/>
    </row>
    <row r="613" ht="12.75">
      <c r="P613" s="30"/>
    </row>
    <row r="614" ht="12.75">
      <c r="P614" s="30"/>
    </row>
    <row r="615" ht="12.75">
      <c r="P615" s="30"/>
    </row>
    <row r="616" ht="12.75">
      <c r="P616" s="30"/>
    </row>
    <row r="617" ht="12.75">
      <c r="P617" s="30"/>
    </row>
    <row r="618" ht="12.75">
      <c r="P618" s="30"/>
    </row>
    <row r="619" ht="12.75">
      <c r="P619" s="30"/>
    </row>
    <row r="620" ht="12.75">
      <c r="P620" s="30"/>
    </row>
    <row r="621" ht="12.75">
      <c r="P621" s="30"/>
    </row>
    <row r="622" ht="12.75">
      <c r="P622" s="30"/>
    </row>
    <row r="623" ht="12.75">
      <c r="P623" s="30"/>
    </row>
    <row r="624" ht="12.75">
      <c r="P624" s="30"/>
    </row>
    <row r="625" ht="12.75">
      <c r="P625" s="30"/>
    </row>
    <row r="626" ht="12.75">
      <c r="P626" s="30"/>
    </row>
    <row r="627" ht="12.75">
      <c r="P627" s="30"/>
    </row>
    <row r="628" ht="12.75">
      <c r="P628" s="30"/>
    </row>
    <row r="629" ht="12.75">
      <c r="P629" s="30"/>
    </row>
    <row r="630" ht="12.75">
      <c r="P630" s="30"/>
    </row>
    <row r="631" ht="12.75">
      <c r="P631" s="30"/>
    </row>
    <row r="632" ht="12.75">
      <c r="P632" s="30"/>
    </row>
    <row r="633" ht="12.75">
      <c r="P633" s="30"/>
    </row>
    <row r="634" ht="12.75">
      <c r="P634" s="30"/>
    </row>
    <row r="635" ht="12.75">
      <c r="P635" s="30"/>
    </row>
    <row r="636" ht="12.75">
      <c r="P636" s="30"/>
    </row>
    <row r="637" ht="12.75">
      <c r="P637" s="30"/>
    </row>
    <row r="638" ht="12.75">
      <c r="P638" s="30"/>
    </row>
    <row r="639" ht="12.75">
      <c r="P639" s="30"/>
    </row>
    <row r="640" ht="12.75">
      <c r="P640" s="30"/>
    </row>
    <row r="641" ht="12.75">
      <c r="P641" s="30"/>
    </row>
    <row r="642" ht="12.75">
      <c r="P642" s="30"/>
    </row>
    <row r="643" ht="12.75">
      <c r="P643" s="30"/>
    </row>
    <row r="644" ht="12.75">
      <c r="P644" s="30"/>
    </row>
    <row r="645" ht="12.75">
      <c r="P645" s="30"/>
    </row>
    <row r="646" ht="12.75">
      <c r="P646" s="30"/>
    </row>
    <row r="647" ht="12.75">
      <c r="P647" s="30"/>
    </row>
    <row r="648" ht="12.75">
      <c r="P648" s="30"/>
    </row>
    <row r="649" ht="12.75">
      <c r="P649" s="30"/>
    </row>
    <row r="650" ht="12.75">
      <c r="P650" s="30"/>
    </row>
    <row r="651" ht="12.75">
      <c r="P651" s="30"/>
    </row>
    <row r="652" ht="12.75">
      <c r="P652" s="30"/>
    </row>
    <row r="653" ht="12.75">
      <c r="P653" s="30"/>
    </row>
    <row r="654" ht="12.75">
      <c r="P654" s="30"/>
    </row>
    <row r="655" ht="12.75">
      <c r="P655" s="30"/>
    </row>
    <row r="656" ht="12.75">
      <c r="P656" s="30"/>
    </row>
    <row r="657" ht="12.75">
      <c r="P657" s="30"/>
    </row>
    <row r="658" ht="12.75">
      <c r="P658" s="30"/>
    </row>
    <row r="659" ht="12.75">
      <c r="P659" s="30"/>
    </row>
    <row r="660" ht="12.75">
      <c r="P660" s="30"/>
    </row>
    <row r="661" ht="12.75">
      <c r="P661" s="30"/>
    </row>
    <row r="662" ht="12.75">
      <c r="P662" s="30"/>
    </row>
    <row r="663" ht="12.75">
      <c r="P663" s="30"/>
    </row>
    <row r="664" ht="12.75">
      <c r="P664" s="30"/>
    </row>
    <row r="665" ht="12.75">
      <c r="P665" s="30"/>
    </row>
    <row r="666" ht="12.75">
      <c r="P666" s="30"/>
    </row>
    <row r="667" ht="12.75">
      <c r="P667" s="30"/>
    </row>
    <row r="668" ht="12.75">
      <c r="P668" s="30"/>
    </row>
    <row r="669" ht="12.75">
      <c r="P669" s="30"/>
    </row>
    <row r="670" ht="12.75">
      <c r="P670" s="30"/>
    </row>
    <row r="671" ht="12.75">
      <c r="P671" s="30"/>
    </row>
    <row r="672" ht="12.75">
      <c r="P672" s="30"/>
    </row>
    <row r="673" ht="12.75">
      <c r="P673" s="30"/>
    </row>
    <row r="674" ht="12.75">
      <c r="P674" s="30"/>
    </row>
    <row r="675" ht="12.75">
      <c r="P675" s="30"/>
    </row>
    <row r="676" ht="12.75">
      <c r="P676" s="30"/>
    </row>
    <row r="677" ht="12.75">
      <c r="P677" s="30"/>
    </row>
    <row r="678" ht="12.75">
      <c r="P678" s="30"/>
    </row>
    <row r="679" ht="12.75">
      <c r="P679" s="30"/>
    </row>
    <row r="680" ht="12.75">
      <c r="P680" s="30"/>
    </row>
    <row r="681" ht="12.75">
      <c r="P681" s="30"/>
    </row>
    <row r="682" ht="12.75">
      <c r="P682" s="30"/>
    </row>
    <row r="683" ht="12.75">
      <c r="P683" s="30"/>
    </row>
    <row r="684" ht="12.75">
      <c r="P684" s="30"/>
    </row>
    <row r="685" ht="12.75">
      <c r="P685" s="30"/>
    </row>
    <row r="686" ht="12.75">
      <c r="P686" s="30"/>
    </row>
    <row r="687" ht="12.75">
      <c r="P687" s="30"/>
    </row>
    <row r="688" ht="12.75">
      <c r="P688" s="30"/>
    </row>
    <row r="689" ht="12.75">
      <c r="P689" s="30"/>
    </row>
    <row r="690" ht="12.75">
      <c r="P690" s="30"/>
    </row>
    <row r="691" ht="12.75">
      <c r="P691" s="30"/>
    </row>
    <row r="692" ht="12.75">
      <c r="P692" s="30"/>
    </row>
    <row r="693" ht="12.75">
      <c r="P693" s="30"/>
    </row>
    <row r="694" ht="12.75">
      <c r="P694" s="30"/>
    </row>
    <row r="695" ht="12.75">
      <c r="P695" s="30"/>
    </row>
    <row r="696" ht="12.75">
      <c r="P696" s="30"/>
    </row>
    <row r="697" ht="12.75">
      <c r="P697" s="30"/>
    </row>
    <row r="698" ht="12.75">
      <c r="P698" s="30"/>
    </row>
    <row r="699" ht="12.75">
      <c r="P699" s="30"/>
    </row>
    <row r="700" ht="12.75">
      <c r="P700" s="30"/>
    </row>
    <row r="701" ht="12.75">
      <c r="P701" s="30"/>
    </row>
    <row r="702" ht="12.75">
      <c r="P702" s="30"/>
    </row>
    <row r="703" ht="12.75">
      <c r="P703" s="30"/>
    </row>
    <row r="704" ht="12.75">
      <c r="P704" s="30"/>
    </row>
    <row r="705" ht="12.75">
      <c r="P705" s="30"/>
    </row>
    <row r="706" ht="12.75">
      <c r="P706" s="30"/>
    </row>
    <row r="707" ht="12.75">
      <c r="P707" s="30"/>
    </row>
    <row r="708" ht="12.75">
      <c r="P708" s="30"/>
    </row>
    <row r="709" ht="12.75">
      <c r="P709" s="30"/>
    </row>
    <row r="710" ht="12.75">
      <c r="P710" s="30"/>
    </row>
    <row r="711" ht="12.75">
      <c r="P711" s="30"/>
    </row>
    <row r="712" ht="12.75">
      <c r="P712" s="30"/>
    </row>
    <row r="713" ht="12.75">
      <c r="P713" s="30"/>
    </row>
    <row r="714" ht="12.75">
      <c r="P714" s="30"/>
    </row>
    <row r="715" ht="12.75">
      <c r="P715" s="30"/>
    </row>
    <row r="716" ht="12.75">
      <c r="P716" s="30"/>
    </row>
    <row r="717" ht="12.75">
      <c r="P717" s="30"/>
    </row>
    <row r="718" ht="12.75">
      <c r="P718" s="30"/>
    </row>
    <row r="719" ht="12.75">
      <c r="P719" s="30"/>
    </row>
    <row r="720" ht="12.75">
      <c r="P720" s="30"/>
    </row>
    <row r="721" ht="12.75">
      <c r="P721" s="30"/>
    </row>
    <row r="722" ht="12.75">
      <c r="P722" s="30"/>
    </row>
    <row r="723" ht="12.75">
      <c r="P723" s="30"/>
    </row>
    <row r="724" ht="12.75">
      <c r="P724" s="30"/>
    </row>
    <row r="725" ht="12.75">
      <c r="P725" s="30"/>
    </row>
    <row r="726" ht="12.75">
      <c r="P726" s="30"/>
    </row>
    <row r="727" ht="12.75">
      <c r="P727" s="30"/>
    </row>
    <row r="728" ht="12.75">
      <c r="P728" s="30"/>
    </row>
    <row r="729" ht="12.75">
      <c r="P729" s="30"/>
    </row>
    <row r="730" ht="12.75">
      <c r="P730" s="30"/>
    </row>
    <row r="731" ht="12.75">
      <c r="P731" s="30"/>
    </row>
    <row r="732" ht="12.75">
      <c r="P732" s="30"/>
    </row>
    <row r="733" ht="12.75">
      <c r="P733" s="30"/>
    </row>
    <row r="734" ht="12.75">
      <c r="P734" s="30"/>
    </row>
    <row r="735" ht="12.75">
      <c r="P735" s="30"/>
    </row>
    <row r="736" ht="12.75">
      <c r="P736" s="30"/>
    </row>
    <row r="737" ht="12.75">
      <c r="P737" s="30"/>
    </row>
    <row r="738" ht="12.75">
      <c r="P738" s="30"/>
    </row>
    <row r="739" ht="12.75">
      <c r="P739" s="30"/>
    </row>
    <row r="740" ht="12.75">
      <c r="P740" s="30"/>
    </row>
    <row r="741" ht="12.75">
      <c r="P741" s="30"/>
    </row>
    <row r="742" ht="12.75">
      <c r="P742" s="30"/>
    </row>
    <row r="743" ht="12.75">
      <c r="P743" s="30"/>
    </row>
    <row r="744" ht="12.75">
      <c r="P744" s="30"/>
    </row>
    <row r="745" ht="12.75">
      <c r="P745" s="30"/>
    </row>
    <row r="746" ht="12.75">
      <c r="P746" s="30"/>
    </row>
    <row r="747" ht="12.75">
      <c r="P747" s="30"/>
    </row>
    <row r="748" ht="12.75">
      <c r="P748" s="30"/>
    </row>
    <row r="749" ht="12.75">
      <c r="P749" s="30"/>
    </row>
    <row r="750" ht="12.75">
      <c r="P750" s="30"/>
    </row>
    <row r="751" ht="12.75">
      <c r="P751" s="30"/>
    </row>
    <row r="752" ht="12.75">
      <c r="P752" s="30"/>
    </row>
    <row r="753" ht="12.75">
      <c r="P753" s="30"/>
    </row>
    <row r="754" ht="12.75">
      <c r="P754" s="30"/>
    </row>
    <row r="755" ht="12.75">
      <c r="P755" s="30"/>
    </row>
    <row r="756" ht="12.75">
      <c r="P756" s="30"/>
    </row>
    <row r="757" ht="12.75">
      <c r="P757" s="30"/>
    </row>
    <row r="758" ht="12.75">
      <c r="P758" s="30"/>
    </row>
    <row r="759" ht="12.75">
      <c r="P759" s="30"/>
    </row>
    <row r="760" ht="12.75">
      <c r="P760" s="30"/>
    </row>
    <row r="761" ht="12.75">
      <c r="P761" s="30"/>
    </row>
    <row r="762" ht="12.75">
      <c r="P762" s="30"/>
    </row>
    <row r="763" ht="12.75">
      <c r="P763" s="30"/>
    </row>
    <row r="764" ht="12.75">
      <c r="P764" s="30"/>
    </row>
    <row r="765" ht="12.75">
      <c r="P765" s="30"/>
    </row>
    <row r="766" ht="12.75">
      <c r="P766" s="30"/>
    </row>
    <row r="767" ht="12.75">
      <c r="P767" s="30"/>
    </row>
    <row r="768" ht="12.75">
      <c r="P768" s="30"/>
    </row>
    <row r="769" ht="12.75">
      <c r="P769" s="30"/>
    </row>
    <row r="770" ht="12.75">
      <c r="P770" s="30"/>
    </row>
    <row r="771" ht="12.75">
      <c r="P771" s="30"/>
    </row>
    <row r="772" ht="12.75">
      <c r="P772" s="30"/>
    </row>
    <row r="773" ht="12.75">
      <c r="P773" s="30"/>
    </row>
    <row r="774" ht="12.75">
      <c r="P774" s="30"/>
    </row>
    <row r="775" ht="12.75">
      <c r="P775" s="30"/>
    </row>
    <row r="776" ht="12.75">
      <c r="P776" s="30"/>
    </row>
    <row r="777" ht="12.75">
      <c r="P777" s="30"/>
    </row>
    <row r="778" ht="12.75">
      <c r="P778" s="30"/>
    </row>
    <row r="779" ht="12.75">
      <c r="P779" s="30"/>
    </row>
    <row r="780" ht="12.75">
      <c r="P780" s="30"/>
    </row>
    <row r="781" ht="12.75">
      <c r="P781" s="30"/>
    </row>
    <row r="782" ht="12.75">
      <c r="P782" s="30"/>
    </row>
    <row r="783" ht="12.75">
      <c r="P783" s="30"/>
    </row>
    <row r="784" ht="12.75">
      <c r="P784" s="30"/>
    </row>
    <row r="785" ht="12.75">
      <c r="P785" s="30"/>
    </row>
    <row r="786" ht="12.75">
      <c r="P786" s="30"/>
    </row>
    <row r="787" ht="12.75">
      <c r="P787" s="30"/>
    </row>
    <row r="788" ht="12.75">
      <c r="P788" s="30"/>
    </row>
    <row r="789" ht="12.75">
      <c r="P789" s="30"/>
    </row>
    <row r="790" ht="12.75">
      <c r="P790" s="30"/>
    </row>
    <row r="791" ht="12.75">
      <c r="P791" s="30"/>
    </row>
    <row r="792" ht="12.75">
      <c r="P792" s="30"/>
    </row>
    <row r="793" ht="12.75">
      <c r="P793" s="30"/>
    </row>
    <row r="794" ht="12.75">
      <c r="P794" s="30"/>
    </row>
    <row r="795" ht="12.75">
      <c r="P795" s="30"/>
    </row>
    <row r="796" ht="12.75">
      <c r="P796" s="30"/>
    </row>
    <row r="797" ht="12.75">
      <c r="P797" s="30"/>
    </row>
    <row r="798" ht="12.75">
      <c r="P798" s="30"/>
    </row>
    <row r="799" ht="12.75">
      <c r="P799" s="30"/>
    </row>
    <row r="800" ht="12.75">
      <c r="P800" s="30"/>
    </row>
    <row r="801" ht="12.75">
      <c r="P801" s="30"/>
    </row>
    <row r="802" ht="12.75">
      <c r="P802" s="30"/>
    </row>
    <row r="803" ht="12.75">
      <c r="P803" s="30"/>
    </row>
    <row r="804" ht="12.75">
      <c r="P804" s="30"/>
    </row>
    <row r="805" ht="12.75">
      <c r="P805" s="30"/>
    </row>
    <row r="806" ht="12.75">
      <c r="P806" s="30"/>
    </row>
    <row r="807" ht="12.75">
      <c r="P807" s="30"/>
    </row>
    <row r="808" ht="12.75">
      <c r="P808" s="30"/>
    </row>
    <row r="809" ht="12.75">
      <c r="P809" s="30"/>
    </row>
    <row r="810" ht="12.75">
      <c r="P810" s="30"/>
    </row>
    <row r="811" ht="12.75">
      <c r="P811" s="30"/>
    </row>
    <row r="812" ht="12.75">
      <c r="P812" s="30"/>
    </row>
    <row r="813" ht="12.75">
      <c r="P813" s="30"/>
    </row>
    <row r="814" ht="12.75">
      <c r="P814" s="30"/>
    </row>
    <row r="815" ht="12.75">
      <c r="P815" s="30"/>
    </row>
    <row r="816" ht="12.75">
      <c r="P816" s="30"/>
    </row>
    <row r="817" ht="12.75">
      <c r="P817" s="30"/>
    </row>
    <row r="818" ht="12.75">
      <c r="P818" s="30"/>
    </row>
    <row r="819" ht="12.75">
      <c r="P819" s="30"/>
    </row>
    <row r="820" ht="12.75">
      <c r="P820" s="30"/>
    </row>
    <row r="821" ht="12.75">
      <c r="P821" s="30"/>
    </row>
    <row r="822" ht="12.75">
      <c r="P822" s="30"/>
    </row>
    <row r="823" ht="12.75">
      <c r="P823" s="30"/>
    </row>
    <row r="824" ht="12.75">
      <c r="P824" s="30"/>
    </row>
    <row r="825" ht="12.75">
      <c r="P825" s="30"/>
    </row>
    <row r="826" ht="12.75">
      <c r="P826" s="30"/>
    </row>
    <row r="827" ht="12.75">
      <c r="P827" s="30"/>
    </row>
    <row r="828" ht="12.75">
      <c r="P828" s="30"/>
    </row>
    <row r="829" ht="12.75">
      <c r="P829" s="30"/>
    </row>
    <row r="830" ht="12.75">
      <c r="P830" s="30"/>
    </row>
    <row r="831" ht="12.75">
      <c r="P831" s="30"/>
    </row>
    <row r="832" ht="12.75">
      <c r="P832" s="30"/>
    </row>
    <row r="833" ht="12.75">
      <c r="P833" s="30"/>
    </row>
    <row r="834" ht="12.75">
      <c r="P834" s="30"/>
    </row>
    <row r="835" ht="12.75">
      <c r="P835" s="30"/>
    </row>
    <row r="836" ht="12.75">
      <c r="P836" s="30"/>
    </row>
    <row r="837" ht="12.75">
      <c r="P837" s="30"/>
    </row>
    <row r="838" ht="12.75">
      <c r="P838" s="30"/>
    </row>
    <row r="839" ht="12.75">
      <c r="P839" s="30"/>
    </row>
    <row r="840" ht="12.75">
      <c r="P840" s="30"/>
    </row>
    <row r="841" ht="12.75">
      <c r="P841" s="30"/>
    </row>
    <row r="842" ht="12.75">
      <c r="P842" s="30"/>
    </row>
    <row r="843" ht="12.75">
      <c r="P843" s="30"/>
    </row>
    <row r="844" ht="12.75">
      <c r="P844" s="30"/>
    </row>
    <row r="845" ht="12.75">
      <c r="P845" s="30"/>
    </row>
    <row r="846" ht="12.75">
      <c r="P846" s="30"/>
    </row>
    <row r="847" ht="12.75">
      <c r="P847" s="30"/>
    </row>
    <row r="848" ht="12.75">
      <c r="P848" s="30"/>
    </row>
    <row r="849" ht="12.75">
      <c r="P849" s="30"/>
    </row>
    <row r="850" ht="12.75">
      <c r="P850" s="30"/>
    </row>
    <row r="851" ht="12.75">
      <c r="P851" s="30"/>
    </row>
    <row r="852" ht="12.75">
      <c r="P852" s="30"/>
    </row>
    <row r="853" ht="12.75">
      <c r="P853" s="30"/>
    </row>
    <row r="854" ht="12.75">
      <c r="P854" s="30"/>
    </row>
    <row r="855" ht="12.75">
      <c r="P855" s="30"/>
    </row>
    <row r="856" ht="12.75">
      <c r="P856" s="30"/>
    </row>
    <row r="857" ht="12.75">
      <c r="P857" s="30"/>
    </row>
    <row r="858" ht="12.75">
      <c r="P858" s="30"/>
    </row>
    <row r="859" ht="12.75">
      <c r="P859" s="30"/>
    </row>
    <row r="860" ht="12.75">
      <c r="P860" s="30"/>
    </row>
    <row r="861" ht="12.75">
      <c r="P861" s="30"/>
    </row>
    <row r="862" ht="12.75">
      <c r="P862" s="30"/>
    </row>
    <row r="863" ht="12.75">
      <c r="P863" s="30"/>
    </row>
    <row r="864" ht="12.75">
      <c r="P864" s="30"/>
    </row>
    <row r="865" ht="12.75">
      <c r="P865" s="30"/>
    </row>
    <row r="866" ht="12.75">
      <c r="P866" s="30"/>
    </row>
    <row r="867" ht="12.75">
      <c r="P867" s="30"/>
    </row>
    <row r="868" ht="12.75">
      <c r="P868" s="30"/>
    </row>
    <row r="869" ht="12.75">
      <c r="P869" s="30"/>
    </row>
    <row r="870" ht="12.75">
      <c r="P870" s="30"/>
    </row>
    <row r="871" ht="12.75">
      <c r="P871" s="30"/>
    </row>
    <row r="872" ht="12.75">
      <c r="P872" s="30"/>
    </row>
    <row r="873" ht="12.75">
      <c r="P873" s="30"/>
    </row>
    <row r="874" ht="12.75">
      <c r="P874" s="30"/>
    </row>
    <row r="875" ht="12.75">
      <c r="P875" s="30"/>
    </row>
    <row r="876" ht="12.75">
      <c r="P876" s="30"/>
    </row>
    <row r="877" ht="12.75">
      <c r="P877" s="30"/>
    </row>
    <row r="878" ht="12.75">
      <c r="P878" s="30"/>
    </row>
    <row r="879" ht="12.75">
      <c r="P879" s="30"/>
    </row>
    <row r="880" ht="12.75">
      <c r="P880" s="30"/>
    </row>
    <row r="881" ht="12.75">
      <c r="P881" s="30"/>
    </row>
    <row r="882" ht="12.75">
      <c r="P882" s="30"/>
    </row>
    <row r="883" ht="12.75">
      <c r="P883" s="30"/>
    </row>
    <row r="884" ht="12.75">
      <c r="P884" s="30"/>
    </row>
    <row r="885" ht="12.75">
      <c r="P885" s="30"/>
    </row>
    <row r="886" ht="12.75">
      <c r="P886" s="30"/>
    </row>
    <row r="887" ht="12.75">
      <c r="P887" s="30"/>
    </row>
    <row r="888" ht="12.75">
      <c r="P888" s="30"/>
    </row>
    <row r="889" ht="12.75">
      <c r="P889" s="30"/>
    </row>
    <row r="890" ht="12.75">
      <c r="P890" s="30"/>
    </row>
    <row r="891" ht="12.75">
      <c r="P891" s="30"/>
    </row>
    <row r="892" ht="12.75">
      <c r="P892" s="30"/>
    </row>
    <row r="893" ht="12.75">
      <c r="P893" s="30"/>
    </row>
    <row r="894" ht="12.75">
      <c r="P894" s="30"/>
    </row>
    <row r="895" ht="12.75">
      <c r="P895" s="30"/>
    </row>
    <row r="896" ht="12.75">
      <c r="P896" s="30"/>
    </row>
    <row r="897" ht="12.75">
      <c r="P897" s="30"/>
    </row>
    <row r="898" ht="12.75">
      <c r="P898" s="30"/>
    </row>
    <row r="899" ht="12.75">
      <c r="P899" s="30"/>
    </row>
    <row r="900" ht="12.75">
      <c r="P900" s="30"/>
    </row>
    <row r="901" ht="12.75">
      <c r="P901" s="30"/>
    </row>
    <row r="902" ht="12.75">
      <c r="P902" s="30"/>
    </row>
    <row r="903" ht="12.75">
      <c r="P903" s="30"/>
    </row>
    <row r="904" ht="12.75">
      <c r="P904" s="30"/>
    </row>
    <row r="905" ht="12.75">
      <c r="P905" s="30"/>
    </row>
    <row r="906" ht="12.75">
      <c r="P906" s="30"/>
    </row>
    <row r="907" ht="12.75">
      <c r="P907" s="30"/>
    </row>
    <row r="908" ht="12.75">
      <c r="P908" s="30"/>
    </row>
    <row r="909" ht="12.75">
      <c r="P909" s="30"/>
    </row>
    <row r="910" ht="12.75">
      <c r="P910" s="30"/>
    </row>
    <row r="911" ht="12.75">
      <c r="P911" s="30"/>
    </row>
    <row r="912" ht="12.75">
      <c r="P912" s="30"/>
    </row>
    <row r="913" ht="12.75">
      <c r="P913" s="30"/>
    </row>
    <row r="914" ht="12.75">
      <c r="P914" s="30"/>
    </row>
    <row r="915" ht="12.75">
      <c r="P915" s="30"/>
    </row>
    <row r="916" ht="12.75">
      <c r="P916" s="30"/>
    </row>
    <row r="917" ht="12.75">
      <c r="P917" s="30"/>
    </row>
    <row r="918" ht="12.75">
      <c r="P918" s="30"/>
    </row>
    <row r="919" ht="12.75">
      <c r="P919" s="30"/>
    </row>
    <row r="920" ht="12.75">
      <c r="P920" s="30"/>
    </row>
    <row r="921" ht="12.75">
      <c r="P921" s="30"/>
    </row>
    <row r="922" ht="12.75">
      <c r="P922" s="30"/>
    </row>
    <row r="923" ht="12.75">
      <c r="P923" s="30"/>
    </row>
    <row r="924" ht="12.75">
      <c r="P924" s="30"/>
    </row>
    <row r="925" ht="12.75">
      <c r="P925" s="30"/>
    </row>
    <row r="926" ht="12.75">
      <c r="P926" s="30"/>
    </row>
    <row r="927" ht="12.75">
      <c r="P927" s="30"/>
    </row>
    <row r="928" ht="12.75">
      <c r="P928" s="30"/>
    </row>
    <row r="929" ht="12.75">
      <c r="P929" s="30"/>
    </row>
    <row r="930" ht="12.75">
      <c r="P930" s="30"/>
    </row>
    <row r="931" ht="12.75">
      <c r="P931" s="30"/>
    </row>
    <row r="932" ht="12.75">
      <c r="P932" s="30"/>
    </row>
    <row r="933" ht="12.75">
      <c r="P933" s="30"/>
    </row>
    <row r="934" ht="12.75">
      <c r="P934" s="30"/>
    </row>
    <row r="935" ht="12.75">
      <c r="P935" s="30"/>
    </row>
    <row r="936" ht="12.75">
      <c r="P936" s="30"/>
    </row>
    <row r="937" ht="12.75">
      <c r="P937" s="30"/>
    </row>
    <row r="938" ht="12.75">
      <c r="P938" s="30"/>
    </row>
    <row r="939" ht="12.75">
      <c r="P939" s="30"/>
    </row>
    <row r="940" ht="12.75">
      <c r="P940" s="30"/>
    </row>
    <row r="941" ht="12.75">
      <c r="P941" s="30"/>
    </row>
    <row r="942" ht="12.75">
      <c r="P942" s="30"/>
    </row>
    <row r="943" ht="12.75">
      <c r="P943" s="30"/>
    </row>
    <row r="944" ht="12.75">
      <c r="P944" s="30"/>
    </row>
    <row r="945" ht="12.75">
      <c r="P945" s="30"/>
    </row>
    <row r="946" ht="12.75">
      <c r="P946" s="30"/>
    </row>
    <row r="947" ht="12.75">
      <c r="P947" s="30"/>
    </row>
    <row r="948" ht="12.75">
      <c r="P948" s="30"/>
    </row>
    <row r="949" ht="12.75">
      <c r="P949" s="30"/>
    </row>
    <row r="950" ht="12.75">
      <c r="P950" s="30"/>
    </row>
    <row r="951" ht="12.75">
      <c r="P951" s="30"/>
    </row>
    <row r="952" ht="12.75">
      <c r="P952" s="30"/>
    </row>
    <row r="953" ht="12.75">
      <c r="P953" s="30"/>
    </row>
    <row r="954" ht="12.75">
      <c r="P954" s="30"/>
    </row>
    <row r="955" ht="12.75">
      <c r="P955" s="30"/>
    </row>
    <row r="956" ht="12.75">
      <c r="P956" s="30"/>
    </row>
    <row r="957" ht="12.75">
      <c r="P957" s="30"/>
    </row>
    <row r="958" ht="12.75">
      <c r="P958" s="30"/>
    </row>
    <row r="959" ht="12.75">
      <c r="P959" s="30"/>
    </row>
    <row r="960" ht="12.75">
      <c r="P960" s="30"/>
    </row>
    <row r="961" ht="12.75">
      <c r="P961" s="30"/>
    </row>
    <row r="962" ht="12.75">
      <c r="P962" s="30"/>
    </row>
    <row r="963" ht="12.75">
      <c r="P963" s="30"/>
    </row>
    <row r="964" ht="12.75">
      <c r="P964" s="30"/>
    </row>
    <row r="965" ht="12.75">
      <c r="P965" s="30"/>
    </row>
    <row r="966" ht="12.75">
      <c r="P966" s="30"/>
    </row>
    <row r="967" ht="12.75">
      <c r="P967" s="30"/>
    </row>
    <row r="968" ht="12.75">
      <c r="P968" s="30"/>
    </row>
    <row r="969" ht="12.75">
      <c r="P969" s="30"/>
    </row>
    <row r="970" ht="12.75">
      <c r="P970" s="30"/>
    </row>
    <row r="971" ht="12.75">
      <c r="P971" s="30"/>
    </row>
    <row r="972" ht="12.75">
      <c r="P972" s="30"/>
    </row>
    <row r="973" ht="12.75">
      <c r="P973" s="30"/>
    </row>
    <row r="974" ht="12.75">
      <c r="P974" s="30"/>
    </row>
    <row r="975" ht="12.75">
      <c r="P975" s="30"/>
    </row>
    <row r="976" ht="12.75">
      <c r="P976" s="30"/>
    </row>
    <row r="977" ht="12.75">
      <c r="P977" s="30"/>
    </row>
    <row r="978" ht="12.75">
      <c r="P978" s="30"/>
    </row>
    <row r="979" ht="12.75">
      <c r="P979" s="30"/>
    </row>
    <row r="980" ht="12.75">
      <c r="P980" s="30"/>
    </row>
    <row r="981" ht="12.75">
      <c r="P981" s="30"/>
    </row>
    <row r="982" ht="12.75">
      <c r="P982" s="30"/>
    </row>
    <row r="983" ht="12.75">
      <c r="P983" s="30"/>
    </row>
    <row r="984" ht="12.75">
      <c r="P984" s="30"/>
    </row>
    <row r="985" ht="12.75">
      <c r="P985" s="30"/>
    </row>
    <row r="986" ht="12.75">
      <c r="P986" s="30"/>
    </row>
    <row r="987" ht="12.75">
      <c r="P987" s="30"/>
    </row>
    <row r="988" ht="12.75">
      <c r="P988" s="30"/>
    </row>
    <row r="989" ht="12.75">
      <c r="P989" s="30"/>
    </row>
    <row r="990" ht="12.75">
      <c r="P990" s="30"/>
    </row>
    <row r="991" ht="12.75">
      <c r="P991" s="30"/>
    </row>
    <row r="992" ht="12.75">
      <c r="P992" s="30"/>
    </row>
    <row r="993" ht="12.75">
      <c r="P993" s="30"/>
    </row>
    <row r="994" ht="12.75">
      <c r="P994" s="30"/>
    </row>
    <row r="995" ht="12.75">
      <c r="P995" s="30"/>
    </row>
    <row r="996" ht="12.75">
      <c r="P996" s="30"/>
    </row>
    <row r="997" ht="12.75">
      <c r="P997" s="30"/>
    </row>
    <row r="998" ht="12.75">
      <c r="P998" s="30"/>
    </row>
    <row r="999" ht="12.75">
      <c r="P999" s="30"/>
    </row>
    <row r="1000" ht="12.75">
      <c r="P1000" s="30"/>
    </row>
    <row r="1001" ht="12.75">
      <c r="P1001" s="30"/>
    </row>
    <row r="1002" ht="12.75">
      <c r="P1002" s="30"/>
    </row>
    <row r="1003" ht="12.75">
      <c r="P1003" s="30"/>
    </row>
    <row r="1004" ht="12.75">
      <c r="P1004" s="30"/>
    </row>
    <row r="1005" ht="12.75">
      <c r="P1005" s="30"/>
    </row>
    <row r="1006" ht="12.75">
      <c r="P1006" s="30"/>
    </row>
    <row r="1007" ht="12.75">
      <c r="P1007" s="30"/>
    </row>
    <row r="1008" ht="12.75">
      <c r="P1008" s="30"/>
    </row>
    <row r="1009" ht="12.75">
      <c r="P1009" s="30"/>
    </row>
    <row r="1010" ht="12.75">
      <c r="P1010" s="30"/>
    </row>
    <row r="1011" ht="12.75">
      <c r="P1011" s="30"/>
    </row>
    <row r="1012" ht="12.75">
      <c r="P1012" s="30"/>
    </row>
    <row r="1013" ht="12.75">
      <c r="P1013" s="30"/>
    </row>
    <row r="1014" ht="12.75">
      <c r="P1014" s="30"/>
    </row>
    <row r="1015" ht="12.75">
      <c r="P1015" s="30"/>
    </row>
    <row r="1016" ht="12.75">
      <c r="P1016" s="30"/>
    </row>
    <row r="1017" ht="12.75">
      <c r="P1017" s="30"/>
    </row>
    <row r="1018" ht="12.75">
      <c r="P1018" s="30"/>
    </row>
    <row r="1019" ht="12.75">
      <c r="P1019" s="30"/>
    </row>
    <row r="1020" ht="12.75">
      <c r="P1020" s="30"/>
    </row>
    <row r="1021" ht="12.75">
      <c r="P1021" s="30"/>
    </row>
    <row r="1022" ht="12.75">
      <c r="P1022" s="30"/>
    </row>
    <row r="1023" ht="12.75">
      <c r="P1023" s="30"/>
    </row>
    <row r="1024" ht="12.75">
      <c r="P1024" s="30"/>
    </row>
    <row r="1025" ht="12.75">
      <c r="P1025" s="30"/>
    </row>
    <row r="1026" ht="12.75">
      <c r="P1026" s="30"/>
    </row>
    <row r="1027" ht="12.75">
      <c r="P1027" s="30"/>
    </row>
    <row r="1028" ht="12.75">
      <c r="P1028" s="30"/>
    </row>
    <row r="1029" ht="12.75">
      <c r="P1029" s="30"/>
    </row>
    <row r="1030" ht="12.75">
      <c r="P1030" s="30"/>
    </row>
    <row r="1031" ht="12.75">
      <c r="P1031" s="30"/>
    </row>
    <row r="1032" ht="12.75">
      <c r="P1032" s="30"/>
    </row>
    <row r="1033" ht="12.75">
      <c r="P1033" s="30"/>
    </row>
    <row r="1034" ht="12.75">
      <c r="P1034" s="30"/>
    </row>
    <row r="1035" ht="12.75">
      <c r="P1035" s="30"/>
    </row>
    <row r="1036" ht="12.75">
      <c r="P1036" s="30"/>
    </row>
    <row r="1037" ht="12.75">
      <c r="P1037" s="30"/>
    </row>
    <row r="1038" ht="12.75">
      <c r="P1038" s="30"/>
    </row>
    <row r="1039" ht="12.75">
      <c r="P1039" s="30"/>
    </row>
    <row r="1040" ht="12.75">
      <c r="P1040" s="30"/>
    </row>
    <row r="1041" ht="12.75">
      <c r="P1041" s="30"/>
    </row>
    <row r="1042" ht="12.75">
      <c r="P1042" s="30"/>
    </row>
    <row r="1043" ht="12.75">
      <c r="P1043" s="30"/>
    </row>
    <row r="1044" ht="12.75">
      <c r="P1044" s="30"/>
    </row>
    <row r="1045" ht="12.75">
      <c r="P1045" s="30"/>
    </row>
    <row r="1046" ht="12.75">
      <c r="P1046" s="30"/>
    </row>
    <row r="1047" ht="12.75">
      <c r="P1047" s="30"/>
    </row>
    <row r="1048" ht="12.75">
      <c r="P1048" s="30"/>
    </row>
    <row r="1049" ht="12.75">
      <c r="P1049" s="30"/>
    </row>
    <row r="1050" ht="12.75">
      <c r="P1050" s="30"/>
    </row>
    <row r="1051" ht="12.75">
      <c r="P1051" s="30"/>
    </row>
    <row r="1052" ht="12.75">
      <c r="P1052" s="30"/>
    </row>
    <row r="1053" ht="12.75">
      <c r="P1053" s="30"/>
    </row>
    <row r="1054" ht="12.75">
      <c r="P1054" s="30"/>
    </row>
    <row r="1055" ht="12.75">
      <c r="P1055" s="30"/>
    </row>
    <row r="1056" ht="12.75">
      <c r="P1056" s="30"/>
    </row>
    <row r="1057" ht="12.75">
      <c r="P1057" s="30"/>
    </row>
    <row r="1058" ht="12.75">
      <c r="P1058" s="30"/>
    </row>
    <row r="1059" ht="12.75">
      <c r="P1059" s="30"/>
    </row>
    <row r="1060" ht="12.75">
      <c r="P1060" s="30"/>
    </row>
    <row r="1061" ht="12.75">
      <c r="P1061" s="30"/>
    </row>
    <row r="1062" ht="12.75">
      <c r="P1062" s="30"/>
    </row>
    <row r="1063" ht="12.75">
      <c r="P1063" s="30"/>
    </row>
    <row r="1064" ht="12.75">
      <c r="P1064" s="30"/>
    </row>
    <row r="1065" ht="12.75">
      <c r="P1065" s="30"/>
    </row>
    <row r="1066" ht="12.75">
      <c r="P1066" s="30"/>
    </row>
    <row r="1067" ht="12.75">
      <c r="P1067" s="30"/>
    </row>
    <row r="1068" ht="12.75">
      <c r="P1068" s="30"/>
    </row>
    <row r="1069" ht="12.75">
      <c r="P1069" s="30"/>
    </row>
    <row r="1070" ht="12.75">
      <c r="P1070" s="30"/>
    </row>
    <row r="1071" ht="12.75">
      <c r="P1071" s="30"/>
    </row>
    <row r="1072" ht="12.75">
      <c r="P1072" s="30"/>
    </row>
    <row r="1073" ht="12.75">
      <c r="P1073" s="30"/>
    </row>
    <row r="1074" ht="12.75">
      <c r="P1074" s="30"/>
    </row>
    <row r="1075" ht="12.75">
      <c r="P1075" s="30"/>
    </row>
    <row r="1076" ht="12.75">
      <c r="P1076" s="30"/>
    </row>
    <row r="1077" ht="12.75">
      <c r="P1077" s="30"/>
    </row>
    <row r="1078" ht="12.75">
      <c r="P1078" s="30"/>
    </row>
    <row r="1079" ht="12.75">
      <c r="P1079" s="30"/>
    </row>
    <row r="1080" ht="12.75">
      <c r="P1080" s="30"/>
    </row>
    <row r="1081" ht="12.75">
      <c r="P1081" s="30"/>
    </row>
    <row r="1082" ht="12.75">
      <c r="P1082" s="30"/>
    </row>
    <row r="1083" ht="12.75">
      <c r="P1083" s="30"/>
    </row>
    <row r="1084" ht="12.75">
      <c r="P1084" s="30"/>
    </row>
    <row r="1085" ht="12.75">
      <c r="P1085" s="30"/>
    </row>
    <row r="1086" ht="12.75">
      <c r="P1086" s="30"/>
    </row>
    <row r="1087" ht="12.75">
      <c r="P1087" s="30"/>
    </row>
    <row r="1088" ht="12.75">
      <c r="P1088" s="30"/>
    </row>
  </sheetData>
  <sheetProtection/>
  <mergeCells count="125">
    <mergeCell ref="T316:U316"/>
    <mergeCell ref="A1:W1"/>
    <mergeCell ref="AF1:AH1"/>
    <mergeCell ref="AJ1:AL1"/>
    <mergeCell ref="A35:D35"/>
    <mergeCell ref="A37:D37"/>
    <mergeCell ref="X37:Z37"/>
    <mergeCell ref="AB37:AD37"/>
    <mergeCell ref="AF37:AH37"/>
    <mergeCell ref="X73:Z73"/>
    <mergeCell ref="CZ1:DC1"/>
    <mergeCell ref="A2:D2"/>
    <mergeCell ref="X2:Z2"/>
    <mergeCell ref="AB2:AD2"/>
    <mergeCell ref="AF2:AH2"/>
    <mergeCell ref="BA2:BD2"/>
    <mergeCell ref="DF2:DI2"/>
    <mergeCell ref="X3:Z3"/>
    <mergeCell ref="AB3:AD3"/>
    <mergeCell ref="AF3:AH3"/>
    <mergeCell ref="DF71:DI71"/>
    <mergeCell ref="BA103:BD103"/>
    <mergeCell ref="DF35:DI35"/>
    <mergeCell ref="A36:W36"/>
    <mergeCell ref="AE36:AG36"/>
    <mergeCell ref="AI36:AK36"/>
    <mergeCell ref="AT36:AW36"/>
    <mergeCell ref="DF37:DI37"/>
    <mergeCell ref="X38:Z38"/>
    <mergeCell ref="AB38:AD38"/>
    <mergeCell ref="AF38:AH38"/>
    <mergeCell ref="AE107:AG107"/>
    <mergeCell ref="AI107:AK107"/>
    <mergeCell ref="A107:W107"/>
    <mergeCell ref="A106:D106"/>
    <mergeCell ref="A71:D71"/>
    <mergeCell ref="X108:Z108"/>
    <mergeCell ref="AB108:AD108"/>
    <mergeCell ref="AF108:AH108"/>
    <mergeCell ref="AF109:AH109"/>
    <mergeCell ref="AJ142:AL142"/>
    <mergeCell ref="AF142:AH142"/>
    <mergeCell ref="DF106:DI106"/>
    <mergeCell ref="DF141:DI141"/>
    <mergeCell ref="DF176:DI176"/>
    <mergeCell ref="X144:Z144"/>
    <mergeCell ref="AB144:AD144"/>
    <mergeCell ref="AF144:AH144"/>
    <mergeCell ref="AE177:AG177"/>
    <mergeCell ref="A177:W177"/>
    <mergeCell ref="BA171:BD171"/>
    <mergeCell ref="A176:D176"/>
    <mergeCell ref="DF212:DI212"/>
    <mergeCell ref="X178:Z178"/>
    <mergeCell ref="AB178:AD178"/>
    <mergeCell ref="AF178:AH178"/>
    <mergeCell ref="AJ213:AL213"/>
    <mergeCell ref="AF213:AH213"/>
    <mergeCell ref="A213:W213"/>
    <mergeCell ref="BA205:BD205"/>
    <mergeCell ref="A212:D212"/>
    <mergeCell ref="A281:W281"/>
    <mergeCell ref="BA273:BD273"/>
    <mergeCell ref="AE247:AG247"/>
    <mergeCell ref="AI247:AK247"/>
    <mergeCell ref="A247:W247"/>
    <mergeCell ref="A248:D248"/>
    <mergeCell ref="DF73:DI73"/>
    <mergeCell ref="AB74:AD74"/>
    <mergeCell ref="AF74:AH74"/>
    <mergeCell ref="AE281:AG281"/>
    <mergeCell ref="AI281:AK281"/>
    <mergeCell ref="BA240:BD240"/>
    <mergeCell ref="DF246:DI246"/>
    <mergeCell ref="AI177:AK177"/>
    <mergeCell ref="AB143:AD143"/>
    <mergeCell ref="AF143:AH143"/>
    <mergeCell ref="A143:D143"/>
    <mergeCell ref="DF143:DI143"/>
    <mergeCell ref="A108:D108"/>
    <mergeCell ref="DF108:DI108"/>
    <mergeCell ref="X109:Z109"/>
    <mergeCell ref="AB109:AD109"/>
    <mergeCell ref="X143:Z143"/>
    <mergeCell ref="A142:W142"/>
    <mergeCell ref="BA137:BD137"/>
    <mergeCell ref="A141:D141"/>
    <mergeCell ref="BA71:BD71"/>
    <mergeCell ref="X74:Z74"/>
    <mergeCell ref="A72:W72"/>
    <mergeCell ref="AE72:AG72"/>
    <mergeCell ref="AI72:AK72"/>
    <mergeCell ref="A73:D73"/>
    <mergeCell ref="AB73:AD73"/>
    <mergeCell ref="AF73:AH73"/>
    <mergeCell ref="A214:D214"/>
    <mergeCell ref="DF214:DI214"/>
    <mergeCell ref="X215:Z215"/>
    <mergeCell ref="AB215:AD215"/>
    <mergeCell ref="AF215:AH215"/>
    <mergeCell ref="X214:Z214"/>
    <mergeCell ref="AB214:AD214"/>
    <mergeCell ref="AF214:AH214"/>
    <mergeCell ref="A178:D178"/>
    <mergeCell ref="DF178:DI178"/>
    <mergeCell ref="X179:Z179"/>
    <mergeCell ref="AB179:AD179"/>
    <mergeCell ref="AF179:AH179"/>
    <mergeCell ref="DF248:DI248"/>
    <mergeCell ref="X249:Z249"/>
    <mergeCell ref="AB249:AD249"/>
    <mergeCell ref="AF249:AH249"/>
    <mergeCell ref="X248:Z248"/>
    <mergeCell ref="AB248:AD248"/>
    <mergeCell ref="AF248:AH248"/>
    <mergeCell ref="A246:D246"/>
    <mergeCell ref="T314:U314"/>
    <mergeCell ref="A282:D282"/>
    <mergeCell ref="DF282:DI282"/>
    <mergeCell ref="X283:Z283"/>
    <mergeCell ref="AB283:AD283"/>
    <mergeCell ref="AF283:AH283"/>
    <mergeCell ref="X282:Z282"/>
    <mergeCell ref="AB282:AD282"/>
    <mergeCell ref="AF282:AH282"/>
  </mergeCells>
  <printOptions horizontalCentered="1"/>
  <pageMargins left="0.75" right="0.75" top="1" bottom="1" header="0.5" footer="0.5"/>
  <pageSetup fitToHeight="3" fitToWidth="1" horizontalDpi="600" verticalDpi="600" orientation="landscape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1.57421875" style="0" bestFit="1" customWidth="1"/>
    <col min="12" max="12" width="10.8515625" style="0" bestFit="1" customWidth="1"/>
  </cols>
  <sheetData>
    <row r="3" spans="1:2" ht="12.75">
      <c r="A3" s="8"/>
      <c r="B3" s="1" t="s">
        <v>84</v>
      </c>
    </row>
    <row r="4" spans="1:11" ht="12.75">
      <c r="A4" s="8"/>
      <c r="B4" s="1"/>
      <c r="C4" s="83"/>
      <c r="D4" s="83"/>
      <c r="E4" s="83"/>
      <c r="F4" s="83"/>
      <c r="G4" s="83"/>
      <c r="H4" s="83"/>
      <c r="I4" s="83"/>
      <c r="J4" s="83"/>
      <c r="K4" s="83"/>
    </row>
    <row r="5" spans="3:11" ht="12.75">
      <c r="C5" s="96"/>
      <c r="D5" s="96"/>
      <c r="E5" s="96"/>
      <c r="F5" s="96"/>
      <c r="G5" s="96"/>
      <c r="H5" s="96"/>
      <c r="I5" s="96"/>
      <c r="J5" s="96"/>
      <c r="K5" s="96"/>
    </row>
    <row r="6" spans="2:12" ht="12.75">
      <c r="B6" s="1"/>
      <c r="C6" s="9"/>
      <c r="D6" s="9"/>
      <c r="E6" s="9"/>
      <c r="F6" s="9"/>
      <c r="G6" s="9"/>
      <c r="H6" s="9"/>
      <c r="I6" s="9"/>
      <c r="J6" s="9"/>
      <c r="K6" s="9"/>
      <c r="L6" s="9" t="s">
        <v>36</v>
      </c>
    </row>
    <row r="7" spans="2:12" ht="12.75">
      <c r="B7" s="110" t="s">
        <v>70</v>
      </c>
      <c r="C7" s="110" t="s">
        <v>61</v>
      </c>
      <c r="D7" s="110" t="s">
        <v>62</v>
      </c>
      <c r="E7" s="110" t="s">
        <v>63</v>
      </c>
      <c r="F7" s="110" t="s">
        <v>64</v>
      </c>
      <c r="G7" s="110" t="s">
        <v>65</v>
      </c>
      <c r="H7" s="110" t="s">
        <v>66</v>
      </c>
      <c r="I7" s="110" t="s">
        <v>67</v>
      </c>
      <c r="J7" s="110" t="s">
        <v>68</v>
      </c>
      <c r="K7" s="110" t="s">
        <v>69</v>
      </c>
      <c r="L7" s="110" t="s">
        <v>9</v>
      </c>
    </row>
    <row r="8" spans="2:12" ht="12.75">
      <c r="B8" s="9">
        <v>1</v>
      </c>
      <c r="C8" s="2">
        <v>5746175.096763738</v>
      </c>
      <c r="D8" s="2">
        <v>152472.7644334194</v>
      </c>
      <c r="E8" s="2">
        <v>1807423.623507543</v>
      </c>
      <c r="F8" s="2">
        <v>538225.2654914847</v>
      </c>
      <c r="G8" s="2">
        <v>14755061.616720444</v>
      </c>
      <c r="H8" s="2">
        <v>534636.6221327893</v>
      </c>
      <c r="I8" s="2">
        <v>105672.54871178532</v>
      </c>
      <c r="J8" s="2">
        <v>64858.74919598017</v>
      </c>
      <c r="K8" s="2">
        <v>374465.7130428197</v>
      </c>
      <c r="L8" s="2">
        <f>SUM(C8:K8)</f>
        <v>24078992.000000004</v>
      </c>
    </row>
    <row r="9" spans="2:12" ht="12.75">
      <c r="B9" s="9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>
      <c r="B11" s="135"/>
      <c r="C11" s="110" t="s">
        <v>61</v>
      </c>
      <c r="D11" s="110" t="s">
        <v>62</v>
      </c>
      <c r="E11" s="110" t="s">
        <v>63</v>
      </c>
      <c r="F11" s="110" t="s">
        <v>64</v>
      </c>
      <c r="G11" s="110" t="s">
        <v>65</v>
      </c>
      <c r="H11" s="110" t="s">
        <v>66</v>
      </c>
      <c r="I11" s="110" t="s">
        <v>67</v>
      </c>
      <c r="J11" s="110" t="s">
        <v>68</v>
      </c>
      <c r="K11" s="110" t="s">
        <v>69</v>
      </c>
      <c r="L11" s="101"/>
    </row>
    <row r="12" spans="2:12" ht="12.75">
      <c r="B12" s="103" t="s">
        <v>82</v>
      </c>
      <c r="C12" s="83">
        <v>0.72</v>
      </c>
      <c r="D12" s="83">
        <v>0.72</v>
      </c>
      <c r="E12" s="83">
        <v>0.94</v>
      </c>
      <c r="F12" s="83">
        <v>0.94</v>
      </c>
      <c r="G12" s="83">
        <v>0.94</v>
      </c>
      <c r="H12" s="83">
        <v>0.94</v>
      </c>
      <c r="I12" s="83">
        <v>0.94</v>
      </c>
      <c r="J12" s="83">
        <v>0.94</v>
      </c>
      <c r="K12" s="83">
        <v>0.94</v>
      </c>
      <c r="L12" s="101"/>
    </row>
    <row r="13" spans="2:12" ht="12.75">
      <c r="B13" s="104" t="s">
        <v>83</v>
      </c>
      <c r="C13" s="96">
        <v>0.75</v>
      </c>
      <c r="D13" s="96">
        <v>0.79</v>
      </c>
      <c r="E13" s="96">
        <v>0.98</v>
      </c>
      <c r="F13" s="96">
        <v>0.98</v>
      </c>
      <c r="G13" s="96">
        <v>0.98</v>
      </c>
      <c r="H13" s="96">
        <v>0.98</v>
      </c>
      <c r="I13" s="96">
        <v>0.98</v>
      </c>
      <c r="J13" s="96">
        <v>0.98</v>
      </c>
      <c r="K13" s="96">
        <v>0.98</v>
      </c>
      <c r="L13" s="101"/>
    </row>
    <row r="14" spans="2:12" ht="12.75">
      <c r="B14" s="104"/>
      <c r="C14" s="96"/>
      <c r="D14" s="96"/>
      <c r="E14" s="96"/>
      <c r="F14" s="96"/>
      <c r="G14" s="96"/>
      <c r="H14" s="96"/>
      <c r="I14" s="96"/>
      <c r="J14" s="96"/>
      <c r="K14" s="96"/>
      <c r="L14" s="101"/>
    </row>
    <row r="15" spans="2:12" ht="12.75">
      <c r="B15" s="104"/>
      <c r="C15" s="96"/>
      <c r="D15" s="96"/>
      <c r="E15" s="96"/>
      <c r="F15" s="96"/>
      <c r="G15" s="96"/>
      <c r="H15" s="96"/>
      <c r="I15" s="96"/>
      <c r="J15" s="96"/>
      <c r="K15" s="96"/>
      <c r="L15" s="9" t="s">
        <v>36</v>
      </c>
    </row>
    <row r="16" spans="2:12" ht="12.75">
      <c r="B16" s="110"/>
      <c r="C16" s="110" t="s">
        <v>61</v>
      </c>
      <c r="D16" s="110" t="s">
        <v>62</v>
      </c>
      <c r="E16" s="110" t="s">
        <v>63</v>
      </c>
      <c r="F16" s="110" t="s">
        <v>64</v>
      </c>
      <c r="G16" s="110" t="s">
        <v>65</v>
      </c>
      <c r="H16" s="110" t="s">
        <v>66</v>
      </c>
      <c r="I16" s="110" t="s">
        <v>67</v>
      </c>
      <c r="J16" s="110" t="s">
        <v>68</v>
      </c>
      <c r="K16" s="110" t="s">
        <v>69</v>
      </c>
      <c r="L16" s="110" t="s">
        <v>7</v>
      </c>
    </row>
    <row r="17" spans="2:14" ht="12.75">
      <c r="B17" s="103" t="s">
        <v>71</v>
      </c>
      <c r="C17" s="101">
        <f>C8*C12</f>
        <v>4137246.0696698916</v>
      </c>
      <c r="D17" s="101">
        <f aca="true" t="shared" si="0" ref="D17:K17">D8*D12</f>
        <v>109780.39039206196</v>
      </c>
      <c r="E17" s="101">
        <f t="shared" si="0"/>
        <v>1698978.2060970904</v>
      </c>
      <c r="F17" s="101">
        <f t="shared" si="0"/>
        <v>505931.74956199556</v>
      </c>
      <c r="G17" s="101">
        <f t="shared" si="0"/>
        <v>13869757.919717217</v>
      </c>
      <c r="H17" s="101">
        <f t="shared" si="0"/>
        <v>502558.42480482196</v>
      </c>
      <c r="I17" s="101">
        <f t="shared" si="0"/>
        <v>99332.19578907819</v>
      </c>
      <c r="J17" s="101">
        <f t="shared" si="0"/>
        <v>60967.224244221354</v>
      </c>
      <c r="K17" s="101">
        <f t="shared" si="0"/>
        <v>351997.7702602505</v>
      </c>
      <c r="L17" s="98">
        <f>SUM(C17:K17)</f>
        <v>21336549.950536627</v>
      </c>
      <c r="N17" s="98"/>
    </row>
    <row r="18" spans="2:14" ht="12.75">
      <c r="B18" s="104" t="s">
        <v>72</v>
      </c>
      <c r="C18" s="100">
        <f>C8*C13</f>
        <v>4309631.322572804</v>
      </c>
      <c r="D18" s="100">
        <f aca="true" t="shared" si="1" ref="D18:K18">D8*D13</f>
        <v>120453.48390240132</v>
      </c>
      <c r="E18" s="100">
        <f t="shared" si="1"/>
        <v>1771275.1510373922</v>
      </c>
      <c r="F18" s="100">
        <f t="shared" si="1"/>
        <v>527460.760181655</v>
      </c>
      <c r="G18" s="100">
        <f t="shared" si="1"/>
        <v>14459960.384386035</v>
      </c>
      <c r="H18" s="100">
        <f t="shared" si="1"/>
        <v>523943.88969013357</v>
      </c>
      <c r="I18" s="100">
        <f t="shared" si="1"/>
        <v>103559.09773754961</v>
      </c>
      <c r="J18" s="100">
        <f t="shared" si="1"/>
        <v>63561.574212060565</v>
      </c>
      <c r="K18" s="100">
        <f t="shared" si="1"/>
        <v>366976.3987819633</v>
      </c>
      <c r="L18" s="2">
        <f>SUM(C18:K18)</f>
        <v>22246822.062501993</v>
      </c>
      <c r="N18" s="102"/>
    </row>
    <row r="19" spans="2:14" ht="12.75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1"/>
      <c r="N19" s="101"/>
    </row>
    <row r="20" spans="2:14" ht="12.75">
      <c r="B20" s="99"/>
      <c r="C20" s="110" t="s">
        <v>61</v>
      </c>
      <c r="D20" s="110" t="s">
        <v>62</v>
      </c>
      <c r="E20" s="136" t="s">
        <v>88</v>
      </c>
      <c r="F20" s="100"/>
      <c r="G20" s="100"/>
      <c r="H20" s="100"/>
      <c r="I20" s="100"/>
      <c r="J20" s="138" t="s">
        <v>81</v>
      </c>
      <c r="K20" s="100" t="s">
        <v>12</v>
      </c>
      <c r="L20" s="137">
        <f>L18/L17-1</f>
        <v>0.04266257263126416</v>
      </c>
      <c r="N20" s="105"/>
    </row>
    <row r="21" spans="2:12" ht="12.75">
      <c r="B21" s="43" t="str">
        <f>L7</f>
        <v>VOLUME</v>
      </c>
      <c r="C21" s="100">
        <f>C8</f>
        <v>5746175.096763738</v>
      </c>
      <c r="D21" s="100">
        <f>D8</f>
        <v>152472.7644334194</v>
      </c>
      <c r="E21" s="100">
        <f>SUM(E8:K8)</f>
        <v>18180344.138802845</v>
      </c>
      <c r="F21" s="100"/>
      <c r="G21" s="100"/>
      <c r="H21" s="100"/>
      <c r="I21" s="100"/>
      <c r="J21" s="100"/>
      <c r="K21" s="100"/>
      <c r="L21" s="101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3" width="9.140625" style="69" customWidth="1"/>
    <col min="4" max="4" width="11.7109375" style="69" customWidth="1"/>
    <col min="5" max="5" width="5.7109375" style="69" customWidth="1"/>
    <col min="6" max="6" width="11.7109375" style="69" customWidth="1"/>
    <col min="7" max="7" width="5.7109375" style="69" customWidth="1"/>
    <col min="8" max="8" width="11.7109375" style="69" customWidth="1"/>
    <col min="9" max="9" width="5.7109375" style="69" customWidth="1"/>
    <col min="10" max="10" width="11.7109375" style="69" customWidth="1"/>
    <col min="11" max="11" width="5.7109375" style="69" customWidth="1"/>
    <col min="12" max="12" width="11.7109375" style="69" customWidth="1"/>
    <col min="13" max="13" width="5.7109375" style="69" customWidth="1"/>
    <col min="14" max="14" width="13.57421875" style="69" bestFit="1" customWidth="1"/>
    <col min="15" max="16384" width="9.140625" style="69" customWidth="1"/>
  </cols>
  <sheetData>
    <row r="1" spans="1:14" ht="15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5" ht="12.75">
      <c r="N5" s="7"/>
    </row>
    <row r="6" spans="4:14" ht="12.75">
      <c r="D6" s="7"/>
      <c r="H6" s="7" t="s">
        <v>7</v>
      </c>
      <c r="L6" s="7" t="s">
        <v>7</v>
      </c>
      <c r="N6" s="7" t="s">
        <v>8</v>
      </c>
    </row>
    <row r="7" spans="4:14" ht="12.75">
      <c r="D7" s="7"/>
      <c r="H7" s="7" t="s">
        <v>10</v>
      </c>
      <c r="J7" s="7" t="s">
        <v>11</v>
      </c>
      <c r="L7" s="7" t="s">
        <v>10</v>
      </c>
      <c r="N7" s="7" t="s">
        <v>12</v>
      </c>
    </row>
    <row r="8" spans="4:14" ht="12.75">
      <c r="D8" s="7" t="s">
        <v>6</v>
      </c>
      <c r="F8" s="75" t="s">
        <v>13</v>
      </c>
      <c r="H8" s="76" t="s">
        <v>14</v>
      </c>
      <c r="J8" s="75" t="s">
        <v>15</v>
      </c>
      <c r="L8" s="76" t="s">
        <v>15</v>
      </c>
      <c r="N8" s="7" t="s">
        <v>16</v>
      </c>
    </row>
    <row r="9" spans="4:14" ht="12.75">
      <c r="D9" s="95" t="s">
        <v>9</v>
      </c>
      <c r="F9" s="95" t="s">
        <v>17</v>
      </c>
      <c r="H9" s="95" t="s">
        <v>17</v>
      </c>
      <c r="J9" s="95" t="s">
        <v>17</v>
      </c>
      <c r="L9" s="95" t="s">
        <v>17</v>
      </c>
      <c r="N9" s="95" t="s">
        <v>7</v>
      </c>
    </row>
    <row r="11" spans="1:14" ht="12.75">
      <c r="A11" s="69" t="s">
        <v>18</v>
      </c>
      <c r="D11" s="128">
        <f>'FY 2008 FCMI CARDS'!C21</f>
        <v>5746175.096763738</v>
      </c>
      <c r="F11" s="129">
        <v>0.72</v>
      </c>
      <c r="H11" s="130">
        <f>F11*D11</f>
        <v>4137246.0696698916</v>
      </c>
      <c r="J11" s="129">
        <v>0.75</v>
      </c>
      <c r="L11" s="130">
        <f>J11*D11</f>
        <v>4309631.322572804</v>
      </c>
      <c r="N11" s="131">
        <f>L11/H11-1</f>
        <v>0.04166666666666674</v>
      </c>
    </row>
    <row r="12" spans="6:14" ht="12.75">
      <c r="F12" s="129"/>
      <c r="J12" s="129"/>
      <c r="N12" s="132"/>
    </row>
    <row r="13" spans="1:14" ht="12.75">
      <c r="A13" s="69" t="s">
        <v>19</v>
      </c>
      <c r="D13" s="128">
        <f>'FY 2008 FCMI CARDS'!D21</f>
        <v>152472.7644334194</v>
      </c>
      <c r="F13" s="129">
        <v>0.72</v>
      </c>
      <c r="H13" s="130">
        <f>F13*D13</f>
        <v>109780.39039206196</v>
      </c>
      <c r="J13" s="129">
        <v>0.79</v>
      </c>
      <c r="L13" s="130">
        <f>J13*D13</f>
        <v>120453.48390240132</v>
      </c>
      <c r="N13" s="131">
        <f>L13/H13-1</f>
        <v>0.09722222222222232</v>
      </c>
    </row>
    <row r="14" spans="6:14" ht="12.75">
      <c r="F14" s="129"/>
      <c r="J14" s="129"/>
      <c r="N14" s="132"/>
    </row>
    <row r="15" spans="1:14" ht="12.75">
      <c r="A15" s="69" t="s">
        <v>20</v>
      </c>
      <c r="D15" s="128">
        <f>'FY 2008 FCMI CARDS'!E21</f>
        <v>18180344.138802845</v>
      </c>
      <c r="F15" s="129">
        <v>0.94</v>
      </c>
      <c r="H15" s="130">
        <f>F15*D15</f>
        <v>17089523.490474675</v>
      </c>
      <c r="J15" s="129">
        <v>0.98</v>
      </c>
      <c r="L15" s="130">
        <f>J15*D15</f>
        <v>17816737.25602679</v>
      </c>
      <c r="N15" s="131">
        <f>L15/H15-1</f>
        <v>0.042553191489361764</v>
      </c>
    </row>
    <row r="16" ht="12.75">
      <c r="N16" s="132"/>
    </row>
    <row r="17" ht="12.75">
      <c r="N17" s="132"/>
    </row>
    <row r="18" spans="1:14" ht="12.75">
      <c r="A18" s="69" t="s">
        <v>21</v>
      </c>
      <c r="D18" s="128">
        <f>SUM(D11:D15)</f>
        <v>24078992.000000004</v>
      </c>
      <c r="H18" s="130">
        <f>SUM(H11:H15)</f>
        <v>21336549.950536627</v>
      </c>
      <c r="L18" s="130">
        <f>SUM(L11:L15)</f>
        <v>22246822.062501997</v>
      </c>
      <c r="N18" s="133">
        <f>L18/H18-1</f>
        <v>0.042662572631264384</v>
      </c>
    </row>
    <row r="19" spans="4:14" ht="12.75">
      <c r="D19" s="128"/>
      <c r="H19" s="130"/>
      <c r="L19" s="130"/>
      <c r="N19" s="134"/>
    </row>
    <row r="20" spans="4:14" ht="12.75">
      <c r="D20" s="128"/>
      <c r="H20" s="130"/>
      <c r="L20" s="130"/>
      <c r="N20" s="134"/>
    </row>
    <row r="23" ht="12.75">
      <c r="D23" s="1"/>
    </row>
    <row r="30" ht="12.75" customHeight="1"/>
    <row r="31" ht="12.75" customHeight="1"/>
  </sheetData>
  <sheetProtection/>
  <mergeCells count="1">
    <mergeCell ref="A1:N1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&amp;C&amp;"Arial,Bold"&amp;A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1073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27.421875" style="15" bestFit="1" customWidth="1"/>
    <col min="2" max="2" width="10.140625" style="15" customWidth="1"/>
    <col min="3" max="3" width="12.421875" style="15" customWidth="1"/>
    <col min="4" max="4" width="10.140625" style="15" customWidth="1"/>
    <col min="5" max="5" width="13.28125" style="15" customWidth="1"/>
    <col min="6" max="6" width="10.140625" style="15" customWidth="1"/>
    <col min="7" max="7" width="13.57421875" style="15" bestFit="1" customWidth="1"/>
    <col min="8" max="8" width="11.140625" style="15" customWidth="1"/>
    <col min="9" max="9" width="11.57421875" style="15" hidden="1" customWidth="1"/>
    <col min="10" max="10" width="10.00390625" style="15" hidden="1" customWidth="1"/>
    <col min="11" max="11" width="10.140625" style="15" hidden="1" customWidth="1"/>
    <col min="12" max="12" width="10.00390625" style="15" hidden="1" customWidth="1"/>
    <col min="13" max="13" width="11.57421875" style="15" hidden="1" customWidth="1"/>
    <col min="14" max="14" width="6.28125" style="15" customWidth="1"/>
    <col min="15" max="16" width="18.00390625" style="15" bestFit="1" customWidth="1"/>
    <col min="17" max="17" width="3.7109375" style="15" customWidth="1"/>
    <col min="18" max="18" width="18.57421875" style="15" customWidth="1"/>
    <col min="19" max="19" width="9.140625" style="15" customWidth="1"/>
    <col min="20" max="20" width="10.28125" style="15" bestFit="1" customWidth="1"/>
    <col min="21" max="21" width="3.7109375" style="15" customWidth="1"/>
    <col min="22" max="23" width="9.140625" style="15" customWidth="1"/>
    <col min="24" max="24" width="10.28125" style="15" bestFit="1" customWidth="1"/>
    <col min="25" max="25" width="10.28125" style="15" hidden="1" customWidth="1"/>
    <col min="26" max="26" width="10.140625" style="15" hidden="1" customWidth="1"/>
    <col min="27" max="27" width="9.140625" style="15" hidden="1" customWidth="1"/>
    <col min="28" max="28" width="11.140625" style="15" hidden="1" customWidth="1"/>
    <col min="29" max="29" width="3.7109375" style="15" customWidth="1"/>
    <col min="30" max="30" width="12.7109375" style="15" customWidth="1"/>
    <col min="31" max="31" width="3.7109375" style="15" customWidth="1"/>
    <col min="32" max="32" width="9.140625" style="15" customWidth="1"/>
    <col min="33" max="33" width="10.140625" style="15" bestFit="1" customWidth="1"/>
    <col min="34" max="34" width="11.57421875" style="15" bestFit="1" customWidth="1"/>
    <col min="35" max="35" width="3.7109375" style="15" customWidth="1"/>
    <col min="36" max="36" width="10.140625" style="15" bestFit="1" customWidth="1"/>
    <col min="37" max="37" width="9.140625" style="15" customWidth="1"/>
    <col min="38" max="38" width="11.57421875" style="15" bestFit="1" customWidth="1"/>
    <col min="39" max="39" width="10.140625" style="15" bestFit="1" customWidth="1"/>
    <col min="40" max="40" width="9.140625" style="15" customWidth="1"/>
    <col min="41" max="41" width="10.140625" style="15" customWidth="1"/>
    <col min="42" max="42" width="10.00390625" style="15" customWidth="1"/>
    <col min="43" max="43" width="11.57421875" style="15" customWidth="1"/>
    <col min="44" max="44" width="3.7109375" style="15" customWidth="1"/>
    <col min="45" max="45" width="12.7109375" style="15" bestFit="1" customWidth="1"/>
    <col min="46" max="46" width="10.140625" style="15" bestFit="1" customWidth="1"/>
    <col min="47" max="47" width="9.140625" style="15" customWidth="1"/>
    <col min="48" max="49" width="7.57421875" style="15" customWidth="1"/>
    <col min="50" max="52" width="9.140625" style="15" customWidth="1"/>
    <col min="53" max="53" width="2.28125" style="15" customWidth="1"/>
    <col min="54" max="54" width="10.140625" style="15" bestFit="1" customWidth="1"/>
    <col min="55" max="55" width="7.57421875" style="15" customWidth="1"/>
    <col min="56" max="56" width="9.140625" style="15" customWidth="1"/>
    <col min="57" max="57" width="7.57421875" style="15" customWidth="1"/>
    <col min="58" max="58" width="10.140625" style="15" bestFit="1" customWidth="1"/>
    <col min="59" max="59" width="9.140625" style="15" customWidth="1"/>
    <col min="60" max="61" width="7.57421875" style="15" customWidth="1"/>
    <col min="62" max="65" width="9.140625" style="15" customWidth="1"/>
    <col min="66" max="66" width="3.00390625" style="15" customWidth="1"/>
    <col min="67" max="67" width="9.140625" style="15" customWidth="1"/>
    <col min="68" max="68" width="7.57421875" style="15" customWidth="1"/>
    <col min="69" max="69" width="9.140625" style="15" customWidth="1"/>
    <col min="70" max="70" width="7.57421875" style="15" customWidth="1"/>
    <col min="71" max="71" width="10.140625" style="15" bestFit="1" customWidth="1"/>
    <col min="72" max="75" width="7.57421875" style="15" customWidth="1"/>
    <col min="76" max="104" width="9.140625" style="15" customWidth="1"/>
    <col min="105" max="105" width="9.57421875" style="15" bestFit="1" customWidth="1"/>
    <col min="106" max="109" width="9.140625" style="15" customWidth="1"/>
    <col min="110" max="110" width="11.140625" style="15" bestFit="1" customWidth="1"/>
    <col min="111" max="111" width="9.140625" style="15" customWidth="1"/>
    <col min="112" max="112" width="10.140625" style="15" bestFit="1" customWidth="1"/>
    <col min="113" max="16384" width="9.140625" style="15" customWidth="1"/>
  </cols>
  <sheetData>
    <row r="1" spans="1:107" ht="18">
      <c r="A1" s="1"/>
      <c r="B1" s="2"/>
      <c r="D1" s="1"/>
      <c r="E1" s="7"/>
      <c r="F1" s="3"/>
      <c r="G1" s="3"/>
      <c r="H1" s="3"/>
      <c r="I1" s="4"/>
      <c r="J1" s="4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AF1" s="144"/>
      <c r="AG1" s="144"/>
      <c r="AH1" s="144"/>
      <c r="AJ1" s="144"/>
      <c r="AK1" s="144"/>
      <c r="AL1" s="144"/>
      <c r="CZ1" s="140"/>
      <c r="DA1" s="140"/>
      <c r="DB1" s="140"/>
      <c r="DC1" s="140"/>
    </row>
    <row r="2" spans="1:107" ht="12.75">
      <c r="A2" s="1"/>
      <c r="B2" s="2"/>
      <c r="C2" s="7" t="s">
        <v>7</v>
      </c>
      <c r="D2" s="1"/>
      <c r="E2" s="7" t="s">
        <v>7</v>
      </c>
      <c r="F2" s="3"/>
      <c r="G2" s="3"/>
      <c r="H2" s="3"/>
      <c r="I2" s="4"/>
      <c r="K2" s="5"/>
      <c r="L2" s="5"/>
      <c r="M2" s="5"/>
      <c r="N2" s="5"/>
      <c r="O2" s="5"/>
      <c r="P2" s="5"/>
      <c r="Q2" s="8"/>
      <c r="R2" s="142"/>
      <c r="S2" s="142"/>
      <c r="T2" s="142"/>
      <c r="V2" s="142"/>
      <c r="W2" s="142"/>
      <c r="X2" s="142"/>
      <c r="Y2" s="9"/>
      <c r="Z2" s="142"/>
      <c r="AA2" s="142"/>
      <c r="AB2" s="142"/>
      <c r="AC2" s="9"/>
      <c r="AD2" s="10"/>
      <c r="AE2" s="11"/>
      <c r="AF2" s="11"/>
      <c r="AG2" s="11"/>
      <c r="AH2" s="11"/>
      <c r="AJ2" s="10"/>
      <c r="AK2" s="11"/>
      <c r="AL2" s="11"/>
      <c r="AO2" s="11"/>
      <c r="AP2" s="11"/>
      <c r="AQ2" s="11"/>
      <c r="AR2" s="11"/>
      <c r="AS2" s="11"/>
      <c r="AU2" s="142"/>
      <c r="AV2" s="142"/>
      <c r="AW2" s="142"/>
      <c r="AX2" s="142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Z2" s="142"/>
      <c r="DA2" s="142"/>
      <c r="DB2" s="142"/>
      <c r="DC2" s="142"/>
    </row>
    <row r="3" spans="1:107" ht="12.75">
      <c r="A3" s="69"/>
      <c r="B3" s="2"/>
      <c r="C3" s="7" t="s">
        <v>10</v>
      </c>
      <c r="D3" s="1"/>
      <c r="E3" s="7" t="s">
        <v>10</v>
      </c>
      <c r="F3" s="3"/>
      <c r="G3" s="3"/>
      <c r="H3" s="3"/>
      <c r="I3" s="4"/>
      <c r="K3" s="5"/>
      <c r="L3" s="5"/>
      <c r="M3" s="5"/>
      <c r="N3" s="5"/>
      <c r="O3" s="5"/>
      <c r="P3" s="5"/>
      <c r="Q3" s="8"/>
      <c r="R3" s="9"/>
      <c r="S3" s="9"/>
      <c r="T3" s="9"/>
      <c r="V3" s="9"/>
      <c r="W3" s="9"/>
      <c r="X3" s="9"/>
      <c r="Y3" s="9"/>
      <c r="Z3" s="9"/>
      <c r="AA3" s="9"/>
      <c r="AB3" s="9"/>
      <c r="AC3" s="9"/>
      <c r="AD3" s="10"/>
      <c r="AE3" s="11"/>
      <c r="AF3" s="11"/>
      <c r="AG3" s="11"/>
      <c r="AH3" s="11"/>
      <c r="AJ3" s="10"/>
      <c r="AK3" s="11"/>
      <c r="AL3" s="11"/>
      <c r="AO3" s="11"/>
      <c r="AP3" s="11"/>
      <c r="AQ3" s="11"/>
      <c r="AR3" s="11"/>
      <c r="AS3" s="11"/>
      <c r="AU3" s="9"/>
      <c r="AV3" s="9"/>
      <c r="AW3" s="9"/>
      <c r="AX3" s="9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Z3" s="9"/>
      <c r="DA3" s="9"/>
      <c r="DB3" s="9"/>
      <c r="DC3" s="9"/>
    </row>
    <row r="4" spans="1:107" ht="12.75">
      <c r="A4" s="9"/>
      <c r="B4" s="9"/>
      <c r="C4" s="76" t="s">
        <v>14</v>
      </c>
      <c r="D4" s="9"/>
      <c r="E4" s="76" t="s">
        <v>15</v>
      </c>
      <c r="F4" s="12"/>
      <c r="G4" s="7" t="s">
        <v>8</v>
      </c>
      <c r="H4" s="12"/>
      <c r="I4" s="12"/>
      <c r="K4" s="12"/>
      <c r="L4" s="12"/>
      <c r="M4" s="12"/>
      <c r="N4" s="12"/>
      <c r="O4" s="12"/>
      <c r="P4" s="12"/>
      <c r="Q4" s="12"/>
      <c r="R4" s="142"/>
      <c r="S4" s="142"/>
      <c r="T4" s="142"/>
      <c r="V4" s="142"/>
      <c r="W4" s="142"/>
      <c r="X4" s="142"/>
      <c r="Y4" s="9"/>
      <c r="Z4" s="142"/>
      <c r="AA4" s="142"/>
      <c r="AB4" s="142"/>
      <c r="AC4" s="9"/>
      <c r="AD4" s="12"/>
      <c r="AE4" s="12"/>
      <c r="AF4" s="12"/>
      <c r="AG4" s="12"/>
      <c r="AH4" s="12"/>
      <c r="AJ4" s="12"/>
      <c r="AK4" s="11"/>
      <c r="AL4" s="11"/>
      <c r="AO4" s="12"/>
      <c r="AP4" s="12"/>
      <c r="AQ4" s="12"/>
      <c r="AR4" s="12"/>
      <c r="AS4" s="12"/>
      <c r="AU4" s="9"/>
      <c r="AV4" s="9"/>
      <c r="AW4" s="9"/>
      <c r="AX4" s="9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Z4" s="9"/>
      <c r="DA4" s="9"/>
      <c r="DB4" s="9"/>
      <c r="DC4" s="9"/>
    </row>
    <row r="5" spans="1:107" ht="12.75">
      <c r="A5" s="94" t="s">
        <v>59</v>
      </c>
      <c r="B5" s="1"/>
      <c r="C5" s="95" t="s">
        <v>17</v>
      </c>
      <c r="D5" s="1"/>
      <c r="E5" s="95" t="s">
        <v>17</v>
      </c>
      <c r="F5" s="13"/>
      <c r="G5" s="95" t="s">
        <v>12</v>
      </c>
      <c r="H5" s="13"/>
      <c r="I5" s="13"/>
      <c r="K5" s="13"/>
      <c r="L5" s="13"/>
      <c r="M5" s="13"/>
      <c r="N5" s="13"/>
      <c r="O5" s="13"/>
      <c r="P5" s="13"/>
      <c r="Q5" s="13"/>
      <c r="R5" s="13"/>
      <c r="S5" s="13"/>
      <c r="T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J5" s="13"/>
      <c r="AK5" s="13"/>
      <c r="AL5" s="13"/>
      <c r="AO5" s="13"/>
      <c r="AP5" s="13"/>
      <c r="AQ5" s="13"/>
      <c r="AR5" s="13"/>
      <c r="AS5" s="13"/>
      <c r="AU5" s="1"/>
      <c r="AV5" s="1"/>
      <c r="AW5" s="1"/>
      <c r="AX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Z5" s="1"/>
      <c r="DA5" s="1"/>
      <c r="DB5" s="1"/>
      <c r="DC5" s="1"/>
    </row>
    <row r="6" spans="1:107" ht="12.75">
      <c r="A6" s="1"/>
      <c r="B6" s="1"/>
      <c r="C6" s="120"/>
      <c r="D6" s="1"/>
      <c r="E6" s="13"/>
      <c r="F6" s="13"/>
      <c r="G6" s="13"/>
      <c r="H6" s="13"/>
      <c r="I6" s="13"/>
      <c r="K6" s="13"/>
      <c r="L6" s="13"/>
      <c r="M6" s="13"/>
      <c r="N6" s="13"/>
      <c r="O6" s="13"/>
      <c r="P6" s="13"/>
      <c r="Q6" s="13"/>
      <c r="R6" s="13"/>
      <c r="S6" s="13"/>
      <c r="T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J6" s="13"/>
      <c r="AK6" s="13"/>
      <c r="AL6" s="13"/>
      <c r="AO6" s="13"/>
      <c r="AP6" s="13"/>
      <c r="AQ6" s="13"/>
      <c r="AR6" s="13"/>
      <c r="AS6" s="13"/>
      <c r="AU6" s="1"/>
      <c r="AV6" s="1"/>
      <c r="AW6" s="1"/>
      <c r="AX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Z6" s="1"/>
      <c r="DA6" s="1"/>
      <c r="DB6" s="1"/>
      <c r="DC6" s="1"/>
    </row>
    <row r="7" spans="1:107" ht="12.75">
      <c r="A7" s="69" t="s">
        <v>1</v>
      </c>
      <c r="B7" s="2"/>
      <c r="C7" s="14">
        <f>'FCMI REVENUE COMPARISON'!W314</f>
        <v>698303024.4752986</v>
      </c>
      <c r="E7" s="14">
        <f>'FCMI REVENUE COMPARISON'!V314</f>
        <v>730281984.4431734</v>
      </c>
      <c r="F7" s="16"/>
      <c r="G7" s="117">
        <f>E7/C7-1</f>
        <v>0.045795247689072616</v>
      </c>
      <c r="H7" s="3"/>
      <c r="I7" s="4"/>
      <c r="J7" s="4"/>
      <c r="K7" s="5"/>
      <c r="L7" s="5"/>
      <c r="M7" s="5"/>
      <c r="N7" s="5"/>
      <c r="O7" s="5"/>
      <c r="P7" s="5"/>
      <c r="Q7" s="5"/>
      <c r="R7" s="4"/>
      <c r="S7" s="4"/>
      <c r="T7" s="4"/>
      <c r="U7" s="14"/>
      <c r="V7" s="121"/>
      <c r="W7" s="121"/>
      <c r="X7" s="121"/>
      <c r="Y7" s="121"/>
      <c r="Z7" s="5"/>
      <c r="AA7" s="5"/>
      <c r="AB7" s="5"/>
      <c r="AC7" s="5"/>
      <c r="AD7" s="5"/>
      <c r="AE7" s="5"/>
      <c r="AF7" s="4"/>
      <c r="AG7" s="4"/>
      <c r="AH7" s="4"/>
      <c r="AJ7" s="3"/>
      <c r="AO7" s="5"/>
      <c r="AP7" s="5"/>
      <c r="AQ7" s="5"/>
      <c r="AR7" s="5"/>
      <c r="AS7" s="5"/>
      <c r="AU7" s="1"/>
      <c r="AV7" s="2"/>
      <c r="AW7" s="2"/>
      <c r="AX7" s="2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Z7" s="1"/>
      <c r="DA7" s="2"/>
      <c r="DB7" s="2"/>
      <c r="DC7" s="2"/>
    </row>
    <row r="8" spans="2:107" ht="12.75">
      <c r="B8" s="2"/>
      <c r="E8" s="19"/>
      <c r="F8" s="16"/>
      <c r="G8" s="118"/>
      <c r="H8" s="3"/>
      <c r="I8" s="4"/>
      <c r="J8" s="4"/>
      <c r="K8" s="5"/>
      <c r="L8" s="5"/>
      <c r="M8" s="5"/>
      <c r="N8" s="5"/>
      <c r="O8" s="5"/>
      <c r="P8" s="5"/>
      <c r="Q8" s="5"/>
      <c r="R8" s="4"/>
      <c r="S8" s="4"/>
      <c r="T8" s="4"/>
      <c r="U8" s="14"/>
      <c r="V8" s="121"/>
      <c r="W8" s="121"/>
      <c r="X8" s="121"/>
      <c r="Y8" s="121"/>
      <c r="Z8" s="5"/>
      <c r="AA8" s="5"/>
      <c r="AB8" s="5"/>
      <c r="AD8" s="5"/>
      <c r="AF8" s="4"/>
      <c r="AG8" s="4"/>
      <c r="AH8" s="4"/>
      <c r="AJ8" s="3"/>
      <c r="AO8" s="5"/>
      <c r="AP8" s="5"/>
      <c r="AQ8" s="5"/>
      <c r="AR8" s="5"/>
      <c r="AS8" s="5"/>
      <c r="AU8" s="1"/>
      <c r="AV8" s="2"/>
      <c r="AW8" s="2"/>
      <c r="AX8" s="2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Z8" s="1"/>
      <c r="DA8" s="2"/>
      <c r="DB8" s="2"/>
      <c r="DC8" s="2"/>
    </row>
    <row r="9" spans="1:107" ht="12.75">
      <c r="A9" s="69" t="s">
        <v>2</v>
      </c>
      <c r="B9" s="2"/>
      <c r="C9" s="14">
        <f>'CAP CALCULATION (CARDS)'!H18</f>
        <v>21336549.950536627</v>
      </c>
      <c r="E9" s="14">
        <f>'CAP CALCULATION (CARDS)'!L18</f>
        <v>22246822.062501997</v>
      </c>
      <c r="F9" s="16"/>
      <c r="G9" s="117">
        <f>E9/C9-1</f>
        <v>0.042662572631264384</v>
      </c>
      <c r="H9" s="3"/>
      <c r="I9" s="4"/>
      <c r="J9" s="4"/>
      <c r="K9" s="5"/>
      <c r="L9" s="5"/>
      <c r="M9" s="5"/>
      <c r="N9" s="5"/>
      <c r="O9" s="21"/>
      <c r="P9" s="5"/>
      <c r="Q9" s="5"/>
      <c r="R9" s="4"/>
      <c r="S9" s="4"/>
      <c r="T9" s="4"/>
      <c r="U9" s="14"/>
      <c r="V9" s="121"/>
      <c r="W9" s="121"/>
      <c r="X9" s="121"/>
      <c r="Y9" s="121"/>
      <c r="Z9" s="5"/>
      <c r="AA9" s="5"/>
      <c r="AB9" s="5"/>
      <c r="AC9" s="122"/>
      <c r="AD9" s="5"/>
      <c r="AE9" s="122"/>
      <c r="AF9" s="4"/>
      <c r="AG9" s="4"/>
      <c r="AH9" s="4"/>
      <c r="AJ9" s="3"/>
      <c r="AO9" s="5"/>
      <c r="AP9" s="5"/>
      <c r="AQ9" s="5"/>
      <c r="AR9" s="5"/>
      <c r="AS9" s="5"/>
      <c r="AU9" s="1"/>
      <c r="AV9" s="2"/>
      <c r="AW9" s="2"/>
      <c r="AX9" s="2"/>
      <c r="BB9" s="1"/>
      <c r="BC9" s="23"/>
      <c r="BD9" s="24"/>
      <c r="BE9" s="1"/>
      <c r="BF9" s="1"/>
      <c r="BG9" s="1"/>
      <c r="BH9" s="1"/>
      <c r="BI9" s="1"/>
      <c r="BJ9" s="1"/>
      <c r="BK9" s="1"/>
      <c r="BL9" s="1"/>
      <c r="BM9" s="1"/>
      <c r="BN9" s="1"/>
      <c r="BO9" s="24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Z9" s="1"/>
      <c r="DA9" s="2"/>
      <c r="DB9" s="2"/>
      <c r="DC9" s="2"/>
    </row>
    <row r="10" spans="2:107" ht="12.75">
      <c r="B10" s="2"/>
      <c r="C10" s="14"/>
      <c r="E10" s="14"/>
      <c r="F10" s="16"/>
      <c r="G10" s="118"/>
      <c r="H10" s="3"/>
      <c r="I10" s="4"/>
      <c r="J10" s="4"/>
      <c r="K10" s="5"/>
      <c r="L10" s="5"/>
      <c r="M10" s="5"/>
      <c r="N10" s="5"/>
      <c r="O10" s="5"/>
      <c r="P10" s="5"/>
      <c r="Q10" s="5"/>
      <c r="R10" s="4"/>
      <c r="S10" s="4"/>
      <c r="T10" s="4"/>
      <c r="U10" s="14"/>
      <c r="V10" s="121"/>
      <c r="W10" s="121"/>
      <c r="X10" s="121"/>
      <c r="Y10" s="121"/>
      <c r="Z10" s="5"/>
      <c r="AA10" s="5"/>
      <c r="AB10" s="5"/>
      <c r="AC10" s="122"/>
      <c r="AD10" s="5"/>
      <c r="AE10" s="122"/>
      <c r="AF10" s="4"/>
      <c r="AG10" s="4"/>
      <c r="AH10" s="4"/>
      <c r="AJ10" s="3"/>
      <c r="AO10" s="5"/>
      <c r="AP10" s="5"/>
      <c r="AQ10" s="5"/>
      <c r="AR10" s="5"/>
      <c r="AS10" s="5"/>
      <c r="AU10" s="1"/>
      <c r="AV10" s="2"/>
      <c r="AW10" s="2"/>
      <c r="AX10" s="2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Z10" s="1"/>
      <c r="DA10" s="2"/>
      <c r="DB10" s="2"/>
      <c r="DC10" s="2"/>
    </row>
    <row r="11" spans="1:107" ht="12.75">
      <c r="A11" s="69" t="s">
        <v>78</v>
      </c>
      <c r="B11" s="2"/>
      <c r="C11" s="14">
        <f>C23</f>
        <v>483064.8743000001</v>
      </c>
      <c r="E11" s="14">
        <f>E23</f>
        <v>483064.8743000001</v>
      </c>
      <c r="F11" s="3"/>
      <c r="G11" s="117">
        <f>E11/C11-1</f>
        <v>0</v>
      </c>
      <c r="H11" s="3"/>
      <c r="I11" s="4"/>
      <c r="J11" s="4"/>
      <c r="K11" s="5"/>
      <c r="L11" s="5"/>
      <c r="M11" s="5"/>
      <c r="Q11" s="5"/>
      <c r="R11" s="4"/>
      <c r="S11" s="4"/>
      <c r="T11" s="4"/>
      <c r="U11" s="14"/>
      <c r="V11" s="121"/>
      <c r="W11" s="121"/>
      <c r="X11" s="121"/>
      <c r="Y11" s="121"/>
      <c r="Z11" s="5"/>
      <c r="AA11" s="5"/>
      <c r="AB11" s="5"/>
      <c r="AC11" s="122"/>
      <c r="AD11" s="5"/>
      <c r="AE11" s="122"/>
      <c r="AF11" s="4"/>
      <c r="AG11" s="4"/>
      <c r="AH11" s="4"/>
      <c r="AJ11" s="3"/>
      <c r="AK11" s="3"/>
      <c r="AL11" s="3"/>
      <c r="AO11" s="5"/>
      <c r="AP11" s="5"/>
      <c r="AQ11" s="5"/>
      <c r="AR11" s="5"/>
      <c r="AS11" s="5"/>
      <c r="AU11" s="1"/>
      <c r="AV11" s="2"/>
      <c r="AW11" s="2"/>
      <c r="AX11" s="2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Z11" s="1"/>
      <c r="DA11" s="2"/>
      <c r="DB11" s="2"/>
      <c r="DC11" s="2"/>
    </row>
    <row r="12" spans="2:107" ht="12.75">
      <c r="B12" s="2"/>
      <c r="C12" s="14"/>
      <c r="E12" s="14"/>
      <c r="F12" s="3"/>
      <c r="G12" s="118"/>
      <c r="H12" s="3"/>
      <c r="I12" s="4"/>
      <c r="J12" s="4"/>
      <c r="K12" s="5"/>
      <c r="L12" s="5"/>
      <c r="M12" s="5"/>
      <c r="N12" s="5"/>
      <c r="Q12" s="25"/>
      <c r="S12" s="4"/>
      <c r="T12" s="4"/>
      <c r="U12" s="14"/>
      <c r="V12" s="121"/>
      <c r="W12" s="121"/>
      <c r="X12" s="121"/>
      <c r="Y12" s="121"/>
      <c r="Z12" s="5"/>
      <c r="AA12" s="5"/>
      <c r="AB12" s="5"/>
      <c r="AC12" s="122"/>
      <c r="AD12" s="5"/>
      <c r="AE12" s="122"/>
      <c r="AF12" s="4"/>
      <c r="AG12" s="4"/>
      <c r="AH12" s="4"/>
      <c r="AK12" s="3"/>
      <c r="AL12" s="3"/>
      <c r="AO12" s="5"/>
      <c r="AP12" s="5"/>
      <c r="AQ12" s="5"/>
      <c r="AR12" s="5"/>
      <c r="AS12" s="5"/>
      <c r="AU12" s="1"/>
      <c r="AV12" s="2"/>
      <c r="AW12" s="2"/>
      <c r="AX12" s="2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Z12" s="1"/>
      <c r="DA12" s="2"/>
      <c r="DB12" s="2"/>
      <c r="DC12" s="2"/>
    </row>
    <row r="13" spans="1:107" ht="12.75">
      <c r="A13" s="94" t="s">
        <v>3</v>
      </c>
      <c r="B13" s="2"/>
      <c r="C13" s="74">
        <v>141064181.78989217</v>
      </c>
      <c r="D13" s="26"/>
      <c r="E13" s="74">
        <v>143792383.88536105</v>
      </c>
      <c r="F13" s="27"/>
      <c r="G13" s="119">
        <f>E13/C13-1</f>
        <v>0.019340147589927525</v>
      </c>
      <c r="H13" s="3"/>
      <c r="I13" s="4"/>
      <c r="J13" s="4"/>
      <c r="K13" s="5"/>
      <c r="L13" s="5"/>
      <c r="M13" s="5"/>
      <c r="N13" s="5"/>
      <c r="Q13" s="28"/>
      <c r="S13" s="4"/>
      <c r="T13" s="4"/>
      <c r="U13" s="14"/>
      <c r="V13" s="121"/>
      <c r="W13" s="121"/>
      <c r="X13" s="121"/>
      <c r="Y13" s="121"/>
      <c r="Z13" s="5"/>
      <c r="AA13" s="5"/>
      <c r="AB13" s="5"/>
      <c r="AD13" s="5"/>
      <c r="AF13" s="4"/>
      <c r="AG13" s="4"/>
      <c r="AH13" s="4"/>
      <c r="AK13" s="3"/>
      <c r="AL13" s="3"/>
      <c r="AO13" s="5"/>
      <c r="AP13" s="5"/>
      <c r="AQ13" s="5"/>
      <c r="AR13" s="5"/>
      <c r="AS13" s="5"/>
      <c r="AU13" s="1"/>
      <c r="AV13" s="2"/>
      <c r="AW13" s="2"/>
      <c r="AX13" s="2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Z13" s="1"/>
      <c r="DA13" s="2"/>
      <c r="DB13" s="2"/>
      <c r="DC13" s="2"/>
    </row>
    <row r="14" spans="1:107" ht="12.75">
      <c r="A14" s="69"/>
      <c r="B14" s="2"/>
      <c r="F14" s="3"/>
      <c r="G14" s="118"/>
      <c r="H14" s="3"/>
      <c r="I14" s="4"/>
      <c r="K14" s="5"/>
      <c r="L14" s="5"/>
      <c r="M14" s="5"/>
      <c r="N14" s="5"/>
      <c r="O14" s="5"/>
      <c r="P14" s="5"/>
      <c r="Q14" s="5"/>
      <c r="R14" s="4"/>
      <c r="S14" s="4"/>
      <c r="T14" s="4"/>
      <c r="U14" s="14"/>
      <c r="V14" s="121"/>
      <c r="W14" s="121"/>
      <c r="X14" s="121"/>
      <c r="Y14" s="121"/>
      <c r="Z14" s="5"/>
      <c r="AA14" s="5"/>
      <c r="AB14" s="5"/>
      <c r="AD14" s="5"/>
      <c r="AF14" s="4"/>
      <c r="AG14" s="4"/>
      <c r="AH14" s="4"/>
      <c r="AK14" s="3"/>
      <c r="AL14" s="3"/>
      <c r="AO14" s="5"/>
      <c r="AP14" s="5"/>
      <c r="AQ14" s="5"/>
      <c r="AR14" s="5"/>
      <c r="AS14" s="5"/>
      <c r="AU14" s="1"/>
      <c r="AV14" s="2"/>
      <c r="AW14" s="2"/>
      <c r="AX14" s="2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Z14" s="1"/>
      <c r="DA14" s="2"/>
      <c r="DB14" s="2"/>
      <c r="DC14" s="2"/>
    </row>
    <row r="15" spans="1:108" ht="12.75">
      <c r="A15" s="69" t="s">
        <v>22</v>
      </c>
      <c r="B15" s="2"/>
      <c r="C15" s="14">
        <f>SUM(C7:C13)</f>
        <v>861186821.0900275</v>
      </c>
      <c r="E15" s="14">
        <f>SUM(E7:E13)</f>
        <v>896804255.2653365</v>
      </c>
      <c r="F15" s="3"/>
      <c r="G15" s="116">
        <f>E15/C15-1</f>
        <v>0.041358545327281115</v>
      </c>
      <c r="H15" s="3"/>
      <c r="I15" s="4"/>
      <c r="J15" s="4"/>
      <c r="K15" s="5"/>
      <c r="L15" s="5"/>
      <c r="M15" s="5"/>
      <c r="N15" s="5"/>
      <c r="O15" s="29"/>
      <c r="P15" s="5"/>
      <c r="Q15" s="5"/>
      <c r="R15" s="4"/>
      <c r="S15" s="4"/>
      <c r="T15" s="4"/>
      <c r="U15" s="14"/>
      <c r="V15" s="121"/>
      <c r="W15" s="121"/>
      <c r="X15" s="121"/>
      <c r="Y15" s="121"/>
      <c r="Z15" s="5"/>
      <c r="AA15" s="5"/>
      <c r="AB15" s="5"/>
      <c r="AD15" s="5"/>
      <c r="AF15" s="4"/>
      <c r="AG15" s="4"/>
      <c r="AH15" s="4"/>
      <c r="AK15" s="3"/>
      <c r="AL15" s="3"/>
      <c r="AO15" s="5"/>
      <c r="AP15" s="5"/>
      <c r="AQ15" s="5"/>
      <c r="AR15" s="5"/>
      <c r="AS15" s="5"/>
      <c r="AU15" s="1"/>
      <c r="AV15" s="2"/>
      <c r="AW15" s="2"/>
      <c r="AX15" s="2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Z15" s="1"/>
      <c r="DA15" s="2"/>
      <c r="DB15" s="2"/>
      <c r="DC15" s="2"/>
      <c r="DD15" s="123"/>
    </row>
    <row r="16" spans="1:107" ht="12.75">
      <c r="A16" s="1"/>
      <c r="B16" s="2"/>
      <c r="D16" s="1"/>
      <c r="E16" s="4"/>
      <c r="F16" s="3"/>
      <c r="G16" s="3"/>
      <c r="H16" s="3"/>
      <c r="I16" s="4"/>
      <c r="J16" s="4"/>
      <c r="K16" s="5"/>
      <c r="L16" s="5"/>
      <c r="M16" s="5"/>
      <c r="N16" s="4"/>
      <c r="O16" s="5"/>
      <c r="P16" s="5"/>
      <c r="Q16" s="5"/>
      <c r="R16" s="4"/>
      <c r="S16" s="4"/>
      <c r="T16" s="4"/>
      <c r="U16" s="14"/>
      <c r="V16" s="121"/>
      <c r="W16" s="121"/>
      <c r="X16" s="121"/>
      <c r="Y16" s="121"/>
      <c r="Z16" s="5"/>
      <c r="AA16" s="5"/>
      <c r="AB16" s="5"/>
      <c r="AD16" s="5"/>
      <c r="AF16" s="4"/>
      <c r="AG16" s="4"/>
      <c r="AH16" s="4"/>
      <c r="AK16" s="3"/>
      <c r="AL16" s="3"/>
      <c r="AO16" s="5"/>
      <c r="AP16" s="5"/>
      <c r="AQ16" s="5"/>
      <c r="AR16" s="5"/>
      <c r="AS16" s="5"/>
      <c r="AU16" s="1"/>
      <c r="AV16" s="2"/>
      <c r="AW16" s="2"/>
      <c r="AX16" s="2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Z16" s="1"/>
      <c r="DA16" s="2"/>
      <c r="DB16" s="2"/>
      <c r="DC16" s="2"/>
    </row>
    <row r="17" spans="1:107" ht="12.75">
      <c r="A17" s="1"/>
      <c r="B17" s="2"/>
      <c r="C17" s="14"/>
      <c r="D17" s="5"/>
      <c r="E17" s="4"/>
      <c r="F17" s="3"/>
      <c r="G17" s="3"/>
      <c r="H17" s="3"/>
      <c r="I17" s="4"/>
      <c r="J17" s="4"/>
      <c r="K17" s="5"/>
      <c r="L17" s="5"/>
      <c r="M17" s="5"/>
      <c r="N17" s="4"/>
      <c r="O17" s="5"/>
      <c r="P17" s="5"/>
      <c r="Q17" s="5"/>
      <c r="R17" s="4"/>
      <c r="S17" s="4"/>
      <c r="T17" s="4"/>
      <c r="U17" s="14"/>
      <c r="V17" s="121"/>
      <c r="W17" s="121"/>
      <c r="X17" s="121"/>
      <c r="Y17" s="121"/>
      <c r="Z17" s="5"/>
      <c r="AA17" s="5"/>
      <c r="AB17" s="5"/>
      <c r="AD17" s="5"/>
      <c r="AF17" s="4"/>
      <c r="AG17" s="4"/>
      <c r="AH17" s="4"/>
      <c r="AK17" s="3"/>
      <c r="AL17" s="3"/>
      <c r="AO17" s="5"/>
      <c r="AP17" s="5"/>
      <c r="AQ17" s="5"/>
      <c r="AR17" s="5"/>
      <c r="AS17" s="5"/>
      <c r="AU17" s="1"/>
      <c r="AV17" s="2"/>
      <c r="AW17" s="2"/>
      <c r="AX17" s="2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Z17" s="1"/>
      <c r="DA17" s="2"/>
      <c r="DB17" s="2"/>
      <c r="DC17" s="2"/>
    </row>
    <row r="18" spans="1:107" ht="12.75">
      <c r="A18" s="1"/>
      <c r="B18" s="2"/>
      <c r="D18" s="1"/>
      <c r="E18" s="4"/>
      <c r="F18" s="3"/>
      <c r="G18" s="3"/>
      <c r="H18" s="3"/>
      <c r="I18" s="4"/>
      <c r="J18" s="4"/>
      <c r="K18" s="5"/>
      <c r="L18" s="5"/>
      <c r="M18" s="5"/>
      <c r="N18" s="4"/>
      <c r="O18" s="5"/>
      <c r="P18" s="5"/>
      <c r="Q18" s="5"/>
      <c r="R18" s="4"/>
      <c r="S18" s="4"/>
      <c r="T18" s="4"/>
      <c r="U18" s="14"/>
      <c r="V18" s="121"/>
      <c r="W18" s="121"/>
      <c r="X18" s="121"/>
      <c r="Y18" s="121"/>
      <c r="Z18" s="5"/>
      <c r="AA18" s="5"/>
      <c r="AB18" s="5"/>
      <c r="AD18" s="5"/>
      <c r="AF18" s="4"/>
      <c r="AG18" s="4"/>
      <c r="AH18" s="4"/>
      <c r="AK18" s="3"/>
      <c r="AL18" s="3"/>
      <c r="AO18" s="5"/>
      <c r="AP18" s="5"/>
      <c r="AQ18" s="5"/>
      <c r="AR18" s="5"/>
      <c r="AS18" s="5"/>
      <c r="AU18" s="1"/>
      <c r="AV18" s="2"/>
      <c r="AW18" s="2"/>
      <c r="AX18" s="2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Z18" s="1"/>
      <c r="DA18" s="2"/>
      <c r="DB18" s="2"/>
      <c r="DC18" s="2"/>
    </row>
    <row r="19" spans="1:107" ht="15">
      <c r="A19" s="31" t="s">
        <v>4</v>
      </c>
      <c r="B19" s="5" t="s">
        <v>79</v>
      </c>
      <c r="D19" s="1"/>
      <c r="E19" s="4"/>
      <c r="F19" s="3"/>
      <c r="G19" s="3"/>
      <c r="H19" s="3"/>
      <c r="I19" s="4"/>
      <c r="J19" s="4"/>
      <c r="K19" s="5"/>
      <c r="L19" s="5"/>
      <c r="M19" s="5"/>
      <c r="N19" s="4"/>
      <c r="O19" s="5"/>
      <c r="P19" s="5"/>
      <c r="Q19" s="5"/>
      <c r="R19" s="4"/>
      <c r="S19" s="4"/>
      <c r="T19" s="4"/>
      <c r="U19" s="14"/>
      <c r="V19" s="121"/>
      <c r="W19" s="121"/>
      <c r="X19" s="121"/>
      <c r="Y19" s="121"/>
      <c r="Z19" s="5"/>
      <c r="AA19" s="5"/>
      <c r="AB19" s="5"/>
      <c r="AD19" s="5"/>
      <c r="AF19" s="4"/>
      <c r="AG19" s="4"/>
      <c r="AH19" s="4"/>
      <c r="AK19" s="3"/>
      <c r="AL19" s="3"/>
      <c r="AO19" s="5"/>
      <c r="AP19" s="5"/>
      <c r="AQ19" s="5"/>
      <c r="AR19" s="5"/>
      <c r="AS19" s="5"/>
      <c r="AU19" s="1"/>
      <c r="AV19" s="2"/>
      <c r="AW19" s="2"/>
      <c r="AX19" s="2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Z19" s="1"/>
      <c r="DA19" s="2"/>
      <c r="DB19" s="2"/>
      <c r="DC19" s="2"/>
    </row>
    <row r="20" spans="1:107" ht="12.75">
      <c r="A20" s="1"/>
      <c r="B20" s="1" t="s">
        <v>80</v>
      </c>
      <c r="H20" s="3"/>
      <c r="I20" s="4"/>
      <c r="J20" s="4"/>
      <c r="K20" s="5"/>
      <c r="L20" s="5"/>
      <c r="M20" s="5"/>
      <c r="N20" s="4"/>
      <c r="O20" s="5"/>
      <c r="P20" s="5"/>
      <c r="Q20" s="5"/>
      <c r="R20" s="4"/>
      <c r="S20" s="4"/>
      <c r="T20" s="4"/>
      <c r="U20" s="14"/>
      <c r="V20" s="121"/>
      <c r="W20" s="121"/>
      <c r="X20" s="121"/>
      <c r="Y20" s="121"/>
      <c r="Z20" s="5"/>
      <c r="AA20" s="5"/>
      <c r="AB20" s="5"/>
      <c r="AD20" s="5"/>
      <c r="AF20" s="4"/>
      <c r="AG20" s="4"/>
      <c r="AH20" s="4"/>
      <c r="AK20" s="3"/>
      <c r="AL20" s="3"/>
      <c r="AO20" s="5"/>
      <c r="AP20" s="5"/>
      <c r="AQ20" s="5"/>
      <c r="AR20" s="5"/>
      <c r="AS20" s="5"/>
      <c r="AU20" s="1"/>
      <c r="AV20" s="2"/>
      <c r="AW20" s="2"/>
      <c r="AX20" s="2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Z20" s="1"/>
      <c r="DA20" s="2"/>
      <c r="DB20" s="2"/>
      <c r="DC20" s="2"/>
    </row>
    <row r="21" spans="1:107" ht="12.75">
      <c r="A21" s="1"/>
      <c r="H21" s="3"/>
      <c r="I21" s="4"/>
      <c r="J21" s="4"/>
      <c r="K21" s="5"/>
      <c r="L21" s="5"/>
      <c r="M21" s="5"/>
      <c r="N21" s="4"/>
      <c r="O21" s="5"/>
      <c r="P21" s="5"/>
      <c r="Q21" s="5"/>
      <c r="R21" s="4"/>
      <c r="S21" s="4"/>
      <c r="T21" s="4"/>
      <c r="U21" s="14"/>
      <c r="V21" s="121"/>
      <c r="W21" s="121"/>
      <c r="X21" s="121"/>
      <c r="Y21" s="121"/>
      <c r="Z21" s="5"/>
      <c r="AA21" s="5"/>
      <c r="AB21" s="5"/>
      <c r="AD21" s="5"/>
      <c r="AF21" s="4"/>
      <c r="AG21" s="4"/>
      <c r="AH21" s="4"/>
      <c r="AK21" s="3"/>
      <c r="AL21" s="3"/>
      <c r="AO21" s="5"/>
      <c r="AP21" s="5"/>
      <c r="AQ21" s="5"/>
      <c r="AR21" s="5"/>
      <c r="AS21" s="5"/>
      <c r="AU21" s="1"/>
      <c r="AV21" s="2"/>
      <c r="AW21" s="2"/>
      <c r="AX21" s="2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Z21" s="1"/>
      <c r="DA21" s="2"/>
      <c r="DB21" s="2"/>
      <c r="DC21" s="2"/>
    </row>
    <row r="22" spans="1:107" ht="12.75">
      <c r="A22" s="1"/>
      <c r="B22" s="25" t="s">
        <v>23</v>
      </c>
      <c r="C22" s="25" t="s">
        <v>77</v>
      </c>
      <c r="D22" s="1"/>
      <c r="E22" s="25" t="s">
        <v>77</v>
      </c>
      <c r="F22" s="25"/>
      <c r="G22" s="3"/>
      <c r="H22" s="3"/>
      <c r="I22" s="4"/>
      <c r="J22" s="4"/>
      <c r="K22" s="5"/>
      <c r="L22" s="5"/>
      <c r="M22" s="5"/>
      <c r="N22" s="4"/>
      <c r="O22" s="5"/>
      <c r="P22" s="5"/>
      <c r="Q22" s="5"/>
      <c r="R22" s="4"/>
      <c r="S22" s="4"/>
      <c r="T22" s="4"/>
      <c r="U22" s="14"/>
      <c r="V22" s="121"/>
      <c r="W22" s="121"/>
      <c r="X22" s="121"/>
      <c r="Y22" s="121"/>
      <c r="Z22" s="5"/>
      <c r="AA22" s="5"/>
      <c r="AB22" s="5"/>
      <c r="AD22" s="5"/>
      <c r="AF22" s="4"/>
      <c r="AG22" s="4"/>
      <c r="AH22" s="4"/>
      <c r="AK22" s="3"/>
      <c r="AL22" s="3"/>
      <c r="AO22" s="5"/>
      <c r="AP22" s="5"/>
      <c r="AQ22" s="5"/>
      <c r="AR22" s="5"/>
      <c r="AS22" s="5"/>
      <c r="AU22" s="1"/>
      <c r="AV22" s="2"/>
      <c r="AW22" s="2"/>
      <c r="AX22" s="2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Z22" s="1"/>
      <c r="DA22" s="2"/>
      <c r="DB22" s="2"/>
      <c r="DC22" s="2"/>
    </row>
    <row r="23" spans="1:107" ht="12.75">
      <c r="A23" s="1"/>
      <c r="B23" s="32">
        <f>'FCMI REVENUE COMPARISON'!E314*0.0061</f>
        <v>2415324.3715000004</v>
      </c>
      <c r="C23" s="28">
        <f>B23*0.2</f>
        <v>483064.8743000001</v>
      </c>
      <c r="D23" s="1"/>
      <c r="E23" s="28">
        <f>B23*0.2</f>
        <v>483064.8743000001</v>
      </c>
      <c r="F23" s="28"/>
      <c r="G23" s="3"/>
      <c r="H23" s="3"/>
      <c r="I23" s="4"/>
      <c r="J23" s="4"/>
      <c r="K23" s="5"/>
      <c r="L23" s="5"/>
      <c r="M23" s="5"/>
      <c r="N23" s="4"/>
      <c r="O23" s="5"/>
      <c r="P23" s="5"/>
      <c r="Q23" s="5"/>
      <c r="R23" s="4"/>
      <c r="S23" s="4"/>
      <c r="T23" s="4"/>
      <c r="U23" s="14"/>
      <c r="V23" s="121"/>
      <c r="W23" s="121"/>
      <c r="X23" s="121"/>
      <c r="Y23" s="121"/>
      <c r="Z23" s="5"/>
      <c r="AA23" s="5"/>
      <c r="AB23" s="5"/>
      <c r="AD23" s="5"/>
      <c r="AF23" s="4"/>
      <c r="AG23" s="4"/>
      <c r="AH23" s="4"/>
      <c r="AK23" s="3"/>
      <c r="AL23" s="3"/>
      <c r="AO23" s="5"/>
      <c r="AP23" s="5"/>
      <c r="AQ23" s="5"/>
      <c r="AR23" s="5"/>
      <c r="AS23" s="5"/>
      <c r="AU23" s="1"/>
      <c r="AV23" s="2"/>
      <c r="AW23" s="2"/>
      <c r="AX23" s="2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Z23" s="1"/>
      <c r="DA23" s="2"/>
      <c r="DB23" s="2"/>
      <c r="DC23" s="2"/>
    </row>
    <row r="24" spans="1:107" ht="12.75">
      <c r="A24" s="1"/>
      <c r="B24" s="2"/>
      <c r="D24" s="1"/>
      <c r="E24" s="4"/>
      <c r="F24" s="3"/>
      <c r="G24" s="3"/>
      <c r="H24" s="3"/>
      <c r="I24" s="4"/>
      <c r="J24" s="4"/>
      <c r="K24" s="5"/>
      <c r="L24" s="5"/>
      <c r="M24" s="5"/>
      <c r="N24" s="4"/>
      <c r="O24" s="5"/>
      <c r="P24" s="5"/>
      <c r="Q24" s="5"/>
      <c r="R24" s="4"/>
      <c r="S24" s="33"/>
      <c r="T24" s="4"/>
      <c r="U24" s="14"/>
      <c r="V24" s="121"/>
      <c r="W24" s="121"/>
      <c r="X24" s="121"/>
      <c r="Y24" s="121"/>
      <c r="Z24" s="5"/>
      <c r="AA24" s="5"/>
      <c r="AB24" s="5"/>
      <c r="AD24" s="5"/>
      <c r="AF24" s="4"/>
      <c r="AG24" s="4"/>
      <c r="AH24" s="4"/>
      <c r="AK24" s="3"/>
      <c r="AL24" s="3"/>
      <c r="AO24" s="5"/>
      <c r="AP24" s="5"/>
      <c r="AQ24" s="5"/>
      <c r="AR24" s="5"/>
      <c r="AS24" s="5"/>
      <c r="AU24" s="1"/>
      <c r="AV24" s="2"/>
      <c r="AW24" s="2"/>
      <c r="AX24" s="2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Z24" s="1"/>
      <c r="DA24" s="2"/>
      <c r="DB24" s="2"/>
      <c r="DC24" s="1"/>
    </row>
    <row r="25" spans="1:107" ht="12.75">
      <c r="A25" s="146" t="s">
        <v>91</v>
      </c>
      <c r="B25" s="2"/>
      <c r="D25" s="1"/>
      <c r="E25" s="4"/>
      <c r="F25" s="3"/>
      <c r="G25" s="3"/>
      <c r="H25" s="3"/>
      <c r="I25" s="4"/>
      <c r="J25" s="4"/>
      <c r="K25" s="5"/>
      <c r="L25" s="5"/>
      <c r="M25" s="5"/>
      <c r="N25" s="4"/>
      <c r="O25" s="5"/>
      <c r="P25" s="5"/>
      <c r="Q25" s="5"/>
      <c r="R25" s="4"/>
      <c r="S25" s="4"/>
      <c r="T25" s="4"/>
      <c r="U25" s="14"/>
      <c r="V25" s="121"/>
      <c r="W25" s="121"/>
      <c r="X25" s="121"/>
      <c r="Y25" s="121"/>
      <c r="Z25" s="5"/>
      <c r="AA25" s="5"/>
      <c r="AB25" s="5"/>
      <c r="AD25" s="5"/>
      <c r="AF25" s="4"/>
      <c r="AG25" s="4"/>
      <c r="AH25" s="4"/>
      <c r="AK25" s="3"/>
      <c r="AL25" s="3"/>
      <c r="AO25" s="5"/>
      <c r="AP25" s="5"/>
      <c r="AQ25" s="5"/>
      <c r="AR25" s="5"/>
      <c r="AS25" s="5"/>
      <c r="AU25" s="1"/>
      <c r="AV25" s="2"/>
      <c r="AW25" s="2"/>
      <c r="AX25" s="2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Z25" s="1"/>
      <c r="DA25" s="2"/>
      <c r="DB25" s="1"/>
      <c r="DC25" s="1"/>
    </row>
    <row r="26" spans="1:107" ht="12.75">
      <c r="A26" s="1"/>
      <c r="B26" s="2"/>
      <c r="D26" s="1"/>
      <c r="E26" s="4"/>
      <c r="F26" s="3"/>
      <c r="G26" s="3"/>
      <c r="H26" s="3"/>
      <c r="I26" s="4"/>
      <c r="J26" s="4"/>
      <c r="K26" s="5"/>
      <c r="L26" s="5"/>
      <c r="M26" s="5"/>
      <c r="N26" s="4"/>
      <c r="O26" s="5"/>
      <c r="P26" s="5"/>
      <c r="Q26" s="5"/>
      <c r="R26" s="4"/>
      <c r="S26" s="4"/>
      <c r="T26" s="4"/>
      <c r="U26" s="14"/>
      <c r="V26" s="121"/>
      <c r="W26" s="121"/>
      <c r="X26" s="121"/>
      <c r="Y26" s="121"/>
      <c r="Z26" s="5"/>
      <c r="AA26" s="5"/>
      <c r="AB26" s="5"/>
      <c r="AD26" s="5"/>
      <c r="AF26" s="4"/>
      <c r="AG26" s="4"/>
      <c r="AH26" s="4"/>
      <c r="AK26" s="3"/>
      <c r="AL26" s="3"/>
      <c r="AO26" s="5"/>
      <c r="AP26" s="5"/>
      <c r="AQ26" s="5"/>
      <c r="AR26" s="5"/>
      <c r="AS26" s="5"/>
      <c r="AU26" s="1"/>
      <c r="AV26" s="2"/>
      <c r="AW26" s="2"/>
      <c r="AX26" s="2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Z26" s="1"/>
      <c r="DA26" s="2"/>
      <c r="DB26" s="1"/>
      <c r="DC26" s="1"/>
    </row>
    <row r="27" spans="1:107" ht="12.75">
      <c r="A27" s="1"/>
      <c r="B27" s="2"/>
      <c r="C27" s="124"/>
      <c r="D27" s="5"/>
      <c r="E27" s="124"/>
      <c r="F27" s="3"/>
      <c r="G27" s="3"/>
      <c r="H27" s="3"/>
      <c r="I27" s="4"/>
      <c r="J27" s="4"/>
      <c r="K27" s="5"/>
      <c r="L27" s="5"/>
      <c r="M27" s="5"/>
      <c r="N27" s="4"/>
      <c r="O27" s="5"/>
      <c r="P27" s="5"/>
      <c r="Q27" s="5"/>
      <c r="R27" s="4"/>
      <c r="S27" s="4"/>
      <c r="T27" s="4"/>
      <c r="U27" s="14"/>
      <c r="V27" s="121"/>
      <c r="W27" s="121"/>
      <c r="X27" s="121"/>
      <c r="Y27" s="121"/>
      <c r="Z27" s="5"/>
      <c r="AA27" s="5"/>
      <c r="AB27" s="5"/>
      <c r="AD27" s="5"/>
      <c r="AF27" s="4"/>
      <c r="AG27" s="4"/>
      <c r="AH27" s="4"/>
      <c r="AK27" s="3"/>
      <c r="AL27" s="3"/>
      <c r="AO27" s="5"/>
      <c r="AP27" s="5"/>
      <c r="AQ27" s="5"/>
      <c r="AR27" s="5"/>
      <c r="AS27" s="5"/>
      <c r="AU27" s="1"/>
      <c r="AV27" s="2"/>
      <c r="AW27" s="2"/>
      <c r="AX27" s="2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Z27" s="1"/>
      <c r="DA27" s="2"/>
      <c r="DB27" s="1"/>
      <c r="DC27" s="1"/>
    </row>
    <row r="28" spans="1:107" ht="12.75">
      <c r="A28" s="1"/>
      <c r="B28" s="2"/>
      <c r="D28" s="1"/>
      <c r="E28" s="4"/>
      <c r="F28" s="3"/>
      <c r="G28" s="3"/>
      <c r="H28" s="3"/>
      <c r="I28" s="4"/>
      <c r="J28" s="4"/>
      <c r="K28" s="5"/>
      <c r="L28" s="5"/>
      <c r="M28" s="5"/>
      <c r="N28" s="4"/>
      <c r="O28" s="5"/>
      <c r="P28" s="5"/>
      <c r="Q28" s="5"/>
      <c r="R28" s="4"/>
      <c r="S28" s="4"/>
      <c r="T28" s="4"/>
      <c r="U28" s="14"/>
      <c r="V28" s="121"/>
      <c r="W28" s="121"/>
      <c r="X28" s="121"/>
      <c r="Y28" s="121"/>
      <c r="Z28" s="5"/>
      <c r="AA28" s="5"/>
      <c r="AB28" s="5"/>
      <c r="AD28" s="5"/>
      <c r="AF28" s="4"/>
      <c r="AG28" s="4"/>
      <c r="AH28" s="4"/>
      <c r="AK28" s="3"/>
      <c r="AL28" s="3"/>
      <c r="AO28" s="5"/>
      <c r="AP28" s="5"/>
      <c r="AQ28" s="5"/>
      <c r="AR28" s="5"/>
      <c r="AS28" s="5"/>
      <c r="AU28" s="1"/>
      <c r="AV28" s="2"/>
      <c r="AW28" s="2"/>
      <c r="AX28" s="2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Z28" s="1"/>
      <c r="DA28" s="2"/>
      <c r="DB28" s="1"/>
      <c r="DC28" s="1"/>
    </row>
    <row r="29" spans="1:107" ht="12.75">
      <c r="A29" s="1"/>
      <c r="B29" s="2"/>
      <c r="D29" s="1"/>
      <c r="E29" s="1"/>
      <c r="P29" s="1"/>
      <c r="Q29" s="1"/>
      <c r="R29" s="19"/>
      <c r="S29" s="19"/>
      <c r="T29" s="19"/>
      <c r="U29" s="19"/>
      <c r="V29" s="19"/>
      <c r="W29" s="19"/>
      <c r="AU29" s="1"/>
      <c r="AV29" s="2"/>
      <c r="AW29" s="2"/>
      <c r="AX29" s="2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Z29" s="1"/>
      <c r="DA29" s="2"/>
      <c r="DB29" s="2"/>
      <c r="DC29" s="2"/>
    </row>
    <row r="30" spans="1:142" ht="12.75">
      <c r="A30" s="9"/>
      <c r="B30" s="2"/>
      <c r="C30" s="122"/>
      <c r="D30" s="9"/>
      <c r="E30" s="9"/>
      <c r="F30" s="125"/>
      <c r="G30" s="125"/>
      <c r="N30" s="1"/>
      <c r="O30" s="5"/>
      <c r="P30" s="5"/>
      <c r="Q30" s="5"/>
      <c r="R30" s="19"/>
      <c r="S30" s="19"/>
      <c r="T30" s="19"/>
      <c r="U30" s="19"/>
      <c r="V30" s="19"/>
      <c r="W30" s="19"/>
      <c r="AD30" s="5"/>
      <c r="AS30" s="5"/>
      <c r="AU30" s="9"/>
      <c r="AV30" s="2"/>
      <c r="AW30" s="2"/>
      <c r="AX30" s="2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Z30" s="9"/>
      <c r="DA30" s="2"/>
      <c r="DB30" s="2"/>
      <c r="DC30" s="2"/>
      <c r="DD30" s="122"/>
      <c r="DF30" s="122"/>
      <c r="DG30" s="122"/>
      <c r="DH30" s="122"/>
      <c r="DI30" s="122"/>
      <c r="DJ30" s="122"/>
      <c r="DK30" s="122"/>
      <c r="DL30" s="122"/>
      <c r="DM30" s="122"/>
      <c r="DN30" s="122"/>
      <c r="DR30" s="122"/>
      <c r="DS30" s="122"/>
      <c r="DT30" s="122"/>
      <c r="DU30" s="122"/>
      <c r="DV30" s="122"/>
      <c r="DW30" s="122"/>
      <c r="DX30" s="122"/>
      <c r="DY30" s="122"/>
      <c r="DZ30" s="122"/>
      <c r="ED30" s="122"/>
      <c r="EE30" s="122"/>
      <c r="EF30" s="122"/>
      <c r="EG30" s="122"/>
      <c r="EH30" s="122"/>
      <c r="EI30" s="122"/>
      <c r="EJ30" s="122"/>
      <c r="EK30" s="122"/>
      <c r="EL30" s="122"/>
    </row>
    <row r="31" spans="16:102" ht="12.75">
      <c r="P31" s="5"/>
      <c r="Q31" s="5"/>
      <c r="R31" s="19"/>
      <c r="S31" s="19"/>
      <c r="T31" s="19"/>
      <c r="U31" s="19"/>
      <c r="V31" s="19"/>
      <c r="W31" s="19"/>
      <c r="AB31" s="122"/>
      <c r="AC31" s="122"/>
      <c r="AD31" s="122"/>
      <c r="AE31" s="122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</row>
    <row r="32" spans="15:102" ht="12.75">
      <c r="O32" s="85"/>
      <c r="P32" s="84"/>
      <c r="Q32" s="84"/>
      <c r="AS32" s="85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</row>
    <row r="33" spans="15:102" ht="12.75">
      <c r="O33" s="85"/>
      <c r="P33" s="84"/>
      <c r="Q33" s="84"/>
      <c r="AS33" s="85"/>
      <c r="BB33" s="1"/>
      <c r="BC33" s="20"/>
      <c r="BD33" s="20"/>
      <c r="BE33" s="20"/>
      <c r="BF33" s="20"/>
      <c r="BG33" s="20"/>
      <c r="BH33" s="20"/>
      <c r="BI33" s="20"/>
      <c r="BJ33" s="20"/>
      <c r="BK33" s="20"/>
      <c r="BL33" s="1"/>
      <c r="BM33" s="1"/>
      <c r="BN33" s="1"/>
      <c r="BO33" s="20"/>
      <c r="BP33" s="20"/>
      <c r="BQ33" s="20"/>
      <c r="BR33" s="20"/>
      <c r="BS33" s="20"/>
      <c r="BT33" s="20"/>
      <c r="BU33" s="20"/>
      <c r="BV33" s="20"/>
      <c r="BW33" s="20"/>
      <c r="BX33" s="1"/>
      <c r="BY33" s="1"/>
      <c r="BZ33" s="1"/>
      <c r="CA33" s="20"/>
      <c r="CB33" s="20"/>
      <c r="CC33" s="20"/>
      <c r="CD33" s="20"/>
      <c r="CE33" s="20"/>
      <c r="CF33" s="20"/>
      <c r="CG33" s="20"/>
      <c r="CH33" s="20"/>
      <c r="CI33" s="20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</row>
    <row r="34" spans="1:107" ht="12.75">
      <c r="A34" s="140"/>
      <c r="B34" s="140"/>
      <c r="O34" s="85"/>
      <c r="P34" s="84"/>
      <c r="Q34" s="84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Z34" s="140"/>
      <c r="DA34" s="140"/>
      <c r="DB34" s="140"/>
      <c r="DC34" s="140"/>
    </row>
    <row r="35" spans="1:107" ht="18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36"/>
      <c r="R35" s="36"/>
      <c r="S35" s="36"/>
      <c r="AF35" s="144"/>
      <c r="AG35" s="144"/>
      <c r="AH35" s="144"/>
      <c r="AJ35" s="144"/>
      <c r="AK35" s="144"/>
      <c r="AL35" s="144"/>
      <c r="AU35" s="142"/>
      <c r="AV35" s="142"/>
      <c r="AW35" s="142"/>
      <c r="AX35" s="142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Z35" s="7"/>
      <c r="DA35" s="7"/>
      <c r="DB35" s="7"/>
      <c r="DC35" s="7"/>
    </row>
    <row r="36" spans="1:107" ht="12.75">
      <c r="A36" s="142"/>
      <c r="B36" s="142"/>
      <c r="E36" s="8"/>
      <c r="F36" s="10"/>
      <c r="G36" s="10"/>
      <c r="H36" s="10"/>
      <c r="I36" s="10"/>
      <c r="K36" s="10"/>
      <c r="L36" s="10"/>
      <c r="M36" s="10"/>
      <c r="N36" s="10"/>
      <c r="O36" s="10"/>
      <c r="P36" s="10"/>
      <c r="Q36" s="10"/>
      <c r="R36" s="142"/>
      <c r="S36" s="142"/>
      <c r="T36" s="142"/>
      <c r="V36" s="142"/>
      <c r="W36" s="142"/>
      <c r="X36" s="142"/>
      <c r="Y36" s="9"/>
      <c r="Z36" s="142"/>
      <c r="AA36" s="142"/>
      <c r="AB36" s="142"/>
      <c r="AC36" s="9"/>
      <c r="AD36" s="10"/>
      <c r="AF36" s="10"/>
      <c r="AG36" s="10"/>
      <c r="AH36" s="10"/>
      <c r="AJ36" s="10"/>
      <c r="AK36" s="10"/>
      <c r="AL36" s="10"/>
      <c r="AO36" s="10"/>
      <c r="AP36" s="10"/>
      <c r="AQ36" s="10"/>
      <c r="AR36" s="10"/>
      <c r="AS36" s="10"/>
      <c r="AU36" s="9"/>
      <c r="AV36" s="9"/>
      <c r="AW36" s="9"/>
      <c r="AX36" s="9"/>
      <c r="BB36" s="1"/>
      <c r="BC36" s="4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4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4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Z36" s="142"/>
      <c r="DA36" s="142"/>
      <c r="DB36" s="142"/>
      <c r="DC36" s="142"/>
    </row>
    <row r="37" spans="1:107" ht="12.75">
      <c r="A37" s="9"/>
      <c r="B37" s="9"/>
      <c r="D37" s="9"/>
      <c r="E37" s="12"/>
      <c r="F37" s="10"/>
      <c r="G37" s="10"/>
      <c r="H37" s="10"/>
      <c r="I37" s="10"/>
      <c r="K37" s="10"/>
      <c r="L37" s="10"/>
      <c r="M37" s="10"/>
      <c r="N37" s="10"/>
      <c r="O37" s="10"/>
      <c r="P37" s="10"/>
      <c r="Q37" s="10"/>
      <c r="R37" s="142"/>
      <c r="S37" s="142"/>
      <c r="T37" s="142"/>
      <c r="V37" s="142"/>
      <c r="W37" s="142"/>
      <c r="X37" s="142"/>
      <c r="Y37" s="9"/>
      <c r="Z37" s="142"/>
      <c r="AA37" s="142"/>
      <c r="AB37" s="142"/>
      <c r="AC37" s="9"/>
      <c r="AD37" s="12"/>
      <c r="AF37" s="10"/>
      <c r="AG37" s="10"/>
      <c r="AH37" s="10"/>
      <c r="AJ37" s="10"/>
      <c r="AK37" s="10"/>
      <c r="AL37" s="10"/>
      <c r="AO37" s="10"/>
      <c r="AP37" s="10"/>
      <c r="AQ37" s="10"/>
      <c r="AR37" s="10"/>
      <c r="AS37" s="10"/>
      <c r="AU37" s="1"/>
      <c r="AV37" s="1"/>
      <c r="AW37" s="1"/>
      <c r="AX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Z37" s="9"/>
      <c r="DA37" s="9"/>
      <c r="DB37" s="9"/>
      <c r="DC37" s="9"/>
    </row>
    <row r="38" spans="1:107" ht="12.75">
      <c r="A38" s="1"/>
      <c r="B38" s="1"/>
      <c r="D38" s="1"/>
      <c r="E38" s="13"/>
      <c r="F38" s="37"/>
      <c r="G38" s="37"/>
      <c r="H38" s="37"/>
      <c r="I38" s="37"/>
      <c r="K38" s="37"/>
      <c r="L38" s="37"/>
      <c r="M38" s="37"/>
      <c r="N38" s="37"/>
      <c r="O38" s="37"/>
      <c r="P38" s="37"/>
      <c r="Q38" s="37"/>
      <c r="R38" s="13"/>
      <c r="S38" s="13"/>
      <c r="T38" s="13"/>
      <c r="V38" s="13"/>
      <c r="W38" s="13"/>
      <c r="X38" s="13"/>
      <c r="Y38" s="13"/>
      <c r="Z38" s="13"/>
      <c r="AA38" s="13"/>
      <c r="AB38" s="13"/>
      <c r="AC38" s="13"/>
      <c r="AD38" s="13"/>
      <c r="AF38" s="13"/>
      <c r="AG38" s="13"/>
      <c r="AH38" s="13"/>
      <c r="AJ38" s="13"/>
      <c r="AK38" s="13"/>
      <c r="AL38" s="13"/>
      <c r="AO38" s="37"/>
      <c r="AP38" s="37"/>
      <c r="AQ38" s="37"/>
      <c r="AR38" s="37"/>
      <c r="AS38" s="37"/>
      <c r="AU38" s="1"/>
      <c r="AV38" s="2"/>
      <c r="AW38" s="2"/>
      <c r="AX38" s="2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Z38" s="1"/>
      <c r="DA38" s="1"/>
      <c r="DB38" s="1"/>
      <c r="DC38" s="1"/>
    </row>
    <row r="39" spans="1:107" ht="12.75">
      <c r="A39" s="1"/>
      <c r="B39" s="2"/>
      <c r="D39" s="1"/>
      <c r="E39" s="4"/>
      <c r="F39" s="16"/>
      <c r="G39" s="3"/>
      <c r="H39" s="3"/>
      <c r="I39" s="4"/>
      <c r="J39" s="4"/>
      <c r="K39" s="5"/>
      <c r="L39" s="5"/>
      <c r="M39" s="5"/>
      <c r="N39" s="5"/>
      <c r="O39" s="5"/>
      <c r="P39" s="5"/>
      <c r="Q39" s="5"/>
      <c r="R39" s="4"/>
      <c r="S39" s="4"/>
      <c r="T39" s="4"/>
      <c r="V39" s="121"/>
      <c r="W39" s="121"/>
      <c r="X39" s="121"/>
      <c r="Y39" s="121"/>
      <c r="Z39" s="5"/>
      <c r="AA39" s="5"/>
      <c r="AB39" s="5"/>
      <c r="AC39" s="5"/>
      <c r="AD39" s="5"/>
      <c r="AF39" s="4"/>
      <c r="AG39" s="4"/>
      <c r="AH39" s="4"/>
      <c r="AJ39" s="3"/>
      <c r="AO39" s="5"/>
      <c r="AP39" s="5"/>
      <c r="AQ39" s="5"/>
      <c r="AR39" s="5"/>
      <c r="AS39" s="5"/>
      <c r="AU39" s="1"/>
      <c r="AV39" s="2"/>
      <c r="AW39" s="2"/>
      <c r="AX39" s="2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Z39" s="1"/>
      <c r="DA39" s="2"/>
      <c r="DB39" s="2"/>
      <c r="DC39" s="2"/>
    </row>
    <row r="40" spans="1:107" ht="12.75">
      <c r="A40" s="1"/>
      <c r="B40" s="2"/>
      <c r="D40" s="1"/>
      <c r="E40" s="4"/>
      <c r="F40" s="16"/>
      <c r="G40" s="3"/>
      <c r="H40" s="3"/>
      <c r="I40" s="4"/>
      <c r="J40" s="4"/>
      <c r="K40" s="5"/>
      <c r="L40" s="5"/>
      <c r="M40" s="5"/>
      <c r="N40" s="5"/>
      <c r="O40" s="5"/>
      <c r="P40" s="5"/>
      <c r="Q40" s="5"/>
      <c r="R40" s="4"/>
      <c r="S40" s="4"/>
      <c r="T40" s="4"/>
      <c r="V40" s="121"/>
      <c r="W40" s="121"/>
      <c r="X40" s="121"/>
      <c r="Y40" s="121"/>
      <c r="Z40" s="5"/>
      <c r="AA40" s="5"/>
      <c r="AB40" s="5"/>
      <c r="AD40" s="5"/>
      <c r="AF40" s="4"/>
      <c r="AG40" s="4"/>
      <c r="AH40" s="4"/>
      <c r="AJ40" s="3"/>
      <c r="AO40" s="5"/>
      <c r="AP40" s="5"/>
      <c r="AQ40" s="5"/>
      <c r="AR40" s="5"/>
      <c r="AS40" s="5"/>
      <c r="AU40" s="1"/>
      <c r="AV40" s="2"/>
      <c r="AW40" s="2"/>
      <c r="AX40" s="2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Z40" s="1"/>
      <c r="DA40" s="2"/>
      <c r="DB40" s="2"/>
      <c r="DC40" s="2"/>
    </row>
    <row r="41" spans="1:107" ht="12.75">
      <c r="A41" s="1"/>
      <c r="B41" s="2"/>
      <c r="D41" s="1"/>
      <c r="E41" s="4"/>
      <c r="F41" s="16"/>
      <c r="G41" s="3"/>
      <c r="H41" s="3"/>
      <c r="I41" s="4"/>
      <c r="J41" s="4"/>
      <c r="K41" s="5"/>
      <c r="L41" s="5"/>
      <c r="M41" s="5"/>
      <c r="N41" s="5"/>
      <c r="O41" s="5"/>
      <c r="P41" s="5"/>
      <c r="Q41" s="5"/>
      <c r="R41" s="4"/>
      <c r="S41" s="4"/>
      <c r="T41" s="4"/>
      <c r="V41" s="121"/>
      <c r="W41" s="121"/>
      <c r="X41" s="121"/>
      <c r="Y41" s="121"/>
      <c r="Z41" s="5"/>
      <c r="AA41" s="5"/>
      <c r="AB41" s="5"/>
      <c r="AC41" s="122"/>
      <c r="AD41" s="5"/>
      <c r="AF41" s="4"/>
      <c r="AG41" s="4"/>
      <c r="AH41" s="4"/>
      <c r="AJ41" s="3"/>
      <c r="AO41" s="5"/>
      <c r="AP41" s="5"/>
      <c r="AQ41" s="5"/>
      <c r="AR41" s="5"/>
      <c r="AS41" s="5"/>
      <c r="AU41" s="1"/>
      <c r="AV41" s="2"/>
      <c r="AW41" s="2"/>
      <c r="AX41" s="2"/>
      <c r="CZ41" s="1"/>
      <c r="DA41" s="2"/>
      <c r="DB41" s="2"/>
      <c r="DC41" s="2"/>
    </row>
    <row r="42" spans="1:107" ht="12.75">
      <c r="A42" s="1"/>
      <c r="B42" s="2"/>
      <c r="D42" s="1"/>
      <c r="E42" s="4"/>
      <c r="F42" s="16"/>
      <c r="G42" s="3"/>
      <c r="H42" s="3"/>
      <c r="I42" s="4"/>
      <c r="J42" s="4"/>
      <c r="K42" s="5"/>
      <c r="L42" s="5"/>
      <c r="M42" s="5"/>
      <c r="N42" s="5"/>
      <c r="O42" s="5"/>
      <c r="P42" s="5"/>
      <c r="Q42" s="5"/>
      <c r="R42" s="4"/>
      <c r="S42" s="4"/>
      <c r="T42" s="4"/>
      <c r="V42" s="121"/>
      <c r="W42" s="121"/>
      <c r="X42" s="121"/>
      <c r="Y42" s="121"/>
      <c r="Z42" s="5"/>
      <c r="AA42" s="5"/>
      <c r="AB42" s="5"/>
      <c r="AC42" s="122"/>
      <c r="AD42" s="5"/>
      <c r="AF42" s="4"/>
      <c r="AG42" s="4"/>
      <c r="AH42" s="4"/>
      <c r="AJ42" s="3"/>
      <c r="AO42" s="5"/>
      <c r="AP42" s="5"/>
      <c r="AQ42" s="5"/>
      <c r="AR42" s="5"/>
      <c r="AS42" s="5"/>
      <c r="AU42" s="1"/>
      <c r="AV42" s="2"/>
      <c r="AW42" s="2"/>
      <c r="AX42" s="2"/>
      <c r="CZ42" s="1"/>
      <c r="DA42" s="2"/>
      <c r="DB42" s="2"/>
      <c r="DC42" s="2"/>
    </row>
    <row r="43" spans="1:107" ht="13.5" thickBot="1">
      <c r="A43" s="1"/>
      <c r="B43" s="2"/>
      <c r="D43" s="1"/>
      <c r="E43" s="4"/>
      <c r="F43" s="3"/>
      <c r="G43" s="3"/>
      <c r="H43" s="3"/>
      <c r="I43" s="4"/>
      <c r="J43" s="4"/>
      <c r="K43" s="5"/>
      <c r="L43" s="5"/>
      <c r="M43" s="5"/>
      <c r="N43" s="5"/>
      <c r="O43" s="5"/>
      <c r="P43" s="5"/>
      <c r="Q43" s="5"/>
      <c r="R43" s="4"/>
      <c r="S43" s="4"/>
      <c r="T43" s="4"/>
      <c r="V43" s="121"/>
      <c r="W43" s="121"/>
      <c r="X43" s="121"/>
      <c r="Y43" s="121"/>
      <c r="Z43" s="5"/>
      <c r="AA43" s="5"/>
      <c r="AB43" s="5"/>
      <c r="AC43" s="122"/>
      <c r="AD43" s="5"/>
      <c r="AF43" s="4"/>
      <c r="AG43" s="4"/>
      <c r="AH43" s="4"/>
      <c r="AJ43" s="3"/>
      <c r="AK43" s="3"/>
      <c r="AL43" s="3"/>
      <c r="AO43" s="5"/>
      <c r="AP43" s="5"/>
      <c r="AQ43" s="5"/>
      <c r="AR43" s="5"/>
      <c r="AS43" s="5"/>
      <c r="AU43" s="1"/>
      <c r="AV43" s="2"/>
      <c r="AW43" s="2"/>
      <c r="AX43" s="2"/>
      <c r="CZ43" s="1"/>
      <c r="DA43" s="2"/>
      <c r="DB43" s="2"/>
      <c r="DC43" s="2"/>
    </row>
    <row r="44" spans="1:107" ht="12.75">
      <c r="A44" s="1"/>
      <c r="B44" s="2"/>
      <c r="D44" s="1"/>
      <c r="E44" s="4"/>
      <c r="F44" s="3"/>
      <c r="G44" s="3"/>
      <c r="H44" s="3"/>
      <c r="I44" s="4"/>
      <c r="J44" s="4"/>
      <c r="K44" s="5"/>
      <c r="L44" s="5"/>
      <c r="M44" s="5"/>
      <c r="N44" s="5"/>
      <c r="O44" s="5"/>
      <c r="P44" s="5"/>
      <c r="Q44" s="5"/>
      <c r="R44" s="4"/>
      <c r="S44" s="4"/>
      <c r="T44" s="4"/>
      <c r="V44" s="121"/>
      <c r="W44" s="121"/>
      <c r="X44" s="121"/>
      <c r="Y44" s="121"/>
      <c r="Z44" s="5"/>
      <c r="AA44" s="5"/>
      <c r="AB44" s="5"/>
      <c r="AC44" s="122"/>
      <c r="AD44" s="5"/>
      <c r="AF44" s="4"/>
      <c r="AG44" s="4"/>
      <c r="AH44" s="4"/>
      <c r="AK44" s="3"/>
      <c r="AL44" s="3"/>
      <c r="AO44" s="5"/>
      <c r="AP44" s="5"/>
      <c r="AQ44" s="5"/>
      <c r="AR44" s="5"/>
      <c r="AS44" s="5"/>
      <c r="AU44" s="1"/>
      <c r="AV44" s="2"/>
      <c r="AW44" s="2"/>
      <c r="AX44" s="2"/>
      <c r="BB44" s="38"/>
      <c r="BC44" s="39"/>
      <c r="BD44" s="40"/>
      <c r="BE44" s="40"/>
      <c r="BF44" s="40"/>
      <c r="BG44" s="40"/>
      <c r="BH44" s="40"/>
      <c r="BI44" s="40"/>
      <c r="BJ44" s="40"/>
      <c r="BK44" s="40"/>
      <c r="CZ44" s="1"/>
      <c r="DA44" s="2"/>
      <c r="DB44" s="2"/>
      <c r="DC44" s="2"/>
    </row>
    <row r="45" spans="1:107" ht="12.75">
      <c r="A45" s="1"/>
      <c r="B45" s="2"/>
      <c r="D45" s="1"/>
      <c r="E45" s="4"/>
      <c r="F45" s="3"/>
      <c r="G45" s="3"/>
      <c r="H45" s="3"/>
      <c r="I45" s="4"/>
      <c r="J45" s="4"/>
      <c r="K45" s="5"/>
      <c r="L45" s="5"/>
      <c r="M45" s="5"/>
      <c r="N45" s="5"/>
      <c r="O45" s="5"/>
      <c r="P45" s="5"/>
      <c r="Q45" s="5"/>
      <c r="R45" s="4"/>
      <c r="S45" s="4"/>
      <c r="T45" s="4"/>
      <c r="V45" s="121"/>
      <c r="W45" s="121"/>
      <c r="X45" s="121"/>
      <c r="Y45" s="121"/>
      <c r="Z45" s="5"/>
      <c r="AA45" s="5"/>
      <c r="AB45" s="5"/>
      <c r="AD45" s="5"/>
      <c r="AF45" s="4"/>
      <c r="AG45" s="4"/>
      <c r="AH45" s="4"/>
      <c r="AK45" s="3"/>
      <c r="AL45" s="3"/>
      <c r="AO45" s="5"/>
      <c r="AP45" s="5"/>
      <c r="AQ45" s="5"/>
      <c r="AR45" s="5"/>
      <c r="AS45" s="5"/>
      <c r="AU45" s="1"/>
      <c r="AV45" s="2"/>
      <c r="AW45" s="2"/>
      <c r="AX45" s="2"/>
      <c r="BB45" s="41"/>
      <c r="BC45" s="42"/>
      <c r="BD45" s="43"/>
      <c r="BE45" s="43"/>
      <c r="BF45" s="43"/>
      <c r="BG45" s="43"/>
      <c r="BH45" s="43"/>
      <c r="BI45" s="43"/>
      <c r="BJ45" s="43"/>
      <c r="BK45" s="43"/>
      <c r="CZ45" s="1"/>
      <c r="DA45" s="2"/>
      <c r="DB45" s="2"/>
      <c r="DC45" s="2"/>
    </row>
    <row r="46" spans="1:107" ht="13.5" thickBot="1">
      <c r="A46" s="1"/>
      <c r="B46" s="2"/>
      <c r="D46" s="1"/>
      <c r="E46" s="4"/>
      <c r="F46" s="3"/>
      <c r="G46" s="3"/>
      <c r="H46" s="3"/>
      <c r="I46" s="4"/>
      <c r="K46" s="5"/>
      <c r="L46" s="5"/>
      <c r="M46" s="5"/>
      <c r="N46" s="5"/>
      <c r="O46" s="5"/>
      <c r="P46" s="5"/>
      <c r="Q46" s="5"/>
      <c r="R46" s="4"/>
      <c r="S46" s="4"/>
      <c r="T46" s="4"/>
      <c r="V46" s="121"/>
      <c r="W46" s="121"/>
      <c r="X46" s="121"/>
      <c r="Y46" s="121"/>
      <c r="Z46" s="5"/>
      <c r="AA46" s="5"/>
      <c r="AB46" s="5"/>
      <c r="AD46" s="5"/>
      <c r="AF46" s="4"/>
      <c r="AG46" s="4"/>
      <c r="AH46" s="4"/>
      <c r="AK46" s="3"/>
      <c r="AL46" s="3"/>
      <c r="AO46" s="5"/>
      <c r="AP46" s="5"/>
      <c r="AQ46" s="5"/>
      <c r="AR46" s="5"/>
      <c r="AS46" s="5"/>
      <c r="AU46" s="1"/>
      <c r="AV46" s="2"/>
      <c r="AW46" s="2"/>
      <c r="AX46" s="2"/>
      <c r="BB46" s="44"/>
      <c r="BC46" s="45"/>
      <c r="BD46" s="46"/>
      <c r="BE46" s="46"/>
      <c r="BF46" s="46"/>
      <c r="BG46" s="46"/>
      <c r="BH46" s="46"/>
      <c r="BI46" s="46"/>
      <c r="BJ46" s="46"/>
      <c r="BK46" s="46"/>
      <c r="CZ46" s="1"/>
      <c r="DA46" s="2"/>
      <c r="DB46" s="2"/>
      <c r="DC46" s="2"/>
    </row>
    <row r="47" spans="1:107" ht="12.75">
      <c r="A47" s="1"/>
      <c r="B47" s="2"/>
      <c r="D47" s="1"/>
      <c r="E47" s="4"/>
      <c r="F47" s="3"/>
      <c r="G47" s="3"/>
      <c r="H47" s="3"/>
      <c r="K47" s="5"/>
      <c r="L47" s="5"/>
      <c r="M47" s="5"/>
      <c r="N47" s="5"/>
      <c r="O47" s="5"/>
      <c r="P47" s="5"/>
      <c r="Q47" s="5"/>
      <c r="R47" s="4"/>
      <c r="S47" s="4"/>
      <c r="T47" s="4"/>
      <c r="V47" s="121"/>
      <c r="W47" s="121"/>
      <c r="X47" s="121"/>
      <c r="Y47" s="121"/>
      <c r="Z47" s="5"/>
      <c r="AA47" s="5"/>
      <c r="AB47" s="5"/>
      <c r="AD47" s="5"/>
      <c r="AF47" s="4"/>
      <c r="AG47" s="4"/>
      <c r="AH47" s="4"/>
      <c r="AK47" s="3"/>
      <c r="AL47" s="3"/>
      <c r="AO47" s="5"/>
      <c r="AP47" s="5"/>
      <c r="AQ47" s="5"/>
      <c r="AR47" s="5"/>
      <c r="AS47" s="5"/>
      <c r="AU47" s="1"/>
      <c r="AV47" s="2"/>
      <c r="AW47" s="2"/>
      <c r="AX47" s="2"/>
      <c r="BB47" s="47"/>
      <c r="BC47" s="48"/>
      <c r="BD47" s="49"/>
      <c r="BE47" s="49"/>
      <c r="BF47" s="49"/>
      <c r="BG47" s="49"/>
      <c r="BH47" s="49"/>
      <c r="BI47" s="49"/>
      <c r="BJ47" s="49"/>
      <c r="BK47" s="49"/>
      <c r="CZ47" s="1"/>
      <c r="DA47" s="2"/>
      <c r="DB47" s="2"/>
      <c r="DC47" s="2"/>
    </row>
    <row r="48" spans="1:107" ht="12.75">
      <c r="A48" s="1"/>
      <c r="B48" s="2"/>
      <c r="D48" s="1"/>
      <c r="E48" s="4"/>
      <c r="F48" s="3"/>
      <c r="G48" s="3"/>
      <c r="H48" s="3"/>
      <c r="I48" s="4"/>
      <c r="J48" s="4"/>
      <c r="K48" s="5"/>
      <c r="L48" s="5"/>
      <c r="M48" s="5"/>
      <c r="N48" s="5"/>
      <c r="O48" s="5"/>
      <c r="P48" s="5"/>
      <c r="Q48" s="5"/>
      <c r="R48" s="4"/>
      <c r="S48" s="4"/>
      <c r="T48" s="4"/>
      <c r="V48" s="121"/>
      <c r="W48" s="121"/>
      <c r="X48" s="121"/>
      <c r="Y48" s="121"/>
      <c r="Z48" s="5"/>
      <c r="AA48" s="5"/>
      <c r="AB48" s="5"/>
      <c r="AD48" s="5"/>
      <c r="AF48" s="4"/>
      <c r="AG48" s="4"/>
      <c r="AH48" s="4"/>
      <c r="AK48" s="3"/>
      <c r="AL48" s="3"/>
      <c r="AO48" s="5"/>
      <c r="AP48" s="5"/>
      <c r="AQ48" s="5"/>
      <c r="AR48" s="5"/>
      <c r="AS48" s="5"/>
      <c r="AU48" s="1"/>
      <c r="AV48" s="2"/>
      <c r="AW48" s="2"/>
      <c r="AX48" s="2"/>
      <c r="BB48" s="47"/>
      <c r="BC48" s="48"/>
      <c r="BD48" s="49"/>
      <c r="BE48" s="49"/>
      <c r="BF48" s="49"/>
      <c r="BG48" s="49"/>
      <c r="BH48" s="49"/>
      <c r="BI48" s="49"/>
      <c r="BJ48" s="49"/>
      <c r="BK48" s="49"/>
      <c r="CZ48" s="1"/>
      <c r="DA48" s="2"/>
      <c r="DB48" s="2"/>
      <c r="DC48" s="2"/>
    </row>
    <row r="49" spans="1:107" ht="12.75">
      <c r="A49" s="1"/>
      <c r="B49" s="2"/>
      <c r="D49" s="1"/>
      <c r="E49" s="4"/>
      <c r="F49" s="3"/>
      <c r="G49" s="3"/>
      <c r="H49" s="3"/>
      <c r="I49" s="4"/>
      <c r="J49" s="4"/>
      <c r="K49" s="5"/>
      <c r="L49" s="5"/>
      <c r="M49" s="5"/>
      <c r="N49" s="5"/>
      <c r="O49" s="5"/>
      <c r="P49" s="5"/>
      <c r="Q49" s="5"/>
      <c r="R49" s="4"/>
      <c r="S49" s="4"/>
      <c r="T49" s="4"/>
      <c r="V49" s="121"/>
      <c r="W49" s="121"/>
      <c r="X49" s="121"/>
      <c r="Y49" s="121"/>
      <c r="Z49" s="5"/>
      <c r="AA49" s="5"/>
      <c r="AB49" s="5"/>
      <c r="AD49" s="5"/>
      <c r="AF49" s="4"/>
      <c r="AG49" s="4"/>
      <c r="AH49" s="4"/>
      <c r="AK49" s="3"/>
      <c r="AL49" s="3"/>
      <c r="AO49" s="5"/>
      <c r="AP49" s="5"/>
      <c r="AQ49" s="5"/>
      <c r="AR49" s="5"/>
      <c r="AS49" s="5"/>
      <c r="AU49" s="1"/>
      <c r="AV49" s="2"/>
      <c r="AW49" s="2"/>
      <c r="AX49" s="2"/>
      <c r="BB49" s="47"/>
      <c r="BC49" s="48"/>
      <c r="BD49" s="49"/>
      <c r="BE49" s="49"/>
      <c r="BF49" s="49"/>
      <c r="BG49" s="49"/>
      <c r="BH49" s="49"/>
      <c r="BI49" s="49"/>
      <c r="BJ49" s="49"/>
      <c r="BK49" s="49"/>
      <c r="CZ49" s="1"/>
      <c r="DA49" s="2"/>
      <c r="DB49" s="2"/>
      <c r="DC49" s="2"/>
    </row>
    <row r="50" spans="1:107" ht="12.75">
      <c r="A50" s="1"/>
      <c r="B50" s="2"/>
      <c r="D50" s="1"/>
      <c r="E50" s="4"/>
      <c r="F50" s="3"/>
      <c r="G50" s="3"/>
      <c r="H50" s="3"/>
      <c r="I50" s="4"/>
      <c r="J50" s="4"/>
      <c r="K50" s="5"/>
      <c r="L50" s="5"/>
      <c r="M50" s="5"/>
      <c r="N50" s="5"/>
      <c r="O50" s="5"/>
      <c r="P50" s="5"/>
      <c r="Q50" s="5"/>
      <c r="R50" s="4"/>
      <c r="S50" s="4"/>
      <c r="T50" s="4"/>
      <c r="V50" s="121"/>
      <c r="W50" s="121"/>
      <c r="X50" s="121"/>
      <c r="Y50" s="121"/>
      <c r="Z50" s="5"/>
      <c r="AA50" s="5"/>
      <c r="AB50" s="5"/>
      <c r="AD50" s="5"/>
      <c r="AF50" s="4"/>
      <c r="AG50" s="4"/>
      <c r="AH50" s="4"/>
      <c r="AK50" s="3"/>
      <c r="AL50" s="3"/>
      <c r="AO50" s="5"/>
      <c r="AP50" s="5"/>
      <c r="AQ50" s="5"/>
      <c r="AR50" s="5"/>
      <c r="AS50" s="5"/>
      <c r="AU50" s="1"/>
      <c r="AV50" s="2"/>
      <c r="AW50" s="2"/>
      <c r="AX50" s="2"/>
      <c r="BB50" s="47"/>
      <c r="BC50" s="48"/>
      <c r="BD50" s="49"/>
      <c r="BE50" s="49"/>
      <c r="BF50" s="49"/>
      <c r="BG50" s="49"/>
      <c r="BH50" s="49"/>
      <c r="BI50" s="49"/>
      <c r="BJ50" s="49"/>
      <c r="BK50" s="49"/>
      <c r="CZ50" s="1"/>
      <c r="DA50" s="2"/>
      <c r="DB50" s="2"/>
      <c r="DC50" s="2"/>
    </row>
    <row r="51" spans="1:107" ht="12.75">
      <c r="A51" s="1"/>
      <c r="B51" s="2"/>
      <c r="D51" s="1"/>
      <c r="E51" s="4"/>
      <c r="F51" s="3"/>
      <c r="G51" s="3"/>
      <c r="H51" s="3"/>
      <c r="I51" s="4"/>
      <c r="J51" s="4"/>
      <c r="K51" s="5"/>
      <c r="L51" s="5"/>
      <c r="M51" s="5"/>
      <c r="N51" s="5"/>
      <c r="O51" s="5"/>
      <c r="P51" s="5"/>
      <c r="Q51" s="5"/>
      <c r="R51" s="4"/>
      <c r="S51" s="4"/>
      <c r="T51" s="4"/>
      <c r="V51" s="121"/>
      <c r="W51" s="121"/>
      <c r="X51" s="121"/>
      <c r="Y51" s="121"/>
      <c r="Z51" s="5"/>
      <c r="AA51" s="5"/>
      <c r="AB51" s="5"/>
      <c r="AD51" s="5"/>
      <c r="AF51" s="4"/>
      <c r="AG51" s="4"/>
      <c r="AH51" s="4"/>
      <c r="AK51" s="3"/>
      <c r="AL51" s="3"/>
      <c r="AO51" s="5"/>
      <c r="AP51" s="5"/>
      <c r="AQ51" s="5"/>
      <c r="AR51" s="5"/>
      <c r="AS51" s="5"/>
      <c r="AU51" s="1"/>
      <c r="AV51" s="2"/>
      <c r="AW51" s="2"/>
      <c r="AX51" s="2"/>
      <c r="CZ51" s="1"/>
      <c r="DA51" s="2"/>
      <c r="DB51" s="2"/>
      <c r="DC51" s="2"/>
    </row>
    <row r="52" spans="1:107" ht="12.75">
      <c r="A52" s="1"/>
      <c r="B52" s="2"/>
      <c r="D52" s="1"/>
      <c r="E52" s="4"/>
      <c r="F52" s="3"/>
      <c r="G52" s="3"/>
      <c r="H52" s="3"/>
      <c r="I52" s="4"/>
      <c r="J52" s="4"/>
      <c r="K52" s="5"/>
      <c r="L52" s="5"/>
      <c r="M52" s="5"/>
      <c r="N52" s="5"/>
      <c r="O52" s="5"/>
      <c r="P52" s="5"/>
      <c r="Q52" s="5"/>
      <c r="R52" s="4"/>
      <c r="S52" s="4"/>
      <c r="T52" s="4"/>
      <c r="V52" s="121"/>
      <c r="W52" s="121"/>
      <c r="X52" s="121"/>
      <c r="Y52" s="121"/>
      <c r="Z52" s="5"/>
      <c r="AA52" s="5"/>
      <c r="AB52" s="5"/>
      <c r="AD52" s="5"/>
      <c r="AF52" s="4"/>
      <c r="AG52" s="4"/>
      <c r="AH52" s="4"/>
      <c r="AK52" s="3"/>
      <c r="AL52" s="3"/>
      <c r="AO52" s="5"/>
      <c r="AP52" s="5"/>
      <c r="AQ52" s="5"/>
      <c r="AR52" s="5"/>
      <c r="AS52" s="5"/>
      <c r="AU52" s="1"/>
      <c r="AV52" s="2"/>
      <c r="AW52" s="2"/>
      <c r="AX52" s="2"/>
      <c r="CZ52" s="1"/>
      <c r="DA52" s="2"/>
      <c r="DB52" s="2"/>
      <c r="DC52" s="2"/>
    </row>
    <row r="53" spans="1:107" ht="12.75">
      <c r="A53" s="1"/>
      <c r="B53" s="2"/>
      <c r="D53" s="1"/>
      <c r="E53" s="4"/>
      <c r="F53" s="3"/>
      <c r="G53" s="3"/>
      <c r="H53" s="3"/>
      <c r="I53" s="4"/>
      <c r="J53" s="4"/>
      <c r="K53" s="5"/>
      <c r="L53" s="5"/>
      <c r="M53" s="5"/>
      <c r="N53" s="5"/>
      <c r="O53" s="5"/>
      <c r="P53" s="5"/>
      <c r="Q53" s="5"/>
      <c r="R53" s="4"/>
      <c r="S53" s="4"/>
      <c r="T53" s="4"/>
      <c r="V53" s="121"/>
      <c r="W53" s="121"/>
      <c r="X53" s="121"/>
      <c r="Y53" s="121"/>
      <c r="Z53" s="5"/>
      <c r="AA53" s="5"/>
      <c r="AB53" s="5"/>
      <c r="AD53" s="5"/>
      <c r="AF53" s="4"/>
      <c r="AG53" s="4"/>
      <c r="AH53" s="4"/>
      <c r="AK53" s="3"/>
      <c r="AL53" s="3"/>
      <c r="AO53" s="5"/>
      <c r="AP53" s="5"/>
      <c r="AQ53" s="5"/>
      <c r="AR53" s="5"/>
      <c r="AS53" s="5"/>
      <c r="AU53" s="1"/>
      <c r="AV53" s="2"/>
      <c r="AW53" s="2"/>
      <c r="AX53" s="2"/>
      <c r="CZ53" s="1"/>
      <c r="DA53" s="2"/>
      <c r="DB53" s="2"/>
      <c r="DC53" s="2"/>
    </row>
    <row r="54" spans="1:107" ht="12.75">
      <c r="A54" s="1"/>
      <c r="B54" s="2"/>
      <c r="D54" s="1"/>
      <c r="E54" s="4"/>
      <c r="F54" s="3"/>
      <c r="G54" s="3"/>
      <c r="H54" s="3"/>
      <c r="I54" s="4"/>
      <c r="J54" s="4"/>
      <c r="K54" s="5"/>
      <c r="L54" s="5"/>
      <c r="M54" s="5"/>
      <c r="N54" s="5"/>
      <c r="O54" s="5"/>
      <c r="P54" s="5"/>
      <c r="Q54" s="5"/>
      <c r="R54" s="4"/>
      <c r="S54" s="4"/>
      <c r="T54" s="4"/>
      <c r="V54" s="121"/>
      <c r="W54" s="121"/>
      <c r="X54" s="121"/>
      <c r="Y54" s="121"/>
      <c r="Z54" s="5"/>
      <c r="AA54" s="5"/>
      <c r="AB54" s="5"/>
      <c r="AD54" s="5"/>
      <c r="AF54" s="4"/>
      <c r="AG54" s="4"/>
      <c r="AH54" s="4"/>
      <c r="AK54" s="3"/>
      <c r="AL54" s="3"/>
      <c r="AO54" s="5"/>
      <c r="AP54" s="5"/>
      <c r="AQ54" s="5"/>
      <c r="AR54" s="5"/>
      <c r="AS54" s="5"/>
      <c r="AU54" s="1"/>
      <c r="AV54" s="2"/>
      <c r="AW54" s="2"/>
      <c r="AX54" s="2"/>
      <c r="CZ54" s="1"/>
      <c r="DA54" s="2"/>
      <c r="DB54" s="2"/>
      <c r="DC54" s="2"/>
    </row>
    <row r="55" spans="1:107" ht="12.75">
      <c r="A55" s="1"/>
      <c r="B55" s="2"/>
      <c r="D55" s="1"/>
      <c r="E55" s="4"/>
      <c r="F55" s="3"/>
      <c r="G55" s="3"/>
      <c r="H55" s="3"/>
      <c r="I55" s="4"/>
      <c r="J55" s="4"/>
      <c r="K55" s="5"/>
      <c r="L55" s="5"/>
      <c r="M55" s="5"/>
      <c r="N55" s="5"/>
      <c r="O55" s="5"/>
      <c r="P55" s="5"/>
      <c r="Q55" s="5"/>
      <c r="R55" s="4"/>
      <c r="S55" s="4"/>
      <c r="T55" s="4"/>
      <c r="V55" s="121"/>
      <c r="W55" s="121"/>
      <c r="X55" s="121"/>
      <c r="Y55" s="121"/>
      <c r="Z55" s="5"/>
      <c r="AA55" s="5"/>
      <c r="AB55" s="5"/>
      <c r="AD55" s="5"/>
      <c r="AF55" s="4"/>
      <c r="AG55" s="4"/>
      <c r="AH55" s="4"/>
      <c r="AK55" s="3"/>
      <c r="AL55" s="3"/>
      <c r="AO55" s="5"/>
      <c r="AP55" s="5"/>
      <c r="AQ55" s="5"/>
      <c r="AR55" s="5"/>
      <c r="AS55" s="5"/>
      <c r="AU55" s="1"/>
      <c r="AV55" s="2"/>
      <c r="AW55" s="2"/>
      <c r="AX55" s="2"/>
      <c r="CZ55" s="1"/>
      <c r="DA55" s="2"/>
      <c r="DB55" s="2"/>
      <c r="DC55" s="2"/>
    </row>
    <row r="56" spans="1:107" ht="12.75">
      <c r="A56" s="1"/>
      <c r="B56" s="2"/>
      <c r="D56" s="1"/>
      <c r="E56" s="4"/>
      <c r="F56" s="3"/>
      <c r="G56" s="3"/>
      <c r="H56" s="3"/>
      <c r="I56" s="4"/>
      <c r="J56" s="4"/>
      <c r="K56" s="5"/>
      <c r="L56" s="5"/>
      <c r="M56" s="5"/>
      <c r="N56" s="5"/>
      <c r="O56" s="5"/>
      <c r="P56" s="5"/>
      <c r="Q56" s="5"/>
      <c r="R56" s="4"/>
      <c r="S56" s="4"/>
      <c r="T56" s="4"/>
      <c r="V56" s="121"/>
      <c r="W56" s="121"/>
      <c r="X56" s="121"/>
      <c r="Y56" s="121"/>
      <c r="Z56" s="5"/>
      <c r="AA56" s="5"/>
      <c r="AB56" s="5"/>
      <c r="AD56" s="5"/>
      <c r="AF56" s="4"/>
      <c r="AG56" s="4"/>
      <c r="AH56" s="4"/>
      <c r="AK56" s="3"/>
      <c r="AL56" s="3"/>
      <c r="AO56" s="5"/>
      <c r="AP56" s="5"/>
      <c r="AQ56" s="5"/>
      <c r="AR56" s="5"/>
      <c r="AS56" s="5"/>
      <c r="AU56" s="1"/>
      <c r="AV56" s="2"/>
      <c r="AW56" s="2"/>
      <c r="AX56" s="2"/>
      <c r="BD56" s="9"/>
      <c r="BE56" s="50"/>
      <c r="CZ56" s="1"/>
      <c r="DA56" s="2"/>
      <c r="DB56" s="2"/>
      <c r="DC56" s="2"/>
    </row>
    <row r="57" spans="1:107" ht="13.5" thickBot="1">
      <c r="A57" s="1"/>
      <c r="B57" s="2"/>
      <c r="D57" s="1"/>
      <c r="E57" s="4"/>
      <c r="F57" s="3"/>
      <c r="G57" s="3"/>
      <c r="H57" s="3"/>
      <c r="I57" s="4"/>
      <c r="J57" s="4"/>
      <c r="K57" s="5"/>
      <c r="L57" s="5"/>
      <c r="M57" s="5"/>
      <c r="N57" s="5"/>
      <c r="O57" s="5"/>
      <c r="P57" s="5"/>
      <c r="Q57" s="5"/>
      <c r="R57" s="4"/>
      <c r="S57" s="4"/>
      <c r="T57" s="4"/>
      <c r="V57" s="121"/>
      <c r="W57" s="121"/>
      <c r="X57" s="121"/>
      <c r="Y57" s="121"/>
      <c r="Z57" s="5"/>
      <c r="AA57" s="5"/>
      <c r="AB57" s="5"/>
      <c r="AD57" s="5"/>
      <c r="AF57" s="4"/>
      <c r="AG57" s="4"/>
      <c r="AH57" s="4"/>
      <c r="AK57" s="3"/>
      <c r="AL57" s="3"/>
      <c r="AO57" s="5"/>
      <c r="AP57" s="5"/>
      <c r="AQ57" s="5"/>
      <c r="AR57" s="5"/>
      <c r="AS57" s="5"/>
      <c r="AU57" s="1"/>
      <c r="AV57" s="2"/>
      <c r="AW57" s="2"/>
      <c r="AX57" s="2"/>
      <c r="BD57" s="9"/>
      <c r="BE57" s="51"/>
      <c r="CZ57" s="1"/>
      <c r="DA57" s="2"/>
      <c r="DB57" s="2"/>
      <c r="DC57" s="2"/>
    </row>
    <row r="58" spans="1:107" ht="13.5" thickBot="1">
      <c r="A58" s="1"/>
      <c r="B58" s="2"/>
      <c r="D58" s="1"/>
      <c r="E58" s="4"/>
      <c r="F58" s="3"/>
      <c r="G58" s="3"/>
      <c r="H58" s="3"/>
      <c r="I58" s="4"/>
      <c r="J58" s="4"/>
      <c r="K58" s="5"/>
      <c r="L58" s="5"/>
      <c r="M58" s="5"/>
      <c r="N58" s="5"/>
      <c r="O58" s="5"/>
      <c r="P58" s="5"/>
      <c r="Q58" s="5"/>
      <c r="R58" s="4"/>
      <c r="S58" s="4"/>
      <c r="T58" s="4"/>
      <c r="V58" s="121"/>
      <c r="W58" s="121"/>
      <c r="X58" s="121"/>
      <c r="Y58" s="121"/>
      <c r="Z58" s="5"/>
      <c r="AA58" s="5"/>
      <c r="AB58" s="5"/>
      <c r="AD58" s="5"/>
      <c r="AF58" s="4"/>
      <c r="AG58" s="4"/>
      <c r="AH58" s="4"/>
      <c r="AK58" s="3"/>
      <c r="AL58" s="3"/>
      <c r="AO58" s="5"/>
      <c r="AP58" s="5"/>
      <c r="AQ58" s="5"/>
      <c r="AR58" s="5"/>
      <c r="AS58" s="5"/>
      <c r="AU58" s="1"/>
      <c r="AV58" s="2"/>
      <c r="AW58" s="2"/>
      <c r="AX58" s="2"/>
      <c r="BD58" s="52"/>
      <c r="BE58" s="53"/>
      <c r="BF58" s="54"/>
      <c r="CZ58" s="1"/>
      <c r="DA58" s="2"/>
      <c r="DB58" s="2"/>
      <c r="DC58" s="2"/>
    </row>
    <row r="59" spans="1:107" ht="12.75">
      <c r="A59" s="1"/>
      <c r="B59" s="2"/>
      <c r="D59" s="1"/>
      <c r="E59" s="4"/>
      <c r="F59" s="3"/>
      <c r="G59" s="3"/>
      <c r="H59" s="3"/>
      <c r="I59" s="4"/>
      <c r="J59" s="4"/>
      <c r="K59" s="5"/>
      <c r="L59" s="5"/>
      <c r="M59" s="5"/>
      <c r="N59" s="5"/>
      <c r="O59" s="5"/>
      <c r="P59" s="5"/>
      <c r="Q59" s="5"/>
      <c r="R59" s="4"/>
      <c r="S59" s="4"/>
      <c r="T59" s="4"/>
      <c r="V59" s="121"/>
      <c r="W59" s="121"/>
      <c r="X59" s="121"/>
      <c r="Y59" s="121"/>
      <c r="Z59" s="5"/>
      <c r="AA59" s="5"/>
      <c r="AB59" s="5"/>
      <c r="AD59" s="5"/>
      <c r="AF59" s="4"/>
      <c r="AG59" s="4"/>
      <c r="AH59" s="4"/>
      <c r="AK59" s="3"/>
      <c r="AL59" s="3"/>
      <c r="AO59" s="5"/>
      <c r="AP59" s="5"/>
      <c r="AQ59" s="5"/>
      <c r="AR59" s="5"/>
      <c r="AS59" s="5"/>
      <c r="AU59" s="1"/>
      <c r="AV59" s="2"/>
      <c r="AW59" s="2"/>
      <c r="AX59" s="2"/>
      <c r="BD59" s="55"/>
      <c r="BE59" s="56"/>
      <c r="CZ59" s="1"/>
      <c r="DA59" s="2"/>
      <c r="DB59" s="2"/>
      <c r="DC59" s="2"/>
    </row>
    <row r="60" spans="1:107" ht="13.5" thickBot="1">
      <c r="A60" s="1"/>
      <c r="B60" s="2"/>
      <c r="D60" s="1"/>
      <c r="E60" s="4"/>
      <c r="F60" s="3"/>
      <c r="G60" s="3"/>
      <c r="H60" s="3"/>
      <c r="I60" s="4"/>
      <c r="J60" s="4"/>
      <c r="K60" s="5"/>
      <c r="L60" s="5"/>
      <c r="M60" s="5"/>
      <c r="N60" s="5"/>
      <c r="O60" s="5"/>
      <c r="P60" s="5"/>
      <c r="Q60" s="5"/>
      <c r="R60" s="4"/>
      <c r="S60" s="4"/>
      <c r="T60" s="4"/>
      <c r="V60" s="121"/>
      <c r="W60" s="121"/>
      <c r="X60" s="121"/>
      <c r="Y60" s="121"/>
      <c r="Z60" s="5"/>
      <c r="AA60" s="5"/>
      <c r="AB60" s="5"/>
      <c r="AD60" s="5"/>
      <c r="AF60" s="4"/>
      <c r="AG60" s="4"/>
      <c r="AH60" s="4"/>
      <c r="AK60" s="3"/>
      <c r="AL60" s="3"/>
      <c r="AO60" s="5"/>
      <c r="AP60" s="5"/>
      <c r="AQ60" s="5"/>
      <c r="AR60" s="5"/>
      <c r="AS60" s="5"/>
      <c r="AU60" s="1"/>
      <c r="AV60" s="1"/>
      <c r="AW60" s="1"/>
      <c r="AX60" s="1"/>
      <c r="BD60" s="57"/>
      <c r="BE60" s="58"/>
      <c r="CZ60" s="1"/>
      <c r="DA60" s="2"/>
      <c r="DB60" s="2"/>
      <c r="DC60" s="2"/>
    </row>
    <row r="61" spans="1:107" ht="12.75">
      <c r="A61" s="1"/>
      <c r="B61" s="1"/>
      <c r="D61" s="1"/>
      <c r="E61" s="1"/>
      <c r="F61" s="59"/>
      <c r="G61" s="4"/>
      <c r="H61" s="4"/>
      <c r="I61" s="4"/>
      <c r="J61" s="4"/>
      <c r="K61" s="4"/>
      <c r="L61" s="4"/>
      <c r="M61" s="4"/>
      <c r="N61" s="4"/>
      <c r="O61" s="5"/>
      <c r="P61" s="1"/>
      <c r="Q61" s="1"/>
      <c r="AF61" s="4"/>
      <c r="AG61" s="4"/>
      <c r="AH61" s="4"/>
      <c r="AO61" s="4"/>
      <c r="AP61" s="4"/>
      <c r="AQ61" s="4"/>
      <c r="AR61" s="4"/>
      <c r="AS61" s="5"/>
      <c r="AU61" s="9"/>
      <c r="AV61" s="2"/>
      <c r="AW61" s="2"/>
      <c r="AX61" s="2"/>
      <c r="BD61" s="9"/>
      <c r="BE61" s="9"/>
      <c r="CZ61" s="1"/>
      <c r="DA61" s="1"/>
      <c r="DB61" s="1"/>
      <c r="DC61" s="1"/>
    </row>
    <row r="62" spans="1:107" ht="12.75">
      <c r="A62" s="9"/>
      <c r="B62" s="2"/>
      <c r="D62" s="9"/>
      <c r="E62" s="9"/>
      <c r="N62" s="1"/>
      <c r="O62" s="5"/>
      <c r="P62" s="5"/>
      <c r="Q62" s="5"/>
      <c r="AD62" s="5"/>
      <c r="AS62" s="5"/>
      <c r="BD62" s="9"/>
      <c r="BE62" s="9"/>
      <c r="CZ62" s="9"/>
      <c r="DA62" s="2"/>
      <c r="DB62" s="2"/>
      <c r="DC62" s="2"/>
    </row>
    <row r="63" spans="16:57" ht="12.75">
      <c r="P63" s="5"/>
      <c r="Q63" s="5"/>
      <c r="BD63" s="60"/>
      <c r="BE63" s="43"/>
    </row>
    <row r="64" spans="15:57" ht="12.75">
      <c r="O64" s="85"/>
      <c r="P64" s="84"/>
      <c r="Q64" s="61"/>
      <c r="AS64" s="85"/>
      <c r="BD64" s="9"/>
      <c r="BE64" s="9"/>
    </row>
    <row r="65" spans="15:57" ht="13.5" thickBot="1">
      <c r="O65" s="85"/>
      <c r="P65" s="84"/>
      <c r="Q65" s="61"/>
      <c r="AS65" s="85"/>
      <c r="BD65" s="43"/>
      <c r="BE65" s="43"/>
    </row>
    <row r="66" spans="1:107" ht="13.5" thickBot="1">
      <c r="A66" s="140"/>
      <c r="B66" s="140"/>
      <c r="O66" s="85"/>
      <c r="P66" s="84"/>
      <c r="Q66" s="84"/>
      <c r="AU66" s="142"/>
      <c r="AV66" s="142"/>
      <c r="AW66" s="142"/>
      <c r="AX66" s="142"/>
      <c r="BD66" s="52"/>
      <c r="BE66" s="62"/>
      <c r="CZ66" s="140"/>
      <c r="DA66" s="140"/>
      <c r="DB66" s="140"/>
      <c r="DC66" s="140"/>
    </row>
    <row r="67" spans="1:107" ht="18.75" thickBo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36"/>
      <c r="R67" s="36"/>
      <c r="S67" s="36"/>
      <c r="AF67" s="144"/>
      <c r="AG67" s="144"/>
      <c r="AH67" s="144"/>
      <c r="AJ67" s="144"/>
      <c r="AK67" s="144"/>
      <c r="AL67" s="144"/>
      <c r="AU67" s="9"/>
      <c r="AV67" s="9"/>
      <c r="AW67" s="9"/>
      <c r="AX67" s="9"/>
      <c r="BD67" s="55"/>
      <c r="BE67" s="63"/>
      <c r="CZ67" s="7"/>
      <c r="DA67" s="7"/>
      <c r="DB67" s="7"/>
      <c r="DC67" s="7"/>
    </row>
    <row r="68" spans="1:107" ht="12.75">
      <c r="A68" s="142"/>
      <c r="B68" s="142"/>
      <c r="E68" s="8"/>
      <c r="F68" s="10"/>
      <c r="G68" s="10"/>
      <c r="H68" s="10"/>
      <c r="I68" s="10"/>
      <c r="K68" s="10"/>
      <c r="L68" s="10"/>
      <c r="M68" s="10"/>
      <c r="N68" s="10"/>
      <c r="O68" s="10"/>
      <c r="P68" s="10"/>
      <c r="Q68" s="10"/>
      <c r="R68" s="142"/>
      <c r="S68" s="142"/>
      <c r="T68" s="142"/>
      <c r="V68" s="142"/>
      <c r="W68" s="142"/>
      <c r="X68" s="142"/>
      <c r="Y68" s="9"/>
      <c r="Z68" s="142"/>
      <c r="AA68" s="142"/>
      <c r="AB68" s="142"/>
      <c r="AC68" s="9"/>
      <c r="AD68" s="10"/>
      <c r="AF68" s="10"/>
      <c r="AG68" s="10"/>
      <c r="AH68" s="10"/>
      <c r="AJ68" s="10"/>
      <c r="AK68" s="10"/>
      <c r="AL68" s="10"/>
      <c r="AO68" s="10"/>
      <c r="AP68" s="10"/>
      <c r="AQ68" s="10"/>
      <c r="AR68" s="10"/>
      <c r="AS68" s="10"/>
      <c r="AU68" s="1"/>
      <c r="AV68" s="1"/>
      <c r="AW68" s="1"/>
      <c r="AX68" s="1"/>
      <c r="BD68" s="55"/>
      <c r="BE68" s="56"/>
      <c r="CZ68" s="142"/>
      <c r="DA68" s="142"/>
      <c r="DB68" s="142"/>
      <c r="DC68" s="142"/>
    </row>
    <row r="69" spans="1:107" ht="13.5" thickBot="1">
      <c r="A69" s="9"/>
      <c r="B69" s="9"/>
      <c r="D69" s="9"/>
      <c r="E69" s="12"/>
      <c r="F69" s="10"/>
      <c r="G69" s="10"/>
      <c r="H69" s="10"/>
      <c r="I69" s="10"/>
      <c r="K69" s="10"/>
      <c r="L69" s="10"/>
      <c r="M69" s="10"/>
      <c r="N69" s="10"/>
      <c r="O69" s="10"/>
      <c r="P69" s="10"/>
      <c r="Q69" s="10"/>
      <c r="R69" s="142"/>
      <c r="S69" s="142"/>
      <c r="T69" s="142"/>
      <c r="V69" s="142"/>
      <c r="W69" s="142"/>
      <c r="X69" s="142"/>
      <c r="Y69" s="9"/>
      <c r="Z69" s="142"/>
      <c r="AA69" s="142"/>
      <c r="AB69" s="142"/>
      <c r="AC69" s="9"/>
      <c r="AD69" s="12"/>
      <c r="AF69" s="10"/>
      <c r="AG69" s="10"/>
      <c r="AH69" s="10"/>
      <c r="AJ69" s="10"/>
      <c r="AK69" s="10"/>
      <c r="AL69" s="10"/>
      <c r="AO69" s="10"/>
      <c r="AP69" s="10"/>
      <c r="AQ69" s="10"/>
      <c r="AR69" s="10"/>
      <c r="AS69" s="10"/>
      <c r="AU69" s="1"/>
      <c r="AV69" s="2"/>
      <c r="AW69" s="2"/>
      <c r="AX69" s="2"/>
      <c r="BD69" s="57"/>
      <c r="BE69" s="58"/>
      <c r="CZ69" s="9"/>
      <c r="DA69" s="9"/>
      <c r="DB69" s="9"/>
      <c r="DC69" s="9"/>
    </row>
    <row r="70" spans="1:107" ht="12.75">
      <c r="A70" s="1"/>
      <c r="B70" s="1"/>
      <c r="D70" s="1"/>
      <c r="E70" s="13"/>
      <c r="F70" s="37"/>
      <c r="G70" s="37"/>
      <c r="H70" s="37"/>
      <c r="I70" s="37"/>
      <c r="K70" s="37"/>
      <c r="L70" s="37"/>
      <c r="M70" s="37"/>
      <c r="N70" s="37"/>
      <c r="O70" s="37"/>
      <c r="P70" s="37"/>
      <c r="Q70" s="37"/>
      <c r="R70" s="13"/>
      <c r="S70" s="13"/>
      <c r="T70" s="13"/>
      <c r="V70" s="13"/>
      <c r="W70" s="13"/>
      <c r="X70" s="13"/>
      <c r="Y70" s="13"/>
      <c r="Z70" s="13"/>
      <c r="AA70" s="13"/>
      <c r="AB70" s="13"/>
      <c r="AC70" s="13"/>
      <c r="AD70" s="13"/>
      <c r="AF70" s="13"/>
      <c r="AG70" s="13"/>
      <c r="AH70" s="13"/>
      <c r="AJ70" s="13"/>
      <c r="AK70" s="13"/>
      <c r="AL70" s="13"/>
      <c r="AO70" s="37"/>
      <c r="AP70" s="37"/>
      <c r="AQ70" s="37"/>
      <c r="AR70" s="37"/>
      <c r="AS70" s="37"/>
      <c r="AU70" s="1"/>
      <c r="AV70" s="2"/>
      <c r="AW70" s="2"/>
      <c r="AX70" s="2"/>
      <c r="BD70" s="64"/>
      <c r="BE70" s="49"/>
      <c r="CZ70" s="1"/>
      <c r="DA70" s="1"/>
      <c r="DB70" s="1"/>
      <c r="DC70" s="1"/>
    </row>
    <row r="71" spans="1:107" ht="12.75">
      <c r="A71" s="1"/>
      <c r="B71" s="2"/>
      <c r="D71" s="1"/>
      <c r="E71" s="65"/>
      <c r="F71" s="16"/>
      <c r="G71" s="3"/>
      <c r="H71" s="3"/>
      <c r="I71" s="4"/>
      <c r="J71" s="4"/>
      <c r="K71" s="5"/>
      <c r="L71" s="5"/>
      <c r="M71" s="5"/>
      <c r="N71" s="5"/>
      <c r="O71" s="5"/>
      <c r="P71" s="5"/>
      <c r="Q71" s="5"/>
      <c r="R71" s="4"/>
      <c r="S71" s="4"/>
      <c r="T71" s="4"/>
      <c r="V71" s="121"/>
      <c r="W71" s="121"/>
      <c r="X71" s="121"/>
      <c r="Y71" s="121"/>
      <c r="Z71" s="5"/>
      <c r="AA71" s="5"/>
      <c r="AB71" s="5"/>
      <c r="AC71" s="5"/>
      <c r="AD71" s="5"/>
      <c r="AF71" s="4"/>
      <c r="AG71" s="4"/>
      <c r="AH71" s="4"/>
      <c r="AJ71" s="3"/>
      <c r="AO71" s="5"/>
      <c r="AP71" s="5"/>
      <c r="AQ71" s="5"/>
      <c r="AR71" s="5"/>
      <c r="AS71" s="5"/>
      <c r="AU71" s="1"/>
      <c r="AV71" s="2"/>
      <c r="AW71" s="2"/>
      <c r="AX71" s="2"/>
      <c r="BD71" s="64"/>
      <c r="BE71" s="49"/>
      <c r="CZ71" s="1"/>
      <c r="DA71" s="2"/>
      <c r="DB71" s="2"/>
      <c r="DC71" s="2"/>
    </row>
    <row r="72" spans="1:107" ht="12.75">
      <c r="A72" s="1"/>
      <c r="B72" s="2"/>
      <c r="D72" s="1"/>
      <c r="E72" s="65"/>
      <c r="F72" s="16"/>
      <c r="G72" s="3"/>
      <c r="H72" s="3"/>
      <c r="I72" s="4"/>
      <c r="J72" s="4"/>
      <c r="K72" s="5"/>
      <c r="L72" s="5"/>
      <c r="M72" s="5"/>
      <c r="N72" s="5"/>
      <c r="O72" s="5"/>
      <c r="P72" s="5"/>
      <c r="Q72" s="5"/>
      <c r="R72" s="4"/>
      <c r="S72" s="4"/>
      <c r="T72" s="4"/>
      <c r="V72" s="121"/>
      <c r="W72" s="121"/>
      <c r="X72" s="121"/>
      <c r="Y72" s="121"/>
      <c r="Z72" s="5"/>
      <c r="AA72" s="5"/>
      <c r="AB72" s="5"/>
      <c r="AD72" s="5"/>
      <c r="AF72" s="4"/>
      <c r="AG72" s="4"/>
      <c r="AH72" s="4"/>
      <c r="AJ72" s="3"/>
      <c r="AO72" s="5"/>
      <c r="AP72" s="5"/>
      <c r="AQ72" s="5"/>
      <c r="AR72" s="5"/>
      <c r="AS72" s="5"/>
      <c r="AU72" s="1"/>
      <c r="AV72" s="2"/>
      <c r="AW72" s="2"/>
      <c r="AX72" s="2"/>
      <c r="BD72" s="66"/>
      <c r="BE72" s="49"/>
      <c r="CZ72" s="1"/>
      <c r="DA72" s="2"/>
      <c r="DB72" s="2"/>
      <c r="DC72" s="2"/>
    </row>
    <row r="73" spans="1:107" ht="12.75">
      <c r="A73" s="1"/>
      <c r="B73" s="2"/>
      <c r="D73" s="1"/>
      <c r="E73" s="65"/>
      <c r="F73" s="16"/>
      <c r="G73" s="3"/>
      <c r="H73" s="3"/>
      <c r="I73" s="4"/>
      <c r="J73" s="4"/>
      <c r="K73" s="5"/>
      <c r="L73" s="5"/>
      <c r="M73" s="5"/>
      <c r="N73" s="5"/>
      <c r="O73" s="5"/>
      <c r="P73" s="5"/>
      <c r="Q73" s="5"/>
      <c r="R73" s="4"/>
      <c r="S73" s="4"/>
      <c r="T73" s="4"/>
      <c r="V73" s="121"/>
      <c r="W73" s="121"/>
      <c r="X73" s="121"/>
      <c r="Y73" s="121"/>
      <c r="Z73" s="5"/>
      <c r="AA73" s="5"/>
      <c r="AB73" s="5"/>
      <c r="AC73" s="122"/>
      <c r="AD73" s="5"/>
      <c r="AF73" s="4"/>
      <c r="AG73" s="4"/>
      <c r="AH73" s="4"/>
      <c r="AJ73" s="3"/>
      <c r="AO73" s="5"/>
      <c r="AP73" s="5"/>
      <c r="AQ73" s="5"/>
      <c r="AR73" s="5"/>
      <c r="AS73" s="5"/>
      <c r="AU73" s="1"/>
      <c r="AV73" s="2"/>
      <c r="AW73" s="2"/>
      <c r="AX73" s="2"/>
      <c r="CZ73" s="1"/>
      <c r="DA73" s="2"/>
      <c r="DB73" s="2"/>
      <c r="DC73" s="2"/>
    </row>
    <row r="74" spans="1:107" ht="12.75">
      <c r="A74" s="1"/>
      <c r="B74" s="2"/>
      <c r="D74" s="1"/>
      <c r="E74" s="4"/>
      <c r="F74" s="16"/>
      <c r="G74" s="3"/>
      <c r="H74" s="3"/>
      <c r="I74" s="4"/>
      <c r="J74" s="4"/>
      <c r="K74" s="5"/>
      <c r="L74" s="5"/>
      <c r="M74" s="5"/>
      <c r="N74" s="5"/>
      <c r="O74" s="5"/>
      <c r="P74" s="5"/>
      <c r="Q74" s="5"/>
      <c r="R74" s="4"/>
      <c r="S74" s="4"/>
      <c r="T74" s="4"/>
      <c r="V74" s="121"/>
      <c r="W74" s="121"/>
      <c r="X74" s="121"/>
      <c r="Y74" s="121"/>
      <c r="Z74" s="5"/>
      <c r="AA74" s="5"/>
      <c r="AB74" s="5"/>
      <c r="AC74" s="122"/>
      <c r="AD74" s="5"/>
      <c r="AF74" s="4"/>
      <c r="AG74" s="4"/>
      <c r="AH74" s="4"/>
      <c r="AJ74" s="3"/>
      <c r="AO74" s="5"/>
      <c r="AP74" s="5"/>
      <c r="AQ74" s="5"/>
      <c r="AR74" s="5"/>
      <c r="AS74" s="5"/>
      <c r="AU74" s="1"/>
      <c r="AV74" s="2"/>
      <c r="AW74" s="2"/>
      <c r="AX74" s="2"/>
      <c r="CZ74" s="1"/>
      <c r="DA74" s="2"/>
      <c r="DB74" s="2"/>
      <c r="DC74" s="2"/>
    </row>
    <row r="75" spans="1:107" ht="12.75">
      <c r="A75" s="1"/>
      <c r="B75" s="2"/>
      <c r="D75" s="1"/>
      <c r="E75" s="4"/>
      <c r="F75" s="3"/>
      <c r="G75" s="3"/>
      <c r="H75" s="3"/>
      <c r="I75" s="4"/>
      <c r="J75" s="4"/>
      <c r="K75" s="5"/>
      <c r="L75" s="5"/>
      <c r="M75" s="5"/>
      <c r="N75" s="5"/>
      <c r="O75" s="5"/>
      <c r="P75" s="5"/>
      <c r="Q75" s="5"/>
      <c r="R75" s="4"/>
      <c r="S75" s="4"/>
      <c r="T75" s="4"/>
      <c r="V75" s="121"/>
      <c r="W75" s="121"/>
      <c r="X75" s="121"/>
      <c r="Y75" s="121"/>
      <c r="Z75" s="5"/>
      <c r="AA75" s="5"/>
      <c r="AB75" s="5"/>
      <c r="AC75" s="122"/>
      <c r="AD75" s="5"/>
      <c r="AE75" s="1"/>
      <c r="AF75" s="4"/>
      <c r="AG75" s="4"/>
      <c r="AH75" s="4"/>
      <c r="AI75" s="1"/>
      <c r="AJ75" s="3"/>
      <c r="AK75" s="3"/>
      <c r="AL75" s="3"/>
      <c r="AM75" s="1"/>
      <c r="AN75" s="1"/>
      <c r="AO75" s="5"/>
      <c r="AP75" s="5"/>
      <c r="AQ75" s="5"/>
      <c r="AR75" s="5"/>
      <c r="AS75" s="5"/>
      <c r="AT75" s="1"/>
      <c r="AU75" s="1"/>
      <c r="AV75" s="2"/>
      <c r="AW75" s="2"/>
      <c r="AX75" s="2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CZ75" s="1"/>
      <c r="DA75" s="2"/>
      <c r="DB75" s="2"/>
      <c r="DC75" s="2"/>
    </row>
    <row r="76" spans="1:107" ht="12.75">
      <c r="A76" s="1"/>
      <c r="B76" s="2"/>
      <c r="D76" s="1"/>
      <c r="E76" s="4"/>
      <c r="F76" s="3"/>
      <c r="G76" s="3"/>
      <c r="H76" s="3"/>
      <c r="I76" s="4"/>
      <c r="J76" s="4"/>
      <c r="K76" s="5"/>
      <c r="L76" s="5"/>
      <c r="M76" s="5"/>
      <c r="N76" s="5"/>
      <c r="O76" s="5"/>
      <c r="P76" s="5"/>
      <c r="Q76" s="5"/>
      <c r="R76" s="4"/>
      <c r="S76" s="4"/>
      <c r="T76" s="4"/>
      <c r="V76" s="121"/>
      <c r="W76" s="121"/>
      <c r="X76" s="121"/>
      <c r="Y76" s="121"/>
      <c r="Z76" s="5"/>
      <c r="AA76" s="5"/>
      <c r="AB76" s="5"/>
      <c r="AC76" s="122"/>
      <c r="AD76" s="5"/>
      <c r="AE76" s="1"/>
      <c r="AF76" s="4"/>
      <c r="AG76" s="4"/>
      <c r="AH76" s="4"/>
      <c r="AI76" s="1"/>
      <c r="AK76" s="3"/>
      <c r="AL76" s="3"/>
      <c r="AM76" s="1"/>
      <c r="AN76" s="1"/>
      <c r="AO76" s="5"/>
      <c r="AP76" s="5"/>
      <c r="AQ76" s="5"/>
      <c r="AR76" s="5"/>
      <c r="AS76" s="5"/>
      <c r="AT76" s="1"/>
      <c r="AU76" s="1"/>
      <c r="AV76" s="2"/>
      <c r="AW76" s="2"/>
      <c r="AX76" s="2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CZ76" s="1"/>
      <c r="DA76" s="2"/>
      <c r="DB76" s="2"/>
      <c r="DC76" s="2"/>
    </row>
    <row r="77" spans="1:107" ht="12.75">
      <c r="A77" s="1"/>
      <c r="B77" s="2"/>
      <c r="D77" s="1"/>
      <c r="E77" s="4"/>
      <c r="F77" s="3"/>
      <c r="G77" s="3"/>
      <c r="H77" s="3"/>
      <c r="I77" s="4"/>
      <c r="J77" s="4"/>
      <c r="K77" s="5"/>
      <c r="L77" s="5"/>
      <c r="M77" s="5"/>
      <c r="N77" s="5"/>
      <c r="O77" s="5"/>
      <c r="P77" s="5"/>
      <c r="Q77" s="5"/>
      <c r="R77" s="4"/>
      <c r="S77" s="4"/>
      <c r="T77" s="4"/>
      <c r="V77" s="121"/>
      <c r="W77" s="121"/>
      <c r="X77" s="121"/>
      <c r="Y77" s="121"/>
      <c r="Z77" s="5"/>
      <c r="AA77" s="5"/>
      <c r="AB77" s="5"/>
      <c r="AD77" s="5"/>
      <c r="AE77" s="1"/>
      <c r="AF77" s="4"/>
      <c r="AG77" s="4"/>
      <c r="AH77" s="4"/>
      <c r="AI77" s="1"/>
      <c r="AK77" s="3"/>
      <c r="AL77" s="3"/>
      <c r="AM77" s="1"/>
      <c r="AN77" s="1"/>
      <c r="AO77" s="5"/>
      <c r="AP77" s="5"/>
      <c r="AQ77" s="5"/>
      <c r="AR77" s="5"/>
      <c r="AS77" s="5"/>
      <c r="AT77" s="1"/>
      <c r="AU77" s="1"/>
      <c r="AV77" s="2"/>
      <c r="AW77" s="2"/>
      <c r="AX77" s="2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CZ77" s="1"/>
      <c r="DA77" s="2"/>
      <c r="DB77" s="2"/>
      <c r="DC77" s="2"/>
    </row>
    <row r="78" spans="1:107" ht="12.75">
      <c r="A78" s="1"/>
      <c r="B78" s="2"/>
      <c r="D78" s="1"/>
      <c r="E78" s="4"/>
      <c r="F78" s="3"/>
      <c r="G78" s="3"/>
      <c r="H78" s="3"/>
      <c r="I78" s="4"/>
      <c r="J78" s="4"/>
      <c r="K78" s="5"/>
      <c r="L78" s="5"/>
      <c r="M78" s="5"/>
      <c r="N78" s="5"/>
      <c r="O78" s="5"/>
      <c r="P78" s="5"/>
      <c r="Q78" s="5"/>
      <c r="R78" s="4"/>
      <c r="S78" s="4"/>
      <c r="T78" s="4"/>
      <c r="V78" s="121"/>
      <c r="W78" s="121"/>
      <c r="X78" s="121"/>
      <c r="Y78" s="121"/>
      <c r="Z78" s="5"/>
      <c r="AA78" s="5"/>
      <c r="AB78" s="5"/>
      <c r="AD78" s="5"/>
      <c r="AF78" s="4"/>
      <c r="AG78" s="4"/>
      <c r="AH78" s="4"/>
      <c r="AK78" s="3"/>
      <c r="AL78" s="3"/>
      <c r="AO78" s="5"/>
      <c r="AP78" s="5"/>
      <c r="AQ78" s="5"/>
      <c r="AR78" s="5"/>
      <c r="AS78" s="5"/>
      <c r="AU78" s="1"/>
      <c r="AV78" s="2"/>
      <c r="AW78" s="2"/>
      <c r="AX78" s="2"/>
      <c r="CZ78" s="1"/>
      <c r="DA78" s="2"/>
      <c r="DB78" s="2"/>
      <c r="DC78" s="2"/>
    </row>
    <row r="79" spans="1:107" ht="12.75">
      <c r="A79" s="1"/>
      <c r="B79" s="2"/>
      <c r="D79" s="1"/>
      <c r="E79" s="4"/>
      <c r="F79" s="3"/>
      <c r="G79" s="3"/>
      <c r="H79" s="3"/>
      <c r="I79" s="4"/>
      <c r="J79" s="4"/>
      <c r="K79" s="5"/>
      <c r="L79" s="5"/>
      <c r="M79" s="5"/>
      <c r="N79" s="5"/>
      <c r="O79" s="5"/>
      <c r="P79" s="5"/>
      <c r="Q79" s="5"/>
      <c r="R79" s="4"/>
      <c r="S79" s="4"/>
      <c r="T79" s="4"/>
      <c r="V79" s="121"/>
      <c r="W79" s="121"/>
      <c r="X79" s="121"/>
      <c r="Y79" s="121"/>
      <c r="Z79" s="5"/>
      <c r="AA79" s="5"/>
      <c r="AB79" s="5"/>
      <c r="AD79" s="5"/>
      <c r="AF79" s="4"/>
      <c r="AG79" s="4"/>
      <c r="AH79" s="4"/>
      <c r="AK79" s="3"/>
      <c r="AL79" s="3"/>
      <c r="AO79" s="5"/>
      <c r="AP79" s="5"/>
      <c r="AQ79" s="5"/>
      <c r="AR79" s="5"/>
      <c r="AS79" s="5"/>
      <c r="AU79" s="1"/>
      <c r="AV79" s="2"/>
      <c r="AW79" s="2"/>
      <c r="AX79" s="2"/>
      <c r="CZ79" s="1"/>
      <c r="DA79" s="2"/>
      <c r="DB79" s="2"/>
      <c r="DC79" s="2"/>
    </row>
    <row r="80" spans="1:107" ht="12.75">
      <c r="A80" s="1"/>
      <c r="B80" s="2"/>
      <c r="D80" s="1"/>
      <c r="E80" s="4"/>
      <c r="F80" s="3"/>
      <c r="G80" s="3"/>
      <c r="H80" s="3"/>
      <c r="I80" s="4"/>
      <c r="K80" s="5"/>
      <c r="L80" s="5"/>
      <c r="M80" s="5"/>
      <c r="N80" s="5"/>
      <c r="O80" s="5"/>
      <c r="P80" s="5"/>
      <c r="Q80" s="5"/>
      <c r="R80" s="4"/>
      <c r="S80" s="4"/>
      <c r="T80" s="4"/>
      <c r="V80" s="121"/>
      <c r="W80" s="121"/>
      <c r="X80" s="121"/>
      <c r="Y80" s="121"/>
      <c r="Z80" s="5"/>
      <c r="AA80" s="5"/>
      <c r="AB80" s="5"/>
      <c r="AD80" s="5"/>
      <c r="AF80" s="4"/>
      <c r="AG80" s="4"/>
      <c r="AH80" s="4"/>
      <c r="AK80" s="3"/>
      <c r="AL80" s="3"/>
      <c r="AO80" s="5"/>
      <c r="AP80" s="5"/>
      <c r="AQ80" s="5"/>
      <c r="AR80" s="5"/>
      <c r="AS80" s="5"/>
      <c r="AU80" s="1"/>
      <c r="AV80" s="2"/>
      <c r="AW80" s="2"/>
      <c r="AX80" s="2"/>
      <c r="CZ80" s="1"/>
      <c r="DA80" s="2"/>
      <c r="DB80" s="2"/>
      <c r="DC80" s="2"/>
    </row>
    <row r="81" spans="1:107" ht="12.75">
      <c r="A81" s="1"/>
      <c r="B81" s="2"/>
      <c r="D81" s="1"/>
      <c r="E81" s="4"/>
      <c r="F81" s="3"/>
      <c r="G81" s="3"/>
      <c r="H81" s="3"/>
      <c r="I81" s="4"/>
      <c r="K81" s="5"/>
      <c r="L81" s="5"/>
      <c r="M81" s="5"/>
      <c r="N81" s="5"/>
      <c r="O81" s="5"/>
      <c r="P81" s="5"/>
      <c r="Q81" s="5"/>
      <c r="R81" s="4"/>
      <c r="S81" s="4"/>
      <c r="T81" s="4"/>
      <c r="V81" s="121"/>
      <c r="W81" s="121"/>
      <c r="X81" s="121"/>
      <c r="Y81" s="121"/>
      <c r="Z81" s="5"/>
      <c r="AA81" s="5"/>
      <c r="AB81" s="5"/>
      <c r="AD81" s="5"/>
      <c r="AF81" s="4"/>
      <c r="AG81" s="4"/>
      <c r="AH81" s="4"/>
      <c r="AK81" s="3"/>
      <c r="AL81" s="3"/>
      <c r="AO81" s="5"/>
      <c r="AP81" s="5"/>
      <c r="AQ81" s="5"/>
      <c r="AR81" s="5"/>
      <c r="AS81" s="5"/>
      <c r="AU81" s="1"/>
      <c r="AV81" s="2"/>
      <c r="AW81" s="2"/>
      <c r="AX81" s="2"/>
      <c r="CZ81" s="1"/>
      <c r="DA81" s="2"/>
      <c r="DB81" s="2"/>
      <c r="DC81" s="2"/>
    </row>
    <row r="82" spans="1:107" ht="12.75">
      <c r="A82" s="1"/>
      <c r="B82" s="2"/>
      <c r="D82" s="1"/>
      <c r="E82" s="4"/>
      <c r="F82" s="3"/>
      <c r="G82" s="3"/>
      <c r="H82" s="3"/>
      <c r="I82" s="4"/>
      <c r="K82" s="5"/>
      <c r="L82" s="5"/>
      <c r="M82" s="5"/>
      <c r="N82" s="5"/>
      <c r="O82" s="5"/>
      <c r="P82" s="5"/>
      <c r="Q82" s="5"/>
      <c r="R82" s="4"/>
      <c r="S82" s="4"/>
      <c r="T82" s="4"/>
      <c r="V82" s="121"/>
      <c r="W82" s="121"/>
      <c r="X82" s="121"/>
      <c r="Y82" s="121"/>
      <c r="Z82" s="5"/>
      <c r="AA82" s="5"/>
      <c r="AB82" s="5"/>
      <c r="AD82" s="5"/>
      <c r="AF82" s="4"/>
      <c r="AG82" s="4"/>
      <c r="AH82" s="4"/>
      <c r="AK82" s="3"/>
      <c r="AL82" s="3"/>
      <c r="AO82" s="5"/>
      <c r="AP82" s="5"/>
      <c r="AQ82" s="5"/>
      <c r="AR82" s="5"/>
      <c r="AS82" s="5"/>
      <c r="AU82" s="1"/>
      <c r="AV82" s="2"/>
      <c r="AW82" s="2"/>
      <c r="AX82" s="2"/>
      <c r="CZ82" s="1"/>
      <c r="DA82" s="2"/>
      <c r="DB82" s="2"/>
      <c r="DC82" s="2"/>
    </row>
    <row r="83" spans="1:107" ht="12.75">
      <c r="A83" s="1"/>
      <c r="B83" s="2"/>
      <c r="D83" s="1"/>
      <c r="E83" s="4"/>
      <c r="F83" s="3"/>
      <c r="G83" s="3"/>
      <c r="H83" s="3"/>
      <c r="I83" s="4"/>
      <c r="K83" s="5"/>
      <c r="L83" s="5"/>
      <c r="M83" s="5"/>
      <c r="N83" s="5"/>
      <c r="O83" s="5"/>
      <c r="P83" s="5"/>
      <c r="Q83" s="5"/>
      <c r="R83" s="4"/>
      <c r="S83" s="4"/>
      <c r="T83" s="4"/>
      <c r="V83" s="121"/>
      <c r="W83" s="121"/>
      <c r="X83" s="121"/>
      <c r="Y83" s="121"/>
      <c r="Z83" s="5"/>
      <c r="AA83" s="5"/>
      <c r="AB83" s="5"/>
      <c r="AD83" s="5"/>
      <c r="AF83" s="4"/>
      <c r="AG83" s="4"/>
      <c r="AH83" s="4"/>
      <c r="AK83" s="3"/>
      <c r="AL83" s="3"/>
      <c r="AO83" s="5"/>
      <c r="AP83" s="5"/>
      <c r="AQ83" s="5"/>
      <c r="AR83" s="5"/>
      <c r="AS83" s="5"/>
      <c r="AU83" s="1"/>
      <c r="AV83" s="2"/>
      <c r="AW83" s="2"/>
      <c r="AX83" s="2"/>
      <c r="CZ83" s="1"/>
      <c r="DA83" s="2"/>
      <c r="DB83" s="2"/>
      <c r="DC83" s="2"/>
    </row>
    <row r="84" spans="1:107" ht="12.75">
      <c r="A84" s="1"/>
      <c r="B84" s="2"/>
      <c r="D84" s="1"/>
      <c r="E84" s="4"/>
      <c r="F84" s="3"/>
      <c r="G84" s="3"/>
      <c r="H84" s="3"/>
      <c r="I84" s="4"/>
      <c r="K84" s="5"/>
      <c r="L84" s="5"/>
      <c r="M84" s="5"/>
      <c r="N84" s="5"/>
      <c r="O84" s="5"/>
      <c r="P84" s="5"/>
      <c r="Q84" s="5"/>
      <c r="R84" s="4"/>
      <c r="S84" s="4"/>
      <c r="T84" s="4"/>
      <c r="V84" s="121"/>
      <c r="W84" s="121"/>
      <c r="X84" s="121"/>
      <c r="Y84" s="121"/>
      <c r="Z84" s="5"/>
      <c r="AA84" s="5"/>
      <c r="AB84" s="5"/>
      <c r="AD84" s="5"/>
      <c r="AF84" s="4"/>
      <c r="AG84" s="4"/>
      <c r="AH84" s="4"/>
      <c r="AK84" s="3"/>
      <c r="AL84" s="3"/>
      <c r="AO84" s="5"/>
      <c r="AP84" s="5"/>
      <c r="AQ84" s="5"/>
      <c r="AR84" s="5"/>
      <c r="AS84" s="5"/>
      <c r="AU84" s="1"/>
      <c r="AV84" s="2"/>
      <c r="AW84" s="2"/>
      <c r="AX84" s="2"/>
      <c r="CZ84" s="1"/>
      <c r="DA84" s="2"/>
      <c r="DB84" s="2"/>
      <c r="DC84" s="2"/>
    </row>
    <row r="85" spans="1:107" ht="12.75">
      <c r="A85" s="1"/>
      <c r="B85" s="2"/>
      <c r="D85" s="1"/>
      <c r="E85" s="4"/>
      <c r="F85" s="3"/>
      <c r="G85" s="3"/>
      <c r="H85" s="3"/>
      <c r="I85" s="4"/>
      <c r="K85" s="5"/>
      <c r="L85" s="5"/>
      <c r="M85" s="5"/>
      <c r="N85" s="5"/>
      <c r="O85" s="5"/>
      <c r="P85" s="5"/>
      <c r="Q85" s="5"/>
      <c r="R85" s="4"/>
      <c r="S85" s="4"/>
      <c r="T85" s="4"/>
      <c r="V85" s="121"/>
      <c r="W85" s="121"/>
      <c r="X85" s="121"/>
      <c r="Y85" s="121"/>
      <c r="Z85" s="5"/>
      <c r="AA85" s="5"/>
      <c r="AB85" s="5"/>
      <c r="AD85" s="5"/>
      <c r="AF85" s="4"/>
      <c r="AG85" s="4"/>
      <c r="AH85" s="4"/>
      <c r="AK85" s="3"/>
      <c r="AL85" s="3"/>
      <c r="AO85" s="5"/>
      <c r="AP85" s="5"/>
      <c r="AQ85" s="5"/>
      <c r="AR85" s="5"/>
      <c r="AS85" s="5"/>
      <c r="AU85" s="1"/>
      <c r="AV85" s="2"/>
      <c r="AW85" s="2"/>
      <c r="AX85" s="2"/>
      <c r="CZ85" s="1"/>
      <c r="DA85" s="2"/>
      <c r="DB85" s="2"/>
      <c r="DC85" s="2"/>
    </row>
    <row r="86" spans="1:107" ht="12.75">
      <c r="A86" s="1"/>
      <c r="B86" s="2"/>
      <c r="D86" s="1"/>
      <c r="E86" s="4"/>
      <c r="F86" s="3"/>
      <c r="G86" s="3"/>
      <c r="H86" s="3"/>
      <c r="I86" s="4"/>
      <c r="K86" s="5"/>
      <c r="L86" s="5"/>
      <c r="M86" s="5"/>
      <c r="N86" s="5"/>
      <c r="O86" s="5"/>
      <c r="P86" s="5"/>
      <c r="Q86" s="5"/>
      <c r="R86" s="4"/>
      <c r="S86" s="4"/>
      <c r="T86" s="4"/>
      <c r="V86" s="121"/>
      <c r="W86" s="121"/>
      <c r="X86" s="121"/>
      <c r="Y86" s="121"/>
      <c r="Z86" s="5"/>
      <c r="AA86" s="5"/>
      <c r="AB86" s="5"/>
      <c r="AD86" s="5"/>
      <c r="AF86" s="4"/>
      <c r="AG86" s="4"/>
      <c r="AH86" s="4"/>
      <c r="AK86" s="3"/>
      <c r="AL86" s="3"/>
      <c r="AO86" s="5"/>
      <c r="AP86" s="5"/>
      <c r="AQ86" s="5"/>
      <c r="AR86" s="5"/>
      <c r="AS86" s="5"/>
      <c r="AU86" s="1"/>
      <c r="AV86" s="2"/>
      <c r="AW86" s="2"/>
      <c r="AX86" s="2"/>
      <c r="CZ86" s="1"/>
      <c r="DA86" s="2"/>
      <c r="DB86" s="2"/>
      <c r="DC86" s="2"/>
    </row>
    <row r="87" spans="1:107" ht="12.75">
      <c r="A87" s="1"/>
      <c r="B87" s="2"/>
      <c r="D87" s="1"/>
      <c r="E87" s="4"/>
      <c r="F87" s="3"/>
      <c r="G87" s="3"/>
      <c r="H87" s="3"/>
      <c r="I87" s="4"/>
      <c r="K87" s="5"/>
      <c r="L87" s="5"/>
      <c r="M87" s="5"/>
      <c r="N87" s="5"/>
      <c r="O87" s="5"/>
      <c r="P87" s="5"/>
      <c r="Q87" s="5"/>
      <c r="R87" s="4"/>
      <c r="S87" s="4"/>
      <c r="T87" s="4"/>
      <c r="V87" s="121"/>
      <c r="W87" s="121"/>
      <c r="X87" s="121"/>
      <c r="Y87" s="121"/>
      <c r="Z87" s="5"/>
      <c r="AA87" s="5"/>
      <c r="AB87" s="5"/>
      <c r="AD87" s="5"/>
      <c r="AF87" s="4"/>
      <c r="AG87" s="4"/>
      <c r="AH87" s="4"/>
      <c r="AK87" s="3"/>
      <c r="AL87" s="3"/>
      <c r="AO87" s="5"/>
      <c r="AP87" s="5"/>
      <c r="AQ87" s="5"/>
      <c r="AR87" s="5"/>
      <c r="AS87" s="5"/>
      <c r="AU87" s="1"/>
      <c r="AV87" s="2"/>
      <c r="AW87" s="2"/>
      <c r="AX87" s="2"/>
      <c r="CZ87" s="1"/>
      <c r="DA87" s="2"/>
      <c r="DB87" s="2"/>
      <c r="DC87" s="2"/>
    </row>
    <row r="88" spans="1:107" ht="12.75">
      <c r="A88" s="1"/>
      <c r="B88" s="2"/>
      <c r="D88" s="1"/>
      <c r="E88" s="4"/>
      <c r="F88" s="3"/>
      <c r="G88" s="3"/>
      <c r="H88" s="3"/>
      <c r="I88" s="4"/>
      <c r="K88" s="5"/>
      <c r="L88" s="5"/>
      <c r="M88" s="5"/>
      <c r="N88" s="5"/>
      <c r="O88" s="5"/>
      <c r="P88" s="5"/>
      <c r="Q88" s="5"/>
      <c r="R88" s="4"/>
      <c r="S88" s="4"/>
      <c r="T88" s="4"/>
      <c r="V88" s="121"/>
      <c r="W88" s="121"/>
      <c r="X88" s="121"/>
      <c r="Y88" s="121"/>
      <c r="Z88" s="5"/>
      <c r="AA88" s="5"/>
      <c r="AB88" s="5"/>
      <c r="AD88" s="5"/>
      <c r="AF88" s="4"/>
      <c r="AG88" s="4"/>
      <c r="AH88" s="4"/>
      <c r="AK88" s="3"/>
      <c r="AL88" s="3"/>
      <c r="AO88" s="5"/>
      <c r="AP88" s="5"/>
      <c r="AQ88" s="5"/>
      <c r="AR88" s="5"/>
      <c r="AS88" s="5"/>
      <c r="AU88" s="1"/>
      <c r="AV88" s="2"/>
      <c r="AW88" s="2"/>
      <c r="AX88" s="2"/>
      <c r="CZ88" s="1"/>
      <c r="DA88" s="2"/>
      <c r="DB88" s="2"/>
      <c r="DC88" s="2"/>
    </row>
    <row r="89" spans="1:107" ht="12.75">
      <c r="A89" s="1"/>
      <c r="B89" s="2"/>
      <c r="D89" s="1"/>
      <c r="E89" s="4"/>
      <c r="F89" s="3"/>
      <c r="G89" s="3"/>
      <c r="H89" s="3"/>
      <c r="I89" s="4"/>
      <c r="K89" s="5"/>
      <c r="L89" s="5"/>
      <c r="M89" s="5"/>
      <c r="N89" s="5"/>
      <c r="O89" s="5"/>
      <c r="P89" s="5"/>
      <c r="Q89" s="5"/>
      <c r="R89" s="4"/>
      <c r="S89" s="4"/>
      <c r="T89" s="4"/>
      <c r="V89" s="121"/>
      <c r="W89" s="121"/>
      <c r="X89" s="121"/>
      <c r="Y89" s="121"/>
      <c r="Z89" s="5"/>
      <c r="AA89" s="5"/>
      <c r="AB89" s="5"/>
      <c r="AD89" s="5"/>
      <c r="AF89" s="4"/>
      <c r="AG89" s="4"/>
      <c r="AH89" s="4"/>
      <c r="AK89" s="3"/>
      <c r="AL89" s="3"/>
      <c r="AO89" s="5"/>
      <c r="AP89" s="5"/>
      <c r="AQ89" s="5"/>
      <c r="AR89" s="5"/>
      <c r="AS89" s="5"/>
      <c r="AU89" s="1"/>
      <c r="AV89" s="2"/>
      <c r="AW89" s="2"/>
      <c r="AX89" s="2"/>
      <c r="CZ89" s="1"/>
      <c r="DA89" s="2"/>
      <c r="DB89" s="2"/>
      <c r="DC89" s="2"/>
    </row>
    <row r="90" spans="1:107" ht="12.75">
      <c r="A90" s="1"/>
      <c r="B90" s="2"/>
      <c r="D90" s="1"/>
      <c r="E90" s="4"/>
      <c r="F90" s="3"/>
      <c r="G90" s="3"/>
      <c r="H90" s="3"/>
      <c r="I90" s="4"/>
      <c r="K90" s="5"/>
      <c r="L90" s="5"/>
      <c r="M90" s="5"/>
      <c r="N90" s="5"/>
      <c r="O90" s="5"/>
      <c r="P90" s="5"/>
      <c r="Q90" s="5"/>
      <c r="R90" s="4"/>
      <c r="S90" s="4"/>
      <c r="T90" s="4"/>
      <c r="V90" s="121"/>
      <c r="W90" s="121"/>
      <c r="X90" s="121"/>
      <c r="Y90" s="121"/>
      <c r="Z90" s="5"/>
      <c r="AA90" s="5"/>
      <c r="AB90" s="5"/>
      <c r="AD90" s="5"/>
      <c r="AF90" s="4"/>
      <c r="AG90" s="4"/>
      <c r="AH90" s="4"/>
      <c r="AK90" s="3"/>
      <c r="AL90" s="3"/>
      <c r="AO90" s="5"/>
      <c r="AP90" s="5"/>
      <c r="AQ90" s="5"/>
      <c r="AR90" s="5"/>
      <c r="AS90" s="5"/>
      <c r="AU90" s="1"/>
      <c r="AV90" s="2"/>
      <c r="AW90" s="2"/>
      <c r="AX90" s="2"/>
      <c r="CZ90" s="1"/>
      <c r="DA90" s="2"/>
      <c r="DB90" s="2"/>
      <c r="DC90" s="2"/>
    </row>
    <row r="91" spans="1:107" ht="12.75">
      <c r="A91" s="1"/>
      <c r="B91" s="2"/>
      <c r="D91" s="1"/>
      <c r="E91" s="4"/>
      <c r="F91" s="3"/>
      <c r="G91" s="3"/>
      <c r="H91" s="3"/>
      <c r="I91" s="4"/>
      <c r="K91" s="5"/>
      <c r="L91" s="5"/>
      <c r="M91" s="5"/>
      <c r="N91" s="5"/>
      <c r="O91" s="5"/>
      <c r="P91" s="5"/>
      <c r="Q91" s="5"/>
      <c r="R91" s="4"/>
      <c r="S91" s="4"/>
      <c r="T91" s="4"/>
      <c r="V91" s="121"/>
      <c r="W91" s="121"/>
      <c r="X91" s="121"/>
      <c r="Y91" s="121"/>
      <c r="Z91" s="5"/>
      <c r="AA91" s="5"/>
      <c r="AB91" s="5"/>
      <c r="AD91" s="5"/>
      <c r="AF91" s="4"/>
      <c r="AG91" s="4"/>
      <c r="AH91" s="4"/>
      <c r="AK91" s="3"/>
      <c r="AL91" s="3"/>
      <c r="AO91" s="5"/>
      <c r="AP91" s="5"/>
      <c r="AQ91" s="5"/>
      <c r="AR91" s="5"/>
      <c r="AS91" s="5"/>
      <c r="AU91" s="1"/>
      <c r="AV91" s="122"/>
      <c r="AW91" s="122"/>
      <c r="AX91" s="122"/>
      <c r="CZ91" s="1"/>
      <c r="DA91" s="2"/>
      <c r="DB91" s="2"/>
      <c r="DC91" s="2"/>
    </row>
    <row r="92" spans="1:107" ht="12.75">
      <c r="A92" s="1"/>
      <c r="B92" s="2"/>
      <c r="D92" s="1"/>
      <c r="E92" s="4"/>
      <c r="F92" s="3"/>
      <c r="G92" s="3"/>
      <c r="H92" s="3"/>
      <c r="I92" s="4"/>
      <c r="K92" s="5"/>
      <c r="L92" s="5"/>
      <c r="M92" s="5"/>
      <c r="N92" s="5"/>
      <c r="O92" s="5"/>
      <c r="P92" s="5"/>
      <c r="Q92" s="5"/>
      <c r="R92" s="4"/>
      <c r="S92" s="4"/>
      <c r="T92" s="4"/>
      <c r="V92" s="121"/>
      <c r="W92" s="121"/>
      <c r="X92" s="121"/>
      <c r="Y92" s="121"/>
      <c r="Z92" s="5"/>
      <c r="AA92" s="5"/>
      <c r="AB92" s="5"/>
      <c r="AD92" s="5"/>
      <c r="AF92" s="4"/>
      <c r="AG92" s="4"/>
      <c r="AH92" s="4"/>
      <c r="AK92" s="3"/>
      <c r="AL92" s="3"/>
      <c r="AO92" s="5"/>
      <c r="AP92" s="5"/>
      <c r="AQ92" s="5"/>
      <c r="AR92" s="5"/>
      <c r="AS92" s="5"/>
      <c r="AU92" s="9"/>
      <c r="AV92" s="2"/>
      <c r="AW92" s="2"/>
      <c r="AX92" s="2"/>
      <c r="CZ92" s="1"/>
      <c r="DA92" s="2"/>
      <c r="DB92" s="2"/>
      <c r="DC92" s="2"/>
    </row>
    <row r="93" spans="1:107" ht="12.75">
      <c r="A93" s="1"/>
      <c r="B93" s="122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5"/>
      <c r="P93" s="1"/>
      <c r="Q93" s="1"/>
      <c r="AF93" s="4"/>
      <c r="AG93" s="4"/>
      <c r="AH93" s="4"/>
      <c r="AO93" s="4"/>
      <c r="AP93" s="4"/>
      <c r="AQ93" s="4"/>
      <c r="AR93" s="4"/>
      <c r="AS93" s="5"/>
      <c r="CZ93" s="1"/>
      <c r="DA93" s="122"/>
      <c r="DB93" s="122"/>
      <c r="DC93" s="122"/>
    </row>
    <row r="94" spans="1:107" ht="12.75">
      <c r="A94" s="9"/>
      <c r="B94" s="2"/>
      <c r="D94" s="9"/>
      <c r="E94" s="9"/>
      <c r="N94" s="1"/>
      <c r="O94" s="5"/>
      <c r="P94" s="5"/>
      <c r="Q94" s="5"/>
      <c r="AD94" s="5"/>
      <c r="AS94" s="5"/>
      <c r="CZ94" s="9"/>
      <c r="DA94" s="2"/>
      <c r="DB94" s="2"/>
      <c r="DC94" s="2"/>
    </row>
    <row r="95" spans="16:17" ht="12.75">
      <c r="P95" s="5"/>
      <c r="Q95" s="5"/>
    </row>
    <row r="96" spans="15:45" ht="12.75">
      <c r="O96" s="85"/>
      <c r="P96" s="84"/>
      <c r="Q96" s="61"/>
      <c r="AS96" s="85"/>
    </row>
    <row r="97" spans="15:50" ht="12.75">
      <c r="O97" s="85"/>
      <c r="P97" s="84"/>
      <c r="Q97" s="61"/>
      <c r="AS97" s="85"/>
      <c r="AU97" s="142"/>
      <c r="AV97" s="142"/>
      <c r="AW97" s="142"/>
      <c r="AX97" s="142"/>
    </row>
    <row r="98" spans="1:107" ht="12.75">
      <c r="A98" s="140"/>
      <c r="B98" s="140"/>
      <c r="O98" s="85"/>
      <c r="P98" s="84"/>
      <c r="Q98" s="84"/>
      <c r="AU98" s="9"/>
      <c r="AV98" s="9"/>
      <c r="AW98" s="9"/>
      <c r="AX98" s="9"/>
      <c r="CZ98" s="140"/>
      <c r="DA98" s="140"/>
      <c r="DB98" s="140"/>
      <c r="DC98" s="140"/>
    </row>
    <row r="99" spans="1:107" ht="18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36"/>
      <c r="R99" s="36"/>
      <c r="S99" s="36"/>
      <c r="AF99" s="144"/>
      <c r="AG99" s="144"/>
      <c r="AH99" s="144"/>
      <c r="AJ99" s="144"/>
      <c r="AK99" s="144"/>
      <c r="AL99" s="144"/>
      <c r="AU99" s="1"/>
      <c r="AV99" s="1"/>
      <c r="AW99" s="1"/>
      <c r="AX99" s="1"/>
      <c r="CZ99" s="7"/>
      <c r="DA99" s="7"/>
      <c r="DB99" s="7"/>
      <c r="DC99" s="7"/>
    </row>
    <row r="100" spans="1:107" ht="12.75">
      <c r="A100" s="142"/>
      <c r="B100" s="142"/>
      <c r="E100" s="8"/>
      <c r="F100" s="10"/>
      <c r="G100" s="10"/>
      <c r="H100" s="10"/>
      <c r="I100" s="10"/>
      <c r="K100" s="10"/>
      <c r="L100" s="10"/>
      <c r="M100" s="10"/>
      <c r="N100" s="10"/>
      <c r="O100" s="10"/>
      <c r="P100" s="10"/>
      <c r="Q100" s="10"/>
      <c r="R100" s="142"/>
      <c r="S100" s="142"/>
      <c r="T100" s="142"/>
      <c r="V100" s="142"/>
      <c r="W100" s="142"/>
      <c r="X100" s="142"/>
      <c r="Y100" s="9"/>
      <c r="Z100" s="142"/>
      <c r="AA100" s="142"/>
      <c r="AB100" s="142"/>
      <c r="AC100" s="9"/>
      <c r="AD100" s="10"/>
      <c r="AF100" s="10"/>
      <c r="AG100" s="10"/>
      <c r="AH100" s="10"/>
      <c r="AJ100" s="10"/>
      <c r="AK100" s="10"/>
      <c r="AL100" s="10"/>
      <c r="AO100" s="10"/>
      <c r="AP100" s="10"/>
      <c r="AQ100" s="10"/>
      <c r="AR100" s="10"/>
      <c r="AS100" s="10"/>
      <c r="AU100" s="1"/>
      <c r="AV100" s="2"/>
      <c r="AW100" s="2"/>
      <c r="AX100" s="2"/>
      <c r="CZ100" s="142"/>
      <c r="DA100" s="142"/>
      <c r="DB100" s="142"/>
      <c r="DC100" s="142"/>
    </row>
    <row r="101" spans="1:107" ht="12.75">
      <c r="A101" s="9"/>
      <c r="B101" s="9"/>
      <c r="D101" s="9"/>
      <c r="E101" s="12"/>
      <c r="F101" s="10"/>
      <c r="G101" s="10"/>
      <c r="H101" s="10"/>
      <c r="I101" s="10"/>
      <c r="K101" s="10"/>
      <c r="L101" s="10"/>
      <c r="M101" s="10"/>
      <c r="N101" s="10"/>
      <c r="O101" s="10"/>
      <c r="P101" s="10"/>
      <c r="Q101" s="10"/>
      <c r="R101" s="142"/>
      <c r="S101" s="142"/>
      <c r="T101" s="142"/>
      <c r="V101" s="142"/>
      <c r="W101" s="142"/>
      <c r="X101" s="142"/>
      <c r="Y101" s="9"/>
      <c r="Z101" s="142"/>
      <c r="AA101" s="142"/>
      <c r="AB101" s="142"/>
      <c r="AC101" s="9"/>
      <c r="AD101" s="12"/>
      <c r="AF101" s="10"/>
      <c r="AG101" s="10"/>
      <c r="AH101" s="10"/>
      <c r="AJ101" s="10"/>
      <c r="AK101" s="10"/>
      <c r="AL101" s="10"/>
      <c r="AO101" s="10"/>
      <c r="AP101" s="10"/>
      <c r="AQ101" s="10"/>
      <c r="AR101" s="10"/>
      <c r="AS101" s="10"/>
      <c r="AU101" s="1"/>
      <c r="AV101" s="2"/>
      <c r="AW101" s="2"/>
      <c r="AX101" s="2"/>
      <c r="CZ101" s="9"/>
      <c r="DA101" s="9"/>
      <c r="DB101" s="9"/>
      <c r="DC101" s="9"/>
    </row>
    <row r="102" spans="1:107" ht="12.75">
      <c r="A102" s="1"/>
      <c r="B102" s="1"/>
      <c r="D102" s="1"/>
      <c r="E102" s="13"/>
      <c r="F102" s="37"/>
      <c r="G102" s="37"/>
      <c r="H102" s="37"/>
      <c r="I102" s="37"/>
      <c r="K102" s="37"/>
      <c r="L102" s="37"/>
      <c r="M102" s="37"/>
      <c r="N102" s="37"/>
      <c r="O102" s="37"/>
      <c r="P102" s="37"/>
      <c r="Q102" s="37"/>
      <c r="R102" s="13"/>
      <c r="S102" s="13"/>
      <c r="T102" s="13"/>
      <c r="V102" s="13"/>
      <c r="W102" s="13"/>
      <c r="X102" s="13"/>
      <c r="Y102" s="13"/>
      <c r="Z102" s="13"/>
      <c r="AA102" s="13"/>
      <c r="AB102" s="13"/>
      <c r="AC102" s="13"/>
      <c r="AD102" s="13"/>
      <c r="AF102" s="13"/>
      <c r="AG102" s="13"/>
      <c r="AH102" s="13"/>
      <c r="AJ102" s="13"/>
      <c r="AK102" s="13"/>
      <c r="AL102" s="13"/>
      <c r="AO102" s="37"/>
      <c r="AP102" s="37"/>
      <c r="AQ102" s="37"/>
      <c r="AR102" s="37"/>
      <c r="AS102" s="37"/>
      <c r="AU102" s="1"/>
      <c r="AV102" s="2"/>
      <c r="AW102" s="2"/>
      <c r="AX102" s="2"/>
      <c r="CZ102" s="1"/>
      <c r="DA102" s="1"/>
      <c r="DB102" s="1"/>
      <c r="DC102" s="1"/>
    </row>
    <row r="103" spans="1:107" ht="12.75">
      <c r="A103" s="1"/>
      <c r="B103" s="2"/>
      <c r="D103" s="1"/>
      <c r="E103" s="65"/>
      <c r="F103" s="16"/>
      <c r="G103" s="16"/>
      <c r="H103" s="16"/>
      <c r="I103" s="4"/>
      <c r="J103" s="4"/>
      <c r="K103" s="5"/>
      <c r="L103" s="5"/>
      <c r="M103" s="5"/>
      <c r="N103" s="5"/>
      <c r="O103" s="5"/>
      <c r="P103" s="5"/>
      <c r="Q103" s="5"/>
      <c r="R103" s="4"/>
      <c r="S103" s="4"/>
      <c r="T103" s="4"/>
      <c r="V103" s="121"/>
      <c r="W103" s="121"/>
      <c r="X103" s="121"/>
      <c r="Y103" s="121"/>
      <c r="Z103" s="5"/>
      <c r="AA103" s="5"/>
      <c r="AB103" s="5"/>
      <c r="AC103" s="5"/>
      <c r="AD103" s="5"/>
      <c r="AF103" s="4"/>
      <c r="AG103" s="4"/>
      <c r="AH103" s="4"/>
      <c r="AJ103" s="3"/>
      <c r="AO103" s="5"/>
      <c r="AP103" s="5"/>
      <c r="AQ103" s="5"/>
      <c r="AR103" s="5"/>
      <c r="AS103" s="5"/>
      <c r="AU103" s="1"/>
      <c r="AV103" s="2"/>
      <c r="AW103" s="2"/>
      <c r="AX103" s="2"/>
      <c r="CZ103" s="1"/>
      <c r="DA103" s="2"/>
      <c r="DB103" s="2"/>
      <c r="DC103" s="2"/>
    </row>
    <row r="104" spans="1:107" ht="12.75">
      <c r="A104" s="1"/>
      <c r="B104" s="2"/>
      <c r="D104" s="1"/>
      <c r="E104" s="65"/>
      <c r="F104" s="16"/>
      <c r="G104" s="16"/>
      <c r="H104" s="16"/>
      <c r="I104" s="4"/>
      <c r="J104" s="4"/>
      <c r="K104" s="5"/>
      <c r="L104" s="5"/>
      <c r="M104" s="5"/>
      <c r="N104" s="5"/>
      <c r="O104" s="5"/>
      <c r="P104" s="5"/>
      <c r="Q104" s="5"/>
      <c r="R104" s="4"/>
      <c r="S104" s="4"/>
      <c r="T104" s="4"/>
      <c r="V104" s="121"/>
      <c r="W104" s="121"/>
      <c r="X104" s="121"/>
      <c r="Y104" s="121"/>
      <c r="Z104" s="5"/>
      <c r="AA104" s="5"/>
      <c r="AB104" s="5"/>
      <c r="AD104" s="5"/>
      <c r="AF104" s="4"/>
      <c r="AG104" s="4"/>
      <c r="AH104" s="4"/>
      <c r="AJ104" s="3"/>
      <c r="AO104" s="5"/>
      <c r="AP104" s="5"/>
      <c r="AQ104" s="5"/>
      <c r="AR104" s="5"/>
      <c r="AS104" s="5"/>
      <c r="AU104" s="1"/>
      <c r="AV104" s="2"/>
      <c r="AW104" s="2"/>
      <c r="AX104" s="2"/>
      <c r="CZ104" s="1"/>
      <c r="DA104" s="2"/>
      <c r="DB104" s="2"/>
      <c r="DC104" s="2"/>
    </row>
    <row r="105" spans="1:107" ht="12.75">
      <c r="A105" s="1"/>
      <c r="B105" s="2"/>
      <c r="D105" s="1"/>
      <c r="E105" s="65"/>
      <c r="F105" s="16"/>
      <c r="G105" s="16"/>
      <c r="H105" s="16"/>
      <c r="I105" s="4"/>
      <c r="J105" s="4"/>
      <c r="K105" s="5"/>
      <c r="L105" s="5"/>
      <c r="M105" s="5"/>
      <c r="N105" s="5"/>
      <c r="O105" s="5"/>
      <c r="P105" s="5"/>
      <c r="Q105" s="5"/>
      <c r="R105" s="4"/>
      <c r="S105" s="4"/>
      <c r="T105" s="4"/>
      <c r="V105" s="121"/>
      <c r="W105" s="121"/>
      <c r="X105" s="121"/>
      <c r="Y105" s="121"/>
      <c r="Z105" s="5"/>
      <c r="AA105" s="5"/>
      <c r="AB105" s="5"/>
      <c r="AC105" s="122"/>
      <c r="AD105" s="5"/>
      <c r="AF105" s="4"/>
      <c r="AG105" s="4"/>
      <c r="AH105" s="4"/>
      <c r="AJ105" s="3"/>
      <c r="AO105" s="5"/>
      <c r="AP105" s="5"/>
      <c r="AQ105" s="5"/>
      <c r="AR105" s="5"/>
      <c r="AS105" s="5"/>
      <c r="AU105" s="1"/>
      <c r="AV105" s="2"/>
      <c r="AW105" s="2"/>
      <c r="AX105" s="2"/>
      <c r="CZ105" s="1"/>
      <c r="DA105" s="2"/>
      <c r="DB105" s="2"/>
      <c r="DC105" s="2"/>
    </row>
    <row r="106" spans="1:107" ht="12.75">
      <c r="A106" s="1"/>
      <c r="B106" s="2"/>
      <c r="D106" s="1"/>
      <c r="E106" s="65"/>
      <c r="F106" s="16"/>
      <c r="G106" s="16"/>
      <c r="H106" s="16"/>
      <c r="I106" s="4"/>
      <c r="J106" s="4"/>
      <c r="K106" s="5"/>
      <c r="L106" s="5"/>
      <c r="M106" s="5"/>
      <c r="N106" s="5"/>
      <c r="O106" s="5"/>
      <c r="P106" s="5"/>
      <c r="Q106" s="5"/>
      <c r="R106" s="4"/>
      <c r="S106" s="4"/>
      <c r="T106" s="4"/>
      <c r="V106" s="121"/>
      <c r="W106" s="121"/>
      <c r="X106" s="121"/>
      <c r="Y106" s="121"/>
      <c r="Z106" s="5"/>
      <c r="AA106" s="5"/>
      <c r="AB106" s="5"/>
      <c r="AC106" s="122"/>
      <c r="AD106" s="5"/>
      <c r="AF106" s="4"/>
      <c r="AG106" s="4"/>
      <c r="AH106" s="4"/>
      <c r="AJ106" s="3"/>
      <c r="AO106" s="5"/>
      <c r="AP106" s="5"/>
      <c r="AQ106" s="5"/>
      <c r="AR106" s="5"/>
      <c r="AS106" s="5"/>
      <c r="AU106" s="1"/>
      <c r="AV106" s="2"/>
      <c r="AW106" s="2"/>
      <c r="AX106" s="2"/>
      <c r="CZ106" s="1"/>
      <c r="DA106" s="2"/>
      <c r="DB106" s="2"/>
      <c r="DC106" s="2"/>
    </row>
    <row r="107" spans="1:107" ht="12.75">
      <c r="A107" s="1"/>
      <c r="B107" s="2"/>
      <c r="D107" s="1"/>
      <c r="E107" s="65"/>
      <c r="F107" s="16"/>
      <c r="G107" s="16"/>
      <c r="H107" s="16"/>
      <c r="I107" s="4"/>
      <c r="J107" s="4"/>
      <c r="K107" s="5"/>
      <c r="L107" s="5"/>
      <c r="M107" s="5"/>
      <c r="N107" s="5"/>
      <c r="O107" s="5"/>
      <c r="P107" s="5"/>
      <c r="Q107" s="5"/>
      <c r="R107" s="4"/>
      <c r="S107" s="4"/>
      <c r="T107" s="4"/>
      <c r="V107" s="121"/>
      <c r="W107" s="121"/>
      <c r="X107" s="121"/>
      <c r="Y107" s="121"/>
      <c r="Z107" s="5"/>
      <c r="AA107" s="5"/>
      <c r="AB107" s="5"/>
      <c r="AC107" s="122"/>
      <c r="AD107" s="5"/>
      <c r="AF107" s="4"/>
      <c r="AG107" s="4"/>
      <c r="AH107" s="4"/>
      <c r="AJ107" s="3"/>
      <c r="AK107" s="3"/>
      <c r="AL107" s="3"/>
      <c r="AO107" s="5"/>
      <c r="AP107" s="5"/>
      <c r="AQ107" s="5"/>
      <c r="AR107" s="5"/>
      <c r="AS107" s="5"/>
      <c r="AU107" s="1"/>
      <c r="AV107" s="2"/>
      <c r="AW107" s="2"/>
      <c r="AX107" s="2"/>
      <c r="CZ107" s="1"/>
      <c r="DA107" s="2"/>
      <c r="DB107" s="2"/>
      <c r="DC107" s="2"/>
    </row>
    <row r="108" spans="1:107" ht="12.75">
      <c r="A108" s="1"/>
      <c r="B108" s="2"/>
      <c r="D108" s="1"/>
      <c r="E108" s="65"/>
      <c r="F108" s="16"/>
      <c r="G108" s="16"/>
      <c r="H108" s="16"/>
      <c r="I108" s="4"/>
      <c r="J108" s="4"/>
      <c r="K108" s="5"/>
      <c r="L108" s="5"/>
      <c r="M108" s="5"/>
      <c r="N108" s="5"/>
      <c r="O108" s="5"/>
      <c r="P108" s="5"/>
      <c r="Q108" s="5"/>
      <c r="R108" s="4"/>
      <c r="S108" s="4"/>
      <c r="T108" s="4"/>
      <c r="V108" s="121"/>
      <c r="W108" s="121"/>
      <c r="X108" s="121"/>
      <c r="Y108" s="121"/>
      <c r="Z108" s="5"/>
      <c r="AA108" s="5"/>
      <c r="AB108" s="5"/>
      <c r="AC108" s="122"/>
      <c r="AD108" s="5"/>
      <c r="AF108" s="4"/>
      <c r="AG108" s="4"/>
      <c r="AH108" s="4"/>
      <c r="AK108" s="3"/>
      <c r="AL108" s="3"/>
      <c r="AO108" s="5"/>
      <c r="AP108" s="5"/>
      <c r="AQ108" s="5"/>
      <c r="AR108" s="5"/>
      <c r="AS108" s="5"/>
      <c r="AU108" s="1"/>
      <c r="AV108" s="2"/>
      <c r="AW108" s="2"/>
      <c r="AX108" s="2"/>
      <c r="CZ108" s="1"/>
      <c r="DA108" s="2"/>
      <c r="DB108" s="2"/>
      <c r="DC108" s="2"/>
    </row>
    <row r="109" spans="1:107" ht="12.75">
      <c r="A109" s="1"/>
      <c r="B109" s="2"/>
      <c r="D109" s="1"/>
      <c r="E109" s="4"/>
      <c r="F109" s="16"/>
      <c r="G109" s="16"/>
      <c r="H109" s="16"/>
      <c r="I109" s="4"/>
      <c r="J109" s="4"/>
      <c r="K109" s="5"/>
      <c r="L109" s="5"/>
      <c r="M109" s="5"/>
      <c r="N109" s="5"/>
      <c r="O109" s="5"/>
      <c r="P109" s="5"/>
      <c r="Q109" s="5"/>
      <c r="R109" s="4"/>
      <c r="S109" s="4"/>
      <c r="T109" s="4"/>
      <c r="V109" s="121"/>
      <c r="W109" s="121"/>
      <c r="X109" s="121"/>
      <c r="Y109" s="121"/>
      <c r="Z109" s="5"/>
      <c r="AA109" s="5"/>
      <c r="AB109" s="5"/>
      <c r="AD109" s="5"/>
      <c r="AF109" s="4"/>
      <c r="AG109" s="4"/>
      <c r="AH109" s="4"/>
      <c r="AK109" s="3"/>
      <c r="AL109" s="3"/>
      <c r="AO109" s="5"/>
      <c r="AP109" s="5"/>
      <c r="AQ109" s="5"/>
      <c r="AR109" s="5"/>
      <c r="AS109" s="5"/>
      <c r="AU109" s="1"/>
      <c r="AV109" s="2"/>
      <c r="AW109" s="2"/>
      <c r="AX109" s="2"/>
      <c r="CZ109" s="1"/>
      <c r="DA109" s="2"/>
      <c r="DB109" s="2"/>
      <c r="DC109" s="2"/>
    </row>
    <row r="110" spans="1:107" ht="12.75">
      <c r="A110" s="1"/>
      <c r="B110" s="2"/>
      <c r="D110" s="1"/>
      <c r="E110" s="4"/>
      <c r="F110" s="16"/>
      <c r="G110" s="16"/>
      <c r="H110" s="16"/>
      <c r="I110" s="4"/>
      <c r="J110" s="4"/>
      <c r="K110" s="5"/>
      <c r="L110" s="5"/>
      <c r="M110" s="5"/>
      <c r="N110" s="5"/>
      <c r="O110" s="5"/>
      <c r="P110" s="5"/>
      <c r="Q110" s="5"/>
      <c r="R110" s="4"/>
      <c r="S110" s="4"/>
      <c r="T110" s="4"/>
      <c r="V110" s="121"/>
      <c r="W110" s="121"/>
      <c r="X110" s="121"/>
      <c r="Y110" s="121"/>
      <c r="Z110" s="5"/>
      <c r="AA110" s="5"/>
      <c r="AB110" s="5"/>
      <c r="AD110" s="5"/>
      <c r="AF110" s="4"/>
      <c r="AG110" s="4"/>
      <c r="AH110" s="4"/>
      <c r="AK110" s="3"/>
      <c r="AL110" s="3"/>
      <c r="AO110" s="5"/>
      <c r="AP110" s="5"/>
      <c r="AQ110" s="5"/>
      <c r="AR110" s="5"/>
      <c r="AS110" s="5"/>
      <c r="AU110" s="1"/>
      <c r="AV110" s="2"/>
      <c r="AW110" s="2"/>
      <c r="AX110" s="2"/>
      <c r="CZ110" s="1"/>
      <c r="DA110" s="2"/>
      <c r="DB110" s="2"/>
      <c r="DC110" s="2"/>
    </row>
    <row r="111" spans="1:107" ht="12.75">
      <c r="A111" s="1"/>
      <c r="B111" s="2"/>
      <c r="D111" s="1"/>
      <c r="E111" s="4"/>
      <c r="F111" s="16"/>
      <c r="G111" s="16"/>
      <c r="H111" s="16"/>
      <c r="I111" s="4"/>
      <c r="J111" s="4"/>
      <c r="K111" s="5"/>
      <c r="L111" s="5"/>
      <c r="M111" s="5"/>
      <c r="N111" s="5"/>
      <c r="O111" s="5"/>
      <c r="P111" s="5"/>
      <c r="Q111" s="5"/>
      <c r="R111" s="4"/>
      <c r="S111" s="4"/>
      <c r="T111" s="4"/>
      <c r="V111" s="121"/>
      <c r="W111" s="121"/>
      <c r="X111" s="121"/>
      <c r="Y111" s="121"/>
      <c r="Z111" s="5"/>
      <c r="AA111" s="5"/>
      <c r="AB111" s="5"/>
      <c r="AD111" s="5"/>
      <c r="AF111" s="4"/>
      <c r="AG111" s="4"/>
      <c r="AH111" s="4"/>
      <c r="AK111" s="3"/>
      <c r="AL111" s="3"/>
      <c r="AO111" s="5"/>
      <c r="AP111" s="5"/>
      <c r="AQ111" s="5"/>
      <c r="AR111" s="5"/>
      <c r="AS111" s="5"/>
      <c r="AU111" s="1"/>
      <c r="AV111" s="2"/>
      <c r="AW111" s="2"/>
      <c r="AX111" s="2"/>
      <c r="CZ111" s="1"/>
      <c r="DA111" s="2"/>
      <c r="DB111" s="2"/>
      <c r="DC111" s="2"/>
    </row>
    <row r="112" spans="1:107" ht="12.75">
      <c r="A112" s="1"/>
      <c r="B112" s="2"/>
      <c r="D112" s="1"/>
      <c r="E112" s="4"/>
      <c r="F112" s="16"/>
      <c r="G112" s="16"/>
      <c r="H112" s="16"/>
      <c r="I112" s="4"/>
      <c r="K112" s="5"/>
      <c r="L112" s="5"/>
      <c r="M112" s="5"/>
      <c r="N112" s="5"/>
      <c r="O112" s="5"/>
      <c r="P112" s="5"/>
      <c r="Q112" s="5"/>
      <c r="R112" s="4"/>
      <c r="S112" s="4"/>
      <c r="T112" s="4"/>
      <c r="V112" s="121"/>
      <c r="W112" s="121"/>
      <c r="X112" s="121"/>
      <c r="Y112" s="121"/>
      <c r="Z112" s="5"/>
      <c r="AA112" s="5"/>
      <c r="AB112" s="5"/>
      <c r="AD112" s="5"/>
      <c r="AF112" s="4"/>
      <c r="AG112" s="4"/>
      <c r="AH112" s="4"/>
      <c r="AK112" s="3"/>
      <c r="AL112" s="3"/>
      <c r="AO112" s="5"/>
      <c r="AP112" s="5"/>
      <c r="AQ112" s="5"/>
      <c r="AR112" s="5"/>
      <c r="AS112" s="5"/>
      <c r="AU112" s="1"/>
      <c r="AV112" s="2"/>
      <c r="AW112" s="2"/>
      <c r="AX112" s="2"/>
      <c r="CZ112" s="1"/>
      <c r="DA112" s="2"/>
      <c r="DB112" s="2"/>
      <c r="DC112" s="2"/>
    </row>
    <row r="113" spans="1:107" ht="12.75">
      <c r="A113" s="1"/>
      <c r="B113" s="2"/>
      <c r="D113" s="1"/>
      <c r="E113" s="4"/>
      <c r="F113" s="16"/>
      <c r="G113" s="16"/>
      <c r="H113" s="16"/>
      <c r="I113" s="4"/>
      <c r="K113" s="5"/>
      <c r="L113" s="5"/>
      <c r="M113" s="5"/>
      <c r="N113" s="5"/>
      <c r="O113" s="5"/>
      <c r="P113" s="5"/>
      <c r="Q113" s="5"/>
      <c r="R113" s="4"/>
      <c r="S113" s="4"/>
      <c r="T113" s="4"/>
      <c r="V113" s="121"/>
      <c r="W113" s="121"/>
      <c r="X113" s="121"/>
      <c r="Y113" s="121"/>
      <c r="Z113" s="5"/>
      <c r="AA113" s="5"/>
      <c r="AB113" s="5"/>
      <c r="AD113" s="5"/>
      <c r="AF113" s="4"/>
      <c r="AG113" s="4"/>
      <c r="AH113" s="4"/>
      <c r="AK113" s="3"/>
      <c r="AL113" s="3"/>
      <c r="AO113" s="5"/>
      <c r="AP113" s="5"/>
      <c r="AQ113" s="5"/>
      <c r="AR113" s="5"/>
      <c r="AS113" s="5"/>
      <c r="AU113" s="1"/>
      <c r="AV113" s="2"/>
      <c r="AW113" s="2"/>
      <c r="AX113" s="2"/>
      <c r="CZ113" s="1"/>
      <c r="DA113" s="2"/>
      <c r="DB113" s="2"/>
      <c r="DC113" s="2"/>
    </row>
    <row r="114" spans="1:107" ht="12.75">
      <c r="A114" s="1"/>
      <c r="B114" s="2"/>
      <c r="D114" s="1"/>
      <c r="E114" s="4"/>
      <c r="F114" s="16"/>
      <c r="G114" s="16"/>
      <c r="H114" s="16"/>
      <c r="I114" s="4"/>
      <c r="K114" s="5"/>
      <c r="L114" s="5"/>
      <c r="M114" s="5"/>
      <c r="N114" s="5"/>
      <c r="O114" s="5"/>
      <c r="P114" s="5"/>
      <c r="Q114" s="5"/>
      <c r="R114" s="4"/>
      <c r="S114" s="4"/>
      <c r="T114" s="4"/>
      <c r="V114" s="121"/>
      <c r="W114" s="121"/>
      <c r="X114" s="121"/>
      <c r="Y114" s="121"/>
      <c r="Z114" s="5"/>
      <c r="AA114" s="5"/>
      <c r="AB114" s="5"/>
      <c r="AD114" s="5"/>
      <c r="AF114" s="4"/>
      <c r="AG114" s="4"/>
      <c r="AH114" s="4"/>
      <c r="AK114" s="3"/>
      <c r="AL114" s="3"/>
      <c r="AO114" s="5"/>
      <c r="AP114" s="5"/>
      <c r="AQ114" s="5"/>
      <c r="AR114" s="5"/>
      <c r="AS114" s="5"/>
      <c r="AU114" s="1"/>
      <c r="AV114" s="2"/>
      <c r="AW114" s="2"/>
      <c r="AX114" s="2"/>
      <c r="CZ114" s="1"/>
      <c r="DA114" s="2"/>
      <c r="DB114" s="2"/>
      <c r="DC114" s="2"/>
    </row>
    <row r="115" spans="1:107" ht="12.75">
      <c r="A115" s="1"/>
      <c r="B115" s="2"/>
      <c r="D115" s="1"/>
      <c r="E115" s="4"/>
      <c r="F115" s="16"/>
      <c r="G115" s="16"/>
      <c r="H115" s="16"/>
      <c r="I115" s="4"/>
      <c r="K115" s="5"/>
      <c r="L115" s="5"/>
      <c r="M115" s="5"/>
      <c r="N115" s="5"/>
      <c r="O115" s="5"/>
      <c r="P115" s="5"/>
      <c r="Q115" s="5"/>
      <c r="R115" s="4"/>
      <c r="S115" s="4"/>
      <c r="T115" s="4"/>
      <c r="V115" s="121"/>
      <c r="W115" s="121"/>
      <c r="X115" s="121"/>
      <c r="Y115" s="121"/>
      <c r="Z115" s="5"/>
      <c r="AA115" s="5"/>
      <c r="AB115" s="5"/>
      <c r="AD115" s="5"/>
      <c r="AF115" s="4"/>
      <c r="AG115" s="4"/>
      <c r="AH115" s="4"/>
      <c r="AK115" s="3"/>
      <c r="AL115" s="3"/>
      <c r="AO115" s="5"/>
      <c r="AP115" s="5"/>
      <c r="AQ115" s="5"/>
      <c r="AR115" s="5"/>
      <c r="AS115" s="5"/>
      <c r="AU115" s="1"/>
      <c r="AV115" s="2"/>
      <c r="AW115" s="2"/>
      <c r="AX115" s="2"/>
      <c r="CZ115" s="1"/>
      <c r="DA115" s="2"/>
      <c r="DB115" s="2"/>
      <c r="DC115" s="2"/>
    </row>
    <row r="116" spans="1:107" ht="12.75">
      <c r="A116" s="1"/>
      <c r="B116" s="2"/>
      <c r="D116" s="1"/>
      <c r="E116" s="4"/>
      <c r="F116" s="16"/>
      <c r="G116" s="16"/>
      <c r="H116" s="16"/>
      <c r="I116" s="4"/>
      <c r="K116" s="5"/>
      <c r="L116" s="5"/>
      <c r="M116" s="5"/>
      <c r="N116" s="5"/>
      <c r="O116" s="5"/>
      <c r="P116" s="5"/>
      <c r="Q116" s="5"/>
      <c r="R116" s="4"/>
      <c r="S116" s="4"/>
      <c r="T116" s="4"/>
      <c r="V116" s="121"/>
      <c r="W116" s="121"/>
      <c r="X116" s="121"/>
      <c r="Y116" s="121"/>
      <c r="Z116" s="5"/>
      <c r="AA116" s="5"/>
      <c r="AB116" s="5"/>
      <c r="AD116" s="5"/>
      <c r="AF116" s="4"/>
      <c r="AG116" s="4"/>
      <c r="AH116" s="4"/>
      <c r="AK116" s="3"/>
      <c r="AL116" s="3"/>
      <c r="AO116" s="5"/>
      <c r="AP116" s="5"/>
      <c r="AQ116" s="5"/>
      <c r="AR116" s="5"/>
      <c r="AS116" s="5"/>
      <c r="AU116" s="1"/>
      <c r="AV116" s="2"/>
      <c r="AW116" s="2"/>
      <c r="AX116" s="2"/>
      <c r="CZ116" s="1"/>
      <c r="DA116" s="2"/>
      <c r="DB116" s="2"/>
      <c r="DC116" s="2"/>
    </row>
    <row r="117" spans="1:107" ht="12.75">
      <c r="A117" s="1"/>
      <c r="B117" s="2"/>
      <c r="D117" s="1"/>
      <c r="E117" s="4"/>
      <c r="F117" s="16"/>
      <c r="G117" s="16"/>
      <c r="H117" s="16"/>
      <c r="I117" s="4"/>
      <c r="K117" s="5"/>
      <c r="L117" s="5"/>
      <c r="M117" s="5"/>
      <c r="N117" s="5"/>
      <c r="O117" s="5"/>
      <c r="P117" s="5"/>
      <c r="Q117" s="5"/>
      <c r="R117" s="4"/>
      <c r="S117" s="4"/>
      <c r="T117" s="4"/>
      <c r="V117" s="121"/>
      <c r="W117" s="121"/>
      <c r="X117" s="121"/>
      <c r="Y117" s="121"/>
      <c r="Z117" s="5"/>
      <c r="AA117" s="5"/>
      <c r="AB117" s="5"/>
      <c r="AD117" s="5"/>
      <c r="AF117" s="4"/>
      <c r="AG117" s="4"/>
      <c r="AH117" s="4"/>
      <c r="AK117" s="3"/>
      <c r="AL117" s="3"/>
      <c r="AO117" s="5"/>
      <c r="AP117" s="5"/>
      <c r="AQ117" s="5"/>
      <c r="AR117" s="5"/>
      <c r="AS117" s="5"/>
      <c r="AU117" s="1"/>
      <c r="AV117" s="2"/>
      <c r="AW117" s="2"/>
      <c r="AX117" s="2"/>
      <c r="CZ117" s="1"/>
      <c r="DA117" s="2"/>
      <c r="DB117" s="2"/>
      <c r="DC117" s="2"/>
    </row>
    <row r="118" spans="1:107" ht="12.75">
      <c r="A118" s="1"/>
      <c r="B118" s="2"/>
      <c r="D118" s="1"/>
      <c r="E118" s="4"/>
      <c r="F118" s="16"/>
      <c r="G118" s="16"/>
      <c r="H118" s="16"/>
      <c r="I118" s="4"/>
      <c r="K118" s="5"/>
      <c r="L118" s="5"/>
      <c r="M118" s="5"/>
      <c r="N118" s="5"/>
      <c r="O118" s="5"/>
      <c r="P118" s="5"/>
      <c r="Q118" s="5"/>
      <c r="R118" s="4"/>
      <c r="S118" s="4"/>
      <c r="T118" s="4"/>
      <c r="V118" s="121"/>
      <c r="W118" s="121"/>
      <c r="X118" s="121"/>
      <c r="Y118" s="121"/>
      <c r="Z118" s="5"/>
      <c r="AA118" s="5"/>
      <c r="AB118" s="5"/>
      <c r="AD118" s="5"/>
      <c r="AF118" s="4"/>
      <c r="AG118" s="4"/>
      <c r="AH118" s="4"/>
      <c r="AK118" s="3"/>
      <c r="AL118" s="3"/>
      <c r="AO118" s="5"/>
      <c r="AP118" s="5"/>
      <c r="AQ118" s="5"/>
      <c r="AR118" s="5"/>
      <c r="AS118" s="5"/>
      <c r="AU118" s="1"/>
      <c r="AV118" s="2"/>
      <c r="AW118" s="2"/>
      <c r="AX118" s="2"/>
      <c r="CZ118" s="1"/>
      <c r="DA118" s="2"/>
      <c r="DB118" s="2"/>
      <c r="DC118" s="2"/>
    </row>
    <row r="119" spans="1:107" ht="12.75">
      <c r="A119" s="1"/>
      <c r="B119" s="2"/>
      <c r="D119" s="1"/>
      <c r="E119" s="4"/>
      <c r="F119" s="16"/>
      <c r="G119" s="16"/>
      <c r="H119" s="16"/>
      <c r="I119" s="4"/>
      <c r="K119" s="5"/>
      <c r="L119" s="5"/>
      <c r="M119" s="5"/>
      <c r="N119" s="5"/>
      <c r="O119" s="5"/>
      <c r="P119" s="5"/>
      <c r="Q119" s="5"/>
      <c r="R119" s="4"/>
      <c r="S119" s="4"/>
      <c r="T119" s="4"/>
      <c r="V119" s="121"/>
      <c r="W119" s="121"/>
      <c r="X119" s="121"/>
      <c r="Y119" s="121"/>
      <c r="Z119" s="5"/>
      <c r="AA119" s="5"/>
      <c r="AB119" s="5"/>
      <c r="AD119" s="5"/>
      <c r="AF119" s="4"/>
      <c r="AG119" s="4"/>
      <c r="AH119" s="4"/>
      <c r="AK119" s="3"/>
      <c r="AL119" s="3"/>
      <c r="AO119" s="5"/>
      <c r="AP119" s="5"/>
      <c r="AQ119" s="5"/>
      <c r="AR119" s="5"/>
      <c r="AS119" s="5"/>
      <c r="AU119" s="1"/>
      <c r="AV119" s="2"/>
      <c r="AW119" s="2"/>
      <c r="AX119" s="2"/>
      <c r="CZ119" s="1"/>
      <c r="DA119" s="2"/>
      <c r="DB119" s="2"/>
      <c r="DC119" s="2"/>
    </row>
    <row r="120" spans="1:107" ht="12.75">
      <c r="A120" s="1"/>
      <c r="B120" s="2"/>
      <c r="D120" s="1"/>
      <c r="E120" s="4"/>
      <c r="F120" s="16"/>
      <c r="G120" s="16"/>
      <c r="H120" s="16"/>
      <c r="I120" s="4"/>
      <c r="K120" s="5"/>
      <c r="L120" s="5"/>
      <c r="M120" s="5"/>
      <c r="N120" s="5"/>
      <c r="O120" s="5"/>
      <c r="P120" s="5"/>
      <c r="Q120" s="5"/>
      <c r="R120" s="4"/>
      <c r="S120" s="4"/>
      <c r="T120" s="4"/>
      <c r="V120" s="121"/>
      <c r="W120" s="121"/>
      <c r="X120" s="121"/>
      <c r="Y120" s="121"/>
      <c r="Z120" s="5"/>
      <c r="AA120" s="5"/>
      <c r="AB120" s="5"/>
      <c r="AD120" s="5"/>
      <c r="AF120" s="4"/>
      <c r="AG120" s="4"/>
      <c r="AH120" s="4"/>
      <c r="AK120" s="3"/>
      <c r="AL120" s="3"/>
      <c r="AO120" s="5"/>
      <c r="AP120" s="5"/>
      <c r="AQ120" s="5"/>
      <c r="AR120" s="5"/>
      <c r="AS120" s="5"/>
      <c r="AU120" s="1"/>
      <c r="AV120" s="2"/>
      <c r="AW120" s="2"/>
      <c r="AX120" s="2"/>
      <c r="CZ120" s="1"/>
      <c r="DA120" s="2"/>
      <c r="DB120" s="2"/>
      <c r="DC120" s="2"/>
    </row>
    <row r="121" spans="1:107" ht="12.75">
      <c r="A121" s="1"/>
      <c r="B121" s="2"/>
      <c r="D121" s="1"/>
      <c r="E121" s="4"/>
      <c r="F121" s="16"/>
      <c r="G121" s="16"/>
      <c r="H121" s="16"/>
      <c r="I121" s="4"/>
      <c r="K121" s="5"/>
      <c r="L121" s="5"/>
      <c r="M121" s="5"/>
      <c r="N121" s="5"/>
      <c r="O121" s="5"/>
      <c r="P121" s="5"/>
      <c r="Q121" s="5"/>
      <c r="R121" s="4"/>
      <c r="S121" s="4"/>
      <c r="T121" s="4"/>
      <c r="V121" s="121"/>
      <c r="W121" s="121"/>
      <c r="X121" s="121"/>
      <c r="Y121" s="121"/>
      <c r="Z121" s="5"/>
      <c r="AA121" s="5"/>
      <c r="AB121" s="5"/>
      <c r="AD121" s="5"/>
      <c r="AF121" s="4"/>
      <c r="AG121" s="4"/>
      <c r="AH121" s="4"/>
      <c r="AK121" s="3"/>
      <c r="AL121" s="3"/>
      <c r="AO121" s="5"/>
      <c r="AP121" s="5"/>
      <c r="AQ121" s="5"/>
      <c r="AR121" s="5"/>
      <c r="AS121" s="5"/>
      <c r="AU121" s="1"/>
      <c r="AV121" s="2"/>
      <c r="AW121" s="2"/>
      <c r="AX121" s="2"/>
      <c r="CZ121" s="1"/>
      <c r="DA121" s="2"/>
      <c r="DB121" s="2"/>
      <c r="DC121" s="2"/>
    </row>
    <row r="122" spans="1:107" ht="12.75">
      <c r="A122" s="1"/>
      <c r="B122" s="2"/>
      <c r="D122" s="1"/>
      <c r="E122" s="4"/>
      <c r="F122" s="16"/>
      <c r="G122" s="16"/>
      <c r="H122" s="16"/>
      <c r="I122" s="4"/>
      <c r="K122" s="5"/>
      <c r="L122" s="5"/>
      <c r="M122" s="5"/>
      <c r="N122" s="5"/>
      <c r="O122" s="5"/>
      <c r="P122" s="5"/>
      <c r="Q122" s="5"/>
      <c r="R122" s="4"/>
      <c r="S122" s="4"/>
      <c r="T122" s="4"/>
      <c r="V122" s="121"/>
      <c r="W122" s="121"/>
      <c r="X122" s="121"/>
      <c r="Y122" s="121"/>
      <c r="Z122" s="5"/>
      <c r="AA122" s="5"/>
      <c r="AB122" s="5"/>
      <c r="AD122" s="5"/>
      <c r="AF122" s="4"/>
      <c r="AG122" s="4"/>
      <c r="AH122" s="4"/>
      <c r="AK122" s="3"/>
      <c r="AL122" s="3"/>
      <c r="AO122" s="5"/>
      <c r="AP122" s="5"/>
      <c r="AQ122" s="5"/>
      <c r="AR122" s="5"/>
      <c r="AS122" s="5"/>
      <c r="AU122" s="1"/>
      <c r="AV122" s="1"/>
      <c r="AW122" s="1"/>
      <c r="AX122" s="1"/>
      <c r="CZ122" s="1"/>
      <c r="DA122" s="2"/>
      <c r="DB122" s="2"/>
      <c r="DC122" s="2"/>
    </row>
    <row r="123" spans="1:107" ht="12.75">
      <c r="A123" s="1"/>
      <c r="B123" s="2"/>
      <c r="D123" s="1"/>
      <c r="E123" s="4"/>
      <c r="F123" s="16"/>
      <c r="G123" s="16"/>
      <c r="H123" s="16"/>
      <c r="I123" s="4"/>
      <c r="K123" s="5"/>
      <c r="L123" s="5"/>
      <c r="M123" s="5"/>
      <c r="N123" s="5"/>
      <c r="O123" s="5"/>
      <c r="P123" s="5"/>
      <c r="Q123" s="5"/>
      <c r="R123" s="4"/>
      <c r="S123" s="4"/>
      <c r="T123" s="4"/>
      <c r="V123" s="121"/>
      <c r="W123" s="121"/>
      <c r="X123" s="121"/>
      <c r="Y123" s="121"/>
      <c r="Z123" s="5"/>
      <c r="AA123" s="5"/>
      <c r="AB123" s="5"/>
      <c r="AD123" s="5"/>
      <c r="AF123" s="4"/>
      <c r="AG123" s="4"/>
      <c r="AH123" s="4"/>
      <c r="AK123" s="3"/>
      <c r="AL123" s="3"/>
      <c r="AO123" s="5"/>
      <c r="AP123" s="5"/>
      <c r="AQ123" s="5"/>
      <c r="AR123" s="5"/>
      <c r="AS123" s="5"/>
      <c r="AU123" s="9"/>
      <c r="AV123" s="2"/>
      <c r="AW123" s="2"/>
      <c r="AX123" s="2"/>
      <c r="CZ123" s="1"/>
      <c r="DA123" s="2"/>
      <c r="DB123" s="2"/>
      <c r="DC123" s="2"/>
    </row>
    <row r="124" spans="1:107" ht="12.75">
      <c r="A124" s="1"/>
      <c r="B124" s="2"/>
      <c r="D124" s="1"/>
      <c r="E124" s="4"/>
      <c r="F124" s="16"/>
      <c r="G124" s="16"/>
      <c r="H124" s="16"/>
      <c r="I124" s="33"/>
      <c r="K124" s="5"/>
      <c r="L124" s="5"/>
      <c r="M124" s="5"/>
      <c r="N124" s="5"/>
      <c r="O124" s="5"/>
      <c r="P124" s="5"/>
      <c r="Q124" s="5"/>
      <c r="R124" s="4"/>
      <c r="S124" s="4"/>
      <c r="T124" s="4"/>
      <c r="V124" s="121"/>
      <c r="W124" s="121"/>
      <c r="X124" s="121"/>
      <c r="Y124" s="121"/>
      <c r="Z124" s="5"/>
      <c r="AA124" s="5"/>
      <c r="AB124" s="5"/>
      <c r="AD124" s="5"/>
      <c r="AF124" s="4"/>
      <c r="AG124" s="4"/>
      <c r="AH124" s="4"/>
      <c r="AK124" s="3"/>
      <c r="AL124" s="3"/>
      <c r="AO124" s="5"/>
      <c r="AP124" s="5"/>
      <c r="AQ124" s="5"/>
      <c r="AR124" s="5"/>
      <c r="AS124" s="5"/>
      <c r="AU124" s="1"/>
      <c r="AV124" s="1"/>
      <c r="AW124" s="1"/>
      <c r="AX124" s="1"/>
      <c r="CZ124" s="1"/>
      <c r="DA124" s="2"/>
      <c r="DB124" s="2"/>
      <c r="DC124" s="2"/>
    </row>
    <row r="125" spans="1:107" ht="12.75">
      <c r="A125" s="1"/>
      <c r="B125" s="1"/>
      <c r="D125" s="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  <c r="P125" s="1"/>
      <c r="Q125" s="1"/>
      <c r="AF125" s="4"/>
      <c r="AG125" s="4"/>
      <c r="AH125" s="4"/>
      <c r="AO125" s="4"/>
      <c r="AP125" s="4"/>
      <c r="AQ125" s="4"/>
      <c r="AR125" s="4"/>
      <c r="AS125" s="5"/>
      <c r="CZ125" s="1"/>
      <c r="DA125" s="1"/>
      <c r="DB125" s="1"/>
      <c r="DC125" s="1"/>
    </row>
    <row r="126" spans="1:107" ht="12.75">
      <c r="A126" s="9"/>
      <c r="B126" s="2"/>
      <c r="D126" s="9"/>
      <c r="E126" s="9"/>
      <c r="F126" s="4"/>
      <c r="G126" s="4"/>
      <c r="H126" s="4"/>
      <c r="I126" s="4"/>
      <c r="J126" s="4"/>
      <c r="K126" s="4"/>
      <c r="L126" s="4"/>
      <c r="M126" s="4"/>
      <c r="N126" s="1"/>
      <c r="O126" s="5"/>
      <c r="P126" s="5"/>
      <c r="Q126" s="5"/>
      <c r="AD126" s="5"/>
      <c r="AF126" s="4"/>
      <c r="AG126" s="4"/>
      <c r="AH126" s="4"/>
      <c r="AO126" s="4"/>
      <c r="AP126" s="4"/>
      <c r="AQ126" s="4"/>
      <c r="AR126" s="4"/>
      <c r="AS126" s="5"/>
      <c r="CZ126" s="9"/>
      <c r="DA126" s="2"/>
      <c r="DB126" s="2"/>
      <c r="DC126" s="2"/>
    </row>
    <row r="127" spans="1:107" ht="12.75">
      <c r="A127" s="1"/>
      <c r="B127" s="1"/>
      <c r="F127" s="4"/>
      <c r="G127" s="4"/>
      <c r="H127" s="4"/>
      <c r="I127" s="4"/>
      <c r="J127" s="4"/>
      <c r="K127" s="4"/>
      <c r="L127" s="4"/>
      <c r="M127" s="4"/>
      <c r="N127" s="4"/>
      <c r="O127" s="14"/>
      <c r="P127" s="5"/>
      <c r="Q127" s="5"/>
      <c r="AF127" s="4"/>
      <c r="AG127" s="4"/>
      <c r="AH127" s="4"/>
      <c r="AO127" s="4"/>
      <c r="AP127" s="4"/>
      <c r="AQ127" s="4"/>
      <c r="AR127" s="4"/>
      <c r="CZ127" s="1"/>
      <c r="DA127" s="1"/>
      <c r="DB127" s="1"/>
      <c r="DC127" s="1"/>
    </row>
    <row r="128" spans="6:50" ht="12.75">
      <c r="F128" s="4"/>
      <c r="G128" s="67"/>
      <c r="H128" s="4"/>
      <c r="I128" s="4"/>
      <c r="J128" s="4"/>
      <c r="K128" s="4"/>
      <c r="L128" s="4"/>
      <c r="M128" s="4"/>
      <c r="N128" s="4"/>
      <c r="O128" s="85"/>
      <c r="P128" s="84"/>
      <c r="Q128" s="61"/>
      <c r="AF128" s="4"/>
      <c r="AG128" s="4"/>
      <c r="AH128" s="4"/>
      <c r="AO128" s="4"/>
      <c r="AP128" s="4"/>
      <c r="AQ128" s="4"/>
      <c r="AR128" s="4"/>
      <c r="AS128" s="85"/>
      <c r="AU128" s="142"/>
      <c r="AV128" s="142"/>
      <c r="AW128" s="142"/>
      <c r="AX128" s="142"/>
    </row>
    <row r="129" spans="6:50" ht="12.75">
      <c r="F129" s="4"/>
      <c r="G129" s="4"/>
      <c r="H129" s="4"/>
      <c r="I129" s="4"/>
      <c r="J129" s="4"/>
      <c r="K129" s="4"/>
      <c r="L129" s="4"/>
      <c r="M129" s="4"/>
      <c r="N129" s="4"/>
      <c r="O129" s="85"/>
      <c r="P129" s="84"/>
      <c r="Q129" s="61"/>
      <c r="AF129" s="4"/>
      <c r="AG129" s="4"/>
      <c r="AH129" s="4"/>
      <c r="AO129" s="4"/>
      <c r="AP129" s="4"/>
      <c r="AQ129" s="4"/>
      <c r="AR129" s="4"/>
      <c r="AS129" s="85"/>
      <c r="AU129" s="9"/>
      <c r="AV129" s="9"/>
      <c r="AW129" s="9"/>
      <c r="AX129" s="9"/>
    </row>
    <row r="130" spans="1:107" ht="12.75">
      <c r="A130" s="140"/>
      <c r="B130" s="140"/>
      <c r="O130" s="85"/>
      <c r="P130" s="84"/>
      <c r="Q130" s="84"/>
      <c r="AU130" s="1"/>
      <c r="AV130" s="1"/>
      <c r="AW130" s="1"/>
      <c r="AX130" s="1"/>
      <c r="CZ130" s="140"/>
      <c r="DA130" s="140"/>
      <c r="DB130" s="140"/>
      <c r="DC130" s="140"/>
    </row>
    <row r="131" spans="1:107" ht="18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36"/>
      <c r="R131" s="36"/>
      <c r="S131" s="36"/>
      <c r="AF131" s="144"/>
      <c r="AG131" s="144"/>
      <c r="AH131" s="144"/>
      <c r="AJ131" s="144"/>
      <c r="AK131" s="144"/>
      <c r="AL131" s="144"/>
      <c r="AU131" s="1"/>
      <c r="AV131" s="2"/>
      <c r="AW131" s="2"/>
      <c r="AX131" s="2"/>
      <c r="CZ131" s="7"/>
      <c r="DA131" s="7"/>
      <c r="DB131" s="7"/>
      <c r="DC131" s="7"/>
    </row>
    <row r="132" spans="1:107" ht="12.75">
      <c r="A132" s="142"/>
      <c r="B132" s="142"/>
      <c r="E132" s="8"/>
      <c r="F132" s="10"/>
      <c r="G132" s="10"/>
      <c r="H132" s="10"/>
      <c r="I132" s="10"/>
      <c r="K132" s="10"/>
      <c r="L132" s="10"/>
      <c r="M132" s="10"/>
      <c r="N132" s="10"/>
      <c r="O132" s="10"/>
      <c r="P132" s="10"/>
      <c r="Q132" s="10"/>
      <c r="R132" s="142"/>
      <c r="S132" s="142"/>
      <c r="T132" s="142"/>
      <c r="V132" s="142"/>
      <c r="W132" s="142"/>
      <c r="X132" s="142"/>
      <c r="Y132" s="9"/>
      <c r="Z132" s="142"/>
      <c r="AA132" s="142"/>
      <c r="AB132" s="142"/>
      <c r="AC132" s="9"/>
      <c r="AD132" s="10"/>
      <c r="AF132" s="10"/>
      <c r="AG132" s="10"/>
      <c r="AH132" s="10"/>
      <c r="AJ132" s="10"/>
      <c r="AK132" s="10"/>
      <c r="AL132" s="10"/>
      <c r="AO132" s="10"/>
      <c r="AP132" s="10"/>
      <c r="AQ132" s="10"/>
      <c r="AR132" s="10"/>
      <c r="AS132" s="10"/>
      <c r="AU132" s="1"/>
      <c r="AV132" s="2"/>
      <c r="AW132" s="2"/>
      <c r="AX132" s="2"/>
      <c r="CZ132" s="142"/>
      <c r="DA132" s="142"/>
      <c r="DB132" s="142"/>
      <c r="DC132" s="142"/>
    </row>
    <row r="133" spans="1:107" ht="12.75">
      <c r="A133" s="9"/>
      <c r="B133" s="9"/>
      <c r="D133" s="9"/>
      <c r="E133" s="12"/>
      <c r="F133" s="10"/>
      <c r="G133" s="10"/>
      <c r="H133" s="10"/>
      <c r="I133" s="10"/>
      <c r="K133" s="10"/>
      <c r="L133" s="10"/>
      <c r="M133" s="10"/>
      <c r="N133" s="10"/>
      <c r="O133" s="10"/>
      <c r="P133" s="10"/>
      <c r="Q133" s="10"/>
      <c r="R133" s="142"/>
      <c r="S133" s="142"/>
      <c r="T133" s="142"/>
      <c r="V133" s="142"/>
      <c r="W133" s="142"/>
      <c r="X133" s="142"/>
      <c r="Y133" s="9"/>
      <c r="Z133" s="142"/>
      <c r="AA133" s="142"/>
      <c r="AB133" s="142"/>
      <c r="AC133" s="9"/>
      <c r="AD133" s="12"/>
      <c r="AF133" s="10"/>
      <c r="AG133" s="10"/>
      <c r="AH133" s="10"/>
      <c r="AJ133" s="10"/>
      <c r="AK133" s="10"/>
      <c r="AL133" s="10"/>
      <c r="AO133" s="10"/>
      <c r="AP133" s="10"/>
      <c r="AQ133" s="10"/>
      <c r="AR133" s="10"/>
      <c r="AS133" s="10"/>
      <c r="AU133" s="1"/>
      <c r="AV133" s="2"/>
      <c r="AW133" s="2"/>
      <c r="AX133" s="2"/>
      <c r="CZ133" s="9"/>
      <c r="DA133" s="9"/>
      <c r="DB133" s="9"/>
      <c r="DC133" s="9"/>
    </row>
    <row r="134" spans="1:107" ht="12.75">
      <c r="A134" s="1"/>
      <c r="B134" s="1"/>
      <c r="D134" s="1"/>
      <c r="E134" s="13"/>
      <c r="F134" s="37"/>
      <c r="G134" s="37"/>
      <c r="H134" s="37"/>
      <c r="I134" s="37"/>
      <c r="K134" s="37"/>
      <c r="L134" s="37"/>
      <c r="M134" s="37"/>
      <c r="N134" s="37"/>
      <c r="O134" s="37"/>
      <c r="P134" s="37"/>
      <c r="Q134" s="37"/>
      <c r="R134" s="13"/>
      <c r="S134" s="13"/>
      <c r="T134" s="13"/>
      <c r="V134" s="13"/>
      <c r="W134" s="13"/>
      <c r="X134" s="13"/>
      <c r="Y134" s="13"/>
      <c r="Z134" s="13"/>
      <c r="AA134" s="13"/>
      <c r="AB134" s="13"/>
      <c r="AC134" s="13"/>
      <c r="AD134" s="13"/>
      <c r="AF134" s="13"/>
      <c r="AG134" s="13"/>
      <c r="AH134" s="13"/>
      <c r="AJ134" s="13"/>
      <c r="AK134" s="13"/>
      <c r="AL134" s="13"/>
      <c r="AO134" s="37"/>
      <c r="AP134" s="37"/>
      <c r="AQ134" s="37"/>
      <c r="AR134" s="37"/>
      <c r="AS134" s="37"/>
      <c r="AU134" s="1"/>
      <c r="AV134" s="2"/>
      <c r="AW134" s="2"/>
      <c r="AX134" s="2"/>
      <c r="CZ134" s="1"/>
      <c r="DA134" s="1"/>
      <c r="DB134" s="1"/>
      <c r="DC134" s="1"/>
    </row>
    <row r="135" spans="1:107" ht="12.75">
      <c r="A135" s="1"/>
      <c r="B135" s="2"/>
      <c r="D135" s="1"/>
      <c r="E135" s="65"/>
      <c r="F135" s="16"/>
      <c r="G135" s="16"/>
      <c r="H135" s="16"/>
      <c r="I135" s="4"/>
      <c r="J135" s="4"/>
      <c r="K135" s="5"/>
      <c r="L135" s="5"/>
      <c r="M135" s="5"/>
      <c r="N135" s="5"/>
      <c r="O135" s="5"/>
      <c r="P135" s="5"/>
      <c r="Q135" s="5"/>
      <c r="R135" s="4"/>
      <c r="S135" s="4"/>
      <c r="T135" s="4"/>
      <c r="V135" s="121"/>
      <c r="W135" s="121"/>
      <c r="X135" s="121"/>
      <c r="Y135" s="121"/>
      <c r="Z135" s="5"/>
      <c r="AA135" s="5"/>
      <c r="AB135" s="5"/>
      <c r="AC135" s="5"/>
      <c r="AD135" s="5"/>
      <c r="AF135" s="4"/>
      <c r="AG135" s="4"/>
      <c r="AH135" s="4"/>
      <c r="AJ135" s="3"/>
      <c r="AO135" s="5"/>
      <c r="AP135" s="5"/>
      <c r="AQ135" s="5"/>
      <c r="AR135" s="5"/>
      <c r="AS135" s="5"/>
      <c r="AU135" s="1"/>
      <c r="AV135" s="2"/>
      <c r="AW135" s="2"/>
      <c r="AX135" s="2"/>
      <c r="CZ135" s="1"/>
      <c r="DA135" s="2"/>
      <c r="DB135" s="2"/>
      <c r="DC135" s="2"/>
    </row>
    <row r="136" spans="1:107" ht="12.75">
      <c r="A136" s="1"/>
      <c r="B136" s="2"/>
      <c r="D136" s="1"/>
      <c r="E136" s="65"/>
      <c r="F136" s="16"/>
      <c r="G136" s="16"/>
      <c r="H136" s="16"/>
      <c r="I136" s="4"/>
      <c r="J136" s="4"/>
      <c r="K136" s="5"/>
      <c r="L136" s="5"/>
      <c r="M136" s="5"/>
      <c r="N136" s="5"/>
      <c r="O136" s="5"/>
      <c r="P136" s="5"/>
      <c r="Q136" s="5"/>
      <c r="R136" s="4"/>
      <c r="S136" s="4"/>
      <c r="T136" s="4"/>
      <c r="V136" s="121"/>
      <c r="W136" s="121"/>
      <c r="X136" s="121"/>
      <c r="Y136" s="121"/>
      <c r="Z136" s="5"/>
      <c r="AA136" s="5"/>
      <c r="AB136" s="5"/>
      <c r="AD136" s="5"/>
      <c r="AF136" s="4"/>
      <c r="AG136" s="4"/>
      <c r="AH136" s="4"/>
      <c r="AJ136" s="3"/>
      <c r="AO136" s="5"/>
      <c r="AP136" s="5"/>
      <c r="AQ136" s="5"/>
      <c r="AR136" s="5"/>
      <c r="AS136" s="5"/>
      <c r="AU136" s="1"/>
      <c r="AV136" s="2"/>
      <c r="AW136" s="2"/>
      <c r="AX136" s="2"/>
      <c r="CZ136" s="1"/>
      <c r="DA136" s="2"/>
      <c r="DB136" s="2"/>
      <c r="DC136" s="2"/>
    </row>
    <row r="137" spans="1:107" ht="12.75">
      <c r="A137" s="1"/>
      <c r="B137" s="2"/>
      <c r="D137" s="1"/>
      <c r="E137" s="65"/>
      <c r="F137" s="16"/>
      <c r="G137" s="16"/>
      <c r="H137" s="16"/>
      <c r="I137" s="4"/>
      <c r="J137" s="4"/>
      <c r="K137" s="5"/>
      <c r="L137" s="5"/>
      <c r="M137" s="5"/>
      <c r="N137" s="5"/>
      <c r="O137" s="5"/>
      <c r="P137" s="5"/>
      <c r="Q137" s="5"/>
      <c r="R137" s="4"/>
      <c r="S137" s="4"/>
      <c r="T137" s="4"/>
      <c r="V137" s="121"/>
      <c r="W137" s="121"/>
      <c r="X137" s="121"/>
      <c r="Y137" s="121"/>
      <c r="Z137" s="5"/>
      <c r="AA137" s="5"/>
      <c r="AB137" s="5"/>
      <c r="AC137" s="122"/>
      <c r="AD137" s="5"/>
      <c r="AF137" s="4"/>
      <c r="AG137" s="4"/>
      <c r="AH137" s="4"/>
      <c r="AJ137" s="3"/>
      <c r="AO137" s="5"/>
      <c r="AP137" s="5"/>
      <c r="AQ137" s="5"/>
      <c r="AR137" s="5"/>
      <c r="AS137" s="5"/>
      <c r="AU137" s="1"/>
      <c r="AV137" s="2"/>
      <c r="AW137" s="2"/>
      <c r="AX137" s="2"/>
      <c r="CZ137" s="1"/>
      <c r="DA137" s="2"/>
      <c r="DB137" s="2"/>
      <c r="DC137" s="2"/>
    </row>
    <row r="138" spans="1:107" ht="12.75">
      <c r="A138" s="1"/>
      <c r="B138" s="2"/>
      <c r="D138" s="1"/>
      <c r="E138" s="65"/>
      <c r="F138" s="16"/>
      <c r="G138" s="16"/>
      <c r="H138" s="16"/>
      <c r="I138" s="4"/>
      <c r="J138" s="4"/>
      <c r="K138" s="5"/>
      <c r="L138" s="5"/>
      <c r="M138" s="5"/>
      <c r="N138" s="5"/>
      <c r="O138" s="5"/>
      <c r="P138" s="5"/>
      <c r="Q138" s="5"/>
      <c r="R138" s="4"/>
      <c r="S138" s="4"/>
      <c r="T138" s="4"/>
      <c r="V138" s="121"/>
      <c r="W138" s="121"/>
      <c r="X138" s="121"/>
      <c r="Y138" s="121"/>
      <c r="Z138" s="5"/>
      <c r="AA138" s="5"/>
      <c r="AB138" s="5"/>
      <c r="AC138" s="122"/>
      <c r="AD138" s="5"/>
      <c r="AF138" s="4"/>
      <c r="AG138" s="4"/>
      <c r="AH138" s="4"/>
      <c r="AJ138" s="3"/>
      <c r="AO138" s="5"/>
      <c r="AP138" s="5"/>
      <c r="AQ138" s="5"/>
      <c r="AR138" s="5"/>
      <c r="AS138" s="5"/>
      <c r="AU138" s="1"/>
      <c r="AV138" s="2"/>
      <c r="AW138" s="2"/>
      <c r="AX138" s="2"/>
      <c r="CZ138" s="1"/>
      <c r="DA138" s="2"/>
      <c r="DB138" s="2"/>
      <c r="DC138" s="2"/>
    </row>
    <row r="139" spans="1:107" ht="12.75">
      <c r="A139" s="1"/>
      <c r="B139" s="2"/>
      <c r="D139" s="1"/>
      <c r="E139" s="65"/>
      <c r="F139" s="16"/>
      <c r="G139" s="16"/>
      <c r="H139" s="16"/>
      <c r="I139" s="4"/>
      <c r="J139" s="4"/>
      <c r="K139" s="5"/>
      <c r="L139" s="5"/>
      <c r="M139" s="5"/>
      <c r="N139" s="5"/>
      <c r="O139" s="5"/>
      <c r="P139" s="5"/>
      <c r="Q139" s="5"/>
      <c r="R139" s="4"/>
      <c r="S139" s="4"/>
      <c r="T139" s="4"/>
      <c r="V139" s="121"/>
      <c r="W139" s="121"/>
      <c r="X139" s="121"/>
      <c r="Y139" s="121"/>
      <c r="Z139" s="5"/>
      <c r="AA139" s="5"/>
      <c r="AB139" s="5"/>
      <c r="AC139" s="122"/>
      <c r="AD139" s="5"/>
      <c r="AF139" s="4"/>
      <c r="AG139" s="4"/>
      <c r="AH139" s="4"/>
      <c r="AJ139" s="3"/>
      <c r="AK139" s="3"/>
      <c r="AL139" s="3"/>
      <c r="AO139" s="5"/>
      <c r="AP139" s="5"/>
      <c r="AQ139" s="5"/>
      <c r="AR139" s="5"/>
      <c r="AS139" s="5"/>
      <c r="AU139" s="1"/>
      <c r="AV139" s="2"/>
      <c r="AW139" s="2"/>
      <c r="AX139" s="2"/>
      <c r="CZ139" s="1"/>
      <c r="DA139" s="2"/>
      <c r="DB139" s="2"/>
      <c r="DC139" s="2"/>
    </row>
    <row r="140" spans="1:107" ht="12.75">
      <c r="A140" s="1"/>
      <c r="B140" s="2"/>
      <c r="D140" s="1"/>
      <c r="E140" s="65"/>
      <c r="F140" s="16"/>
      <c r="G140" s="16"/>
      <c r="H140" s="16"/>
      <c r="I140" s="4"/>
      <c r="J140" s="4"/>
      <c r="K140" s="5"/>
      <c r="L140" s="5"/>
      <c r="M140" s="5"/>
      <c r="N140" s="5"/>
      <c r="O140" s="5"/>
      <c r="P140" s="5"/>
      <c r="Q140" s="5"/>
      <c r="R140" s="4"/>
      <c r="S140" s="4"/>
      <c r="T140" s="4"/>
      <c r="V140" s="121"/>
      <c r="W140" s="121"/>
      <c r="X140" s="121"/>
      <c r="Y140" s="121"/>
      <c r="Z140" s="5"/>
      <c r="AA140" s="5"/>
      <c r="AB140" s="5"/>
      <c r="AC140" s="122"/>
      <c r="AD140" s="5"/>
      <c r="AF140" s="4"/>
      <c r="AG140" s="4"/>
      <c r="AH140" s="4"/>
      <c r="AK140" s="3"/>
      <c r="AL140" s="3"/>
      <c r="AO140" s="5"/>
      <c r="AP140" s="5"/>
      <c r="AQ140" s="5"/>
      <c r="AR140" s="5"/>
      <c r="AS140" s="5"/>
      <c r="AU140" s="1"/>
      <c r="AV140" s="2"/>
      <c r="AW140" s="2"/>
      <c r="AX140" s="2"/>
      <c r="CZ140" s="1"/>
      <c r="DA140" s="2"/>
      <c r="DB140" s="2"/>
      <c r="DC140" s="2"/>
    </row>
    <row r="141" spans="1:107" ht="12.75">
      <c r="A141" s="1"/>
      <c r="B141" s="2"/>
      <c r="D141" s="1"/>
      <c r="E141" s="4"/>
      <c r="F141" s="16"/>
      <c r="G141" s="16"/>
      <c r="H141" s="16"/>
      <c r="I141" s="4"/>
      <c r="J141" s="4"/>
      <c r="K141" s="5"/>
      <c r="L141" s="5"/>
      <c r="M141" s="5"/>
      <c r="N141" s="5"/>
      <c r="O141" s="5"/>
      <c r="P141" s="5"/>
      <c r="Q141" s="5"/>
      <c r="R141" s="4"/>
      <c r="S141" s="4"/>
      <c r="T141" s="4"/>
      <c r="V141" s="121"/>
      <c r="W141" s="121"/>
      <c r="X141" s="121"/>
      <c r="Y141" s="121"/>
      <c r="Z141" s="5"/>
      <c r="AA141" s="5"/>
      <c r="AB141" s="5"/>
      <c r="AD141" s="5"/>
      <c r="AF141" s="4"/>
      <c r="AG141" s="4"/>
      <c r="AH141" s="4"/>
      <c r="AK141" s="3"/>
      <c r="AL141" s="3"/>
      <c r="AO141" s="5"/>
      <c r="AP141" s="5"/>
      <c r="AQ141" s="5"/>
      <c r="AR141" s="5"/>
      <c r="AS141" s="5"/>
      <c r="AU141" s="1"/>
      <c r="AV141" s="2"/>
      <c r="AW141" s="2"/>
      <c r="AX141" s="2"/>
      <c r="CZ141" s="1"/>
      <c r="DA141" s="2"/>
      <c r="DB141" s="2"/>
      <c r="DC141" s="2"/>
    </row>
    <row r="142" spans="1:107" ht="12.75">
      <c r="A142" s="1"/>
      <c r="B142" s="2"/>
      <c r="D142" s="1"/>
      <c r="E142" s="4"/>
      <c r="F142" s="16"/>
      <c r="G142" s="16"/>
      <c r="H142" s="16"/>
      <c r="I142" s="4"/>
      <c r="J142" s="4"/>
      <c r="K142" s="5"/>
      <c r="L142" s="5"/>
      <c r="M142" s="5"/>
      <c r="N142" s="5"/>
      <c r="O142" s="5"/>
      <c r="P142" s="5"/>
      <c r="Q142" s="5"/>
      <c r="R142" s="4"/>
      <c r="S142" s="4"/>
      <c r="T142" s="4"/>
      <c r="V142" s="121"/>
      <c r="W142" s="121"/>
      <c r="X142" s="121"/>
      <c r="Y142" s="121"/>
      <c r="Z142" s="5"/>
      <c r="AA142" s="5"/>
      <c r="AB142" s="5"/>
      <c r="AD142" s="5"/>
      <c r="AF142" s="4"/>
      <c r="AG142" s="4"/>
      <c r="AH142" s="4"/>
      <c r="AK142" s="3"/>
      <c r="AL142" s="3"/>
      <c r="AO142" s="5"/>
      <c r="AP142" s="5"/>
      <c r="AQ142" s="5"/>
      <c r="AR142" s="5"/>
      <c r="AS142" s="5"/>
      <c r="AU142" s="1"/>
      <c r="AV142" s="2"/>
      <c r="AW142" s="2"/>
      <c r="AX142" s="2"/>
      <c r="CZ142" s="1"/>
      <c r="DA142" s="2"/>
      <c r="DB142" s="2"/>
      <c r="DC142" s="2"/>
    </row>
    <row r="143" spans="1:107" ht="12.75">
      <c r="A143" s="1"/>
      <c r="B143" s="2"/>
      <c r="D143" s="1"/>
      <c r="E143" s="4"/>
      <c r="F143" s="16"/>
      <c r="G143" s="16"/>
      <c r="H143" s="16"/>
      <c r="I143" s="4"/>
      <c r="J143" s="4"/>
      <c r="K143" s="5"/>
      <c r="L143" s="5"/>
      <c r="M143" s="5"/>
      <c r="N143" s="5"/>
      <c r="O143" s="5"/>
      <c r="P143" s="5"/>
      <c r="Q143" s="5"/>
      <c r="R143" s="4"/>
      <c r="S143" s="4"/>
      <c r="T143" s="4"/>
      <c r="V143" s="121"/>
      <c r="W143" s="121"/>
      <c r="X143" s="121"/>
      <c r="Y143" s="121"/>
      <c r="Z143" s="5"/>
      <c r="AA143" s="5"/>
      <c r="AB143" s="5"/>
      <c r="AD143" s="5"/>
      <c r="AF143" s="4"/>
      <c r="AG143" s="4"/>
      <c r="AH143" s="4"/>
      <c r="AK143" s="3"/>
      <c r="AL143" s="3"/>
      <c r="AO143" s="5"/>
      <c r="AP143" s="5"/>
      <c r="AQ143" s="5"/>
      <c r="AR143" s="5"/>
      <c r="AS143" s="5"/>
      <c r="AU143" s="1"/>
      <c r="AV143" s="2"/>
      <c r="AW143" s="2"/>
      <c r="AX143" s="2"/>
      <c r="CZ143" s="1"/>
      <c r="DA143" s="2"/>
      <c r="DB143" s="2"/>
      <c r="DC143" s="2"/>
    </row>
    <row r="144" spans="1:107" ht="12.75">
      <c r="A144" s="1"/>
      <c r="B144" s="2"/>
      <c r="D144" s="1"/>
      <c r="E144" s="4"/>
      <c r="F144" s="16"/>
      <c r="G144" s="16"/>
      <c r="H144" s="16"/>
      <c r="I144" s="4"/>
      <c r="K144" s="5"/>
      <c r="L144" s="5"/>
      <c r="M144" s="5"/>
      <c r="N144" s="5"/>
      <c r="O144" s="5"/>
      <c r="P144" s="5"/>
      <c r="Q144" s="5"/>
      <c r="R144" s="4"/>
      <c r="S144" s="4"/>
      <c r="T144" s="4"/>
      <c r="V144" s="121"/>
      <c r="W144" s="121"/>
      <c r="X144" s="121"/>
      <c r="Y144" s="121"/>
      <c r="Z144" s="5"/>
      <c r="AA144" s="5"/>
      <c r="AB144" s="5"/>
      <c r="AD144" s="5"/>
      <c r="AF144" s="4"/>
      <c r="AG144" s="4"/>
      <c r="AH144" s="4"/>
      <c r="AK144" s="3"/>
      <c r="AL144" s="3"/>
      <c r="AO144" s="5"/>
      <c r="AP144" s="5"/>
      <c r="AQ144" s="5"/>
      <c r="AR144" s="5"/>
      <c r="AS144" s="5"/>
      <c r="AU144" s="1"/>
      <c r="AV144" s="2"/>
      <c r="AW144" s="2"/>
      <c r="AX144" s="2"/>
      <c r="CZ144" s="1"/>
      <c r="DA144" s="2"/>
      <c r="DB144" s="2"/>
      <c r="DC144" s="2"/>
    </row>
    <row r="145" spans="1:107" ht="12.75">
      <c r="A145" s="1"/>
      <c r="B145" s="2"/>
      <c r="D145" s="1"/>
      <c r="E145" s="4"/>
      <c r="F145" s="16"/>
      <c r="G145" s="16"/>
      <c r="H145" s="16"/>
      <c r="I145" s="4"/>
      <c r="K145" s="5"/>
      <c r="L145" s="5"/>
      <c r="M145" s="5"/>
      <c r="N145" s="5"/>
      <c r="O145" s="5"/>
      <c r="P145" s="5"/>
      <c r="Q145" s="5"/>
      <c r="R145" s="4"/>
      <c r="S145" s="4"/>
      <c r="T145" s="4"/>
      <c r="V145" s="121"/>
      <c r="W145" s="121"/>
      <c r="X145" s="121"/>
      <c r="Y145" s="121"/>
      <c r="Z145" s="5"/>
      <c r="AA145" s="5"/>
      <c r="AB145" s="5"/>
      <c r="AD145" s="5"/>
      <c r="AF145" s="4"/>
      <c r="AG145" s="4"/>
      <c r="AH145" s="4"/>
      <c r="AK145" s="3"/>
      <c r="AL145" s="3"/>
      <c r="AO145" s="5"/>
      <c r="AP145" s="5"/>
      <c r="AQ145" s="5"/>
      <c r="AR145" s="5"/>
      <c r="AS145" s="5"/>
      <c r="AU145" s="1"/>
      <c r="AV145" s="2"/>
      <c r="AW145" s="2"/>
      <c r="AX145" s="2"/>
      <c r="CZ145" s="1"/>
      <c r="DA145" s="2"/>
      <c r="DB145" s="2"/>
      <c r="DC145" s="2"/>
    </row>
    <row r="146" spans="1:107" ht="12.75">
      <c r="A146" s="1"/>
      <c r="B146" s="2"/>
      <c r="D146" s="1"/>
      <c r="E146" s="4"/>
      <c r="F146" s="16"/>
      <c r="G146" s="16"/>
      <c r="H146" s="16"/>
      <c r="I146" s="4"/>
      <c r="K146" s="5"/>
      <c r="L146" s="5"/>
      <c r="M146" s="5"/>
      <c r="N146" s="5"/>
      <c r="O146" s="5"/>
      <c r="P146" s="5"/>
      <c r="Q146" s="5"/>
      <c r="R146" s="4"/>
      <c r="S146" s="4"/>
      <c r="T146" s="4"/>
      <c r="V146" s="121"/>
      <c r="W146" s="121"/>
      <c r="X146" s="121"/>
      <c r="Y146" s="121"/>
      <c r="Z146" s="5"/>
      <c r="AA146" s="5"/>
      <c r="AB146" s="5"/>
      <c r="AD146" s="5"/>
      <c r="AF146" s="4"/>
      <c r="AG146" s="4"/>
      <c r="AH146" s="4"/>
      <c r="AK146" s="3"/>
      <c r="AL146" s="3"/>
      <c r="AO146" s="5"/>
      <c r="AP146" s="5"/>
      <c r="AQ146" s="5"/>
      <c r="AR146" s="5"/>
      <c r="AS146" s="5"/>
      <c r="AU146" s="1"/>
      <c r="AV146" s="2"/>
      <c r="AW146" s="2"/>
      <c r="AX146" s="2"/>
      <c r="CZ146" s="1"/>
      <c r="DA146" s="2"/>
      <c r="DB146" s="2"/>
      <c r="DC146" s="2"/>
    </row>
    <row r="147" spans="1:107" ht="12.75">
      <c r="A147" s="1"/>
      <c r="B147" s="2"/>
      <c r="D147" s="1"/>
      <c r="E147" s="4"/>
      <c r="F147" s="16"/>
      <c r="G147" s="16"/>
      <c r="H147" s="16"/>
      <c r="I147" s="4"/>
      <c r="K147" s="5"/>
      <c r="L147" s="5"/>
      <c r="M147" s="5"/>
      <c r="N147" s="5"/>
      <c r="O147" s="5"/>
      <c r="P147" s="5"/>
      <c r="Q147" s="5"/>
      <c r="R147" s="4"/>
      <c r="S147" s="4"/>
      <c r="T147" s="4"/>
      <c r="V147" s="121"/>
      <c r="W147" s="121"/>
      <c r="X147" s="121"/>
      <c r="Y147" s="121"/>
      <c r="Z147" s="5"/>
      <c r="AA147" s="5"/>
      <c r="AB147" s="5"/>
      <c r="AD147" s="5"/>
      <c r="AF147" s="4"/>
      <c r="AG147" s="4"/>
      <c r="AH147" s="4"/>
      <c r="AK147" s="3"/>
      <c r="AL147" s="3"/>
      <c r="AO147" s="5"/>
      <c r="AP147" s="5"/>
      <c r="AQ147" s="5"/>
      <c r="AR147" s="5"/>
      <c r="AS147" s="5"/>
      <c r="AU147" s="1"/>
      <c r="AV147" s="2"/>
      <c r="AW147" s="2"/>
      <c r="AX147" s="2"/>
      <c r="CZ147" s="1"/>
      <c r="DA147" s="2"/>
      <c r="DB147" s="2"/>
      <c r="DC147" s="2"/>
    </row>
    <row r="148" spans="1:107" ht="12.75">
      <c r="A148" s="1"/>
      <c r="B148" s="2"/>
      <c r="D148" s="1"/>
      <c r="E148" s="4"/>
      <c r="F148" s="16"/>
      <c r="G148" s="16"/>
      <c r="H148" s="16"/>
      <c r="I148" s="4"/>
      <c r="K148" s="5"/>
      <c r="L148" s="5"/>
      <c r="M148" s="5"/>
      <c r="N148" s="5"/>
      <c r="O148" s="5"/>
      <c r="P148" s="5"/>
      <c r="Q148" s="5"/>
      <c r="R148" s="4"/>
      <c r="S148" s="4"/>
      <c r="T148" s="4"/>
      <c r="V148" s="121"/>
      <c r="W148" s="121"/>
      <c r="X148" s="121"/>
      <c r="Y148" s="121"/>
      <c r="Z148" s="5"/>
      <c r="AA148" s="5"/>
      <c r="AB148" s="5"/>
      <c r="AD148" s="5"/>
      <c r="AF148" s="4"/>
      <c r="AG148" s="4"/>
      <c r="AH148" s="4"/>
      <c r="AK148" s="3"/>
      <c r="AL148" s="3"/>
      <c r="AO148" s="5"/>
      <c r="AP148" s="5"/>
      <c r="AQ148" s="5"/>
      <c r="AR148" s="5"/>
      <c r="AS148" s="5"/>
      <c r="AU148" s="1"/>
      <c r="AV148" s="2"/>
      <c r="AW148" s="2"/>
      <c r="AX148" s="2"/>
      <c r="CZ148" s="1"/>
      <c r="DA148" s="2"/>
      <c r="DB148" s="2"/>
      <c r="DC148" s="2"/>
    </row>
    <row r="149" spans="1:107" ht="12.75">
      <c r="A149" s="1"/>
      <c r="B149" s="2"/>
      <c r="D149" s="1"/>
      <c r="E149" s="4"/>
      <c r="F149" s="16"/>
      <c r="G149" s="16"/>
      <c r="H149" s="16"/>
      <c r="I149" s="4"/>
      <c r="K149" s="5"/>
      <c r="L149" s="5"/>
      <c r="M149" s="5"/>
      <c r="N149" s="5"/>
      <c r="O149" s="5"/>
      <c r="P149" s="5"/>
      <c r="Q149" s="5"/>
      <c r="R149" s="4"/>
      <c r="S149" s="4"/>
      <c r="T149" s="4"/>
      <c r="V149" s="121"/>
      <c r="W149" s="121"/>
      <c r="X149" s="121"/>
      <c r="Y149" s="121"/>
      <c r="Z149" s="5"/>
      <c r="AA149" s="5"/>
      <c r="AB149" s="5"/>
      <c r="AD149" s="5"/>
      <c r="AF149" s="4"/>
      <c r="AG149" s="4"/>
      <c r="AH149" s="4"/>
      <c r="AK149" s="3"/>
      <c r="AL149" s="3"/>
      <c r="AO149" s="5"/>
      <c r="AP149" s="5"/>
      <c r="AQ149" s="5"/>
      <c r="AR149" s="5"/>
      <c r="AS149" s="5"/>
      <c r="AU149" s="1"/>
      <c r="AV149" s="2"/>
      <c r="AW149" s="2"/>
      <c r="AX149" s="2"/>
      <c r="CZ149" s="1"/>
      <c r="DA149" s="2"/>
      <c r="DB149" s="2"/>
      <c r="DC149" s="2"/>
    </row>
    <row r="150" spans="1:107" ht="12.75">
      <c r="A150" s="1"/>
      <c r="B150" s="2"/>
      <c r="D150" s="1"/>
      <c r="E150" s="4"/>
      <c r="F150" s="16"/>
      <c r="G150" s="16"/>
      <c r="H150" s="16"/>
      <c r="I150" s="4"/>
      <c r="K150" s="5"/>
      <c r="L150" s="5"/>
      <c r="M150" s="5"/>
      <c r="N150" s="5"/>
      <c r="O150" s="5"/>
      <c r="P150" s="5"/>
      <c r="Q150" s="5"/>
      <c r="R150" s="4"/>
      <c r="S150" s="4"/>
      <c r="T150" s="4"/>
      <c r="V150" s="121"/>
      <c r="W150" s="121"/>
      <c r="X150" s="121"/>
      <c r="Y150" s="121"/>
      <c r="Z150" s="5"/>
      <c r="AA150" s="5"/>
      <c r="AB150" s="5"/>
      <c r="AD150" s="5"/>
      <c r="AF150" s="4"/>
      <c r="AG150" s="4"/>
      <c r="AH150" s="4"/>
      <c r="AK150" s="3"/>
      <c r="AL150" s="3"/>
      <c r="AO150" s="5"/>
      <c r="AP150" s="5"/>
      <c r="AQ150" s="5"/>
      <c r="AR150" s="5"/>
      <c r="AS150" s="5"/>
      <c r="AU150" s="1"/>
      <c r="AV150" s="2"/>
      <c r="AW150" s="2"/>
      <c r="AX150" s="2"/>
      <c r="CZ150" s="1"/>
      <c r="DA150" s="2"/>
      <c r="DB150" s="2"/>
      <c r="DC150" s="2"/>
    </row>
    <row r="151" spans="1:107" ht="12.75">
      <c r="A151" s="1"/>
      <c r="B151" s="2"/>
      <c r="D151" s="1"/>
      <c r="E151" s="4"/>
      <c r="F151" s="16"/>
      <c r="G151" s="16"/>
      <c r="H151" s="16"/>
      <c r="I151" s="4"/>
      <c r="K151" s="5"/>
      <c r="L151" s="5"/>
      <c r="M151" s="5"/>
      <c r="N151" s="5"/>
      <c r="O151" s="5"/>
      <c r="P151" s="5"/>
      <c r="Q151" s="5"/>
      <c r="R151" s="4"/>
      <c r="S151" s="4"/>
      <c r="T151" s="4"/>
      <c r="V151" s="121"/>
      <c r="W151" s="121"/>
      <c r="X151" s="121"/>
      <c r="Y151" s="121"/>
      <c r="Z151" s="5"/>
      <c r="AA151" s="5"/>
      <c r="AB151" s="5"/>
      <c r="AD151" s="5"/>
      <c r="AF151" s="4"/>
      <c r="AG151" s="4"/>
      <c r="AH151" s="4"/>
      <c r="AK151" s="3"/>
      <c r="AL151" s="3"/>
      <c r="AO151" s="5"/>
      <c r="AP151" s="5"/>
      <c r="AQ151" s="5"/>
      <c r="AR151" s="5"/>
      <c r="AS151" s="5"/>
      <c r="AU151" s="1"/>
      <c r="AV151" s="2"/>
      <c r="AW151" s="2"/>
      <c r="AX151" s="2"/>
      <c r="CZ151" s="1"/>
      <c r="DA151" s="2"/>
      <c r="DB151" s="2"/>
      <c r="DC151" s="2"/>
    </row>
    <row r="152" spans="1:107" ht="12.75">
      <c r="A152" s="1"/>
      <c r="B152" s="2"/>
      <c r="D152" s="1"/>
      <c r="E152" s="4"/>
      <c r="F152" s="16"/>
      <c r="G152" s="16"/>
      <c r="H152" s="16"/>
      <c r="I152" s="4"/>
      <c r="K152" s="5"/>
      <c r="L152" s="5"/>
      <c r="M152" s="5"/>
      <c r="N152" s="5"/>
      <c r="O152" s="5"/>
      <c r="P152" s="5"/>
      <c r="Q152" s="5"/>
      <c r="R152" s="4"/>
      <c r="S152" s="4"/>
      <c r="T152" s="4"/>
      <c r="V152" s="121"/>
      <c r="W152" s="121"/>
      <c r="X152" s="121"/>
      <c r="Y152" s="121"/>
      <c r="Z152" s="5"/>
      <c r="AA152" s="5"/>
      <c r="AB152" s="5"/>
      <c r="AD152" s="5"/>
      <c r="AF152" s="4"/>
      <c r="AG152" s="4"/>
      <c r="AH152" s="4"/>
      <c r="AK152" s="3"/>
      <c r="AL152" s="3"/>
      <c r="AO152" s="5"/>
      <c r="AP152" s="5"/>
      <c r="AQ152" s="5"/>
      <c r="AR152" s="5"/>
      <c r="AS152" s="5"/>
      <c r="AU152" s="1"/>
      <c r="AV152" s="2"/>
      <c r="AW152" s="2"/>
      <c r="AX152" s="2"/>
      <c r="CZ152" s="1"/>
      <c r="DA152" s="2"/>
      <c r="DB152" s="2"/>
      <c r="DC152" s="2"/>
    </row>
    <row r="153" spans="1:107" ht="12.75">
      <c r="A153" s="1"/>
      <c r="B153" s="2"/>
      <c r="D153" s="1"/>
      <c r="E153" s="4"/>
      <c r="F153" s="16"/>
      <c r="G153" s="16"/>
      <c r="H153" s="16"/>
      <c r="I153" s="4"/>
      <c r="K153" s="5"/>
      <c r="L153" s="5"/>
      <c r="M153" s="5"/>
      <c r="N153" s="5"/>
      <c r="O153" s="5"/>
      <c r="P153" s="5"/>
      <c r="Q153" s="5"/>
      <c r="R153" s="4"/>
      <c r="S153" s="4"/>
      <c r="T153" s="4"/>
      <c r="V153" s="121"/>
      <c r="W153" s="121"/>
      <c r="X153" s="121"/>
      <c r="Y153" s="121"/>
      <c r="Z153" s="5"/>
      <c r="AA153" s="5"/>
      <c r="AB153" s="5"/>
      <c r="AD153" s="5"/>
      <c r="AF153" s="4"/>
      <c r="AG153" s="4"/>
      <c r="AH153" s="4"/>
      <c r="AK153" s="3"/>
      <c r="AL153" s="3"/>
      <c r="AO153" s="5"/>
      <c r="AP153" s="5"/>
      <c r="AQ153" s="5"/>
      <c r="AR153" s="5"/>
      <c r="AS153" s="5"/>
      <c r="AU153" s="1"/>
      <c r="AV153" s="1"/>
      <c r="AW153" s="1"/>
      <c r="AX153" s="1"/>
      <c r="CZ153" s="1"/>
      <c r="DA153" s="2"/>
      <c r="DB153" s="2"/>
      <c r="DC153" s="2"/>
    </row>
    <row r="154" spans="1:107" ht="12.75">
      <c r="A154" s="1"/>
      <c r="B154" s="2"/>
      <c r="D154" s="1"/>
      <c r="E154" s="4"/>
      <c r="F154" s="16"/>
      <c r="G154" s="16"/>
      <c r="H154" s="16"/>
      <c r="I154" s="4"/>
      <c r="K154" s="5"/>
      <c r="L154" s="5"/>
      <c r="M154" s="5"/>
      <c r="N154" s="5"/>
      <c r="O154" s="5"/>
      <c r="P154" s="5"/>
      <c r="Q154" s="5"/>
      <c r="R154" s="4"/>
      <c r="S154" s="4"/>
      <c r="T154" s="4"/>
      <c r="V154" s="121"/>
      <c r="W154" s="121"/>
      <c r="X154" s="121"/>
      <c r="Y154" s="121"/>
      <c r="Z154" s="5"/>
      <c r="AA154" s="5"/>
      <c r="AB154" s="5"/>
      <c r="AD154" s="5"/>
      <c r="AF154" s="4"/>
      <c r="AG154" s="4"/>
      <c r="AH154" s="4"/>
      <c r="AK154" s="3"/>
      <c r="AL154" s="3"/>
      <c r="AO154" s="5"/>
      <c r="AP154" s="5"/>
      <c r="AQ154" s="5"/>
      <c r="AR154" s="5"/>
      <c r="AS154" s="5"/>
      <c r="AU154" s="9"/>
      <c r="AV154" s="2"/>
      <c r="AW154" s="2"/>
      <c r="AX154" s="2"/>
      <c r="CZ154" s="1"/>
      <c r="DA154" s="2"/>
      <c r="DB154" s="2"/>
      <c r="DC154" s="2"/>
    </row>
    <row r="155" spans="1:107" ht="12.75">
      <c r="A155" s="1"/>
      <c r="B155" s="2"/>
      <c r="D155" s="1"/>
      <c r="E155" s="4"/>
      <c r="F155" s="16"/>
      <c r="G155" s="16"/>
      <c r="H155" s="16"/>
      <c r="I155" s="4"/>
      <c r="K155" s="5"/>
      <c r="L155" s="5"/>
      <c r="M155" s="5"/>
      <c r="N155" s="5"/>
      <c r="O155" s="5"/>
      <c r="P155" s="5"/>
      <c r="Q155" s="5"/>
      <c r="R155" s="4"/>
      <c r="S155" s="4"/>
      <c r="T155" s="4"/>
      <c r="V155" s="121"/>
      <c r="W155" s="121"/>
      <c r="X155" s="121"/>
      <c r="Y155" s="121"/>
      <c r="Z155" s="5"/>
      <c r="AA155" s="5"/>
      <c r="AB155" s="5"/>
      <c r="AD155" s="5"/>
      <c r="AF155" s="4"/>
      <c r="AG155" s="4"/>
      <c r="AH155" s="4"/>
      <c r="AK155" s="3"/>
      <c r="AL155" s="3"/>
      <c r="AO155" s="5"/>
      <c r="AP155" s="5"/>
      <c r="AQ155" s="5"/>
      <c r="AR155" s="5"/>
      <c r="AS155" s="5"/>
      <c r="CZ155" s="1"/>
      <c r="DA155" s="2"/>
      <c r="DB155" s="2"/>
      <c r="DC155" s="2"/>
    </row>
    <row r="156" spans="1:107" ht="12.75">
      <c r="A156" s="1"/>
      <c r="B156" s="2"/>
      <c r="D156" s="1"/>
      <c r="E156" s="4"/>
      <c r="F156" s="16"/>
      <c r="G156" s="16"/>
      <c r="H156" s="16"/>
      <c r="I156" s="33"/>
      <c r="K156" s="5"/>
      <c r="L156" s="5"/>
      <c r="M156" s="5"/>
      <c r="N156" s="5"/>
      <c r="O156" s="5"/>
      <c r="P156" s="5"/>
      <c r="Q156" s="5"/>
      <c r="R156" s="4"/>
      <c r="S156" s="4"/>
      <c r="T156" s="4"/>
      <c r="V156" s="121"/>
      <c r="W156" s="121"/>
      <c r="X156" s="121"/>
      <c r="Y156" s="121"/>
      <c r="Z156" s="5"/>
      <c r="AA156" s="5"/>
      <c r="AB156" s="5"/>
      <c r="AD156" s="5"/>
      <c r="AF156" s="4"/>
      <c r="AG156" s="4"/>
      <c r="AH156" s="4"/>
      <c r="AK156" s="3"/>
      <c r="AL156" s="3"/>
      <c r="AO156" s="5"/>
      <c r="AP156" s="5"/>
      <c r="AQ156" s="5"/>
      <c r="AR156" s="5"/>
      <c r="AS156" s="5"/>
      <c r="CZ156" s="1"/>
      <c r="DA156" s="2"/>
      <c r="DB156" s="2"/>
      <c r="DC156" s="2"/>
    </row>
    <row r="157" spans="1:107" ht="12.75">
      <c r="A157" s="1"/>
      <c r="B157" s="1"/>
      <c r="D157" s="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  <c r="P157" s="1"/>
      <c r="Q157" s="1"/>
      <c r="AF157" s="4"/>
      <c r="AG157" s="4"/>
      <c r="AH157" s="4"/>
      <c r="AO157" s="4"/>
      <c r="AP157" s="4"/>
      <c r="AQ157" s="4"/>
      <c r="AR157" s="4"/>
      <c r="AS157" s="5"/>
      <c r="CZ157" s="1"/>
      <c r="DA157" s="1"/>
      <c r="DB157" s="1"/>
      <c r="DC157" s="1"/>
    </row>
    <row r="158" spans="1:107" ht="12.75">
      <c r="A158" s="9"/>
      <c r="B158" s="2"/>
      <c r="D158" s="9"/>
      <c r="E158" s="9"/>
      <c r="F158" s="4"/>
      <c r="G158" s="4"/>
      <c r="H158" s="4"/>
      <c r="N158" s="1"/>
      <c r="O158" s="5"/>
      <c r="P158" s="5"/>
      <c r="Q158" s="5"/>
      <c r="AD158" s="5"/>
      <c r="AF158" s="4"/>
      <c r="AG158" s="4"/>
      <c r="AH158" s="4"/>
      <c r="AS158" s="5"/>
      <c r="CZ158" s="9"/>
      <c r="DA158" s="2"/>
      <c r="DB158" s="2"/>
      <c r="DC158" s="2"/>
    </row>
    <row r="159" spans="16:50" ht="12.75">
      <c r="P159" s="5"/>
      <c r="Q159" s="5"/>
      <c r="AU159" s="142"/>
      <c r="AV159" s="142"/>
      <c r="AW159" s="142"/>
      <c r="AX159" s="142"/>
    </row>
    <row r="160" spans="7:50" ht="12.75">
      <c r="G160" s="4"/>
      <c r="H160" s="4"/>
      <c r="I160" s="4"/>
      <c r="J160" s="4"/>
      <c r="K160" s="4"/>
      <c r="L160" s="4"/>
      <c r="M160" s="4"/>
      <c r="N160" s="4"/>
      <c r="O160" s="85"/>
      <c r="P160" s="84"/>
      <c r="Q160" s="61"/>
      <c r="AF160" s="4"/>
      <c r="AG160" s="4"/>
      <c r="AH160" s="4"/>
      <c r="AO160" s="4"/>
      <c r="AP160" s="4"/>
      <c r="AQ160" s="4"/>
      <c r="AR160" s="4"/>
      <c r="AS160" s="85"/>
      <c r="AU160" s="9"/>
      <c r="AV160" s="9"/>
      <c r="AW160" s="9"/>
      <c r="AX160" s="9"/>
    </row>
    <row r="161" spans="6:50" ht="12.75">
      <c r="F161" s="4"/>
      <c r="G161" s="4"/>
      <c r="H161" s="4"/>
      <c r="I161" s="4"/>
      <c r="J161" s="4"/>
      <c r="K161" s="4"/>
      <c r="L161" s="4"/>
      <c r="M161" s="4"/>
      <c r="N161" s="4"/>
      <c r="O161" s="85"/>
      <c r="P161" s="84"/>
      <c r="Q161" s="61"/>
      <c r="AF161" s="4"/>
      <c r="AG161" s="4"/>
      <c r="AH161" s="4"/>
      <c r="AO161" s="4"/>
      <c r="AP161" s="4"/>
      <c r="AQ161" s="4"/>
      <c r="AR161" s="4"/>
      <c r="AS161" s="85"/>
      <c r="AU161" s="1"/>
      <c r="AV161" s="1"/>
      <c r="AW161" s="1"/>
      <c r="AX161" s="1"/>
    </row>
    <row r="162" spans="1:107" ht="12.75">
      <c r="A162" s="140"/>
      <c r="B162" s="140"/>
      <c r="O162" s="85"/>
      <c r="P162" s="84"/>
      <c r="Q162" s="84"/>
      <c r="AU162" s="1"/>
      <c r="AV162" s="2"/>
      <c r="AW162" s="2"/>
      <c r="AX162" s="2"/>
      <c r="CZ162" s="140"/>
      <c r="DA162" s="140"/>
      <c r="DB162" s="140"/>
      <c r="DC162" s="140"/>
    </row>
    <row r="163" spans="1:107" ht="18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36"/>
      <c r="R163" s="36"/>
      <c r="S163" s="36"/>
      <c r="AF163" s="144"/>
      <c r="AG163" s="144"/>
      <c r="AH163" s="144"/>
      <c r="AJ163" s="144"/>
      <c r="AK163" s="144"/>
      <c r="AL163" s="144"/>
      <c r="AU163" s="1"/>
      <c r="AV163" s="2"/>
      <c r="AW163" s="2"/>
      <c r="AX163" s="2"/>
      <c r="CZ163" s="7"/>
      <c r="DA163" s="7"/>
      <c r="DB163" s="7"/>
      <c r="DC163" s="7"/>
    </row>
    <row r="164" spans="1:107" ht="12.75">
      <c r="A164" s="142"/>
      <c r="B164" s="142"/>
      <c r="E164" s="8"/>
      <c r="F164" s="10"/>
      <c r="G164" s="10"/>
      <c r="H164" s="10"/>
      <c r="I164" s="10"/>
      <c r="K164" s="10"/>
      <c r="L164" s="10"/>
      <c r="M164" s="10"/>
      <c r="N164" s="10"/>
      <c r="O164" s="10"/>
      <c r="P164" s="10"/>
      <c r="Q164" s="10"/>
      <c r="R164" s="142"/>
      <c r="S164" s="142"/>
      <c r="T164" s="142"/>
      <c r="V164" s="142"/>
      <c r="W164" s="142"/>
      <c r="X164" s="142"/>
      <c r="Y164" s="9"/>
      <c r="Z164" s="142"/>
      <c r="AA164" s="142"/>
      <c r="AB164" s="142"/>
      <c r="AC164" s="9"/>
      <c r="AD164" s="10"/>
      <c r="AF164" s="10"/>
      <c r="AG164" s="10"/>
      <c r="AH164" s="10"/>
      <c r="AJ164" s="10"/>
      <c r="AK164" s="10"/>
      <c r="AL164" s="10"/>
      <c r="AO164" s="10"/>
      <c r="AP164" s="10"/>
      <c r="AQ164" s="10"/>
      <c r="AR164" s="10"/>
      <c r="AS164" s="10"/>
      <c r="AU164" s="1"/>
      <c r="AV164" s="2"/>
      <c r="AW164" s="2"/>
      <c r="AX164" s="2"/>
      <c r="CZ164" s="142"/>
      <c r="DA164" s="142"/>
      <c r="DB164" s="142"/>
      <c r="DC164" s="142"/>
    </row>
    <row r="165" spans="1:107" ht="12.75">
      <c r="A165" s="9"/>
      <c r="B165" s="9"/>
      <c r="D165" s="9"/>
      <c r="E165" s="12"/>
      <c r="F165" s="10"/>
      <c r="G165" s="10"/>
      <c r="H165" s="10"/>
      <c r="I165" s="10"/>
      <c r="K165" s="10"/>
      <c r="L165" s="10"/>
      <c r="M165" s="10"/>
      <c r="N165" s="10"/>
      <c r="O165" s="10"/>
      <c r="P165" s="10"/>
      <c r="Q165" s="10"/>
      <c r="R165" s="142"/>
      <c r="S165" s="142"/>
      <c r="T165" s="142"/>
      <c r="V165" s="142"/>
      <c r="W165" s="142"/>
      <c r="X165" s="142"/>
      <c r="Y165" s="9"/>
      <c r="Z165" s="142"/>
      <c r="AA165" s="142"/>
      <c r="AB165" s="142"/>
      <c r="AC165" s="9"/>
      <c r="AD165" s="12"/>
      <c r="AF165" s="10"/>
      <c r="AG165" s="10"/>
      <c r="AH165" s="10"/>
      <c r="AJ165" s="10"/>
      <c r="AK165" s="10"/>
      <c r="AL165" s="10"/>
      <c r="AO165" s="10"/>
      <c r="AP165" s="10"/>
      <c r="AQ165" s="10"/>
      <c r="AR165" s="10"/>
      <c r="AS165" s="10"/>
      <c r="AU165" s="1"/>
      <c r="AV165" s="2"/>
      <c r="AW165" s="2"/>
      <c r="AX165" s="2"/>
      <c r="CZ165" s="9"/>
      <c r="DA165" s="9"/>
      <c r="DB165" s="9"/>
      <c r="DC165" s="9"/>
    </row>
    <row r="166" spans="1:107" ht="12.75">
      <c r="A166" s="1"/>
      <c r="B166" s="1"/>
      <c r="D166" s="1"/>
      <c r="E166" s="13"/>
      <c r="F166" s="37"/>
      <c r="G166" s="37"/>
      <c r="H166" s="37"/>
      <c r="I166" s="37"/>
      <c r="K166" s="37"/>
      <c r="L166" s="37"/>
      <c r="M166" s="37"/>
      <c r="N166" s="37"/>
      <c r="O166" s="37"/>
      <c r="P166" s="37"/>
      <c r="Q166" s="37"/>
      <c r="R166" s="13"/>
      <c r="S166" s="13"/>
      <c r="T166" s="13"/>
      <c r="V166" s="13"/>
      <c r="W166" s="13"/>
      <c r="X166" s="13"/>
      <c r="Y166" s="13"/>
      <c r="Z166" s="13"/>
      <c r="AA166" s="13"/>
      <c r="AB166" s="13"/>
      <c r="AC166" s="13"/>
      <c r="AD166" s="13"/>
      <c r="AF166" s="13"/>
      <c r="AG166" s="13"/>
      <c r="AH166" s="13"/>
      <c r="AJ166" s="13"/>
      <c r="AK166" s="13"/>
      <c r="AL166" s="13"/>
      <c r="AO166" s="37"/>
      <c r="AP166" s="37"/>
      <c r="AQ166" s="37"/>
      <c r="AR166" s="37"/>
      <c r="AS166" s="37"/>
      <c r="AU166" s="1"/>
      <c r="AV166" s="2"/>
      <c r="AW166" s="2"/>
      <c r="AX166" s="2"/>
      <c r="CZ166" s="1"/>
      <c r="DA166" s="1"/>
      <c r="DB166" s="1"/>
      <c r="DC166" s="1"/>
    </row>
    <row r="167" spans="1:107" ht="12.75">
      <c r="A167" s="1"/>
      <c r="B167" s="2"/>
      <c r="D167" s="1"/>
      <c r="E167" s="65"/>
      <c r="F167" s="16"/>
      <c r="G167" s="3"/>
      <c r="H167" s="3"/>
      <c r="K167" s="5"/>
      <c r="L167" s="5"/>
      <c r="M167" s="5"/>
      <c r="N167" s="5"/>
      <c r="O167" s="5"/>
      <c r="P167" s="5"/>
      <c r="Q167" s="5"/>
      <c r="R167" s="4"/>
      <c r="S167" s="4"/>
      <c r="T167" s="4"/>
      <c r="V167" s="121"/>
      <c r="W167" s="121"/>
      <c r="X167" s="121"/>
      <c r="Y167" s="121"/>
      <c r="Z167" s="5"/>
      <c r="AA167" s="5"/>
      <c r="AB167" s="5"/>
      <c r="AC167" s="5"/>
      <c r="AD167" s="5"/>
      <c r="AF167" s="4"/>
      <c r="AG167" s="4"/>
      <c r="AH167" s="4"/>
      <c r="AJ167" s="3"/>
      <c r="AO167" s="5"/>
      <c r="AP167" s="5"/>
      <c r="AQ167" s="5"/>
      <c r="AR167" s="5"/>
      <c r="AS167" s="5"/>
      <c r="AU167" s="1"/>
      <c r="AV167" s="2"/>
      <c r="AW167" s="2"/>
      <c r="AX167" s="2"/>
      <c r="CZ167" s="1"/>
      <c r="DA167" s="2"/>
      <c r="DB167" s="2"/>
      <c r="DC167" s="2"/>
    </row>
    <row r="168" spans="1:107" ht="12.75">
      <c r="A168" s="1"/>
      <c r="B168" s="2"/>
      <c r="D168" s="1"/>
      <c r="E168" s="65"/>
      <c r="F168" s="16"/>
      <c r="G168" s="3"/>
      <c r="H168" s="3"/>
      <c r="K168" s="5"/>
      <c r="L168" s="5"/>
      <c r="M168" s="5"/>
      <c r="N168" s="5"/>
      <c r="O168" s="5"/>
      <c r="P168" s="5"/>
      <c r="Q168" s="5"/>
      <c r="R168" s="4"/>
      <c r="S168" s="4"/>
      <c r="T168" s="4"/>
      <c r="V168" s="121"/>
      <c r="W168" s="121"/>
      <c r="X168" s="121"/>
      <c r="Y168" s="121"/>
      <c r="Z168" s="5"/>
      <c r="AA168" s="5"/>
      <c r="AB168" s="5"/>
      <c r="AD168" s="5"/>
      <c r="AF168" s="4"/>
      <c r="AG168" s="4"/>
      <c r="AH168" s="4"/>
      <c r="AJ168" s="3"/>
      <c r="AO168" s="5"/>
      <c r="AP168" s="5"/>
      <c r="AQ168" s="5"/>
      <c r="AR168" s="5"/>
      <c r="AS168" s="5"/>
      <c r="AU168" s="1"/>
      <c r="AV168" s="2"/>
      <c r="AW168" s="2"/>
      <c r="AX168" s="2"/>
      <c r="CZ168" s="1"/>
      <c r="DA168" s="2"/>
      <c r="DB168" s="2"/>
      <c r="DC168" s="2"/>
    </row>
    <row r="169" spans="1:107" ht="12.75">
      <c r="A169" s="1"/>
      <c r="B169" s="2"/>
      <c r="D169" s="1"/>
      <c r="E169" s="65"/>
      <c r="F169" s="16"/>
      <c r="G169" s="3"/>
      <c r="H169" s="3"/>
      <c r="K169" s="5"/>
      <c r="L169" s="5"/>
      <c r="M169" s="5"/>
      <c r="N169" s="5"/>
      <c r="O169" s="5"/>
      <c r="P169" s="5"/>
      <c r="Q169" s="5"/>
      <c r="R169" s="4"/>
      <c r="S169" s="4"/>
      <c r="T169" s="4"/>
      <c r="V169" s="121"/>
      <c r="W169" s="121"/>
      <c r="X169" s="121"/>
      <c r="Y169" s="121"/>
      <c r="Z169" s="5"/>
      <c r="AA169" s="5"/>
      <c r="AB169" s="5"/>
      <c r="AC169" s="122"/>
      <c r="AD169" s="5"/>
      <c r="AF169" s="4"/>
      <c r="AG169" s="4"/>
      <c r="AH169" s="4"/>
      <c r="AJ169" s="3"/>
      <c r="AO169" s="5"/>
      <c r="AP169" s="5"/>
      <c r="AQ169" s="5"/>
      <c r="AR169" s="5"/>
      <c r="AS169" s="5"/>
      <c r="AU169" s="1"/>
      <c r="AV169" s="2"/>
      <c r="AW169" s="2"/>
      <c r="AX169" s="2"/>
      <c r="CZ169" s="1"/>
      <c r="DA169" s="2"/>
      <c r="DB169" s="2"/>
      <c r="DC169" s="2"/>
    </row>
    <row r="170" spans="1:107" ht="12.75">
      <c r="A170" s="1"/>
      <c r="B170" s="2"/>
      <c r="D170" s="1"/>
      <c r="E170" s="65"/>
      <c r="F170" s="16"/>
      <c r="G170" s="3"/>
      <c r="H170" s="3"/>
      <c r="K170" s="5"/>
      <c r="L170" s="5"/>
      <c r="M170" s="5"/>
      <c r="N170" s="5"/>
      <c r="O170" s="5"/>
      <c r="P170" s="5"/>
      <c r="Q170" s="5"/>
      <c r="R170" s="4"/>
      <c r="S170" s="4"/>
      <c r="T170" s="4"/>
      <c r="V170" s="121"/>
      <c r="W170" s="121"/>
      <c r="X170" s="121"/>
      <c r="Y170" s="121"/>
      <c r="Z170" s="5"/>
      <c r="AA170" s="5"/>
      <c r="AB170" s="5"/>
      <c r="AC170" s="122"/>
      <c r="AD170" s="5"/>
      <c r="AF170" s="4"/>
      <c r="AG170" s="4"/>
      <c r="AH170" s="4"/>
      <c r="AJ170" s="3"/>
      <c r="AO170" s="5"/>
      <c r="AP170" s="5"/>
      <c r="AQ170" s="5"/>
      <c r="AR170" s="5"/>
      <c r="AS170" s="5"/>
      <c r="AU170" s="1"/>
      <c r="AV170" s="2"/>
      <c r="AW170" s="2"/>
      <c r="AX170" s="2"/>
      <c r="CZ170" s="1"/>
      <c r="DA170" s="2"/>
      <c r="DB170" s="2"/>
      <c r="DC170" s="2"/>
    </row>
    <row r="171" spans="1:107" ht="12.75">
      <c r="A171" s="1"/>
      <c r="B171" s="2"/>
      <c r="D171" s="1"/>
      <c r="E171" s="65"/>
      <c r="F171" s="3"/>
      <c r="G171" s="3"/>
      <c r="H171" s="3"/>
      <c r="K171" s="5"/>
      <c r="L171" s="5"/>
      <c r="M171" s="5"/>
      <c r="N171" s="5"/>
      <c r="O171" s="5"/>
      <c r="P171" s="5"/>
      <c r="Q171" s="5"/>
      <c r="R171" s="4"/>
      <c r="S171" s="4"/>
      <c r="T171" s="4"/>
      <c r="V171" s="121"/>
      <c r="W171" s="121"/>
      <c r="X171" s="121"/>
      <c r="Y171" s="121"/>
      <c r="Z171" s="5"/>
      <c r="AA171" s="5"/>
      <c r="AB171" s="5"/>
      <c r="AC171" s="122"/>
      <c r="AD171" s="5"/>
      <c r="AF171" s="4"/>
      <c r="AG171" s="4"/>
      <c r="AH171" s="4"/>
      <c r="AJ171" s="3"/>
      <c r="AK171" s="3"/>
      <c r="AL171" s="3"/>
      <c r="AO171" s="5"/>
      <c r="AP171" s="5"/>
      <c r="AQ171" s="5"/>
      <c r="AR171" s="5"/>
      <c r="AS171" s="5"/>
      <c r="AU171" s="1"/>
      <c r="AV171" s="2"/>
      <c r="AW171" s="2"/>
      <c r="AX171" s="2"/>
      <c r="CZ171" s="1"/>
      <c r="DA171" s="2"/>
      <c r="DB171" s="2"/>
      <c r="DC171" s="2"/>
    </row>
    <row r="172" spans="1:107" ht="12.75">
      <c r="A172" s="1"/>
      <c r="B172" s="2"/>
      <c r="D172" s="1"/>
      <c r="E172" s="65"/>
      <c r="F172" s="3"/>
      <c r="G172" s="3"/>
      <c r="H172" s="3"/>
      <c r="K172" s="5"/>
      <c r="L172" s="5"/>
      <c r="M172" s="5"/>
      <c r="N172" s="5"/>
      <c r="O172" s="5"/>
      <c r="P172" s="5"/>
      <c r="Q172" s="5"/>
      <c r="R172" s="4"/>
      <c r="S172" s="4"/>
      <c r="T172" s="4"/>
      <c r="V172" s="121"/>
      <c r="W172" s="121"/>
      <c r="X172" s="121"/>
      <c r="Y172" s="121"/>
      <c r="Z172" s="5"/>
      <c r="AA172" s="5"/>
      <c r="AB172" s="5"/>
      <c r="AC172" s="122"/>
      <c r="AD172" s="5"/>
      <c r="AF172" s="4"/>
      <c r="AG172" s="4"/>
      <c r="AH172" s="4"/>
      <c r="AK172" s="3"/>
      <c r="AL172" s="3"/>
      <c r="AO172" s="5"/>
      <c r="AP172" s="5"/>
      <c r="AQ172" s="5"/>
      <c r="AR172" s="5"/>
      <c r="AS172" s="5"/>
      <c r="AU172" s="1"/>
      <c r="AV172" s="2"/>
      <c r="AW172" s="2"/>
      <c r="AX172" s="2"/>
      <c r="CZ172" s="1"/>
      <c r="DA172" s="2"/>
      <c r="DB172" s="2"/>
      <c r="DC172" s="2"/>
    </row>
    <row r="173" spans="1:107" ht="12.75">
      <c r="A173" s="1"/>
      <c r="B173" s="2"/>
      <c r="D173" s="1"/>
      <c r="E173" s="65"/>
      <c r="F173" s="3"/>
      <c r="G173" s="3"/>
      <c r="H173" s="3"/>
      <c r="K173" s="5"/>
      <c r="L173" s="5"/>
      <c r="M173" s="5"/>
      <c r="N173" s="5"/>
      <c r="O173" s="5"/>
      <c r="P173" s="5"/>
      <c r="Q173" s="5"/>
      <c r="R173" s="4"/>
      <c r="S173" s="4"/>
      <c r="T173" s="4"/>
      <c r="V173" s="121"/>
      <c r="W173" s="121"/>
      <c r="X173" s="121"/>
      <c r="Y173" s="121"/>
      <c r="Z173" s="5"/>
      <c r="AA173" s="5"/>
      <c r="AB173" s="5"/>
      <c r="AD173" s="5"/>
      <c r="AF173" s="4"/>
      <c r="AG173" s="4"/>
      <c r="AH173" s="4"/>
      <c r="AK173" s="3"/>
      <c r="AL173" s="3"/>
      <c r="AO173" s="5"/>
      <c r="AP173" s="5"/>
      <c r="AQ173" s="5"/>
      <c r="AR173" s="5"/>
      <c r="AS173" s="5"/>
      <c r="AU173" s="1"/>
      <c r="AV173" s="2"/>
      <c r="AW173" s="2"/>
      <c r="AX173" s="2"/>
      <c r="CZ173" s="1"/>
      <c r="DA173" s="2"/>
      <c r="DB173" s="2"/>
      <c r="DC173" s="2"/>
    </row>
    <row r="174" spans="1:107" ht="12.75">
      <c r="A174" s="1"/>
      <c r="B174" s="2"/>
      <c r="D174" s="1"/>
      <c r="E174" s="65"/>
      <c r="F174" s="3"/>
      <c r="G174" s="3"/>
      <c r="H174" s="3"/>
      <c r="I174" s="4"/>
      <c r="K174" s="5"/>
      <c r="L174" s="5"/>
      <c r="M174" s="5"/>
      <c r="N174" s="5"/>
      <c r="O174" s="5"/>
      <c r="P174" s="5"/>
      <c r="Q174" s="5"/>
      <c r="R174" s="4"/>
      <c r="S174" s="4"/>
      <c r="T174" s="4"/>
      <c r="V174" s="121"/>
      <c r="W174" s="121"/>
      <c r="X174" s="121"/>
      <c r="Y174" s="121"/>
      <c r="Z174" s="5"/>
      <c r="AA174" s="5"/>
      <c r="AB174" s="5"/>
      <c r="AD174" s="5"/>
      <c r="AF174" s="4"/>
      <c r="AG174" s="4"/>
      <c r="AH174" s="4"/>
      <c r="AK174" s="3"/>
      <c r="AL174" s="3"/>
      <c r="AO174" s="5"/>
      <c r="AP174" s="5"/>
      <c r="AQ174" s="5"/>
      <c r="AR174" s="5"/>
      <c r="AS174" s="5"/>
      <c r="AU174" s="1"/>
      <c r="AV174" s="2"/>
      <c r="AW174" s="2"/>
      <c r="AX174" s="2"/>
      <c r="CZ174" s="1"/>
      <c r="DA174" s="2"/>
      <c r="DB174" s="2"/>
      <c r="DC174" s="2"/>
    </row>
    <row r="175" spans="1:107" ht="12.75">
      <c r="A175" s="1"/>
      <c r="B175" s="2"/>
      <c r="D175" s="1"/>
      <c r="E175" s="4"/>
      <c r="F175" s="3"/>
      <c r="G175" s="3"/>
      <c r="H175" s="3"/>
      <c r="K175" s="5"/>
      <c r="L175" s="5"/>
      <c r="M175" s="5"/>
      <c r="N175" s="5"/>
      <c r="O175" s="5"/>
      <c r="P175" s="5"/>
      <c r="Q175" s="5"/>
      <c r="R175" s="4"/>
      <c r="S175" s="4"/>
      <c r="T175" s="4"/>
      <c r="V175" s="121"/>
      <c r="W175" s="121"/>
      <c r="X175" s="121"/>
      <c r="Y175" s="121"/>
      <c r="Z175" s="5"/>
      <c r="AA175" s="5"/>
      <c r="AB175" s="5"/>
      <c r="AD175" s="5"/>
      <c r="AF175" s="4"/>
      <c r="AG175" s="4"/>
      <c r="AH175" s="4"/>
      <c r="AK175" s="3"/>
      <c r="AL175" s="3"/>
      <c r="AO175" s="5"/>
      <c r="AP175" s="5"/>
      <c r="AQ175" s="5"/>
      <c r="AR175" s="5"/>
      <c r="AS175" s="5"/>
      <c r="AU175" s="1"/>
      <c r="AV175" s="2"/>
      <c r="AW175" s="2"/>
      <c r="AX175" s="2"/>
      <c r="CZ175" s="1"/>
      <c r="DA175" s="2"/>
      <c r="DB175" s="2"/>
      <c r="DC175" s="2"/>
    </row>
    <row r="176" spans="1:107" ht="12.75">
      <c r="A176" s="1"/>
      <c r="B176" s="2"/>
      <c r="D176" s="1"/>
      <c r="E176" s="4"/>
      <c r="F176" s="3"/>
      <c r="G176" s="3"/>
      <c r="H176" s="3"/>
      <c r="I176" s="4"/>
      <c r="K176" s="5"/>
      <c r="L176" s="5"/>
      <c r="M176" s="5"/>
      <c r="N176" s="5"/>
      <c r="O176" s="5"/>
      <c r="P176" s="5"/>
      <c r="Q176" s="5"/>
      <c r="R176" s="4"/>
      <c r="S176" s="4"/>
      <c r="T176" s="4"/>
      <c r="V176" s="121"/>
      <c r="W176" s="121"/>
      <c r="X176" s="121"/>
      <c r="Y176" s="121"/>
      <c r="Z176" s="5"/>
      <c r="AA176" s="5"/>
      <c r="AB176" s="5"/>
      <c r="AD176" s="5"/>
      <c r="AF176" s="4"/>
      <c r="AG176" s="4"/>
      <c r="AH176" s="4"/>
      <c r="AK176" s="3"/>
      <c r="AL176" s="3"/>
      <c r="AO176" s="5"/>
      <c r="AP176" s="5"/>
      <c r="AQ176" s="5"/>
      <c r="AR176" s="5"/>
      <c r="AS176" s="5"/>
      <c r="AU176" s="1"/>
      <c r="AV176" s="2"/>
      <c r="AW176" s="2"/>
      <c r="AX176" s="2"/>
      <c r="CZ176" s="1"/>
      <c r="DA176" s="2"/>
      <c r="DB176" s="2"/>
      <c r="DC176" s="2"/>
    </row>
    <row r="177" spans="1:107" ht="12.75">
      <c r="A177" s="1"/>
      <c r="B177" s="2"/>
      <c r="D177" s="1"/>
      <c r="E177" s="4"/>
      <c r="F177" s="3"/>
      <c r="G177" s="3"/>
      <c r="H177" s="3"/>
      <c r="I177" s="4"/>
      <c r="K177" s="5"/>
      <c r="L177" s="5"/>
      <c r="M177" s="5"/>
      <c r="N177" s="5"/>
      <c r="O177" s="5"/>
      <c r="P177" s="5"/>
      <c r="Q177" s="5"/>
      <c r="R177" s="4"/>
      <c r="S177" s="4"/>
      <c r="T177" s="4"/>
      <c r="V177" s="121"/>
      <c r="W177" s="121"/>
      <c r="X177" s="121"/>
      <c r="Y177" s="121"/>
      <c r="Z177" s="5"/>
      <c r="AA177" s="5"/>
      <c r="AB177" s="5"/>
      <c r="AD177" s="5"/>
      <c r="AF177" s="4"/>
      <c r="AG177" s="4"/>
      <c r="AH177" s="4"/>
      <c r="AK177" s="3"/>
      <c r="AL177" s="3"/>
      <c r="AO177" s="5"/>
      <c r="AP177" s="5"/>
      <c r="AQ177" s="5"/>
      <c r="AR177" s="5"/>
      <c r="AS177" s="5"/>
      <c r="AU177" s="1"/>
      <c r="AV177" s="2"/>
      <c r="AW177" s="2"/>
      <c r="AX177" s="2"/>
      <c r="CZ177" s="1"/>
      <c r="DA177" s="2"/>
      <c r="DB177" s="2"/>
      <c r="DC177" s="2"/>
    </row>
    <row r="178" spans="1:107" ht="12.75">
      <c r="A178" s="1"/>
      <c r="B178" s="2"/>
      <c r="D178" s="1"/>
      <c r="E178" s="4"/>
      <c r="F178" s="3"/>
      <c r="G178" s="3"/>
      <c r="H178" s="3"/>
      <c r="I178" s="4"/>
      <c r="K178" s="5"/>
      <c r="L178" s="5"/>
      <c r="M178" s="5"/>
      <c r="N178" s="5"/>
      <c r="O178" s="5"/>
      <c r="P178" s="5"/>
      <c r="Q178" s="5"/>
      <c r="R178" s="4"/>
      <c r="S178" s="4"/>
      <c r="T178" s="4"/>
      <c r="V178" s="121"/>
      <c r="W178" s="121"/>
      <c r="X178" s="121"/>
      <c r="Y178" s="121"/>
      <c r="Z178" s="5"/>
      <c r="AA178" s="5"/>
      <c r="AB178" s="5"/>
      <c r="AD178" s="5"/>
      <c r="AF178" s="4"/>
      <c r="AG178" s="4"/>
      <c r="AH178" s="4"/>
      <c r="AK178" s="3"/>
      <c r="AL178" s="3"/>
      <c r="AO178" s="5"/>
      <c r="AP178" s="5"/>
      <c r="AQ178" s="5"/>
      <c r="AR178" s="5"/>
      <c r="AS178" s="5"/>
      <c r="AU178" s="1"/>
      <c r="AV178" s="2"/>
      <c r="AW178" s="2"/>
      <c r="AX178" s="2"/>
      <c r="CZ178" s="1"/>
      <c r="DA178" s="2"/>
      <c r="DB178" s="2"/>
      <c r="DC178" s="2"/>
    </row>
    <row r="179" spans="1:107" ht="12.75">
      <c r="A179" s="1"/>
      <c r="B179" s="2"/>
      <c r="D179" s="1"/>
      <c r="E179" s="4"/>
      <c r="F179" s="3"/>
      <c r="G179" s="3"/>
      <c r="H179" s="3"/>
      <c r="I179" s="4"/>
      <c r="K179" s="5"/>
      <c r="L179" s="5"/>
      <c r="M179" s="5"/>
      <c r="N179" s="5"/>
      <c r="O179" s="5"/>
      <c r="P179" s="5"/>
      <c r="Q179" s="5"/>
      <c r="R179" s="4"/>
      <c r="S179" s="4"/>
      <c r="T179" s="4"/>
      <c r="V179" s="121"/>
      <c r="W179" s="121"/>
      <c r="X179" s="121"/>
      <c r="Y179" s="121"/>
      <c r="Z179" s="5"/>
      <c r="AA179" s="5"/>
      <c r="AB179" s="5"/>
      <c r="AD179" s="5"/>
      <c r="AF179" s="4"/>
      <c r="AG179" s="4"/>
      <c r="AH179" s="4"/>
      <c r="AK179" s="3"/>
      <c r="AL179" s="3"/>
      <c r="AO179" s="5"/>
      <c r="AP179" s="5"/>
      <c r="AQ179" s="5"/>
      <c r="AR179" s="5"/>
      <c r="AS179" s="5"/>
      <c r="AU179" s="1"/>
      <c r="AV179" s="2"/>
      <c r="AW179" s="2"/>
      <c r="AX179" s="2"/>
      <c r="CZ179" s="1"/>
      <c r="DA179" s="2"/>
      <c r="DB179" s="2"/>
      <c r="DC179" s="2"/>
    </row>
    <row r="180" spans="1:107" ht="12.75">
      <c r="A180" s="1"/>
      <c r="B180" s="2"/>
      <c r="D180" s="1"/>
      <c r="E180" s="4"/>
      <c r="F180" s="3"/>
      <c r="G180" s="3"/>
      <c r="H180" s="3"/>
      <c r="I180" s="4"/>
      <c r="K180" s="5"/>
      <c r="L180" s="5"/>
      <c r="M180" s="5"/>
      <c r="N180" s="5"/>
      <c r="O180" s="5"/>
      <c r="P180" s="5"/>
      <c r="Q180" s="5"/>
      <c r="R180" s="4"/>
      <c r="S180" s="4"/>
      <c r="T180" s="4"/>
      <c r="V180" s="121"/>
      <c r="W180" s="121"/>
      <c r="X180" s="121"/>
      <c r="Y180" s="121"/>
      <c r="Z180" s="5"/>
      <c r="AA180" s="5"/>
      <c r="AB180" s="5"/>
      <c r="AD180" s="5"/>
      <c r="AF180" s="4"/>
      <c r="AG180" s="4"/>
      <c r="AH180" s="4"/>
      <c r="AK180" s="3"/>
      <c r="AL180" s="3"/>
      <c r="AO180" s="5"/>
      <c r="AP180" s="5"/>
      <c r="AQ180" s="5"/>
      <c r="AR180" s="5"/>
      <c r="AS180" s="5"/>
      <c r="AU180" s="1"/>
      <c r="AV180" s="2"/>
      <c r="AW180" s="2"/>
      <c r="AX180" s="2"/>
      <c r="CZ180" s="1"/>
      <c r="DA180" s="2"/>
      <c r="DB180" s="2"/>
      <c r="DC180" s="2"/>
    </row>
    <row r="181" spans="1:107" ht="12.75" customHeight="1">
      <c r="A181" s="1"/>
      <c r="B181" s="2"/>
      <c r="D181" s="1"/>
      <c r="E181" s="4"/>
      <c r="F181" s="3"/>
      <c r="G181" s="3"/>
      <c r="H181" s="3"/>
      <c r="I181" s="4"/>
      <c r="K181" s="5"/>
      <c r="L181" s="5"/>
      <c r="M181" s="5"/>
      <c r="N181" s="5"/>
      <c r="O181" s="5"/>
      <c r="P181" s="5"/>
      <c r="Q181" s="5"/>
      <c r="R181" s="4"/>
      <c r="S181" s="4"/>
      <c r="T181" s="4"/>
      <c r="V181" s="121"/>
      <c r="W181" s="121"/>
      <c r="X181" s="121"/>
      <c r="Y181" s="121"/>
      <c r="Z181" s="5"/>
      <c r="AA181" s="5"/>
      <c r="AB181" s="5"/>
      <c r="AD181" s="5"/>
      <c r="AF181" s="4"/>
      <c r="AG181" s="4"/>
      <c r="AH181" s="4"/>
      <c r="AK181" s="3"/>
      <c r="AL181" s="3"/>
      <c r="AO181" s="5"/>
      <c r="AP181" s="5"/>
      <c r="AQ181" s="5"/>
      <c r="AR181" s="5"/>
      <c r="AS181" s="5"/>
      <c r="AU181" s="1"/>
      <c r="AV181" s="2"/>
      <c r="AW181" s="2"/>
      <c r="AX181" s="2"/>
      <c r="CZ181" s="1"/>
      <c r="DA181" s="2"/>
      <c r="DB181" s="2"/>
      <c r="DC181" s="2"/>
    </row>
    <row r="182" spans="1:107" ht="12.75">
      <c r="A182" s="1"/>
      <c r="B182" s="2"/>
      <c r="D182" s="1"/>
      <c r="E182" s="4"/>
      <c r="F182" s="3"/>
      <c r="G182" s="3"/>
      <c r="H182" s="3"/>
      <c r="I182" s="4"/>
      <c r="K182" s="5"/>
      <c r="L182" s="5"/>
      <c r="M182" s="5"/>
      <c r="N182" s="5"/>
      <c r="O182" s="5"/>
      <c r="P182" s="5"/>
      <c r="Q182" s="5"/>
      <c r="R182" s="4"/>
      <c r="S182" s="4"/>
      <c r="T182" s="4"/>
      <c r="V182" s="121"/>
      <c r="W182" s="121"/>
      <c r="X182" s="121"/>
      <c r="Y182" s="121"/>
      <c r="Z182" s="5"/>
      <c r="AA182" s="5"/>
      <c r="AB182" s="5"/>
      <c r="AD182" s="5"/>
      <c r="AF182" s="4"/>
      <c r="AG182" s="4"/>
      <c r="AH182" s="4"/>
      <c r="AK182" s="3"/>
      <c r="AL182" s="3"/>
      <c r="AO182" s="5"/>
      <c r="AP182" s="5"/>
      <c r="AQ182" s="5"/>
      <c r="AR182" s="5"/>
      <c r="AS182" s="5"/>
      <c r="AU182" s="1"/>
      <c r="AV182" s="2"/>
      <c r="AW182" s="2"/>
      <c r="AX182" s="2"/>
      <c r="CZ182" s="1"/>
      <c r="DA182" s="2"/>
      <c r="DB182" s="2"/>
      <c r="DC182" s="2"/>
    </row>
    <row r="183" spans="1:107" ht="12.75">
      <c r="A183" s="1"/>
      <c r="B183" s="2"/>
      <c r="D183" s="1"/>
      <c r="E183" s="4"/>
      <c r="F183" s="3"/>
      <c r="G183" s="3"/>
      <c r="H183" s="3"/>
      <c r="I183" s="4"/>
      <c r="K183" s="5"/>
      <c r="L183" s="5"/>
      <c r="M183" s="5"/>
      <c r="N183" s="5"/>
      <c r="O183" s="5"/>
      <c r="P183" s="5"/>
      <c r="Q183" s="5"/>
      <c r="R183" s="4"/>
      <c r="S183" s="4"/>
      <c r="T183" s="4"/>
      <c r="V183" s="121"/>
      <c r="W183" s="121"/>
      <c r="X183" s="121"/>
      <c r="Y183" s="121"/>
      <c r="Z183" s="5"/>
      <c r="AA183" s="5"/>
      <c r="AB183" s="5"/>
      <c r="AD183" s="5"/>
      <c r="AF183" s="4"/>
      <c r="AG183" s="4"/>
      <c r="AH183" s="4"/>
      <c r="AK183" s="3"/>
      <c r="AL183" s="3"/>
      <c r="AO183" s="5"/>
      <c r="AP183" s="5"/>
      <c r="AQ183" s="5"/>
      <c r="AR183" s="5"/>
      <c r="AS183" s="5"/>
      <c r="AU183" s="1"/>
      <c r="AV183" s="2"/>
      <c r="AW183" s="2"/>
      <c r="AX183" s="2"/>
      <c r="CZ183" s="1"/>
      <c r="DA183" s="2"/>
      <c r="DB183" s="2"/>
      <c r="DC183" s="2"/>
    </row>
    <row r="184" spans="1:107" ht="12.75">
      <c r="A184" s="1"/>
      <c r="B184" s="2"/>
      <c r="D184" s="1"/>
      <c r="E184" s="4"/>
      <c r="F184" s="3"/>
      <c r="G184" s="3"/>
      <c r="H184" s="3"/>
      <c r="I184" s="4"/>
      <c r="K184" s="5"/>
      <c r="L184" s="5"/>
      <c r="M184" s="5"/>
      <c r="N184" s="5"/>
      <c r="O184" s="5"/>
      <c r="P184" s="5"/>
      <c r="Q184" s="5"/>
      <c r="R184" s="4"/>
      <c r="S184" s="4"/>
      <c r="T184" s="4"/>
      <c r="V184" s="121"/>
      <c r="W184" s="121"/>
      <c r="X184" s="121"/>
      <c r="Y184" s="121"/>
      <c r="Z184" s="5"/>
      <c r="AA184" s="5"/>
      <c r="AB184" s="5"/>
      <c r="AD184" s="5"/>
      <c r="AF184" s="4"/>
      <c r="AG184" s="4"/>
      <c r="AH184" s="4"/>
      <c r="AK184" s="3"/>
      <c r="AL184" s="3"/>
      <c r="AO184" s="5"/>
      <c r="AP184" s="5"/>
      <c r="AQ184" s="5"/>
      <c r="AR184" s="5"/>
      <c r="AS184" s="5"/>
      <c r="AU184" s="1"/>
      <c r="AV184" s="1"/>
      <c r="AW184" s="1"/>
      <c r="AX184" s="1"/>
      <c r="CZ184" s="1"/>
      <c r="DA184" s="2"/>
      <c r="DB184" s="2"/>
      <c r="DC184" s="2"/>
    </row>
    <row r="185" spans="1:107" ht="12.75">
      <c r="A185" s="1"/>
      <c r="B185" s="2"/>
      <c r="D185" s="1"/>
      <c r="E185" s="4"/>
      <c r="F185" s="3"/>
      <c r="G185" s="3"/>
      <c r="H185" s="3"/>
      <c r="I185" s="4"/>
      <c r="K185" s="5"/>
      <c r="L185" s="5"/>
      <c r="M185" s="5"/>
      <c r="N185" s="5"/>
      <c r="O185" s="5"/>
      <c r="P185" s="5"/>
      <c r="Q185" s="5"/>
      <c r="R185" s="4"/>
      <c r="S185" s="4"/>
      <c r="T185" s="4"/>
      <c r="V185" s="121"/>
      <c r="W185" s="121"/>
      <c r="X185" s="121"/>
      <c r="Y185" s="121"/>
      <c r="Z185" s="5"/>
      <c r="AA185" s="5"/>
      <c r="AB185" s="5"/>
      <c r="AD185" s="5"/>
      <c r="AF185" s="4"/>
      <c r="AG185" s="4"/>
      <c r="AH185" s="4"/>
      <c r="AK185" s="3"/>
      <c r="AL185" s="3"/>
      <c r="AO185" s="5"/>
      <c r="AP185" s="5"/>
      <c r="AQ185" s="5"/>
      <c r="AR185" s="5"/>
      <c r="AS185" s="5"/>
      <c r="AU185" s="9"/>
      <c r="AV185" s="2"/>
      <c r="AW185" s="2"/>
      <c r="AX185" s="2"/>
      <c r="CZ185" s="1"/>
      <c r="DA185" s="2"/>
      <c r="DB185" s="2"/>
      <c r="DC185" s="2"/>
    </row>
    <row r="186" spans="1:107" ht="12.75">
      <c r="A186" s="1"/>
      <c r="B186" s="2"/>
      <c r="D186" s="1"/>
      <c r="E186" s="4"/>
      <c r="F186" s="3"/>
      <c r="G186" s="3"/>
      <c r="H186" s="3"/>
      <c r="I186" s="4"/>
      <c r="K186" s="5"/>
      <c r="L186" s="5"/>
      <c r="M186" s="5"/>
      <c r="N186" s="5"/>
      <c r="O186" s="5"/>
      <c r="P186" s="5"/>
      <c r="Q186" s="5"/>
      <c r="R186" s="4"/>
      <c r="S186" s="4"/>
      <c r="T186" s="4"/>
      <c r="V186" s="121"/>
      <c r="W186" s="121"/>
      <c r="X186" s="121"/>
      <c r="Y186" s="121"/>
      <c r="Z186" s="5"/>
      <c r="AA186" s="5"/>
      <c r="AB186" s="5"/>
      <c r="AD186" s="5"/>
      <c r="AF186" s="4"/>
      <c r="AG186" s="4"/>
      <c r="AH186" s="4"/>
      <c r="AK186" s="3"/>
      <c r="AL186" s="3"/>
      <c r="AO186" s="5"/>
      <c r="AP186" s="5"/>
      <c r="AQ186" s="5"/>
      <c r="AR186" s="5"/>
      <c r="AS186" s="5"/>
      <c r="CZ186" s="1"/>
      <c r="DA186" s="2"/>
      <c r="DB186" s="2"/>
      <c r="DC186" s="2"/>
    </row>
    <row r="187" spans="1:107" ht="12.75">
      <c r="A187" s="1"/>
      <c r="B187" s="2"/>
      <c r="D187" s="1"/>
      <c r="E187" s="4"/>
      <c r="F187" s="3"/>
      <c r="G187" s="3"/>
      <c r="H187" s="3"/>
      <c r="I187" s="4"/>
      <c r="K187" s="5"/>
      <c r="L187" s="5"/>
      <c r="M187" s="5"/>
      <c r="N187" s="5"/>
      <c r="O187" s="5"/>
      <c r="P187" s="5"/>
      <c r="Q187" s="5"/>
      <c r="R187" s="4"/>
      <c r="S187" s="4"/>
      <c r="T187" s="4"/>
      <c r="V187" s="121"/>
      <c r="W187" s="121"/>
      <c r="X187" s="121"/>
      <c r="Y187" s="121"/>
      <c r="Z187" s="5"/>
      <c r="AA187" s="5"/>
      <c r="AB187" s="5"/>
      <c r="AD187" s="5"/>
      <c r="AF187" s="4"/>
      <c r="AG187" s="4"/>
      <c r="AH187" s="4"/>
      <c r="AK187" s="3"/>
      <c r="AL187" s="3"/>
      <c r="AO187" s="5"/>
      <c r="AP187" s="5"/>
      <c r="AQ187" s="5"/>
      <c r="AR187" s="5"/>
      <c r="AS187" s="5"/>
      <c r="CZ187" s="1"/>
      <c r="DA187" s="2"/>
      <c r="DB187" s="2"/>
      <c r="DC187" s="2"/>
    </row>
    <row r="188" spans="1:107" ht="12.75">
      <c r="A188" s="1"/>
      <c r="B188" s="2"/>
      <c r="D188" s="1"/>
      <c r="E188" s="4"/>
      <c r="F188" s="3"/>
      <c r="G188" s="3"/>
      <c r="H188" s="3"/>
      <c r="I188" s="4"/>
      <c r="K188" s="5"/>
      <c r="L188" s="5"/>
      <c r="M188" s="5"/>
      <c r="N188" s="5"/>
      <c r="O188" s="5"/>
      <c r="P188" s="5"/>
      <c r="Q188" s="5"/>
      <c r="R188" s="4"/>
      <c r="S188" s="4"/>
      <c r="T188" s="4"/>
      <c r="V188" s="121"/>
      <c r="W188" s="121"/>
      <c r="X188" s="121"/>
      <c r="Y188" s="121"/>
      <c r="Z188" s="5"/>
      <c r="AA188" s="5"/>
      <c r="AB188" s="5"/>
      <c r="AD188" s="5"/>
      <c r="AF188" s="4"/>
      <c r="AG188" s="4"/>
      <c r="AH188" s="4"/>
      <c r="AK188" s="3"/>
      <c r="AL188" s="3"/>
      <c r="AO188" s="5"/>
      <c r="AP188" s="5"/>
      <c r="AQ188" s="5"/>
      <c r="AR188" s="5"/>
      <c r="AS188" s="5"/>
      <c r="CZ188" s="1"/>
      <c r="DA188" s="2"/>
      <c r="DB188" s="2"/>
      <c r="DC188" s="2"/>
    </row>
    <row r="189" spans="1:107" ht="12.75">
      <c r="A189" s="1"/>
      <c r="B189" s="1"/>
      <c r="D189" s="1"/>
      <c r="E189" s="1"/>
      <c r="F189" s="4"/>
      <c r="G189" s="4"/>
      <c r="H189" s="4"/>
      <c r="O189" s="5"/>
      <c r="P189" s="1"/>
      <c r="Q189" s="1"/>
      <c r="AF189" s="4"/>
      <c r="AG189" s="4"/>
      <c r="AH189" s="4"/>
      <c r="AS189" s="5"/>
      <c r="CZ189" s="1"/>
      <c r="DA189" s="1"/>
      <c r="DB189" s="1"/>
      <c r="DC189" s="1"/>
    </row>
    <row r="190" spans="1:107" ht="12.75">
      <c r="A190" s="9"/>
      <c r="B190" s="2"/>
      <c r="D190" s="9"/>
      <c r="N190" s="1"/>
      <c r="O190" s="5"/>
      <c r="P190" s="5"/>
      <c r="Q190" s="5"/>
      <c r="AD190" s="5"/>
      <c r="AS190" s="5"/>
      <c r="AU190" s="142"/>
      <c r="AV190" s="142"/>
      <c r="AW190" s="142"/>
      <c r="AX190" s="142"/>
      <c r="CZ190" s="9"/>
      <c r="DA190" s="2"/>
      <c r="DB190" s="2"/>
      <c r="DC190" s="2"/>
    </row>
    <row r="191" spans="16:50" ht="12.75">
      <c r="P191" s="5"/>
      <c r="Q191" s="5"/>
      <c r="AU191" s="9"/>
      <c r="AV191" s="9"/>
      <c r="AW191" s="9"/>
      <c r="AX191" s="9"/>
    </row>
    <row r="192" spans="15:50" ht="12.75">
      <c r="O192" s="85"/>
      <c r="P192" s="84"/>
      <c r="Q192" s="61"/>
      <c r="AS192" s="85"/>
      <c r="AU192" s="1"/>
      <c r="AV192" s="1"/>
      <c r="AW192" s="1"/>
      <c r="AX192" s="1"/>
    </row>
    <row r="193" spans="15:50" ht="12.75">
      <c r="O193" s="85"/>
      <c r="P193" s="84"/>
      <c r="Q193" s="61"/>
      <c r="AI193" s="49"/>
      <c r="AS193" s="85"/>
      <c r="AU193" s="1"/>
      <c r="AV193" s="2"/>
      <c r="AW193" s="2"/>
      <c r="AX193" s="2"/>
    </row>
    <row r="194" spans="1:107" ht="12.75">
      <c r="A194" s="140"/>
      <c r="B194" s="140"/>
      <c r="O194" s="85"/>
      <c r="P194" s="84"/>
      <c r="Q194" s="84"/>
      <c r="AU194" s="1"/>
      <c r="AV194" s="2"/>
      <c r="AW194" s="2"/>
      <c r="AX194" s="2"/>
      <c r="CZ194" s="140"/>
      <c r="DA194" s="140"/>
      <c r="DB194" s="140"/>
      <c r="DC194" s="140"/>
    </row>
    <row r="195" spans="1:107" ht="18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6"/>
      <c r="R195" s="6"/>
      <c r="S195" s="6"/>
      <c r="T195" s="6"/>
      <c r="U195" s="6"/>
      <c r="V195" s="6"/>
      <c r="W195" s="6"/>
      <c r="X195" s="6"/>
      <c r="AF195" s="144"/>
      <c r="AG195" s="144"/>
      <c r="AH195" s="144"/>
      <c r="AJ195" s="144"/>
      <c r="AK195" s="144"/>
      <c r="AL195" s="144"/>
      <c r="AU195" s="1"/>
      <c r="AV195" s="2"/>
      <c r="AW195" s="2"/>
      <c r="AX195" s="2"/>
      <c r="CZ195" s="7"/>
      <c r="DA195" s="7"/>
      <c r="DB195" s="7"/>
      <c r="DC195" s="7"/>
    </row>
    <row r="196" spans="1:107" ht="12.75">
      <c r="A196" s="142"/>
      <c r="B196" s="142"/>
      <c r="E196" s="8"/>
      <c r="F196" s="10"/>
      <c r="G196" s="10"/>
      <c r="H196" s="10"/>
      <c r="I196" s="10"/>
      <c r="K196" s="10"/>
      <c r="L196" s="10"/>
      <c r="M196" s="10"/>
      <c r="N196" s="10"/>
      <c r="O196" s="10"/>
      <c r="P196" s="10"/>
      <c r="Q196" s="10"/>
      <c r="R196" s="142"/>
      <c r="S196" s="142"/>
      <c r="T196" s="142"/>
      <c r="V196" s="142"/>
      <c r="W196" s="142"/>
      <c r="X196" s="142"/>
      <c r="Y196" s="9"/>
      <c r="Z196" s="142"/>
      <c r="AA196" s="142"/>
      <c r="AB196" s="142"/>
      <c r="AC196" s="9"/>
      <c r="AD196" s="10"/>
      <c r="AF196" s="10"/>
      <c r="AG196" s="10"/>
      <c r="AH196" s="10"/>
      <c r="AJ196" s="10"/>
      <c r="AK196" s="10"/>
      <c r="AL196" s="10"/>
      <c r="AO196" s="10"/>
      <c r="AP196" s="10"/>
      <c r="AQ196" s="10"/>
      <c r="AR196" s="10"/>
      <c r="AS196" s="10"/>
      <c r="AU196" s="1"/>
      <c r="AV196" s="2"/>
      <c r="AW196" s="2"/>
      <c r="AX196" s="2"/>
      <c r="CZ196" s="142"/>
      <c r="DA196" s="142"/>
      <c r="DB196" s="142"/>
      <c r="DC196" s="142"/>
    </row>
    <row r="197" spans="1:107" ht="12.75">
      <c r="A197" s="9"/>
      <c r="B197" s="9"/>
      <c r="D197" s="9"/>
      <c r="E197" s="12"/>
      <c r="F197" s="10"/>
      <c r="G197" s="10"/>
      <c r="H197" s="10"/>
      <c r="I197" s="10"/>
      <c r="K197" s="10"/>
      <c r="L197" s="10"/>
      <c r="M197" s="10"/>
      <c r="N197" s="10"/>
      <c r="O197" s="10"/>
      <c r="P197" s="10"/>
      <c r="Q197" s="10"/>
      <c r="R197" s="142"/>
      <c r="S197" s="142"/>
      <c r="T197" s="142"/>
      <c r="V197" s="142"/>
      <c r="W197" s="142"/>
      <c r="X197" s="142"/>
      <c r="Y197" s="9"/>
      <c r="Z197" s="142"/>
      <c r="AA197" s="142"/>
      <c r="AB197" s="142"/>
      <c r="AC197" s="9"/>
      <c r="AD197" s="12"/>
      <c r="AF197" s="10"/>
      <c r="AG197" s="10"/>
      <c r="AH197" s="10"/>
      <c r="AJ197" s="10"/>
      <c r="AK197" s="10"/>
      <c r="AL197" s="10"/>
      <c r="AO197" s="10"/>
      <c r="AP197" s="10"/>
      <c r="AQ197" s="10"/>
      <c r="AR197" s="10"/>
      <c r="AS197" s="10"/>
      <c r="AU197" s="1"/>
      <c r="AV197" s="2"/>
      <c r="AW197" s="2"/>
      <c r="AX197" s="2"/>
      <c r="CZ197" s="9"/>
      <c r="DA197" s="9"/>
      <c r="DB197" s="9"/>
      <c r="DC197" s="9"/>
    </row>
    <row r="198" spans="1:107" ht="12.75">
      <c r="A198" s="1"/>
      <c r="B198" s="1"/>
      <c r="D198" s="1"/>
      <c r="E198" s="13"/>
      <c r="F198" s="37"/>
      <c r="G198" s="37"/>
      <c r="H198" s="37"/>
      <c r="I198" s="37"/>
      <c r="K198" s="37"/>
      <c r="L198" s="37"/>
      <c r="M198" s="37"/>
      <c r="N198" s="37"/>
      <c r="O198" s="37"/>
      <c r="P198" s="37"/>
      <c r="Q198" s="37"/>
      <c r="R198" s="13"/>
      <c r="S198" s="13"/>
      <c r="T198" s="13"/>
      <c r="V198" s="13"/>
      <c r="W198" s="13"/>
      <c r="X198" s="13"/>
      <c r="Y198" s="13"/>
      <c r="Z198" s="13"/>
      <c r="AA198" s="13"/>
      <c r="AB198" s="13"/>
      <c r="AC198" s="13"/>
      <c r="AD198" s="13"/>
      <c r="AF198" s="13"/>
      <c r="AG198" s="13"/>
      <c r="AH198" s="13"/>
      <c r="AJ198" s="13"/>
      <c r="AK198" s="13"/>
      <c r="AL198" s="13"/>
      <c r="AO198" s="37"/>
      <c r="AP198" s="37"/>
      <c r="AQ198" s="37"/>
      <c r="AR198" s="37"/>
      <c r="AS198" s="37"/>
      <c r="AU198" s="1"/>
      <c r="AV198" s="2"/>
      <c r="AW198" s="2"/>
      <c r="AX198" s="2"/>
      <c r="CZ198" s="1"/>
      <c r="DA198" s="1"/>
      <c r="DB198" s="1"/>
      <c r="DC198" s="1"/>
    </row>
    <row r="199" spans="1:107" ht="12.75">
      <c r="A199" s="1"/>
      <c r="B199" s="2"/>
      <c r="D199" s="1"/>
      <c r="E199" s="65"/>
      <c r="F199" s="16"/>
      <c r="G199" s="16"/>
      <c r="H199" s="16"/>
      <c r="K199" s="5"/>
      <c r="L199" s="5"/>
      <c r="M199" s="5"/>
      <c r="N199" s="5"/>
      <c r="O199" s="5"/>
      <c r="P199" s="5"/>
      <c r="Q199" s="5"/>
      <c r="R199" s="4"/>
      <c r="S199" s="4"/>
      <c r="T199" s="4"/>
      <c r="V199" s="121"/>
      <c r="W199" s="121"/>
      <c r="X199" s="121"/>
      <c r="Y199" s="121"/>
      <c r="Z199" s="5"/>
      <c r="AA199" s="5"/>
      <c r="AB199" s="5"/>
      <c r="AC199" s="5"/>
      <c r="AD199" s="5"/>
      <c r="AF199" s="4"/>
      <c r="AG199" s="4"/>
      <c r="AH199" s="4"/>
      <c r="AJ199" s="3"/>
      <c r="AO199" s="5"/>
      <c r="AP199" s="5"/>
      <c r="AQ199" s="5"/>
      <c r="AR199" s="5"/>
      <c r="AS199" s="5"/>
      <c r="AU199" s="1"/>
      <c r="AV199" s="2"/>
      <c r="AW199" s="2"/>
      <c r="AX199" s="2"/>
      <c r="CZ199" s="1"/>
      <c r="DA199" s="2"/>
      <c r="DB199" s="2"/>
      <c r="DC199" s="2"/>
    </row>
    <row r="200" spans="1:107" ht="12.75">
      <c r="A200" s="1"/>
      <c r="B200" s="2"/>
      <c r="D200" s="1"/>
      <c r="E200" s="65"/>
      <c r="F200" s="16"/>
      <c r="G200" s="16"/>
      <c r="H200" s="16"/>
      <c r="K200" s="5"/>
      <c r="L200" s="5"/>
      <c r="M200" s="5"/>
      <c r="N200" s="5"/>
      <c r="O200" s="5"/>
      <c r="P200" s="5"/>
      <c r="Q200" s="5"/>
      <c r="R200" s="4"/>
      <c r="S200" s="4"/>
      <c r="T200" s="4"/>
      <c r="V200" s="121"/>
      <c r="W200" s="121"/>
      <c r="X200" s="121"/>
      <c r="Y200" s="121"/>
      <c r="Z200" s="5"/>
      <c r="AA200" s="5"/>
      <c r="AB200" s="5"/>
      <c r="AD200" s="5"/>
      <c r="AF200" s="4"/>
      <c r="AG200" s="4"/>
      <c r="AH200" s="4"/>
      <c r="AJ200" s="3"/>
      <c r="AO200" s="5"/>
      <c r="AP200" s="5"/>
      <c r="AQ200" s="5"/>
      <c r="AR200" s="5"/>
      <c r="AS200" s="5"/>
      <c r="AU200" s="1"/>
      <c r="AV200" s="2"/>
      <c r="AW200" s="2"/>
      <c r="AX200" s="2"/>
      <c r="CZ200" s="1"/>
      <c r="DA200" s="2"/>
      <c r="DB200" s="2"/>
      <c r="DC200" s="2"/>
    </row>
    <row r="201" spans="1:107" ht="12.75">
      <c r="A201" s="1"/>
      <c r="B201" s="2"/>
      <c r="D201" s="1"/>
      <c r="E201" s="65"/>
      <c r="F201" s="16"/>
      <c r="G201" s="16"/>
      <c r="H201" s="16"/>
      <c r="K201" s="5"/>
      <c r="L201" s="5"/>
      <c r="M201" s="5"/>
      <c r="N201" s="5"/>
      <c r="O201" s="5"/>
      <c r="P201" s="5"/>
      <c r="Q201" s="5"/>
      <c r="R201" s="4"/>
      <c r="S201" s="4"/>
      <c r="T201" s="4"/>
      <c r="V201" s="121"/>
      <c r="W201" s="121"/>
      <c r="X201" s="121"/>
      <c r="Y201" s="121"/>
      <c r="Z201" s="5"/>
      <c r="AA201" s="5"/>
      <c r="AB201" s="5"/>
      <c r="AC201" s="122"/>
      <c r="AD201" s="5"/>
      <c r="AF201" s="4"/>
      <c r="AG201" s="4"/>
      <c r="AH201" s="4"/>
      <c r="AJ201" s="3"/>
      <c r="AO201" s="5"/>
      <c r="AP201" s="5"/>
      <c r="AQ201" s="5"/>
      <c r="AR201" s="5"/>
      <c r="AS201" s="5"/>
      <c r="AU201" s="1"/>
      <c r="AV201" s="2"/>
      <c r="AW201" s="2"/>
      <c r="AX201" s="2"/>
      <c r="CZ201" s="1"/>
      <c r="DA201" s="2"/>
      <c r="DB201" s="2"/>
      <c r="DC201" s="2"/>
    </row>
    <row r="202" spans="1:107" ht="12.75">
      <c r="A202" s="1"/>
      <c r="B202" s="2"/>
      <c r="D202" s="1"/>
      <c r="E202" s="65"/>
      <c r="F202" s="16"/>
      <c r="G202" s="16"/>
      <c r="H202" s="16"/>
      <c r="K202" s="5"/>
      <c r="L202" s="5"/>
      <c r="M202" s="5"/>
      <c r="N202" s="5"/>
      <c r="O202" s="5"/>
      <c r="P202" s="5"/>
      <c r="Q202" s="5"/>
      <c r="R202" s="4"/>
      <c r="S202" s="4"/>
      <c r="T202" s="4"/>
      <c r="V202" s="121"/>
      <c r="W202" s="121"/>
      <c r="X202" s="121"/>
      <c r="Y202" s="121"/>
      <c r="Z202" s="5"/>
      <c r="AA202" s="5"/>
      <c r="AB202" s="5"/>
      <c r="AC202" s="122"/>
      <c r="AD202" s="5"/>
      <c r="AF202" s="4"/>
      <c r="AG202" s="4"/>
      <c r="AH202" s="4"/>
      <c r="AJ202" s="3"/>
      <c r="AO202" s="5"/>
      <c r="AP202" s="5"/>
      <c r="AQ202" s="5"/>
      <c r="AR202" s="5"/>
      <c r="AS202" s="5"/>
      <c r="AU202" s="1"/>
      <c r="AV202" s="2"/>
      <c r="AW202" s="2"/>
      <c r="AX202" s="2"/>
      <c r="CZ202" s="1"/>
      <c r="DA202" s="2"/>
      <c r="DB202" s="2"/>
      <c r="DC202" s="2"/>
    </row>
    <row r="203" spans="1:107" ht="12.75">
      <c r="A203" s="1"/>
      <c r="B203" s="2"/>
      <c r="D203" s="1"/>
      <c r="E203" s="65"/>
      <c r="F203" s="16"/>
      <c r="G203" s="16"/>
      <c r="H203" s="16"/>
      <c r="K203" s="5"/>
      <c r="L203" s="5"/>
      <c r="M203" s="5"/>
      <c r="N203" s="5"/>
      <c r="O203" s="5"/>
      <c r="P203" s="5"/>
      <c r="Q203" s="5"/>
      <c r="R203" s="4"/>
      <c r="S203" s="4"/>
      <c r="T203" s="4"/>
      <c r="V203" s="121"/>
      <c r="W203" s="121"/>
      <c r="X203" s="121"/>
      <c r="Y203" s="121"/>
      <c r="Z203" s="5"/>
      <c r="AA203" s="5"/>
      <c r="AB203" s="5"/>
      <c r="AC203" s="122"/>
      <c r="AD203" s="5"/>
      <c r="AF203" s="4"/>
      <c r="AG203" s="4"/>
      <c r="AH203" s="4"/>
      <c r="AJ203" s="3"/>
      <c r="AK203" s="3"/>
      <c r="AL203" s="3"/>
      <c r="AO203" s="5"/>
      <c r="AP203" s="5"/>
      <c r="AQ203" s="5"/>
      <c r="AR203" s="5"/>
      <c r="AS203" s="5"/>
      <c r="AU203" s="1"/>
      <c r="AV203" s="2"/>
      <c r="AW203" s="2"/>
      <c r="AX203" s="2"/>
      <c r="CZ203" s="1"/>
      <c r="DA203" s="2"/>
      <c r="DB203" s="2"/>
      <c r="DC203" s="2"/>
    </row>
    <row r="204" spans="1:107" ht="12.75">
      <c r="A204" s="1"/>
      <c r="B204" s="2"/>
      <c r="D204" s="1"/>
      <c r="E204" s="65"/>
      <c r="F204" s="16"/>
      <c r="G204" s="16"/>
      <c r="H204" s="16"/>
      <c r="K204" s="5"/>
      <c r="L204" s="5"/>
      <c r="M204" s="5"/>
      <c r="N204" s="5"/>
      <c r="O204" s="5"/>
      <c r="P204" s="5"/>
      <c r="Q204" s="5"/>
      <c r="R204" s="4"/>
      <c r="S204" s="4"/>
      <c r="T204" s="4"/>
      <c r="V204" s="121"/>
      <c r="W204" s="121"/>
      <c r="X204" s="121"/>
      <c r="Y204" s="121"/>
      <c r="Z204" s="5"/>
      <c r="AA204" s="5"/>
      <c r="AB204" s="5"/>
      <c r="AC204" s="122"/>
      <c r="AD204" s="5"/>
      <c r="AF204" s="4"/>
      <c r="AG204" s="4"/>
      <c r="AH204" s="4"/>
      <c r="AK204" s="3"/>
      <c r="AL204" s="3"/>
      <c r="AO204" s="5"/>
      <c r="AP204" s="5"/>
      <c r="AQ204" s="5"/>
      <c r="AR204" s="5"/>
      <c r="AS204" s="5"/>
      <c r="AU204" s="1"/>
      <c r="AV204" s="2"/>
      <c r="AW204" s="2"/>
      <c r="AX204" s="2"/>
      <c r="CZ204" s="1"/>
      <c r="DA204" s="2"/>
      <c r="DB204" s="2"/>
      <c r="DC204" s="2"/>
    </row>
    <row r="205" spans="1:107" ht="12.75">
      <c r="A205" s="1"/>
      <c r="B205" s="2"/>
      <c r="D205" s="1"/>
      <c r="E205" s="65"/>
      <c r="F205" s="16"/>
      <c r="G205" s="16"/>
      <c r="H205" s="16"/>
      <c r="K205" s="5"/>
      <c r="L205" s="5"/>
      <c r="M205" s="5"/>
      <c r="N205" s="5"/>
      <c r="O205" s="5"/>
      <c r="P205" s="5"/>
      <c r="Q205" s="5"/>
      <c r="R205" s="4"/>
      <c r="S205" s="4"/>
      <c r="T205" s="4"/>
      <c r="V205" s="121"/>
      <c r="W205" s="121"/>
      <c r="X205" s="121"/>
      <c r="Y205" s="121"/>
      <c r="Z205" s="5"/>
      <c r="AA205" s="5"/>
      <c r="AB205" s="5"/>
      <c r="AD205" s="5"/>
      <c r="AF205" s="4"/>
      <c r="AG205" s="4"/>
      <c r="AH205" s="4"/>
      <c r="AK205" s="3"/>
      <c r="AL205" s="3"/>
      <c r="AO205" s="5"/>
      <c r="AP205" s="5"/>
      <c r="AQ205" s="5"/>
      <c r="AR205" s="5"/>
      <c r="AS205" s="5"/>
      <c r="AU205" s="1"/>
      <c r="AV205" s="2"/>
      <c r="AW205" s="2"/>
      <c r="AX205" s="2"/>
      <c r="CZ205" s="1"/>
      <c r="DA205" s="2"/>
      <c r="DB205" s="2"/>
      <c r="DC205" s="2"/>
    </row>
    <row r="206" spans="1:107" ht="12.75">
      <c r="A206" s="1"/>
      <c r="B206" s="2"/>
      <c r="D206" s="1"/>
      <c r="E206" s="4"/>
      <c r="F206" s="16"/>
      <c r="G206" s="16"/>
      <c r="H206" s="16"/>
      <c r="I206" s="4"/>
      <c r="K206" s="5"/>
      <c r="L206" s="5"/>
      <c r="M206" s="5"/>
      <c r="N206" s="5"/>
      <c r="O206" s="5"/>
      <c r="P206" s="5"/>
      <c r="Q206" s="5"/>
      <c r="R206" s="4"/>
      <c r="S206" s="4"/>
      <c r="T206" s="4"/>
      <c r="V206" s="121"/>
      <c r="W206" s="121"/>
      <c r="X206" s="121"/>
      <c r="Y206" s="121"/>
      <c r="Z206" s="5"/>
      <c r="AA206" s="5"/>
      <c r="AB206" s="5"/>
      <c r="AD206" s="5"/>
      <c r="AF206" s="4"/>
      <c r="AG206" s="4"/>
      <c r="AH206" s="4"/>
      <c r="AK206" s="3"/>
      <c r="AL206" s="3"/>
      <c r="AO206" s="5"/>
      <c r="AP206" s="5"/>
      <c r="AQ206" s="5"/>
      <c r="AR206" s="5"/>
      <c r="AS206" s="5"/>
      <c r="AU206" s="1"/>
      <c r="AV206" s="2"/>
      <c r="AW206" s="2"/>
      <c r="AX206" s="2"/>
      <c r="CZ206" s="1"/>
      <c r="DA206" s="2"/>
      <c r="DB206" s="2"/>
      <c r="DC206" s="2"/>
    </row>
    <row r="207" spans="1:107" ht="12.75">
      <c r="A207" s="1"/>
      <c r="B207" s="2"/>
      <c r="D207" s="1"/>
      <c r="E207" s="4"/>
      <c r="F207" s="16"/>
      <c r="G207" s="16"/>
      <c r="H207" s="16"/>
      <c r="K207" s="5"/>
      <c r="L207" s="5"/>
      <c r="M207" s="5"/>
      <c r="N207" s="5"/>
      <c r="O207" s="5"/>
      <c r="P207" s="5"/>
      <c r="Q207" s="5"/>
      <c r="R207" s="4"/>
      <c r="S207" s="4"/>
      <c r="T207" s="4"/>
      <c r="V207" s="121"/>
      <c r="W207" s="121"/>
      <c r="X207" s="121"/>
      <c r="Y207" s="121"/>
      <c r="Z207" s="5"/>
      <c r="AA207" s="5"/>
      <c r="AB207" s="5"/>
      <c r="AD207" s="5"/>
      <c r="AF207" s="4"/>
      <c r="AG207" s="4"/>
      <c r="AH207" s="4"/>
      <c r="AK207" s="3"/>
      <c r="AL207" s="3"/>
      <c r="AO207" s="5"/>
      <c r="AP207" s="5"/>
      <c r="AQ207" s="5"/>
      <c r="AR207" s="5"/>
      <c r="AS207" s="5"/>
      <c r="AU207" s="1"/>
      <c r="AV207" s="2"/>
      <c r="AW207" s="2"/>
      <c r="AX207" s="2"/>
      <c r="CZ207" s="1"/>
      <c r="DA207" s="2"/>
      <c r="DB207" s="2"/>
      <c r="DC207" s="2"/>
    </row>
    <row r="208" spans="1:107" ht="12.75">
      <c r="A208" s="1"/>
      <c r="B208" s="2"/>
      <c r="D208" s="1"/>
      <c r="E208" s="4"/>
      <c r="F208" s="16"/>
      <c r="G208" s="16"/>
      <c r="H208" s="16"/>
      <c r="I208" s="4"/>
      <c r="K208" s="5"/>
      <c r="L208" s="5"/>
      <c r="M208" s="5"/>
      <c r="N208" s="5"/>
      <c r="O208" s="5"/>
      <c r="P208" s="5"/>
      <c r="Q208" s="5"/>
      <c r="R208" s="4"/>
      <c r="S208" s="4"/>
      <c r="T208" s="4"/>
      <c r="V208" s="121"/>
      <c r="W208" s="121"/>
      <c r="X208" s="121"/>
      <c r="Y208" s="121"/>
      <c r="Z208" s="5"/>
      <c r="AA208" s="5"/>
      <c r="AB208" s="5"/>
      <c r="AD208" s="5"/>
      <c r="AF208" s="4"/>
      <c r="AG208" s="4"/>
      <c r="AH208" s="4"/>
      <c r="AK208" s="3"/>
      <c r="AL208" s="3"/>
      <c r="AO208" s="5"/>
      <c r="AP208" s="5"/>
      <c r="AQ208" s="5"/>
      <c r="AR208" s="5"/>
      <c r="AS208" s="5"/>
      <c r="AU208" s="1"/>
      <c r="AV208" s="2"/>
      <c r="AW208" s="2"/>
      <c r="AX208" s="2"/>
      <c r="CZ208" s="1"/>
      <c r="DA208" s="2"/>
      <c r="DB208" s="2"/>
      <c r="DC208" s="2"/>
    </row>
    <row r="209" spans="1:107" ht="12.75">
      <c r="A209" s="1"/>
      <c r="B209" s="2"/>
      <c r="D209" s="1"/>
      <c r="E209" s="4"/>
      <c r="F209" s="16"/>
      <c r="G209" s="16"/>
      <c r="H209" s="16"/>
      <c r="I209" s="4"/>
      <c r="K209" s="5"/>
      <c r="L209" s="5"/>
      <c r="M209" s="5"/>
      <c r="N209" s="5"/>
      <c r="O209" s="5"/>
      <c r="P209" s="5"/>
      <c r="Q209" s="5"/>
      <c r="R209" s="4"/>
      <c r="S209" s="4"/>
      <c r="T209" s="4"/>
      <c r="V209" s="121"/>
      <c r="W209" s="121"/>
      <c r="X209" s="121"/>
      <c r="Y209" s="121"/>
      <c r="Z209" s="5"/>
      <c r="AA209" s="5"/>
      <c r="AB209" s="5"/>
      <c r="AD209" s="5"/>
      <c r="AF209" s="4"/>
      <c r="AG209" s="4"/>
      <c r="AH209" s="4"/>
      <c r="AK209" s="3"/>
      <c r="AL209" s="3"/>
      <c r="AO209" s="5"/>
      <c r="AP209" s="5"/>
      <c r="AQ209" s="5"/>
      <c r="AR209" s="5"/>
      <c r="AS209" s="5"/>
      <c r="AU209" s="1"/>
      <c r="AV209" s="2"/>
      <c r="AW209" s="2"/>
      <c r="AX209" s="2"/>
      <c r="CZ209" s="1"/>
      <c r="DA209" s="2"/>
      <c r="DB209" s="2"/>
      <c r="DC209" s="2"/>
    </row>
    <row r="210" spans="1:107" ht="12.75">
      <c r="A210" s="1"/>
      <c r="B210" s="2"/>
      <c r="D210" s="1"/>
      <c r="E210" s="4"/>
      <c r="F210" s="16"/>
      <c r="G210" s="16"/>
      <c r="H210" s="16"/>
      <c r="I210" s="4"/>
      <c r="K210" s="5"/>
      <c r="L210" s="5"/>
      <c r="M210" s="5"/>
      <c r="N210" s="5"/>
      <c r="O210" s="5"/>
      <c r="P210" s="5"/>
      <c r="Q210" s="5"/>
      <c r="R210" s="4"/>
      <c r="S210" s="4"/>
      <c r="T210" s="4"/>
      <c r="V210" s="121"/>
      <c r="W210" s="121"/>
      <c r="X210" s="121"/>
      <c r="Y210" s="121"/>
      <c r="Z210" s="5"/>
      <c r="AA210" s="5"/>
      <c r="AB210" s="5"/>
      <c r="AD210" s="5"/>
      <c r="AF210" s="4"/>
      <c r="AG210" s="4"/>
      <c r="AH210" s="4"/>
      <c r="AK210" s="3"/>
      <c r="AL210" s="3"/>
      <c r="AO210" s="5"/>
      <c r="AP210" s="5"/>
      <c r="AQ210" s="5"/>
      <c r="AR210" s="5"/>
      <c r="AS210" s="5"/>
      <c r="AU210" s="1"/>
      <c r="AV210" s="2"/>
      <c r="AW210" s="2"/>
      <c r="AX210" s="2"/>
      <c r="CZ210" s="1"/>
      <c r="DA210" s="2"/>
      <c r="DB210" s="2"/>
      <c r="DC210" s="2"/>
    </row>
    <row r="211" spans="1:107" ht="12.75">
      <c r="A211" s="1"/>
      <c r="B211" s="2"/>
      <c r="D211" s="1"/>
      <c r="E211" s="4"/>
      <c r="F211" s="16"/>
      <c r="G211" s="16"/>
      <c r="H211" s="16"/>
      <c r="I211" s="4"/>
      <c r="K211" s="5"/>
      <c r="L211" s="5"/>
      <c r="M211" s="5"/>
      <c r="N211" s="5"/>
      <c r="O211" s="5"/>
      <c r="P211" s="5"/>
      <c r="Q211" s="5"/>
      <c r="R211" s="4"/>
      <c r="S211" s="4"/>
      <c r="T211" s="4"/>
      <c r="V211" s="121"/>
      <c r="W211" s="121"/>
      <c r="X211" s="121"/>
      <c r="Y211" s="121"/>
      <c r="Z211" s="5"/>
      <c r="AA211" s="5"/>
      <c r="AB211" s="5"/>
      <c r="AD211" s="5"/>
      <c r="AF211" s="4"/>
      <c r="AG211" s="4"/>
      <c r="AH211" s="4"/>
      <c r="AK211" s="3"/>
      <c r="AL211" s="3"/>
      <c r="AO211" s="5"/>
      <c r="AP211" s="5"/>
      <c r="AQ211" s="5"/>
      <c r="AR211" s="5"/>
      <c r="AS211" s="5"/>
      <c r="AU211" s="1"/>
      <c r="AV211" s="2"/>
      <c r="AW211" s="2"/>
      <c r="AX211" s="2"/>
      <c r="CZ211" s="1"/>
      <c r="DA211" s="2"/>
      <c r="DB211" s="2"/>
      <c r="DC211" s="2"/>
    </row>
    <row r="212" spans="1:107" ht="12.75">
      <c r="A212" s="1"/>
      <c r="B212" s="2"/>
      <c r="D212" s="1"/>
      <c r="E212" s="4"/>
      <c r="F212" s="16"/>
      <c r="G212" s="16"/>
      <c r="H212" s="16"/>
      <c r="I212" s="4"/>
      <c r="K212" s="5"/>
      <c r="L212" s="5"/>
      <c r="M212" s="5"/>
      <c r="N212" s="5"/>
      <c r="O212" s="5"/>
      <c r="P212" s="5"/>
      <c r="Q212" s="5"/>
      <c r="R212" s="4"/>
      <c r="S212" s="4"/>
      <c r="T212" s="4"/>
      <c r="V212" s="121"/>
      <c r="W212" s="121"/>
      <c r="X212" s="121"/>
      <c r="Y212" s="121"/>
      <c r="Z212" s="5"/>
      <c r="AA212" s="5"/>
      <c r="AB212" s="5"/>
      <c r="AD212" s="5"/>
      <c r="AF212" s="4"/>
      <c r="AG212" s="4"/>
      <c r="AH212" s="4"/>
      <c r="AK212" s="3"/>
      <c r="AL212" s="3"/>
      <c r="AO212" s="5"/>
      <c r="AP212" s="5"/>
      <c r="AQ212" s="5"/>
      <c r="AR212" s="5"/>
      <c r="AS212" s="5"/>
      <c r="AU212" s="1"/>
      <c r="AV212" s="2"/>
      <c r="AW212" s="2"/>
      <c r="AX212" s="2"/>
      <c r="CZ212" s="1"/>
      <c r="DA212" s="2"/>
      <c r="DB212" s="2"/>
      <c r="DC212" s="2"/>
    </row>
    <row r="213" spans="1:107" ht="12.75">
      <c r="A213" s="1"/>
      <c r="B213" s="2"/>
      <c r="D213" s="1"/>
      <c r="E213" s="4"/>
      <c r="F213" s="16"/>
      <c r="G213" s="16"/>
      <c r="H213" s="16"/>
      <c r="I213" s="4"/>
      <c r="K213" s="5"/>
      <c r="L213" s="5"/>
      <c r="M213" s="5"/>
      <c r="N213" s="5"/>
      <c r="O213" s="5"/>
      <c r="P213" s="5"/>
      <c r="Q213" s="5"/>
      <c r="R213" s="4"/>
      <c r="S213" s="4"/>
      <c r="T213" s="4"/>
      <c r="V213" s="121"/>
      <c r="W213" s="121"/>
      <c r="X213" s="121"/>
      <c r="Y213" s="121"/>
      <c r="Z213" s="5"/>
      <c r="AA213" s="5"/>
      <c r="AB213" s="5"/>
      <c r="AD213" s="5"/>
      <c r="AF213" s="4"/>
      <c r="AG213" s="4"/>
      <c r="AH213" s="4"/>
      <c r="AK213" s="3"/>
      <c r="AL213" s="3"/>
      <c r="AO213" s="5"/>
      <c r="AP213" s="5"/>
      <c r="AQ213" s="5"/>
      <c r="AR213" s="5"/>
      <c r="AS213" s="5"/>
      <c r="AU213" s="1"/>
      <c r="AV213" s="2"/>
      <c r="AW213" s="2"/>
      <c r="AX213" s="2"/>
      <c r="CZ213" s="1"/>
      <c r="DA213" s="2"/>
      <c r="DB213" s="2"/>
      <c r="DC213" s="2"/>
    </row>
    <row r="214" spans="1:107" ht="12.75">
      <c r="A214" s="1"/>
      <c r="B214" s="2"/>
      <c r="D214" s="1"/>
      <c r="E214" s="4"/>
      <c r="F214" s="16"/>
      <c r="G214" s="16"/>
      <c r="H214" s="16"/>
      <c r="I214" s="4"/>
      <c r="K214" s="5"/>
      <c r="L214" s="5"/>
      <c r="M214" s="5"/>
      <c r="N214" s="5"/>
      <c r="O214" s="5"/>
      <c r="P214" s="5"/>
      <c r="Q214" s="5"/>
      <c r="R214" s="4"/>
      <c r="S214" s="4"/>
      <c r="T214" s="4"/>
      <c r="V214" s="121"/>
      <c r="W214" s="121"/>
      <c r="X214" s="121"/>
      <c r="Y214" s="121"/>
      <c r="Z214" s="5"/>
      <c r="AA214" s="5"/>
      <c r="AB214" s="5"/>
      <c r="AD214" s="5"/>
      <c r="AF214" s="4"/>
      <c r="AG214" s="4"/>
      <c r="AH214" s="4"/>
      <c r="AK214" s="3"/>
      <c r="AL214" s="3"/>
      <c r="AO214" s="5"/>
      <c r="AP214" s="5"/>
      <c r="AQ214" s="5"/>
      <c r="AR214" s="5"/>
      <c r="AS214" s="5"/>
      <c r="AU214" s="1"/>
      <c r="AV214" s="2"/>
      <c r="AW214" s="2"/>
      <c r="AX214" s="2"/>
      <c r="CZ214" s="1"/>
      <c r="DA214" s="2"/>
      <c r="DB214" s="2"/>
      <c r="DC214" s="2"/>
    </row>
    <row r="215" spans="1:107" ht="12.75">
      <c r="A215" s="1"/>
      <c r="B215" s="2"/>
      <c r="D215" s="1"/>
      <c r="E215" s="4"/>
      <c r="F215" s="16"/>
      <c r="G215" s="16"/>
      <c r="H215" s="16"/>
      <c r="I215" s="4"/>
      <c r="K215" s="5"/>
      <c r="L215" s="5"/>
      <c r="M215" s="5"/>
      <c r="N215" s="5"/>
      <c r="O215" s="5"/>
      <c r="P215" s="5"/>
      <c r="Q215" s="5"/>
      <c r="R215" s="4"/>
      <c r="S215" s="4"/>
      <c r="T215" s="4"/>
      <c r="V215" s="121"/>
      <c r="W215" s="121"/>
      <c r="X215" s="121"/>
      <c r="Y215" s="121"/>
      <c r="Z215" s="5"/>
      <c r="AA215" s="5"/>
      <c r="AB215" s="5"/>
      <c r="AD215" s="5"/>
      <c r="AF215" s="4"/>
      <c r="AG215" s="4"/>
      <c r="AH215" s="4"/>
      <c r="AK215" s="3"/>
      <c r="AL215" s="3"/>
      <c r="AO215" s="5"/>
      <c r="AP215" s="5"/>
      <c r="AQ215" s="5"/>
      <c r="AR215" s="5"/>
      <c r="AS215" s="5"/>
      <c r="AU215" s="1"/>
      <c r="AV215" s="1"/>
      <c r="AW215" s="1"/>
      <c r="AX215" s="1"/>
      <c r="CZ215" s="1"/>
      <c r="DA215" s="2"/>
      <c r="DB215" s="2"/>
      <c r="DC215" s="2"/>
    </row>
    <row r="216" spans="1:107" ht="12.75">
      <c r="A216" s="1"/>
      <c r="B216" s="2"/>
      <c r="D216" s="1"/>
      <c r="E216" s="4"/>
      <c r="F216" s="16"/>
      <c r="G216" s="16"/>
      <c r="H216" s="16"/>
      <c r="I216" s="4"/>
      <c r="K216" s="5"/>
      <c r="L216" s="5"/>
      <c r="M216" s="5"/>
      <c r="N216" s="5"/>
      <c r="O216" s="5"/>
      <c r="P216" s="5"/>
      <c r="Q216" s="5"/>
      <c r="R216" s="4"/>
      <c r="S216" s="4"/>
      <c r="T216" s="4"/>
      <c r="V216" s="121"/>
      <c r="W216" s="121"/>
      <c r="X216" s="121"/>
      <c r="Y216" s="121"/>
      <c r="Z216" s="5"/>
      <c r="AA216" s="5"/>
      <c r="AB216" s="5"/>
      <c r="AD216" s="5"/>
      <c r="AF216" s="4"/>
      <c r="AG216" s="4"/>
      <c r="AH216" s="4"/>
      <c r="AK216" s="3"/>
      <c r="AL216" s="3"/>
      <c r="AO216" s="5"/>
      <c r="AP216" s="5"/>
      <c r="AQ216" s="5"/>
      <c r="AR216" s="5"/>
      <c r="AS216" s="5"/>
      <c r="AU216" s="9"/>
      <c r="AV216" s="2"/>
      <c r="AW216" s="2"/>
      <c r="AX216" s="2"/>
      <c r="CZ216" s="1"/>
      <c r="DA216" s="2"/>
      <c r="DB216" s="2"/>
      <c r="DC216" s="2"/>
    </row>
    <row r="217" spans="1:107" ht="12.75">
      <c r="A217" s="1"/>
      <c r="B217" s="2"/>
      <c r="D217" s="1"/>
      <c r="E217" s="4"/>
      <c r="F217" s="16"/>
      <c r="G217" s="16"/>
      <c r="H217" s="16"/>
      <c r="I217" s="4"/>
      <c r="K217" s="5"/>
      <c r="L217" s="5"/>
      <c r="M217" s="5"/>
      <c r="N217" s="5"/>
      <c r="O217" s="5"/>
      <c r="P217" s="5"/>
      <c r="Q217" s="5"/>
      <c r="R217" s="4"/>
      <c r="S217" s="4"/>
      <c r="T217" s="4"/>
      <c r="V217" s="121"/>
      <c r="W217" s="121"/>
      <c r="X217" s="121"/>
      <c r="Y217" s="121"/>
      <c r="Z217" s="5"/>
      <c r="AA217" s="5"/>
      <c r="AB217" s="5"/>
      <c r="AD217" s="5"/>
      <c r="AF217" s="4"/>
      <c r="AG217" s="4"/>
      <c r="AH217" s="4"/>
      <c r="AK217" s="3"/>
      <c r="AL217" s="3"/>
      <c r="AO217" s="5"/>
      <c r="AP217" s="5"/>
      <c r="AQ217" s="5"/>
      <c r="AR217" s="5"/>
      <c r="AS217" s="5"/>
      <c r="CZ217" s="1"/>
      <c r="DA217" s="2"/>
      <c r="DB217" s="2"/>
      <c r="DC217" s="2"/>
    </row>
    <row r="218" spans="1:107" ht="12.75">
      <c r="A218" s="1"/>
      <c r="B218" s="2"/>
      <c r="D218" s="1"/>
      <c r="E218" s="4"/>
      <c r="F218" s="16"/>
      <c r="G218" s="16"/>
      <c r="H218" s="16"/>
      <c r="I218" s="4"/>
      <c r="K218" s="5"/>
      <c r="L218" s="5"/>
      <c r="M218" s="5"/>
      <c r="N218" s="5"/>
      <c r="O218" s="5"/>
      <c r="P218" s="5"/>
      <c r="Q218" s="5"/>
      <c r="R218" s="4"/>
      <c r="S218" s="4"/>
      <c r="T218" s="4"/>
      <c r="V218" s="121"/>
      <c r="W218" s="121"/>
      <c r="X218" s="121"/>
      <c r="Y218" s="121"/>
      <c r="Z218" s="5"/>
      <c r="AA218" s="5"/>
      <c r="AB218" s="5"/>
      <c r="AD218" s="5"/>
      <c r="AF218" s="4"/>
      <c r="AG218" s="4"/>
      <c r="AH218" s="4"/>
      <c r="AK218" s="3"/>
      <c r="AL218" s="3"/>
      <c r="AO218" s="5"/>
      <c r="AP218" s="5"/>
      <c r="AQ218" s="5"/>
      <c r="AR218" s="5"/>
      <c r="AS218" s="5"/>
      <c r="CZ218" s="1"/>
      <c r="DA218" s="2"/>
      <c r="DB218" s="2"/>
      <c r="DC218" s="2"/>
    </row>
    <row r="219" spans="1:107" ht="12.75">
      <c r="A219" s="1"/>
      <c r="B219" s="2"/>
      <c r="D219" s="1"/>
      <c r="E219" s="4"/>
      <c r="F219" s="16"/>
      <c r="G219" s="16"/>
      <c r="H219" s="16"/>
      <c r="I219" s="4"/>
      <c r="K219" s="5"/>
      <c r="L219" s="5"/>
      <c r="M219" s="5"/>
      <c r="N219" s="5"/>
      <c r="O219" s="5"/>
      <c r="P219" s="5"/>
      <c r="Q219" s="5"/>
      <c r="R219" s="4"/>
      <c r="S219" s="4"/>
      <c r="T219" s="4"/>
      <c r="V219" s="121"/>
      <c r="W219" s="121"/>
      <c r="X219" s="121"/>
      <c r="Y219" s="121"/>
      <c r="Z219" s="5"/>
      <c r="AA219" s="5"/>
      <c r="AB219" s="5"/>
      <c r="AD219" s="5"/>
      <c r="AF219" s="4"/>
      <c r="AG219" s="4"/>
      <c r="AH219" s="4"/>
      <c r="AK219" s="3"/>
      <c r="AL219" s="3"/>
      <c r="AO219" s="5"/>
      <c r="AP219" s="5"/>
      <c r="AQ219" s="5"/>
      <c r="AR219" s="5"/>
      <c r="AS219" s="5"/>
      <c r="CZ219" s="1"/>
      <c r="DA219" s="2"/>
      <c r="DB219" s="2"/>
      <c r="DC219" s="2"/>
    </row>
    <row r="220" spans="1:107" ht="12.75">
      <c r="A220" s="1"/>
      <c r="B220" s="2"/>
      <c r="D220" s="1"/>
      <c r="E220" s="4"/>
      <c r="F220" s="16"/>
      <c r="G220" s="16"/>
      <c r="H220" s="16"/>
      <c r="I220" s="4"/>
      <c r="K220" s="5"/>
      <c r="L220" s="5"/>
      <c r="M220" s="5"/>
      <c r="N220" s="5"/>
      <c r="O220" s="5"/>
      <c r="P220" s="5"/>
      <c r="Q220" s="5"/>
      <c r="R220" s="4"/>
      <c r="S220" s="4"/>
      <c r="T220" s="4"/>
      <c r="V220" s="121"/>
      <c r="W220" s="121"/>
      <c r="X220" s="121"/>
      <c r="Y220" s="121"/>
      <c r="Z220" s="5"/>
      <c r="AA220" s="5"/>
      <c r="AB220" s="5"/>
      <c r="AD220" s="5"/>
      <c r="AF220" s="4"/>
      <c r="AG220" s="4"/>
      <c r="AH220" s="4"/>
      <c r="AK220" s="3"/>
      <c r="AL220" s="3"/>
      <c r="AO220" s="5"/>
      <c r="AP220" s="5"/>
      <c r="AQ220" s="5"/>
      <c r="AR220" s="5"/>
      <c r="AS220" s="5"/>
      <c r="CZ220" s="1"/>
      <c r="DA220" s="2"/>
      <c r="DB220" s="2"/>
      <c r="DC220" s="2"/>
    </row>
    <row r="221" spans="1:107" ht="12.75">
      <c r="A221" s="1"/>
      <c r="B221" s="1"/>
      <c r="D221" s="1"/>
      <c r="E221" s="8"/>
      <c r="F221" s="4"/>
      <c r="G221" s="4"/>
      <c r="H221" s="4"/>
      <c r="O221" s="5"/>
      <c r="P221" s="1"/>
      <c r="Q221" s="1"/>
      <c r="AF221" s="4"/>
      <c r="AG221" s="4"/>
      <c r="AH221" s="4"/>
      <c r="AS221" s="5"/>
      <c r="AU221" s="142"/>
      <c r="AV221" s="142"/>
      <c r="AW221" s="142"/>
      <c r="AX221" s="142"/>
      <c r="CZ221" s="1"/>
      <c r="DA221" s="1"/>
      <c r="DB221" s="1"/>
      <c r="DC221" s="1"/>
    </row>
    <row r="222" spans="1:107" ht="12.75">
      <c r="A222" s="9"/>
      <c r="B222" s="2"/>
      <c r="D222" s="9"/>
      <c r="E222" s="12"/>
      <c r="F222" s="4"/>
      <c r="G222" s="4"/>
      <c r="H222" s="4"/>
      <c r="N222" s="1"/>
      <c r="O222" s="5"/>
      <c r="P222" s="5"/>
      <c r="Q222" s="5"/>
      <c r="AD222" s="5"/>
      <c r="AF222" s="4"/>
      <c r="AG222" s="4"/>
      <c r="AH222" s="4"/>
      <c r="AS222" s="5"/>
      <c r="AU222" s="9"/>
      <c r="AV222" s="9"/>
      <c r="AW222" s="9"/>
      <c r="AX222" s="9"/>
      <c r="CZ222" s="9"/>
      <c r="DA222" s="2"/>
      <c r="DB222" s="2"/>
      <c r="DC222" s="2"/>
    </row>
    <row r="223" spans="5:50" ht="12.75">
      <c r="E223" s="13"/>
      <c r="P223" s="5"/>
      <c r="Q223" s="5"/>
      <c r="AU223" s="1"/>
      <c r="AV223" s="1"/>
      <c r="AW223" s="1"/>
      <c r="AX223" s="1"/>
    </row>
    <row r="224" spans="5:50" ht="12.75">
      <c r="E224" s="19"/>
      <c r="O224" s="85"/>
      <c r="P224" s="84"/>
      <c r="Q224" s="61"/>
      <c r="AS224" s="85"/>
      <c r="AU224" s="1"/>
      <c r="AV224" s="2"/>
      <c r="AW224" s="2"/>
      <c r="AX224" s="2"/>
    </row>
    <row r="225" spans="5:50" ht="12.75">
      <c r="E225" s="19"/>
      <c r="O225" s="85"/>
      <c r="P225" s="84"/>
      <c r="Q225" s="61"/>
      <c r="AS225" s="85"/>
      <c r="AU225" s="1"/>
      <c r="AV225" s="2"/>
      <c r="AW225" s="2"/>
      <c r="AX225" s="2"/>
    </row>
    <row r="226" spans="1:107" ht="12.75">
      <c r="A226" s="140"/>
      <c r="B226" s="140"/>
      <c r="E226" s="19"/>
      <c r="O226" s="85"/>
      <c r="P226" s="84"/>
      <c r="Q226" s="84"/>
      <c r="AU226" s="1"/>
      <c r="AV226" s="2"/>
      <c r="AW226" s="2"/>
      <c r="AX226" s="2"/>
      <c r="CZ226" s="140"/>
      <c r="DA226" s="140"/>
      <c r="DB226" s="140"/>
      <c r="DC226" s="140"/>
    </row>
    <row r="227" spans="1:107" ht="18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6"/>
      <c r="R227" s="6"/>
      <c r="S227" s="6"/>
      <c r="AF227" s="144"/>
      <c r="AG227" s="144"/>
      <c r="AH227" s="144"/>
      <c r="AJ227" s="144"/>
      <c r="AK227" s="144"/>
      <c r="AL227" s="144"/>
      <c r="AU227" s="1"/>
      <c r="AV227" s="2"/>
      <c r="AW227" s="2"/>
      <c r="AX227" s="2"/>
      <c r="CZ227" s="7"/>
      <c r="DA227" s="7"/>
      <c r="DB227" s="7"/>
      <c r="DC227" s="7"/>
    </row>
    <row r="228" spans="1:107" ht="12.75">
      <c r="A228" s="142"/>
      <c r="B228" s="142"/>
      <c r="E228" s="8"/>
      <c r="F228" s="10"/>
      <c r="G228" s="10"/>
      <c r="H228" s="10"/>
      <c r="I228" s="10"/>
      <c r="K228" s="10"/>
      <c r="L228" s="10"/>
      <c r="M228" s="10"/>
      <c r="N228" s="10"/>
      <c r="O228" s="10"/>
      <c r="P228" s="10"/>
      <c r="Q228" s="10"/>
      <c r="R228" s="142"/>
      <c r="S228" s="142"/>
      <c r="T228" s="142"/>
      <c r="V228" s="142"/>
      <c r="W228" s="142"/>
      <c r="X228" s="142"/>
      <c r="Y228" s="9"/>
      <c r="Z228" s="142"/>
      <c r="AA228" s="142"/>
      <c r="AB228" s="142"/>
      <c r="AC228" s="9"/>
      <c r="AD228" s="10"/>
      <c r="AF228" s="10"/>
      <c r="AG228" s="10"/>
      <c r="AH228" s="10"/>
      <c r="AJ228" s="10"/>
      <c r="AK228" s="10"/>
      <c r="AL228" s="10"/>
      <c r="AO228" s="10"/>
      <c r="AP228" s="10"/>
      <c r="AQ228" s="10"/>
      <c r="AR228" s="10"/>
      <c r="AS228" s="10"/>
      <c r="AU228" s="1"/>
      <c r="AV228" s="2"/>
      <c r="AW228" s="2"/>
      <c r="AX228" s="2"/>
      <c r="CZ228" s="142"/>
      <c r="DA228" s="142"/>
      <c r="DB228" s="142"/>
      <c r="DC228" s="142"/>
    </row>
    <row r="229" spans="1:107" ht="12.75">
      <c r="A229" s="9"/>
      <c r="B229" s="9"/>
      <c r="D229" s="9"/>
      <c r="E229" s="12"/>
      <c r="F229" s="10"/>
      <c r="G229" s="10"/>
      <c r="H229" s="10"/>
      <c r="I229" s="10"/>
      <c r="K229" s="10"/>
      <c r="L229" s="10"/>
      <c r="M229" s="10"/>
      <c r="N229" s="10"/>
      <c r="O229" s="10"/>
      <c r="P229" s="10"/>
      <c r="Q229" s="10"/>
      <c r="R229" s="142"/>
      <c r="S229" s="142"/>
      <c r="T229" s="142"/>
      <c r="V229" s="142"/>
      <c r="W229" s="142"/>
      <c r="X229" s="142"/>
      <c r="Y229" s="9"/>
      <c r="Z229" s="142"/>
      <c r="AA229" s="142"/>
      <c r="AB229" s="142"/>
      <c r="AC229" s="9"/>
      <c r="AD229" s="12"/>
      <c r="AF229" s="10"/>
      <c r="AG229" s="10"/>
      <c r="AH229" s="10"/>
      <c r="AJ229" s="10"/>
      <c r="AK229" s="10"/>
      <c r="AL229" s="10"/>
      <c r="AO229" s="10"/>
      <c r="AP229" s="10"/>
      <c r="AQ229" s="10"/>
      <c r="AR229" s="10"/>
      <c r="AS229" s="10"/>
      <c r="AU229" s="1"/>
      <c r="AV229" s="2"/>
      <c r="AW229" s="2"/>
      <c r="AX229" s="2"/>
      <c r="CZ229" s="9"/>
      <c r="DA229" s="9"/>
      <c r="DB229" s="9"/>
      <c r="DC229" s="9"/>
    </row>
    <row r="230" spans="1:107" ht="12.75">
      <c r="A230" s="1"/>
      <c r="B230" s="1"/>
      <c r="D230" s="1"/>
      <c r="E230" s="13"/>
      <c r="F230" s="37"/>
      <c r="G230" s="37"/>
      <c r="H230" s="37"/>
      <c r="I230" s="37"/>
      <c r="K230" s="37"/>
      <c r="L230" s="37"/>
      <c r="M230" s="37"/>
      <c r="N230" s="37"/>
      <c r="O230" s="37"/>
      <c r="P230" s="37"/>
      <c r="Q230" s="37"/>
      <c r="R230" s="13"/>
      <c r="S230" s="13"/>
      <c r="T230" s="13"/>
      <c r="V230" s="13"/>
      <c r="W230" s="13"/>
      <c r="X230" s="13"/>
      <c r="Y230" s="13"/>
      <c r="Z230" s="13"/>
      <c r="AA230" s="13"/>
      <c r="AB230" s="13"/>
      <c r="AC230" s="13"/>
      <c r="AD230" s="13"/>
      <c r="AF230" s="13"/>
      <c r="AG230" s="13"/>
      <c r="AH230" s="13"/>
      <c r="AJ230" s="13"/>
      <c r="AK230" s="13"/>
      <c r="AL230" s="13"/>
      <c r="AO230" s="37"/>
      <c r="AP230" s="37"/>
      <c r="AQ230" s="37"/>
      <c r="AR230" s="37"/>
      <c r="AS230" s="37"/>
      <c r="AU230" s="1"/>
      <c r="AV230" s="2"/>
      <c r="AW230" s="2"/>
      <c r="AX230" s="2"/>
      <c r="CZ230" s="1"/>
      <c r="DA230" s="1"/>
      <c r="DB230" s="1"/>
      <c r="DC230" s="1"/>
    </row>
    <row r="231" spans="1:107" ht="12.75">
      <c r="A231" s="1"/>
      <c r="B231" s="2"/>
      <c r="D231" s="1"/>
      <c r="E231" s="65"/>
      <c r="F231" s="16"/>
      <c r="G231" s="16"/>
      <c r="H231" s="16"/>
      <c r="K231" s="5"/>
      <c r="L231" s="5"/>
      <c r="M231" s="5"/>
      <c r="N231" s="5"/>
      <c r="O231" s="5"/>
      <c r="P231" s="5"/>
      <c r="Q231" s="5"/>
      <c r="R231" s="4"/>
      <c r="S231" s="4"/>
      <c r="T231" s="4"/>
      <c r="V231" s="121"/>
      <c r="W231" s="121"/>
      <c r="X231" s="121"/>
      <c r="Y231" s="121"/>
      <c r="Z231" s="5"/>
      <c r="AA231" s="5"/>
      <c r="AB231" s="5"/>
      <c r="AC231" s="5"/>
      <c r="AD231" s="5"/>
      <c r="AF231" s="4"/>
      <c r="AG231" s="4"/>
      <c r="AH231" s="4"/>
      <c r="AJ231" s="3"/>
      <c r="AO231" s="5"/>
      <c r="AP231" s="5"/>
      <c r="AQ231" s="5"/>
      <c r="AR231" s="5"/>
      <c r="AS231" s="5"/>
      <c r="AU231" s="1"/>
      <c r="AV231" s="2"/>
      <c r="AW231" s="2"/>
      <c r="AX231" s="2"/>
      <c r="CZ231" s="1"/>
      <c r="DA231" s="2"/>
      <c r="DB231" s="2"/>
      <c r="DC231" s="2"/>
    </row>
    <row r="232" spans="1:107" ht="12.75">
      <c r="A232" s="1"/>
      <c r="B232" s="2"/>
      <c r="D232" s="1"/>
      <c r="E232" s="65"/>
      <c r="F232" s="16"/>
      <c r="G232" s="16"/>
      <c r="H232" s="16"/>
      <c r="K232" s="5"/>
      <c r="L232" s="5"/>
      <c r="M232" s="5"/>
      <c r="N232" s="5"/>
      <c r="O232" s="5"/>
      <c r="P232" s="5"/>
      <c r="Q232" s="5"/>
      <c r="R232" s="4"/>
      <c r="S232" s="4"/>
      <c r="T232" s="4"/>
      <c r="V232" s="121"/>
      <c r="W232" s="121"/>
      <c r="X232" s="121"/>
      <c r="Y232" s="121"/>
      <c r="Z232" s="5"/>
      <c r="AA232" s="5"/>
      <c r="AB232" s="5"/>
      <c r="AD232" s="5"/>
      <c r="AF232" s="4"/>
      <c r="AG232" s="4"/>
      <c r="AH232" s="4"/>
      <c r="AJ232" s="3"/>
      <c r="AO232" s="5"/>
      <c r="AP232" s="5"/>
      <c r="AQ232" s="5"/>
      <c r="AR232" s="5"/>
      <c r="AS232" s="5"/>
      <c r="AU232" s="1"/>
      <c r="AV232" s="2"/>
      <c r="AW232" s="2"/>
      <c r="AX232" s="2"/>
      <c r="CZ232" s="1"/>
      <c r="DA232" s="2"/>
      <c r="DB232" s="2"/>
      <c r="DC232" s="2"/>
    </row>
    <row r="233" spans="1:107" ht="12.75">
      <c r="A233" s="1"/>
      <c r="B233" s="2"/>
      <c r="D233" s="1"/>
      <c r="E233" s="65"/>
      <c r="F233" s="16"/>
      <c r="G233" s="16"/>
      <c r="H233" s="16"/>
      <c r="K233" s="5"/>
      <c r="L233" s="5"/>
      <c r="M233" s="5"/>
      <c r="N233" s="5"/>
      <c r="O233" s="5"/>
      <c r="P233" s="5"/>
      <c r="Q233" s="5"/>
      <c r="R233" s="4"/>
      <c r="S233" s="4"/>
      <c r="T233" s="4"/>
      <c r="V233" s="121"/>
      <c r="W233" s="121"/>
      <c r="X233" s="121"/>
      <c r="Y233" s="121"/>
      <c r="Z233" s="5"/>
      <c r="AA233" s="5"/>
      <c r="AB233" s="5"/>
      <c r="AC233" s="122"/>
      <c r="AD233" s="5"/>
      <c r="AF233" s="4"/>
      <c r="AG233" s="4"/>
      <c r="AH233" s="4"/>
      <c r="AJ233" s="3"/>
      <c r="AO233" s="5"/>
      <c r="AP233" s="5"/>
      <c r="AQ233" s="5"/>
      <c r="AR233" s="5"/>
      <c r="AS233" s="5"/>
      <c r="AU233" s="1"/>
      <c r="AV233" s="2"/>
      <c r="AW233" s="2"/>
      <c r="AX233" s="2"/>
      <c r="CZ233" s="1"/>
      <c r="DA233" s="2"/>
      <c r="DB233" s="2"/>
      <c r="DC233" s="2"/>
    </row>
    <row r="234" spans="1:107" ht="12.75">
      <c r="A234" s="1"/>
      <c r="B234" s="2"/>
      <c r="D234" s="1"/>
      <c r="E234" s="65"/>
      <c r="F234" s="16"/>
      <c r="G234" s="16"/>
      <c r="H234" s="16"/>
      <c r="K234" s="5"/>
      <c r="L234" s="5"/>
      <c r="M234" s="5"/>
      <c r="N234" s="5"/>
      <c r="O234" s="5"/>
      <c r="P234" s="5"/>
      <c r="Q234" s="5"/>
      <c r="R234" s="4"/>
      <c r="S234" s="4"/>
      <c r="T234" s="4"/>
      <c r="V234" s="121"/>
      <c r="W234" s="121"/>
      <c r="X234" s="121"/>
      <c r="Y234" s="121"/>
      <c r="Z234" s="5"/>
      <c r="AA234" s="5"/>
      <c r="AB234" s="5"/>
      <c r="AC234" s="122"/>
      <c r="AD234" s="5"/>
      <c r="AF234" s="4"/>
      <c r="AG234" s="4"/>
      <c r="AH234" s="4"/>
      <c r="AJ234" s="3"/>
      <c r="AO234" s="5"/>
      <c r="AP234" s="5"/>
      <c r="AQ234" s="5"/>
      <c r="AR234" s="5"/>
      <c r="AS234" s="5"/>
      <c r="AU234" s="1"/>
      <c r="AV234" s="2"/>
      <c r="AW234" s="2"/>
      <c r="AX234" s="2"/>
      <c r="CZ234" s="1"/>
      <c r="DA234" s="2"/>
      <c r="DB234" s="2"/>
      <c r="DC234" s="2"/>
    </row>
    <row r="235" spans="1:107" ht="12.75">
      <c r="A235" s="1"/>
      <c r="B235" s="2"/>
      <c r="D235" s="1"/>
      <c r="E235" s="65"/>
      <c r="F235" s="16"/>
      <c r="G235" s="16"/>
      <c r="H235" s="16"/>
      <c r="K235" s="5"/>
      <c r="L235" s="5"/>
      <c r="M235" s="5"/>
      <c r="N235" s="5"/>
      <c r="O235" s="5"/>
      <c r="P235" s="5"/>
      <c r="Q235" s="5"/>
      <c r="R235" s="4"/>
      <c r="S235" s="4"/>
      <c r="T235" s="4"/>
      <c r="V235" s="121"/>
      <c r="W235" s="121"/>
      <c r="X235" s="121"/>
      <c r="Y235" s="121"/>
      <c r="Z235" s="5"/>
      <c r="AA235" s="5"/>
      <c r="AB235" s="5"/>
      <c r="AC235" s="122"/>
      <c r="AD235" s="5"/>
      <c r="AF235" s="4"/>
      <c r="AG235" s="4"/>
      <c r="AH235" s="4"/>
      <c r="AJ235" s="3"/>
      <c r="AK235" s="3"/>
      <c r="AL235" s="3"/>
      <c r="AO235" s="5"/>
      <c r="AP235" s="5"/>
      <c r="AQ235" s="5"/>
      <c r="AR235" s="5"/>
      <c r="AS235" s="5"/>
      <c r="AU235" s="1"/>
      <c r="AV235" s="2"/>
      <c r="AW235" s="2"/>
      <c r="AX235" s="2"/>
      <c r="CZ235" s="1"/>
      <c r="DA235" s="2"/>
      <c r="DB235" s="2"/>
      <c r="DC235" s="2"/>
    </row>
    <row r="236" spans="1:107" ht="12.75">
      <c r="A236" s="1"/>
      <c r="B236" s="2"/>
      <c r="D236" s="1"/>
      <c r="E236" s="65"/>
      <c r="F236" s="16"/>
      <c r="G236" s="16"/>
      <c r="H236" s="16"/>
      <c r="K236" s="5"/>
      <c r="L236" s="5"/>
      <c r="M236" s="5"/>
      <c r="N236" s="5"/>
      <c r="O236" s="5"/>
      <c r="P236" s="5"/>
      <c r="Q236" s="5"/>
      <c r="R236" s="4"/>
      <c r="S236" s="4"/>
      <c r="T236" s="4"/>
      <c r="V236" s="121"/>
      <c r="W236" s="121"/>
      <c r="X236" s="121"/>
      <c r="Y236" s="121"/>
      <c r="Z236" s="5"/>
      <c r="AA236" s="5"/>
      <c r="AB236" s="5"/>
      <c r="AC236" s="122"/>
      <c r="AD236" s="5"/>
      <c r="AF236" s="4"/>
      <c r="AG236" s="4"/>
      <c r="AH236" s="4"/>
      <c r="AK236" s="3"/>
      <c r="AL236" s="3"/>
      <c r="AO236" s="5"/>
      <c r="AP236" s="5"/>
      <c r="AQ236" s="5"/>
      <c r="AR236" s="5"/>
      <c r="AS236" s="5"/>
      <c r="AU236" s="1"/>
      <c r="AV236" s="2"/>
      <c r="AW236" s="2"/>
      <c r="AX236" s="2"/>
      <c r="CZ236" s="1"/>
      <c r="DA236" s="2"/>
      <c r="DB236" s="2"/>
      <c r="DC236" s="2"/>
    </row>
    <row r="237" spans="1:107" ht="12.75">
      <c r="A237" s="1"/>
      <c r="B237" s="2"/>
      <c r="D237" s="1"/>
      <c r="E237" s="65"/>
      <c r="F237" s="16"/>
      <c r="G237" s="16"/>
      <c r="H237" s="16"/>
      <c r="K237" s="5"/>
      <c r="L237" s="5"/>
      <c r="M237" s="5"/>
      <c r="N237" s="5"/>
      <c r="O237" s="5"/>
      <c r="P237" s="5"/>
      <c r="Q237" s="5"/>
      <c r="R237" s="4"/>
      <c r="S237" s="4"/>
      <c r="T237" s="4"/>
      <c r="V237" s="121"/>
      <c r="W237" s="121"/>
      <c r="X237" s="121"/>
      <c r="Y237" s="121"/>
      <c r="Z237" s="5"/>
      <c r="AA237" s="5"/>
      <c r="AB237" s="5"/>
      <c r="AD237" s="5"/>
      <c r="AF237" s="4"/>
      <c r="AG237" s="4"/>
      <c r="AH237" s="4"/>
      <c r="AK237" s="3"/>
      <c r="AL237" s="3"/>
      <c r="AO237" s="5"/>
      <c r="AP237" s="5"/>
      <c r="AQ237" s="5"/>
      <c r="AR237" s="5"/>
      <c r="AS237" s="5"/>
      <c r="AU237" s="1"/>
      <c r="AV237" s="2"/>
      <c r="AW237" s="2"/>
      <c r="AX237" s="2"/>
      <c r="CZ237" s="1"/>
      <c r="DA237" s="2"/>
      <c r="DB237" s="2"/>
      <c r="DC237" s="2"/>
    </row>
    <row r="238" spans="1:107" ht="12.75">
      <c r="A238" s="1"/>
      <c r="B238" s="2"/>
      <c r="D238" s="1"/>
      <c r="E238" s="4"/>
      <c r="F238" s="16"/>
      <c r="G238" s="16"/>
      <c r="H238" s="16"/>
      <c r="I238" s="4"/>
      <c r="K238" s="5"/>
      <c r="L238" s="5"/>
      <c r="M238" s="5"/>
      <c r="N238" s="5"/>
      <c r="O238" s="5"/>
      <c r="P238" s="5"/>
      <c r="Q238" s="5"/>
      <c r="R238" s="4"/>
      <c r="S238" s="4"/>
      <c r="T238" s="4"/>
      <c r="V238" s="121"/>
      <c r="W238" s="121"/>
      <c r="X238" s="121"/>
      <c r="Y238" s="121"/>
      <c r="Z238" s="5"/>
      <c r="AA238" s="5"/>
      <c r="AB238" s="5"/>
      <c r="AD238" s="5"/>
      <c r="AF238" s="4"/>
      <c r="AG238" s="4"/>
      <c r="AH238" s="4"/>
      <c r="AK238" s="3"/>
      <c r="AL238" s="3"/>
      <c r="AO238" s="5"/>
      <c r="AP238" s="5"/>
      <c r="AQ238" s="5"/>
      <c r="AR238" s="5"/>
      <c r="AS238" s="5"/>
      <c r="AU238" s="1"/>
      <c r="AV238" s="2"/>
      <c r="AW238" s="2"/>
      <c r="AX238" s="2"/>
      <c r="CZ238" s="1"/>
      <c r="DA238" s="2"/>
      <c r="DB238" s="2"/>
      <c r="DC238" s="2"/>
    </row>
    <row r="239" spans="1:107" ht="12.75">
      <c r="A239" s="1"/>
      <c r="B239" s="2"/>
      <c r="D239" s="1"/>
      <c r="E239" s="4"/>
      <c r="F239" s="16"/>
      <c r="G239" s="16"/>
      <c r="H239" s="16"/>
      <c r="K239" s="5"/>
      <c r="L239" s="5"/>
      <c r="M239" s="5"/>
      <c r="N239" s="5"/>
      <c r="O239" s="5"/>
      <c r="P239" s="5"/>
      <c r="Q239" s="5"/>
      <c r="R239" s="4"/>
      <c r="S239" s="4"/>
      <c r="T239" s="4"/>
      <c r="V239" s="121"/>
      <c r="W239" s="121"/>
      <c r="X239" s="121"/>
      <c r="Y239" s="121"/>
      <c r="Z239" s="5"/>
      <c r="AA239" s="5"/>
      <c r="AB239" s="5"/>
      <c r="AD239" s="5"/>
      <c r="AF239" s="4"/>
      <c r="AG239" s="4"/>
      <c r="AH239" s="4"/>
      <c r="AK239" s="3"/>
      <c r="AL239" s="3"/>
      <c r="AO239" s="5"/>
      <c r="AP239" s="5"/>
      <c r="AQ239" s="5"/>
      <c r="AR239" s="5"/>
      <c r="AS239" s="5"/>
      <c r="AU239" s="1"/>
      <c r="AV239" s="2"/>
      <c r="AW239" s="2"/>
      <c r="AX239" s="2"/>
      <c r="CZ239" s="1"/>
      <c r="DA239" s="2"/>
      <c r="DB239" s="2"/>
      <c r="DC239" s="2"/>
    </row>
    <row r="240" spans="1:107" ht="12.75">
      <c r="A240" s="1"/>
      <c r="B240" s="2"/>
      <c r="D240" s="1"/>
      <c r="E240" s="4"/>
      <c r="F240" s="16"/>
      <c r="G240" s="16"/>
      <c r="H240" s="16"/>
      <c r="I240" s="4"/>
      <c r="K240" s="5"/>
      <c r="L240" s="5"/>
      <c r="M240" s="5"/>
      <c r="N240" s="5"/>
      <c r="O240" s="5"/>
      <c r="P240" s="5"/>
      <c r="Q240" s="5"/>
      <c r="R240" s="4"/>
      <c r="S240" s="4"/>
      <c r="T240" s="4"/>
      <c r="V240" s="121"/>
      <c r="W240" s="121"/>
      <c r="X240" s="121"/>
      <c r="Y240" s="121"/>
      <c r="Z240" s="5"/>
      <c r="AA240" s="5"/>
      <c r="AB240" s="5"/>
      <c r="AD240" s="5"/>
      <c r="AF240" s="4"/>
      <c r="AG240" s="4"/>
      <c r="AH240" s="4"/>
      <c r="AK240" s="3"/>
      <c r="AL240" s="3"/>
      <c r="AO240" s="5"/>
      <c r="AP240" s="5"/>
      <c r="AQ240" s="5"/>
      <c r="AR240" s="5"/>
      <c r="AS240" s="5"/>
      <c r="AU240" s="1"/>
      <c r="AV240" s="2"/>
      <c r="AW240" s="2"/>
      <c r="AX240" s="2"/>
      <c r="CZ240" s="1"/>
      <c r="DA240" s="2"/>
      <c r="DB240" s="2"/>
      <c r="DC240" s="2"/>
    </row>
    <row r="241" spans="1:107" ht="12.75">
      <c r="A241" s="1"/>
      <c r="B241" s="2"/>
      <c r="D241" s="1"/>
      <c r="E241" s="4"/>
      <c r="F241" s="16"/>
      <c r="G241" s="16"/>
      <c r="H241" s="16"/>
      <c r="I241" s="4"/>
      <c r="K241" s="5"/>
      <c r="L241" s="5"/>
      <c r="M241" s="5"/>
      <c r="N241" s="5"/>
      <c r="O241" s="5"/>
      <c r="P241" s="5"/>
      <c r="Q241" s="5"/>
      <c r="R241" s="4"/>
      <c r="S241" s="4"/>
      <c r="T241" s="4"/>
      <c r="V241" s="121"/>
      <c r="W241" s="121"/>
      <c r="X241" s="121"/>
      <c r="Y241" s="121"/>
      <c r="Z241" s="5"/>
      <c r="AA241" s="5"/>
      <c r="AB241" s="5"/>
      <c r="AD241" s="5"/>
      <c r="AF241" s="4"/>
      <c r="AG241" s="4"/>
      <c r="AH241" s="4"/>
      <c r="AK241" s="3"/>
      <c r="AL241" s="3"/>
      <c r="AO241" s="5"/>
      <c r="AP241" s="5"/>
      <c r="AQ241" s="5"/>
      <c r="AR241" s="5"/>
      <c r="AS241" s="5"/>
      <c r="AU241" s="1"/>
      <c r="AV241" s="2"/>
      <c r="AW241" s="2"/>
      <c r="AX241" s="2"/>
      <c r="CZ241" s="1"/>
      <c r="DA241" s="2"/>
      <c r="DB241" s="2"/>
      <c r="DC241" s="2"/>
    </row>
    <row r="242" spans="1:107" ht="12.75">
      <c r="A242" s="1"/>
      <c r="B242" s="2"/>
      <c r="D242" s="1"/>
      <c r="E242" s="4"/>
      <c r="F242" s="16"/>
      <c r="G242" s="16"/>
      <c r="H242" s="16"/>
      <c r="I242" s="4"/>
      <c r="K242" s="5"/>
      <c r="L242" s="5"/>
      <c r="M242" s="5"/>
      <c r="N242" s="5"/>
      <c r="O242" s="5"/>
      <c r="P242" s="5"/>
      <c r="Q242" s="5"/>
      <c r="R242" s="4"/>
      <c r="S242" s="4"/>
      <c r="T242" s="4"/>
      <c r="V242" s="121"/>
      <c r="W242" s="121"/>
      <c r="X242" s="121"/>
      <c r="Y242" s="121"/>
      <c r="Z242" s="5"/>
      <c r="AA242" s="5"/>
      <c r="AB242" s="5"/>
      <c r="AD242" s="5"/>
      <c r="AF242" s="4"/>
      <c r="AG242" s="4"/>
      <c r="AH242" s="4"/>
      <c r="AK242" s="3"/>
      <c r="AL242" s="3"/>
      <c r="AO242" s="5"/>
      <c r="AP242" s="5"/>
      <c r="AQ242" s="5"/>
      <c r="AR242" s="5"/>
      <c r="AS242" s="5"/>
      <c r="AU242" s="1"/>
      <c r="AV242" s="2"/>
      <c r="AW242" s="2"/>
      <c r="AX242" s="2"/>
      <c r="CZ242" s="1"/>
      <c r="DA242" s="2"/>
      <c r="DB242" s="2"/>
      <c r="DC242" s="2"/>
    </row>
    <row r="243" spans="1:107" ht="12.75">
      <c r="A243" s="1"/>
      <c r="B243" s="2"/>
      <c r="D243" s="1"/>
      <c r="E243" s="4"/>
      <c r="F243" s="16"/>
      <c r="G243" s="16"/>
      <c r="H243" s="16"/>
      <c r="I243" s="4"/>
      <c r="K243" s="5"/>
      <c r="L243" s="5"/>
      <c r="M243" s="5"/>
      <c r="N243" s="5"/>
      <c r="O243" s="5"/>
      <c r="P243" s="5"/>
      <c r="Q243" s="5"/>
      <c r="R243" s="4"/>
      <c r="S243" s="4"/>
      <c r="T243" s="4"/>
      <c r="V243" s="121"/>
      <c r="W243" s="121"/>
      <c r="X243" s="121"/>
      <c r="Y243" s="121"/>
      <c r="Z243" s="5"/>
      <c r="AA243" s="5"/>
      <c r="AB243" s="5"/>
      <c r="AD243" s="5"/>
      <c r="AF243" s="4"/>
      <c r="AG243" s="4"/>
      <c r="AH243" s="4"/>
      <c r="AK243" s="3"/>
      <c r="AL243" s="3"/>
      <c r="AO243" s="5"/>
      <c r="AP243" s="5"/>
      <c r="AQ243" s="5"/>
      <c r="AR243" s="5"/>
      <c r="AS243" s="5"/>
      <c r="AU243" s="1"/>
      <c r="AV243" s="2"/>
      <c r="AW243" s="2"/>
      <c r="AX243" s="2"/>
      <c r="CZ243" s="1"/>
      <c r="DA243" s="2"/>
      <c r="DB243" s="2"/>
      <c r="DC243" s="2"/>
    </row>
    <row r="244" spans="1:107" ht="12.75">
      <c r="A244" s="1"/>
      <c r="B244" s="2"/>
      <c r="D244" s="1"/>
      <c r="E244" s="4"/>
      <c r="F244" s="16"/>
      <c r="G244" s="16"/>
      <c r="H244" s="16"/>
      <c r="I244" s="4"/>
      <c r="K244" s="5"/>
      <c r="L244" s="5"/>
      <c r="M244" s="5"/>
      <c r="N244" s="5"/>
      <c r="O244" s="5"/>
      <c r="P244" s="5"/>
      <c r="Q244" s="5"/>
      <c r="R244" s="4"/>
      <c r="S244" s="4"/>
      <c r="T244" s="4"/>
      <c r="V244" s="121"/>
      <c r="W244" s="121"/>
      <c r="X244" s="121"/>
      <c r="Y244" s="121"/>
      <c r="Z244" s="5"/>
      <c r="AA244" s="5"/>
      <c r="AB244" s="5"/>
      <c r="AD244" s="5"/>
      <c r="AF244" s="4"/>
      <c r="AG244" s="4"/>
      <c r="AH244" s="4"/>
      <c r="AK244" s="3"/>
      <c r="AL244" s="3"/>
      <c r="AO244" s="5"/>
      <c r="AP244" s="5"/>
      <c r="AQ244" s="5"/>
      <c r="AR244" s="5"/>
      <c r="AS244" s="5"/>
      <c r="AU244" s="1"/>
      <c r="AV244" s="2"/>
      <c r="AW244" s="2"/>
      <c r="AX244" s="2"/>
      <c r="CZ244" s="1"/>
      <c r="DA244" s="2"/>
      <c r="DB244" s="2"/>
      <c r="DC244" s="2"/>
    </row>
    <row r="245" spans="1:107" ht="12.75">
      <c r="A245" s="1"/>
      <c r="B245" s="2"/>
      <c r="D245" s="1"/>
      <c r="E245" s="4"/>
      <c r="F245" s="16"/>
      <c r="G245" s="16"/>
      <c r="H245" s="16"/>
      <c r="I245" s="4"/>
      <c r="K245" s="5"/>
      <c r="L245" s="5"/>
      <c r="M245" s="5"/>
      <c r="N245" s="5"/>
      <c r="O245" s="5"/>
      <c r="P245" s="5"/>
      <c r="Q245" s="5"/>
      <c r="R245" s="4"/>
      <c r="S245" s="4"/>
      <c r="T245" s="4"/>
      <c r="V245" s="121"/>
      <c r="W245" s="121"/>
      <c r="X245" s="121"/>
      <c r="Y245" s="121"/>
      <c r="Z245" s="5"/>
      <c r="AA245" s="5"/>
      <c r="AB245" s="5"/>
      <c r="AD245" s="5"/>
      <c r="AF245" s="4"/>
      <c r="AG245" s="4"/>
      <c r="AH245" s="4"/>
      <c r="AK245" s="3"/>
      <c r="AL245" s="3"/>
      <c r="AO245" s="5"/>
      <c r="AP245" s="5"/>
      <c r="AQ245" s="5"/>
      <c r="AR245" s="5"/>
      <c r="AS245" s="5"/>
      <c r="AU245" s="1"/>
      <c r="AV245" s="2"/>
      <c r="AW245" s="2"/>
      <c r="AX245" s="2"/>
      <c r="CZ245" s="1"/>
      <c r="DA245" s="2"/>
      <c r="DB245" s="2"/>
      <c r="DC245" s="2"/>
    </row>
    <row r="246" spans="1:107" ht="12.75">
      <c r="A246" s="1"/>
      <c r="B246" s="2"/>
      <c r="D246" s="1"/>
      <c r="E246" s="4"/>
      <c r="F246" s="16"/>
      <c r="G246" s="16"/>
      <c r="H246" s="16"/>
      <c r="I246" s="4"/>
      <c r="K246" s="5"/>
      <c r="L246" s="5"/>
      <c r="M246" s="5"/>
      <c r="N246" s="5"/>
      <c r="O246" s="5"/>
      <c r="P246" s="5"/>
      <c r="Q246" s="5"/>
      <c r="R246" s="4"/>
      <c r="S246" s="4"/>
      <c r="T246" s="4"/>
      <c r="V246" s="121"/>
      <c r="W246" s="121"/>
      <c r="X246" s="121"/>
      <c r="Y246" s="121"/>
      <c r="Z246" s="5"/>
      <c r="AA246" s="5"/>
      <c r="AB246" s="5"/>
      <c r="AD246" s="5"/>
      <c r="AF246" s="4"/>
      <c r="AG246" s="4"/>
      <c r="AH246" s="4"/>
      <c r="AK246" s="3"/>
      <c r="AL246" s="3"/>
      <c r="AO246" s="5"/>
      <c r="AP246" s="5"/>
      <c r="AQ246" s="5"/>
      <c r="AR246" s="5"/>
      <c r="AS246" s="5"/>
      <c r="AU246" s="1"/>
      <c r="AV246" s="1"/>
      <c r="AW246" s="1"/>
      <c r="AX246" s="1"/>
      <c r="CZ246" s="1"/>
      <c r="DA246" s="2"/>
      <c r="DB246" s="2"/>
      <c r="DC246" s="2"/>
    </row>
    <row r="247" spans="1:107" ht="12.75">
      <c r="A247" s="1"/>
      <c r="B247" s="2"/>
      <c r="D247" s="1"/>
      <c r="E247" s="4"/>
      <c r="F247" s="16"/>
      <c r="G247" s="16"/>
      <c r="H247" s="16"/>
      <c r="I247" s="4"/>
      <c r="K247" s="5"/>
      <c r="L247" s="5"/>
      <c r="M247" s="5"/>
      <c r="N247" s="5"/>
      <c r="O247" s="5"/>
      <c r="P247" s="5"/>
      <c r="Q247" s="5"/>
      <c r="R247" s="4"/>
      <c r="S247" s="4"/>
      <c r="T247" s="4"/>
      <c r="V247" s="121"/>
      <c r="W247" s="121"/>
      <c r="X247" s="121"/>
      <c r="Y247" s="121"/>
      <c r="Z247" s="5"/>
      <c r="AA247" s="5"/>
      <c r="AB247" s="5"/>
      <c r="AD247" s="5"/>
      <c r="AF247" s="4"/>
      <c r="AG247" s="4"/>
      <c r="AH247" s="4"/>
      <c r="AK247" s="3"/>
      <c r="AL247" s="3"/>
      <c r="AO247" s="5"/>
      <c r="AP247" s="5"/>
      <c r="AQ247" s="5"/>
      <c r="AR247" s="5"/>
      <c r="AS247" s="5"/>
      <c r="AU247" s="9"/>
      <c r="AV247" s="2"/>
      <c r="AW247" s="2"/>
      <c r="AX247" s="2"/>
      <c r="CZ247" s="1"/>
      <c r="DA247" s="2"/>
      <c r="DB247" s="2"/>
      <c r="DC247" s="2"/>
    </row>
    <row r="248" spans="1:107" ht="12.75">
      <c r="A248" s="1"/>
      <c r="B248" s="2"/>
      <c r="D248" s="1"/>
      <c r="E248" s="4"/>
      <c r="F248" s="16"/>
      <c r="G248" s="16"/>
      <c r="H248" s="16"/>
      <c r="I248" s="4"/>
      <c r="K248" s="5"/>
      <c r="L248" s="5"/>
      <c r="M248" s="5"/>
      <c r="N248" s="5"/>
      <c r="O248" s="5"/>
      <c r="P248" s="5"/>
      <c r="Q248" s="5"/>
      <c r="R248" s="4"/>
      <c r="S248" s="4"/>
      <c r="T248" s="4"/>
      <c r="V248" s="121"/>
      <c r="W248" s="121"/>
      <c r="X248" s="121"/>
      <c r="Y248" s="121"/>
      <c r="Z248" s="5"/>
      <c r="AA248" s="5"/>
      <c r="AB248" s="5"/>
      <c r="AD248" s="5"/>
      <c r="AF248" s="4"/>
      <c r="AG248" s="4"/>
      <c r="AH248" s="4"/>
      <c r="AK248" s="3"/>
      <c r="AL248" s="3"/>
      <c r="AO248" s="5"/>
      <c r="AP248" s="5"/>
      <c r="AQ248" s="5"/>
      <c r="AR248" s="5"/>
      <c r="AS248" s="5"/>
      <c r="CZ248" s="1"/>
      <c r="DA248" s="2"/>
      <c r="DB248" s="2"/>
      <c r="DC248" s="2"/>
    </row>
    <row r="249" spans="1:107" ht="12.75">
      <c r="A249" s="1"/>
      <c r="B249" s="2"/>
      <c r="D249" s="1"/>
      <c r="E249" s="4"/>
      <c r="F249" s="16"/>
      <c r="G249" s="16"/>
      <c r="H249" s="16"/>
      <c r="I249" s="4"/>
      <c r="K249" s="5"/>
      <c r="L249" s="5"/>
      <c r="M249" s="5"/>
      <c r="N249" s="5"/>
      <c r="O249" s="5"/>
      <c r="P249" s="5"/>
      <c r="Q249" s="5"/>
      <c r="R249" s="4"/>
      <c r="S249" s="4"/>
      <c r="T249" s="4"/>
      <c r="V249" s="121"/>
      <c r="W249" s="121"/>
      <c r="X249" s="121"/>
      <c r="Y249" s="121"/>
      <c r="Z249" s="5"/>
      <c r="AA249" s="5"/>
      <c r="AB249" s="5"/>
      <c r="AD249" s="5"/>
      <c r="AF249" s="4"/>
      <c r="AG249" s="4"/>
      <c r="AH249" s="4"/>
      <c r="AK249" s="3"/>
      <c r="AL249" s="3"/>
      <c r="AO249" s="5"/>
      <c r="AP249" s="5"/>
      <c r="AQ249" s="5"/>
      <c r="AR249" s="5"/>
      <c r="AS249" s="5"/>
      <c r="CZ249" s="1"/>
      <c r="DA249" s="2"/>
      <c r="DB249" s="2"/>
      <c r="DC249" s="2"/>
    </row>
    <row r="250" spans="1:107" ht="12.75">
      <c r="A250" s="1"/>
      <c r="B250" s="2"/>
      <c r="D250" s="1"/>
      <c r="E250" s="4"/>
      <c r="F250" s="16"/>
      <c r="G250" s="16"/>
      <c r="H250" s="16"/>
      <c r="I250" s="4"/>
      <c r="K250" s="5"/>
      <c r="L250" s="5"/>
      <c r="M250" s="5"/>
      <c r="N250" s="5"/>
      <c r="O250" s="5"/>
      <c r="P250" s="5"/>
      <c r="Q250" s="5"/>
      <c r="R250" s="4"/>
      <c r="S250" s="4"/>
      <c r="T250" s="4"/>
      <c r="V250" s="121"/>
      <c r="W250" s="121"/>
      <c r="X250" s="121"/>
      <c r="Y250" s="121"/>
      <c r="Z250" s="5"/>
      <c r="AA250" s="5"/>
      <c r="AB250" s="5"/>
      <c r="AD250" s="5"/>
      <c r="AF250" s="4"/>
      <c r="AG250" s="4"/>
      <c r="AH250" s="4"/>
      <c r="AK250" s="3"/>
      <c r="AL250" s="3"/>
      <c r="AO250" s="5"/>
      <c r="AP250" s="5"/>
      <c r="AQ250" s="5"/>
      <c r="AR250" s="5"/>
      <c r="AS250" s="5"/>
      <c r="CZ250" s="1"/>
      <c r="DA250" s="2"/>
      <c r="DB250" s="2"/>
      <c r="DC250" s="2"/>
    </row>
    <row r="251" spans="1:107" ht="12.75">
      <c r="A251" s="1"/>
      <c r="B251" s="2"/>
      <c r="D251" s="1"/>
      <c r="E251" s="4"/>
      <c r="F251" s="16"/>
      <c r="G251" s="16"/>
      <c r="H251" s="16"/>
      <c r="I251" s="4"/>
      <c r="K251" s="5"/>
      <c r="L251" s="5"/>
      <c r="M251" s="5"/>
      <c r="N251" s="5"/>
      <c r="O251" s="5"/>
      <c r="P251" s="5"/>
      <c r="Q251" s="5"/>
      <c r="R251" s="4"/>
      <c r="S251" s="4"/>
      <c r="T251" s="4"/>
      <c r="V251" s="121"/>
      <c r="W251" s="121"/>
      <c r="X251" s="121"/>
      <c r="Y251" s="121"/>
      <c r="Z251" s="5"/>
      <c r="AA251" s="5"/>
      <c r="AB251" s="5"/>
      <c r="AD251" s="5"/>
      <c r="AF251" s="4"/>
      <c r="AG251" s="4"/>
      <c r="AH251" s="4"/>
      <c r="AK251" s="3"/>
      <c r="AL251" s="3"/>
      <c r="AO251" s="5"/>
      <c r="AP251" s="5"/>
      <c r="AQ251" s="5"/>
      <c r="AR251" s="5"/>
      <c r="AS251" s="5"/>
      <c r="CZ251" s="1"/>
      <c r="DA251" s="2"/>
      <c r="DB251" s="2"/>
      <c r="DC251" s="2"/>
    </row>
    <row r="252" spans="1:107" ht="12.75">
      <c r="A252" s="1"/>
      <c r="B252" s="2"/>
      <c r="D252" s="1"/>
      <c r="E252" s="4"/>
      <c r="F252" s="16"/>
      <c r="G252" s="16"/>
      <c r="H252" s="16"/>
      <c r="I252" s="4"/>
      <c r="K252" s="5"/>
      <c r="L252" s="5"/>
      <c r="M252" s="5"/>
      <c r="N252" s="5"/>
      <c r="O252" s="5"/>
      <c r="P252" s="5"/>
      <c r="Q252" s="5"/>
      <c r="R252" s="4"/>
      <c r="S252" s="4"/>
      <c r="T252" s="4"/>
      <c r="V252" s="121"/>
      <c r="W252" s="121"/>
      <c r="X252" s="121"/>
      <c r="Y252" s="121"/>
      <c r="Z252" s="5"/>
      <c r="AA252" s="5"/>
      <c r="AB252" s="5"/>
      <c r="AD252" s="5"/>
      <c r="AF252" s="4"/>
      <c r="AG252" s="4"/>
      <c r="AH252" s="4"/>
      <c r="AK252" s="3"/>
      <c r="AL252" s="3"/>
      <c r="AO252" s="5"/>
      <c r="AP252" s="5"/>
      <c r="AQ252" s="5"/>
      <c r="AR252" s="5"/>
      <c r="AS252" s="5"/>
      <c r="AU252" s="142"/>
      <c r="AV252" s="142"/>
      <c r="AW252" s="142"/>
      <c r="AX252" s="142"/>
      <c r="CZ252" s="1"/>
      <c r="DA252" s="2"/>
      <c r="DB252" s="2"/>
      <c r="DC252" s="2"/>
    </row>
    <row r="253" spans="1:107" ht="12.75">
      <c r="A253" s="1"/>
      <c r="B253" s="1"/>
      <c r="D253" s="1"/>
      <c r="E253" s="1"/>
      <c r="F253" s="4"/>
      <c r="G253" s="4"/>
      <c r="H253" s="4"/>
      <c r="O253" s="5"/>
      <c r="P253" s="1"/>
      <c r="Q253" s="1"/>
      <c r="AF253" s="4"/>
      <c r="AG253" s="4"/>
      <c r="AH253" s="4"/>
      <c r="AS253" s="5"/>
      <c r="AU253" s="9"/>
      <c r="AV253" s="9"/>
      <c r="AW253" s="9"/>
      <c r="AX253" s="9"/>
      <c r="CZ253" s="1"/>
      <c r="DA253" s="1"/>
      <c r="DB253" s="1"/>
      <c r="DC253" s="1"/>
    </row>
    <row r="254" spans="1:107" ht="12.75">
      <c r="A254" s="9"/>
      <c r="B254" s="2"/>
      <c r="D254" s="9"/>
      <c r="N254" s="1"/>
      <c r="O254" s="5"/>
      <c r="P254" s="5"/>
      <c r="Q254" s="5"/>
      <c r="AD254" s="5"/>
      <c r="AS254" s="5"/>
      <c r="AU254" s="1"/>
      <c r="AV254" s="1"/>
      <c r="AW254" s="1"/>
      <c r="AX254" s="1"/>
      <c r="CZ254" s="9"/>
      <c r="DA254" s="2"/>
      <c r="DB254" s="2"/>
      <c r="DC254" s="2"/>
    </row>
    <row r="255" spans="16:50" ht="12.75">
      <c r="P255" s="5"/>
      <c r="Q255" s="5"/>
      <c r="AU255" s="1"/>
      <c r="AV255" s="2"/>
      <c r="AW255" s="2"/>
      <c r="AX255" s="2"/>
    </row>
    <row r="256" spans="15:50" ht="12.75">
      <c r="O256" s="85"/>
      <c r="P256" s="84"/>
      <c r="Q256" s="61"/>
      <c r="AS256" s="85"/>
      <c r="AU256" s="1"/>
      <c r="AV256" s="2"/>
      <c r="AW256" s="2"/>
      <c r="AX256" s="2"/>
    </row>
    <row r="257" spans="15:50" ht="12.75">
      <c r="O257" s="85"/>
      <c r="P257" s="84"/>
      <c r="Q257" s="61"/>
      <c r="AS257" s="85"/>
      <c r="AU257" s="1"/>
      <c r="AV257" s="2"/>
      <c r="AW257" s="2"/>
      <c r="AX257" s="2"/>
    </row>
    <row r="258" spans="1:107" ht="12.75">
      <c r="A258" s="140"/>
      <c r="B258" s="140"/>
      <c r="O258" s="85"/>
      <c r="P258" s="84"/>
      <c r="Q258" s="84"/>
      <c r="AU258" s="1"/>
      <c r="AV258" s="2"/>
      <c r="AW258" s="2"/>
      <c r="AX258" s="2"/>
      <c r="CZ258" s="140"/>
      <c r="DA258" s="140"/>
      <c r="DB258" s="140"/>
      <c r="DC258" s="140"/>
    </row>
    <row r="259" spans="1:107" ht="18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6"/>
      <c r="R259" s="6"/>
      <c r="S259" s="6"/>
      <c r="AF259" s="144"/>
      <c r="AG259" s="144"/>
      <c r="AH259" s="144"/>
      <c r="AJ259" s="144"/>
      <c r="AK259" s="144"/>
      <c r="AL259" s="144"/>
      <c r="AU259" s="1"/>
      <c r="AV259" s="2"/>
      <c r="AW259" s="2"/>
      <c r="AX259" s="2"/>
      <c r="CZ259" s="7"/>
      <c r="DA259" s="7"/>
      <c r="DB259" s="7"/>
      <c r="DC259" s="7"/>
    </row>
    <row r="260" spans="1:107" ht="12.75">
      <c r="A260" s="142"/>
      <c r="B260" s="142"/>
      <c r="E260" s="8"/>
      <c r="F260" s="10"/>
      <c r="G260" s="10"/>
      <c r="H260" s="10"/>
      <c r="I260" s="10"/>
      <c r="K260" s="10"/>
      <c r="L260" s="10"/>
      <c r="M260" s="10"/>
      <c r="N260" s="10"/>
      <c r="O260" s="10"/>
      <c r="P260" s="10"/>
      <c r="Q260" s="10"/>
      <c r="R260" s="142"/>
      <c r="S260" s="142"/>
      <c r="T260" s="142"/>
      <c r="V260" s="142"/>
      <c r="W260" s="142"/>
      <c r="X260" s="142"/>
      <c r="Y260" s="9"/>
      <c r="Z260" s="142"/>
      <c r="AA260" s="142"/>
      <c r="AB260" s="142"/>
      <c r="AC260" s="9"/>
      <c r="AD260" s="10"/>
      <c r="AF260" s="10"/>
      <c r="AG260" s="10"/>
      <c r="AH260" s="10"/>
      <c r="AJ260" s="10"/>
      <c r="AK260" s="10"/>
      <c r="AL260" s="10"/>
      <c r="AO260" s="10"/>
      <c r="AP260" s="10"/>
      <c r="AQ260" s="10"/>
      <c r="AR260" s="10"/>
      <c r="AS260" s="10"/>
      <c r="AU260" s="1"/>
      <c r="AV260" s="2"/>
      <c r="AW260" s="2"/>
      <c r="AX260" s="2"/>
      <c r="CZ260" s="142"/>
      <c r="DA260" s="142"/>
      <c r="DB260" s="142"/>
      <c r="DC260" s="142"/>
    </row>
    <row r="261" spans="1:107" ht="12.75">
      <c r="A261" s="9"/>
      <c r="B261" s="9"/>
      <c r="D261" s="9"/>
      <c r="E261" s="12"/>
      <c r="F261" s="10"/>
      <c r="G261" s="10"/>
      <c r="H261" s="10"/>
      <c r="I261" s="10"/>
      <c r="K261" s="10"/>
      <c r="L261" s="10"/>
      <c r="M261" s="10"/>
      <c r="N261" s="10"/>
      <c r="O261" s="10"/>
      <c r="P261" s="10"/>
      <c r="Q261" s="10"/>
      <c r="R261" s="142"/>
      <c r="S261" s="142"/>
      <c r="T261" s="142"/>
      <c r="V261" s="142"/>
      <c r="W261" s="142"/>
      <c r="X261" s="142"/>
      <c r="Y261" s="9"/>
      <c r="Z261" s="142"/>
      <c r="AA261" s="142"/>
      <c r="AB261" s="142"/>
      <c r="AC261" s="9"/>
      <c r="AD261" s="12"/>
      <c r="AF261" s="10"/>
      <c r="AG261" s="10"/>
      <c r="AH261" s="10"/>
      <c r="AJ261" s="10"/>
      <c r="AK261" s="10"/>
      <c r="AL261" s="10"/>
      <c r="AO261" s="10"/>
      <c r="AP261" s="10"/>
      <c r="AQ261" s="10"/>
      <c r="AR261" s="10"/>
      <c r="AS261" s="10"/>
      <c r="AU261" s="1"/>
      <c r="AV261" s="2"/>
      <c r="AW261" s="2"/>
      <c r="AX261" s="2"/>
      <c r="CZ261" s="9"/>
      <c r="DA261" s="9"/>
      <c r="DB261" s="9"/>
      <c r="DC261" s="9"/>
    </row>
    <row r="262" spans="1:107" ht="12.75">
      <c r="A262" s="1"/>
      <c r="B262" s="1"/>
      <c r="D262" s="1"/>
      <c r="E262" s="13"/>
      <c r="F262" s="37"/>
      <c r="G262" s="37"/>
      <c r="H262" s="37"/>
      <c r="I262" s="37"/>
      <c r="K262" s="37"/>
      <c r="L262" s="37"/>
      <c r="M262" s="37"/>
      <c r="N262" s="37"/>
      <c r="O262" s="37"/>
      <c r="P262" s="37"/>
      <c r="Q262" s="37"/>
      <c r="R262" s="13"/>
      <c r="S262" s="13"/>
      <c r="T262" s="13"/>
      <c r="V262" s="13"/>
      <c r="W262" s="13"/>
      <c r="X262" s="13"/>
      <c r="Y262" s="13"/>
      <c r="Z262" s="13"/>
      <c r="AA262" s="13"/>
      <c r="AB262" s="13"/>
      <c r="AC262" s="13"/>
      <c r="AD262" s="13"/>
      <c r="AF262" s="13"/>
      <c r="AG262" s="13"/>
      <c r="AH262" s="13"/>
      <c r="AJ262" s="13"/>
      <c r="AK262" s="13"/>
      <c r="AL262" s="13"/>
      <c r="AO262" s="37"/>
      <c r="AP262" s="37"/>
      <c r="AQ262" s="37"/>
      <c r="AR262" s="37"/>
      <c r="AS262" s="37"/>
      <c r="AU262" s="1"/>
      <c r="AV262" s="2"/>
      <c r="AW262" s="2"/>
      <c r="AX262" s="2"/>
      <c r="CZ262" s="1"/>
      <c r="DA262" s="1"/>
      <c r="DB262" s="1"/>
      <c r="DC262" s="1"/>
    </row>
    <row r="263" spans="1:107" ht="12.75">
      <c r="A263" s="1"/>
      <c r="B263" s="2"/>
      <c r="D263" s="1"/>
      <c r="E263" s="65"/>
      <c r="F263" s="16"/>
      <c r="G263" s="16"/>
      <c r="H263" s="16"/>
      <c r="K263" s="5"/>
      <c r="L263" s="5"/>
      <c r="M263" s="5"/>
      <c r="N263" s="5"/>
      <c r="O263" s="5"/>
      <c r="P263" s="5"/>
      <c r="Q263" s="5"/>
      <c r="R263" s="4"/>
      <c r="S263" s="4"/>
      <c r="T263" s="4"/>
      <c r="V263" s="121"/>
      <c r="W263" s="121"/>
      <c r="X263" s="121"/>
      <c r="Y263" s="121"/>
      <c r="Z263" s="5"/>
      <c r="AA263" s="5"/>
      <c r="AB263" s="5"/>
      <c r="AC263" s="5"/>
      <c r="AD263" s="5"/>
      <c r="AF263" s="4"/>
      <c r="AG263" s="4"/>
      <c r="AH263" s="4"/>
      <c r="AJ263" s="3"/>
      <c r="AO263" s="5"/>
      <c r="AP263" s="5"/>
      <c r="AQ263" s="5"/>
      <c r="AR263" s="5"/>
      <c r="AS263" s="5"/>
      <c r="AU263" s="1"/>
      <c r="AV263" s="2"/>
      <c r="AW263" s="2"/>
      <c r="AX263" s="2"/>
      <c r="CZ263" s="1"/>
      <c r="DA263" s="2"/>
      <c r="DB263" s="2"/>
      <c r="DC263" s="2"/>
    </row>
    <row r="264" spans="1:107" ht="12.75">
      <c r="A264" s="1"/>
      <c r="B264" s="2"/>
      <c r="D264" s="1"/>
      <c r="E264" s="65"/>
      <c r="F264" s="16"/>
      <c r="G264" s="16"/>
      <c r="H264" s="16"/>
      <c r="K264" s="5"/>
      <c r="L264" s="5"/>
      <c r="M264" s="5"/>
      <c r="N264" s="5"/>
      <c r="O264" s="5"/>
      <c r="P264" s="5"/>
      <c r="Q264" s="5"/>
      <c r="R264" s="4"/>
      <c r="S264" s="4"/>
      <c r="T264" s="4"/>
      <c r="V264" s="121"/>
      <c r="W264" s="121"/>
      <c r="X264" s="121"/>
      <c r="Y264" s="121"/>
      <c r="Z264" s="5"/>
      <c r="AA264" s="5"/>
      <c r="AB264" s="5"/>
      <c r="AD264" s="5"/>
      <c r="AF264" s="4"/>
      <c r="AG264" s="4"/>
      <c r="AH264" s="4"/>
      <c r="AJ264" s="3"/>
      <c r="AO264" s="5"/>
      <c r="AP264" s="5"/>
      <c r="AQ264" s="5"/>
      <c r="AR264" s="5"/>
      <c r="AS264" s="5"/>
      <c r="AU264" s="1"/>
      <c r="AV264" s="2"/>
      <c r="AW264" s="2"/>
      <c r="AX264" s="2"/>
      <c r="CZ264" s="1"/>
      <c r="DA264" s="2"/>
      <c r="DB264" s="2"/>
      <c r="DC264" s="2"/>
    </row>
    <row r="265" spans="1:107" ht="12.75">
      <c r="A265" s="1"/>
      <c r="B265" s="2"/>
      <c r="D265" s="1"/>
      <c r="E265" s="65"/>
      <c r="F265" s="16"/>
      <c r="G265" s="16"/>
      <c r="H265" s="16"/>
      <c r="K265" s="5"/>
      <c r="L265" s="5"/>
      <c r="M265" s="5"/>
      <c r="N265" s="5"/>
      <c r="O265" s="5"/>
      <c r="P265" s="5"/>
      <c r="Q265" s="5"/>
      <c r="R265" s="4"/>
      <c r="S265" s="4"/>
      <c r="T265" s="4"/>
      <c r="V265" s="121"/>
      <c r="W265" s="121"/>
      <c r="X265" s="121"/>
      <c r="Y265" s="121"/>
      <c r="Z265" s="5"/>
      <c r="AA265" s="5"/>
      <c r="AB265" s="5"/>
      <c r="AC265" s="122"/>
      <c r="AD265" s="5"/>
      <c r="AF265" s="4"/>
      <c r="AG265" s="4"/>
      <c r="AH265" s="4"/>
      <c r="AJ265" s="3"/>
      <c r="AO265" s="5"/>
      <c r="AP265" s="5"/>
      <c r="AQ265" s="5"/>
      <c r="AR265" s="5"/>
      <c r="AS265" s="5"/>
      <c r="AU265" s="1"/>
      <c r="AV265" s="2"/>
      <c r="AW265" s="2"/>
      <c r="AX265" s="2"/>
      <c r="CZ265" s="1"/>
      <c r="DA265" s="2"/>
      <c r="DB265" s="2"/>
      <c r="DC265" s="2"/>
    </row>
    <row r="266" spans="1:107" ht="12.75">
      <c r="A266" s="1"/>
      <c r="B266" s="2"/>
      <c r="D266" s="1"/>
      <c r="E266" s="65"/>
      <c r="F266" s="16"/>
      <c r="G266" s="16"/>
      <c r="H266" s="16"/>
      <c r="K266" s="5"/>
      <c r="L266" s="5"/>
      <c r="M266" s="5"/>
      <c r="N266" s="5"/>
      <c r="O266" s="5"/>
      <c r="P266" s="5"/>
      <c r="Q266" s="5"/>
      <c r="R266" s="4"/>
      <c r="S266" s="4"/>
      <c r="T266" s="4"/>
      <c r="V266" s="121"/>
      <c r="W266" s="121"/>
      <c r="X266" s="121"/>
      <c r="Y266" s="121"/>
      <c r="Z266" s="5"/>
      <c r="AA266" s="5"/>
      <c r="AB266" s="5"/>
      <c r="AC266" s="122"/>
      <c r="AD266" s="5"/>
      <c r="AF266" s="4"/>
      <c r="AG266" s="4"/>
      <c r="AH266" s="4"/>
      <c r="AJ266" s="3"/>
      <c r="AO266" s="5"/>
      <c r="AP266" s="5"/>
      <c r="AQ266" s="5"/>
      <c r="AR266" s="5"/>
      <c r="AS266" s="5"/>
      <c r="AU266" s="1"/>
      <c r="AV266" s="2"/>
      <c r="AW266" s="2"/>
      <c r="AX266" s="2"/>
      <c r="CZ266" s="1"/>
      <c r="DA266" s="2"/>
      <c r="DB266" s="2"/>
      <c r="DC266" s="2"/>
    </row>
    <row r="267" spans="1:107" ht="12.75">
      <c r="A267" s="1"/>
      <c r="B267" s="2"/>
      <c r="D267" s="1"/>
      <c r="E267" s="65"/>
      <c r="F267" s="16"/>
      <c r="G267" s="16"/>
      <c r="H267" s="16"/>
      <c r="K267" s="5"/>
      <c r="L267" s="5"/>
      <c r="M267" s="5"/>
      <c r="N267" s="5"/>
      <c r="O267" s="5"/>
      <c r="P267" s="5"/>
      <c r="Q267" s="5"/>
      <c r="R267" s="4"/>
      <c r="S267" s="4"/>
      <c r="T267" s="4"/>
      <c r="V267" s="121"/>
      <c r="W267" s="121"/>
      <c r="X267" s="121"/>
      <c r="Y267" s="121"/>
      <c r="Z267" s="5"/>
      <c r="AA267" s="5"/>
      <c r="AB267" s="5"/>
      <c r="AC267" s="122"/>
      <c r="AD267" s="5"/>
      <c r="AF267" s="4"/>
      <c r="AG267" s="4"/>
      <c r="AH267" s="4"/>
      <c r="AJ267" s="3"/>
      <c r="AK267" s="3"/>
      <c r="AL267" s="3"/>
      <c r="AO267" s="5"/>
      <c r="AP267" s="5"/>
      <c r="AQ267" s="5"/>
      <c r="AR267" s="5"/>
      <c r="AS267" s="5"/>
      <c r="AU267" s="1"/>
      <c r="AV267" s="2"/>
      <c r="AW267" s="2"/>
      <c r="AX267" s="2"/>
      <c r="CZ267" s="1"/>
      <c r="DA267" s="2"/>
      <c r="DB267" s="2"/>
      <c r="DC267" s="2"/>
    </row>
    <row r="268" spans="1:107" ht="12.75">
      <c r="A268" s="1"/>
      <c r="B268" s="2"/>
      <c r="D268" s="1"/>
      <c r="E268" s="65"/>
      <c r="F268" s="16"/>
      <c r="G268" s="16"/>
      <c r="H268" s="16"/>
      <c r="K268" s="5"/>
      <c r="L268" s="5"/>
      <c r="M268" s="5"/>
      <c r="N268" s="5"/>
      <c r="O268" s="5"/>
      <c r="P268" s="5"/>
      <c r="Q268" s="5"/>
      <c r="R268" s="4"/>
      <c r="S268" s="4"/>
      <c r="T268" s="4"/>
      <c r="V268" s="121"/>
      <c r="W268" s="121"/>
      <c r="X268" s="121"/>
      <c r="Y268" s="121"/>
      <c r="Z268" s="5"/>
      <c r="AA268" s="5"/>
      <c r="AB268" s="5"/>
      <c r="AC268" s="122"/>
      <c r="AD268" s="5"/>
      <c r="AF268" s="4"/>
      <c r="AG268" s="4"/>
      <c r="AH268" s="4"/>
      <c r="AK268" s="3"/>
      <c r="AL268" s="3"/>
      <c r="AO268" s="5"/>
      <c r="AP268" s="5"/>
      <c r="AQ268" s="5"/>
      <c r="AR268" s="5"/>
      <c r="AS268" s="5"/>
      <c r="AU268" s="1"/>
      <c r="AV268" s="2"/>
      <c r="AW268" s="2"/>
      <c r="AX268" s="2"/>
      <c r="CZ268" s="1"/>
      <c r="DA268" s="2"/>
      <c r="DB268" s="2"/>
      <c r="DC268" s="2"/>
    </row>
    <row r="269" spans="1:107" ht="12.75">
      <c r="A269" s="1"/>
      <c r="B269" s="2"/>
      <c r="D269" s="1"/>
      <c r="E269" s="65"/>
      <c r="F269" s="16"/>
      <c r="G269" s="16"/>
      <c r="H269" s="16"/>
      <c r="K269" s="5"/>
      <c r="L269" s="5"/>
      <c r="M269" s="5"/>
      <c r="N269" s="5"/>
      <c r="O269" s="5"/>
      <c r="P269" s="5"/>
      <c r="Q269" s="5"/>
      <c r="R269" s="4"/>
      <c r="S269" s="4"/>
      <c r="T269" s="4"/>
      <c r="V269" s="121"/>
      <c r="W269" s="121"/>
      <c r="X269" s="121"/>
      <c r="Y269" s="121"/>
      <c r="Z269" s="5"/>
      <c r="AA269" s="5"/>
      <c r="AB269" s="5"/>
      <c r="AD269" s="5"/>
      <c r="AF269" s="4"/>
      <c r="AG269" s="4"/>
      <c r="AH269" s="4"/>
      <c r="AK269" s="3"/>
      <c r="AL269" s="3"/>
      <c r="AO269" s="5"/>
      <c r="AP269" s="5"/>
      <c r="AQ269" s="5"/>
      <c r="AR269" s="5"/>
      <c r="AS269" s="5"/>
      <c r="AU269" s="1"/>
      <c r="AV269" s="2"/>
      <c r="AW269" s="2"/>
      <c r="AX269" s="2"/>
      <c r="CZ269" s="1"/>
      <c r="DA269" s="2"/>
      <c r="DB269" s="2"/>
      <c r="DC269" s="2"/>
    </row>
    <row r="270" spans="1:107" ht="12.75">
      <c r="A270" s="1"/>
      <c r="B270" s="2"/>
      <c r="D270" s="1"/>
      <c r="E270" s="4"/>
      <c r="F270" s="16"/>
      <c r="G270" s="16"/>
      <c r="H270" s="16"/>
      <c r="I270" s="4"/>
      <c r="K270" s="5"/>
      <c r="L270" s="5"/>
      <c r="M270" s="5"/>
      <c r="N270" s="5"/>
      <c r="O270" s="5"/>
      <c r="P270" s="5"/>
      <c r="Q270" s="5"/>
      <c r="R270" s="4"/>
      <c r="S270" s="4"/>
      <c r="T270" s="4"/>
      <c r="V270" s="121"/>
      <c r="W270" s="121"/>
      <c r="X270" s="121"/>
      <c r="Y270" s="121"/>
      <c r="Z270" s="5"/>
      <c r="AA270" s="5"/>
      <c r="AB270" s="5"/>
      <c r="AD270" s="5"/>
      <c r="AF270" s="4"/>
      <c r="AG270" s="4"/>
      <c r="AH270" s="4"/>
      <c r="AK270" s="3"/>
      <c r="AL270" s="3"/>
      <c r="AO270" s="5"/>
      <c r="AP270" s="5"/>
      <c r="AQ270" s="5"/>
      <c r="AR270" s="5"/>
      <c r="AS270" s="5"/>
      <c r="AU270" s="1"/>
      <c r="AV270" s="2"/>
      <c r="AW270" s="2"/>
      <c r="AX270" s="2"/>
      <c r="CZ270" s="1"/>
      <c r="DA270" s="2"/>
      <c r="DB270" s="2"/>
      <c r="DC270" s="2"/>
    </row>
    <row r="271" spans="1:107" ht="12.75">
      <c r="A271" s="1"/>
      <c r="B271" s="2"/>
      <c r="D271" s="1"/>
      <c r="E271" s="4"/>
      <c r="F271" s="16"/>
      <c r="G271" s="16"/>
      <c r="H271" s="16"/>
      <c r="K271" s="5"/>
      <c r="L271" s="5"/>
      <c r="M271" s="5"/>
      <c r="N271" s="5"/>
      <c r="O271" s="5"/>
      <c r="P271" s="5"/>
      <c r="Q271" s="5"/>
      <c r="R271" s="4"/>
      <c r="S271" s="4"/>
      <c r="T271" s="4"/>
      <c r="V271" s="121"/>
      <c r="W271" s="121"/>
      <c r="X271" s="121"/>
      <c r="Y271" s="121"/>
      <c r="Z271" s="5"/>
      <c r="AA271" s="5"/>
      <c r="AB271" s="5"/>
      <c r="AD271" s="5"/>
      <c r="AF271" s="4"/>
      <c r="AG271" s="4"/>
      <c r="AH271" s="4"/>
      <c r="AK271" s="3"/>
      <c r="AL271" s="3"/>
      <c r="AO271" s="5"/>
      <c r="AP271" s="5"/>
      <c r="AQ271" s="5"/>
      <c r="AR271" s="5"/>
      <c r="AS271" s="5"/>
      <c r="AU271" s="1"/>
      <c r="AV271" s="2"/>
      <c r="AW271" s="2"/>
      <c r="AX271" s="2"/>
      <c r="CZ271" s="1"/>
      <c r="DA271" s="2"/>
      <c r="DB271" s="2"/>
      <c r="DC271" s="2"/>
    </row>
    <row r="272" spans="1:107" ht="12.75">
      <c r="A272" s="1"/>
      <c r="B272" s="2"/>
      <c r="D272" s="1"/>
      <c r="E272" s="4"/>
      <c r="F272" s="16"/>
      <c r="G272" s="16"/>
      <c r="H272" s="16"/>
      <c r="I272" s="4"/>
      <c r="K272" s="5"/>
      <c r="L272" s="5"/>
      <c r="M272" s="5"/>
      <c r="N272" s="5"/>
      <c r="O272" s="5"/>
      <c r="P272" s="5"/>
      <c r="Q272" s="5"/>
      <c r="R272" s="4"/>
      <c r="S272" s="4"/>
      <c r="T272" s="4"/>
      <c r="V272" s="121"/>
      <c r="W272" s="121"/>
      <c r="X272" s="121"/>
      <c r="Y272" s="121"/>
      <c r="Z272" s="5"/>
      <c r="AA272" s="5"/>
      <c r="AB272" s="5"/>
      <c r="AD272" s="5"/>
      <c r="AF272" s="4"/>
      <c r="AG272" s="4"/>
      <c r="AH272" s="4"/>
      <c r="AK272" s="3"/>
      <c r="AL272" s="3"/>
      <c r="AO272" s="5"/>
      <c r="AP272" s="5"/>
      <c r="AQ272" s="5"/>
      <c r="AR272" s="5"/>
      <c r="AS272" s="5"/>
      <c r="AU272" s="1"/>
      <c r="AV272" s="2"/>
      <c r="AW272" s="2"/>
      <c r="AX272" s="2"/>
      <c r="CZ272" s="1"/>
      <c r="DA272" s="2"/>
      <c r="DB272" s="2"/>
      <c r="DC272" s="2"/>
    </row>
    <row r="273" spans="1:107" ht="12.75">
      <c r="A273" s="1"/>
      <c r="B273" s="2"/>
      <c r="D273" s="1"/>
      <c r="E273" s="4"/>
      <c r="F273" s="16"/>
      <c r="G273" s="16"/>
      <c r="H273" s="16"/>
      <c r="I273" s="4"/>
      <c r="K273" s="5"/>
      <c r="L273" s="5"/>
      <c r="M273" s="5"/>
      <c r="N273" s="5"/>
      <c r="O273" s="5"/>
      <c r="P273" s="5"/>
      <c r="Q273" s="5"/>
      <c r="R273" s="4"/>
      <c r="S273" s="4"/>
      <c r="T273" s="4"/>
      <c r="V273" s="121"/>
      <c r="W273" s="121"/>
      <c r="X273" s="121"/>
      <c r="Y273" s="121"/>
      <c r="Z273" s="5"/>
      <c r="AA273" s="5"/>
      <c r="AB273" s="5"/>
      <c r="AD273" s="5"/>
      <c r="AF273" s="4"/>
      <c r="AG273" s="4"/>
      <c r="AH273" s="4"/>
      <c r="AK273" s="3"/>
      <c r="AL273" s="3"/>
      <c r="AO273" s="5"/>
      <c r="AP273" s="5"/>
      <c r="AQ273" s="5"/>
      <c r="AR273" s="5"/>
      <c r="AS273" s="5"/>
      <c r="AU273" s="1"/>
      <c r="AV273" s="2"/>
      <c r="AW273" s="2"/>
      <c r="AX273" s="2"/>
      <c r="CZ273" s="1"/>
      <c r="DA273" s="2"/>
      <c r="DB273" s="2"/>
      <c r="DC273" s="2"/>
    </row>
    <row r="274" spans="1:107" ht="12.75">
      <c r="A274" s="1"/>
      <c r="B274" s="2"/>
      <c r="D274" s="1"/>
      <c r="E274" s="4"/>
      <c r="F274" s="16"/>
      <c r="G274" s="16"/>
      <c r="H274" s="16"/>
      <c r="I274" s="4"/>
      <c r="K274" s="5"/>
      <c r="L274" s="5"/>
      <c r="M274" s="5"/>
      <c r="N274" s="5"/>
      <c r="O274" s="5"/>
      <c r="P274" s="5"/>
      <c r="Q274" s="5"/>
      <c r="R274" s="4"/>
      <c r="S274" s="4"/>
      <c r="T274" s="4"/>
      <c r="V274" s="121"/>
      <c r="W274" s="121"/>
      <c r="X274" s="121"/>
      <c r="Y274" s="121"/>
      <c r="Z274" s="5"/>
      <c r="AA274" s="5"/>
      <c r="AB274" s="5"/>
      <c r="AD274" s="5"/>
      <c r="AF274" s="4"/>
      <c r="AG274" s="4"/>
      <c r="AH274" s="4"/>
      <c r="AK274" s="3"/>
      <c r="AL274" s="3"/>
      <c r="AO274" s="5"/>
      <c r="AP274" s="5"/>
      <c r="AQ274" s="5"/>
      <c r="AR274" s="5"/>
      <c r="AS274" s="5"/>
      <c r="AU274" s="1"/>
      <c r="AV274" s="2"/>
      <c r="AW274" s="2"/>
      <c r="AX274" s="2"/>
      <c r="CZ274" s="1"/>
      <c r="DA274" s="2"/>
      <c r="DB274" s="2"/>
      <c r="DC274" s="2"/>
    </row>
    <row r="275" spans="1:107" ht="12.75">
      <c r="A275" s="1"/>
      <c r="B275" s="2"/>
      <c r="D275" s="1"/>
      <c r="E275" s="4"/>
      <c r="F275" s="16"/>
      <c r="G275" s="16"/>
      <c r="H275" s="16"/>
      <c r="I275" s="4"/>
      <c r="K275" s="5"/>
      <c r="L275" s="5"/>
      <c r="M275" s="5"/>
      <c r="N275" s="5"/>
      <c r="O275" s="5"/>
      <c r="P275" s="5"/>
      <c r="Q275" s="5"/>
      <c r="R275" s="4"/>
      <c r="S275" s="4"/>
      <c r="T275" s="4"/>
      <c r="V275" s="121"/>
      <c r="W275" s="121"/>
      <c r="X275" s="121"/>
      <c r="Y275" s="121"/>
      <c r="Z275" s="5"/>
      <c r="AA275" s="5"/>
      <c r="AB275" s="5"/>
      <c r="AD275" s="5"/>
      <c r="AF275" s="4"/>
      <c r="AG275" s="4"/>
      <c r="AH275" s="4"/>
      <c r="AK275" s="3"/>
      <c r="AL275" s="3"/>
      <c r="AO275" s="5"/>
      <c r="AP275" s="5"/>
      <c r="AQ275" s="5"/>
      <c r="AR275" s="5"/>
      <c r="AS275" s="5"/>
      <c r="AU275" s="1"/>
      <c r="AV275" s="2"/>
      <c r="AW275" s="2"/>
      <c r="AX275" s="2"/>
      <c r="CZ275" s="1"/>
      <c r="DA275" s="2"/>
      <c r="DB275" s="2"/>
      <c r="DC275" s="2"/>
    </row>
    <row r="276" spans="1:107" ht="12.75">
      <c r="A276" s="1"/>
      <c r="B276" s="2"/>
      <c r="D276" s="1"/>
      <c r="E276" s="4"/>
      <c r="F276" s="16"/>
      <c r="G276" s="16"/>
      <c r="H276" s="16"/>
      <c r="I276" s="4"/>
      <c r="K276" s="5"/>
      <c r="L276" s="5"/>
      <c r="M276" s="5"/>
      <c r="N276" s="5"/>
      <c r="O276" s="5"/>
      <c r="P276" s="5"/>
      <c r="Q276" s="5"/>
      <c r="R276" s="4"/>
      <c r="S276" s="4"/>
      <c r="T276" s="4"/>
      <c r="V276" s="121"/>
      <c r="W276" s="121"/>
      <c r="X276" s="121"/>
      <c r="Y276" s="121"/>
      <c r="Z276" s="5"/>
      <c r="AA276" s="5"/>
      <c r="AB276" s="5"/>
      <c r="AD276" s="5"/>
      <c r="AF276" s="4"/>
      <c r="AG276" s="4"/>
      <c r="AH276" s="4"/>
      <c r="AK276" s="3"/>
      <c r="AL276" s="3"/>
      <c r="AO276" s="5"/>
      <c r="AP276" s="5"/>
      <c r="AQ276" s="5"/>
      <c r="AR276" s="5"/>
      <c r="AS276" s="5"/>
      <c r="AU276" s="1"/>
      <c r="AV276" s="2"/>
      <c r="AW276" s="2"/>
      <c r="AX276" s="2"/>
      <c r="CZ276" s="1"/>
      <c r="DA276" s="2"/>
      <c r="DB276" s="2"/>
      <c r="DC276" s="2"/>
    </row>
    <row r="277" spans="1:107" ht="12.75">
      <c r="A277" s="1"/>
      <c r="B277" s="2"/>
      <c r="D277" s="1"/>
      <c r="E277" s="4"/>
      <c r="F277" s="16"/>
      <c r="G277" s="16"/>
      <c r="H277" s="16"/>
      <c r="I277" s="4"/>
      <c r="K277" s="5"/>
      <c r="L277" s="5"/>
      <c r="M277" s="5"/>
      <c r="N277" s="5"/>
      <c r="O277" s="5"/>
      <c r="P277" s="5"/>
      <c r="Q277" s="5"/>
      <c r="R277" s="4"/>
      <c r="S277" s="4"/>
      <c r="T277" s="4"/>
      <c r="V277" s="121"/>
      <c r="W277" s="121"/>
      <c r="X277" s="121"/>
      <c r="Y277" s="121"/>
      <c r="Z277" s="5"/>
      <c r="AA277" s="5"/>
      <c r="AB277" s="5"/>
      <c r="AD277" s="5"/>
      <c r="AF277" s="4"/>
      <c r="AG277" s="4"/>
      <c r="AH277" s="4"/>
      <c r="AK277" s="3"/>
      <c r="AL277" s="3"/>
      <c r="AO277" s="5"/>
      <c r="AP277" s="5"/>
      <c r="AQ277" s="5"/>
      <c r="AR277" s="5"/>
      <c r="AS277" s="5"/>
      <c r="AU277" s="1"/>
      <c r="AV277" s="1"/>
      <c r="AW277" s="1"/>
      <c r="AX277" s="1"/>
      <c r="CZ277" s="1"/>
      <c r="DA277" s="2"/>
      <c r="DB277" s="2"/>
      <c r="DC277" s="2"/>
    </row>
    <row r="278" spans="1:107" ht="12.75">
      <c r="A278" s="1"/>
      <c r="B278" s="2"/>
      <c r="D278" s="1"/>
      <c r="E278" s="4"/>
      <c r="F278" s="16"/>
      <c r="G278" s="16"/>
      <c r="H278" s="16"/>
      <c r="I278" s="4"/>
      <c r="K278" s="5"/>
      <c r="L278" s="5"/>
      <c r="M278" s="5"/>
      <c r="N278" s="5"/>
      <c r="O278" s="5"/>
      <c r="P278" s="5"/>
      <c r="Q278" s="5"/>
      <c r="R278" s="4"/>
      <c r="S278" s="4"/>
      <c r="T278" s="4"/>
      <c r="V278" s="121"/>
      <c r="W278" s="121"/>
      <c r="X278" s="121"/>
      <c r="Y278" s="121"/>
      <c r="Z278" s="5"/>
      <c r="AA278" s="5"/>
      <c r="AB278" s="5"/>
      <c r="AD278" s="5"/>
      <c r="AF278" s="4"/>
      <c r="AG278" s="4"/>
      <c r="AH278" s="4"/>
      <c r="AK278" s="3"/>
      <c r="AL278" s="3"/>
      <c r="AO278" s="5"/>
      <c r="AP278" s="5"/>
      <c r="AQ278" s="5"/>
      <c r="AR278" s="5"/>
      <c r="AS278" s="5"/>
      <c r="AU278" s="9"/>
      <c r="AV278" s="2"/>
      <c r="AW278" s="2"/>
      <c r="AX278" s="2"/>
      <c r="CZ278" s="1"/>
      <c r="DA278" s="2"/>
      <c r="DB278" s="2"/>
      <c r="DC278" s="2"/>
    </row>
    <row r="279" spans="1:107" ht="12.75">
      <c r="A279" s="1"/>
      <c r="B279" s="2"/>
      <c r="D279" s="1"/>
      <c r="E279" s="4"/>
      <c r="F279" s="16"/>
      <c r="G279" s="16"/>
      <c r="H279" s="16"/>
      <c r="I279" s="4"/>
      <c r="K279" s="5"/>
      <c r="L279" s="5"/>
      <c r="M279" s="5"/>
      <c r="N279" s="5"/>
      <c r="O279" s="5"/>
      <c r="P279" s="5"/>
      <c r="Q279" s="5"/>
      <c r="R279" s="4"/>
      <c r="S279" s="4"/>
      <c r="T279" s="4"/>
      <c r="V279" s="121"/>
      <c r="W279" s="121"/>
      <c r="X279" s="121"/>
      <c r="Y279" s="121"/>
      <c r="Z279" s="5"/>
      <c r="AA279" s="5"/>
      <c r="AB279" s="5"/>
      <c r="AD279" s="5"/>
      <c r="AF279" s="4"/>
      <c r="AG279" s="4"/>
      <c r="AH279" s="4"/>
      <c r="AK279" s="3"/>
      <c r="AL279" s="3"/>
      <c r="AO279" s="5"/>
      <c r="AP279" s="5"/>
      <c r="AQ279" s="5"/>
      <c r="AR279" s="5"/>
      <c r="AS279" s="5"/>
      <c r="CZ279" s="1"/>
      <c r="DA279" s="2"/>
      <c r="DB279" s="2"/>
      <c r="DC279" s="2"/>
    </row>
    <row r="280" spans="1:107" ht="12.75">
      <c r="A280" s="1"/>
      <c r="B280" s="2"/>
      <c r="D280" s="1"/>
      <c r="E280" s="4"/>
      <c r="F280" s="16"/>
      <c r="G280" s="16"/>
      <c r="H280" s="16"/>
      <c r="I280" s="4"/>
      <c r="K280" s="5"/>
      <c r="L280" s="5"/>
      <c r="M280" s="5"/>
      <c r="N280" s="5"/>
      <c r="O280" s="5"/>
      <c r="P280" s="5"/>
      <c r="Q280" s="5"/>
      <c r="R280" s="4"/>
      <c r="S280" s="4"/>
      <c r="T280" s="4"/>
      <c r="V280" s="121"/>
      <c r="W280" s="121"/>
      <c r="X280" s="121"/>
      <c r="Y280" s="121"/>
      <c r="Z280" s="5"/>
      <c r="AA280" s="5"/>
      <c r="AB280" s="5"/>
      <c r="AD280" s="5"/>
      <c r="AF280" s="4"/>
      <c r="AG280" s="4"/>
      <c r="AH280" s="4"/>
      <c r="AK280" s="3"/>
      <c r="AL280" s="3"/>
      <c r="AO280" s="5"/>
      <c r="AP280" s="5"/>
      <c r="AQ280" s="5"/>
      <c r="AR280" s="5"/>
      <c r="AS280" s="5"/>
      <c r="CZ280" s="1"/>
      <c r="DA280" s="2"/>
      <c r="DB280" s="2"/>
      <c r="DC280" s="2"/>
    </row>
    <row r="281" spans="1:107" ht="12.75">
      <c r="A281" s="1"/>
      <c r="B281" s="2"/>
      <c r="D281" s="1"/>
      <c r="E281" s="4"/>
      <c r="F281" s="16"/>
      <c r="G281" s="16"/>
      <c r="H281" s="16"/>
      <c r="I281" s="4"/>
      <c r="K281" s="5"/>
      <c r="L281" s="5"/>
      <c r="M281" s="5"/>
      <c r="N281" s="5"/>
      <c r="O281" s="5"/>
      <c r="P281" s="5"/>
      <c r="Q281" s="5"/>
      <c r="R281" s="4"/>
      <c r="S281" s="4"/>
      <c r="T281" s="4"/>
      <c r="V281" s="121"/>
      <c r="W281" s="121"/>
      <c r="X281" s="121"/>
      <c r="Y281" s="121"/>
      <c r="Z281" s="5"/>
      <c r="AA281" s="5"/>
      <c r="AB281" s="5"/>
      <c r="AD281" s="5"/>
      <c r="AF281" s="4"/>
      <c r="AG281" s="4"/>
      <c r="AH281" s="4"/>
      <c r="AK281" s="3"/>
      <c r="AL281" s="3"/>
      <c r="AO281" s="5"/>
      <c r="AP281" s="5"/>
      <c r="AQ281" s="5"/>
      <c r="AR281" s="5"/>
      <c r="AS281" s="5"/>
      <c r="CZ281" s="1"/>
      <c r="DA281" s="2"/>
      <c r="DB281" s="2"/>
      <c r="DC281" s="2"/>
    </row>
    <row r="282" spans="1:107" ht="12.75">
      <c r="A282" s="1"/>
      <c r="B282" s="2"/>
      <c r="D282" s="1"/>
      <c r="E282" s="4"/>
      <c r="F282" s="16"/>
      <c r="G282" s="16"/>
      <c r="H282" s="16"/>
      <c r="I282" s="4"/>
      <c r="K282" s="5"/>
      <c r="L282" s="5"/>
      <c r="M282" s="5"/>
      <c r="N282" s="5"/>
      <c r="O282" s="5"/>
      <c r="P282" s="5"/>
      <c r="Q282" s="5"/>
      <c r="R282" s="4"/>
      <c r="S282" s="4"/>
      <c r="T282" s="4"/>
      <c r="V282" s="121"/>
      <c r="W282" s="121"/>
      <c r="X282" s="121"/>
      <c r="Y282" s="121"/>
      <c r="Z282" s="5"/>
      <c r="AA282" s="5"/>
      <c r="AB282" s="5"/>
      <c r="AD282" s="5"/>
      <c r="AF282" s="4"/>
      <c r="AG282" s="4"/>
      <c r="AH282" s="4"/>
      <c r="AK282" s="3"/>
      <c r="AL282" s="3"/>
      <c r="AO282" s="5"/>
      <c r="AP282" s="5"/>
      <c r="AQ282" s="5"/>
      <c r="AR282" s="5"/>
      <c r="AS282" s="5"/>
      <c r="CZ282" s="1"/>
      <c r="DA282" s="2"/>
      <c r="DB282" s="2"/>
      <c r="DC282" s="2"/>
    </row>
    <row r="283" spans="1:107" ht="12.75">
      <c r="A283" s="1"/>
      <c r="B283" s="2"/>
      <c r="D283" s="1"/>
      <c r="E283" s="4"/>
      <c r="F283" s="16"/>
      <c r="G283" s="16"/>
      <c r="H283" s="16"/>
      <c r="I283" s="4"/>
      <c r="K283" s="5"/>
      <c r="L283" s="5"/>
      <c r="M283" s="5"/>
      <c r="N283" s="5"/>
      <c r="O283" s="5"/>
      <c r="P283" s="5"/>
      <c r="Q283" s="5"/>
      <c r="R283" s="4"/>
      <c r="S283" s="4"/>
      <c r="T283" s="4"/>
      <c r="V283" s="121"/>
      <c r="W283" s="121"/>
      <c r="X283" s="121"/>
      <c r="Y283" s="121"/>
      <c r="Z283" s="5"/>
      <c r="AA283" s="5"/>
      <c r="AB283" s="5"/>
      <c r="AD283" s="5"/>
      <c r="AF283" s="4"/>
      <c r="AG283" s="4"/>
      <c r="AH283" s="4"/>
      <c r="AK283" s="3"/>
      <c r="AL283" s="3"/>
      <c r="AO283" s="5"/>
      <c r="AP283" s="5"/>
      <c r="AQ283" s="5"/>
      <c r="AR283" s="5"/>
      <c r="AS283" s="5"/>
      <c r="AV283" s="122"/>
      <c r="AW283" s="122"/>
      <c r="AX283" s="122"/>
      <c r="CZ283" s="1"/>
      <c r="DA283" s="2"/>
      <c r="DB283" s="2"/>
      <c r="DC283" s="2"/>
    </row>
    <row r="284" spans="1:107" ht="12.75">
      <c r="A284" s="1"/>
      <c r="B284" s="2"/>
      <c r="D284" s="1"/>
      <c r="E284" s="4"/>
      <c r="F284" s="16"/>
      <c r="G284" s="16"/>
      <c r="H284" s="16"/>
      <c r="I284" s="4"/>
      <c r="K284" s="5"/>
      <c r="L284" s="5"/>
      <c r="M284" s="5"/>
      <c r="N284" s="5"/>
      <c r="O284" s="5"/>
      <c r="P284" s="5"/>
      <c r="Q284" s="5"/>
      <c r="R284" s="4"/>
      <c r="S284" s="4"/>
      <c r="T284" s="4"/>
      <c r="V284" s="121"/>
      <c r="W284" s="121"/>
      <c r="X284" s="121"/>
      <c r="Y284" s="121"/>
      <c r="Z284" s="5"/>
      <c r="AA284" s="5"/>
      <c r="AB284" s="5"/>
      <c r="AD284" s="5"/>
      <c r="AF284" s="4"/>
      <c r="AG284" s="4"/>
      <c r="AH284" s="4"/>
      <c r="AK284" s="3"/>
      <c r="AL284" s="3"/>
      <c r="AO284" s="5"/>
      <c r="AP284" s="5"/>
      <c r="AQ284" s="5"/>
      <c r="AR284" s="5"/>
      <c r="AS284" s="5"/>
      <c r="AV284" s="1"/>
      <c r="AW284" s="1"/>
      <c r="AX284" s="1"/>
      <c r="CZ284" s="1"/>
      <c r="DA284" s="2"/>
      <c r="DB284" s="2"/>
      <c r="DC284" s="2"/>
    </row>
    <row r="285" spans="1:107" ht="12.75">
      <c r="A285" s="1"/>
      <c r="B285" s="1"/>
      <c r="D285" s="1"/>
      <c r="E285" s="1"/>
      <c r="F285" s="4"/>
      <c r="G285" s="4"/>
      <c r="H285" s="4"/>
      <c r="O285" s="5"/>
      <c r="P285" s="1"/>
      <c r="Q285" s="1"/>
      <c r="AF285" s="4"/>
      <c r="AG285" s="4"/>
      <c r="AH285" s="4"/>
      <c r="AS285" s="5"/>
      <c r="CZ285" s="1"/>
      <c r="DA285" s="1"/>
      <c r="DB285" s="1"/>
      <c r="DC285" s="1"/>
    </row>
    <row r="286" spans="1:107" ht="12.75">
      <c r="A286" s="9"/>
      <c r="B286" s="2"/>
      <c r="D286" s="9"/>
      <c r="E286" s="9"/>
      <c r="N286" s="1"/>
      <c r="O286" s="5"/>
      <c r="P286" s="5"/>
      <c r="Q286" s="5"/>
      <c r="AD286" s="5"/>
      <c r="AS286" s="5"/>
      <c r="CZ286" s="9"/>
      <c r="DA286" s="2"/>
      <c r="DB286" s="2"/>
      <c r="DC286" s="2"/>
    </row>
    <row r="287" spans="16:17" ht="12.75">
      <c r="P287" s="5"/>
      <c r="Q287" s="5"/>
    </row>
    <row r="288" spans="15:45" ht="12.75">
      <c r="O288" s="85"/>
      <c r="P288" s="84"/>
      <c r="Q288" s="61"/>
      <c r="AS288" s="85"/>
    </row>
    <row r="289" spans="15:45" ht="12.75">
      <c r="O289" s="85"/>
      <c r="P289" s="84"/>
      <c r="Q289" s="84"/>
      <c r="AS289" s="85"/>
    </row>
    <row r="290" spans="3:17" ht="12.75">
      <c r="C290" s="126"/>
      <c r="O290" s="85"/>
      <c r="P290" s="85"/>
      <c r="Q290" s="84"/>
    </row>
    <row r="291" spans="1:17" ht="12.75">
      <c r="A291" s="9"/>
      <c r="C291" s="89"/>
      <c r="O291" s="85"/>
      <c r="P291" s="85"/>
      <c r="Q291" s="84"/>
    </row>
    <row r="292" spans="1:108" ht="12.75">
      <c r="A292" s="9"/>
      <c r="B292" s="2"/>
      <c r="C292" s="2"/>
      <c r="D292" s="89"/>
      <c r="E292" s="89"/>
      <c r="J292" s="68"/>
      <c r="M292" s="69"/>
      <c r="N292" s="68"/>
      <c r="O292" s="70"/>
      <c r="P292" s="70"/>
      <c r="Q292" s="70"/>
      <c r="Y292" s="7"/>
      <c r="AA292" s="69"/>
      <c r="AD292" s="70"/>
      <c r="AF292" s="68"/>
      <c r="AQ292" s="69"/>
      <c r="AS292" s="70"/>
      <c r="DD292" s="89"/>
    </row>
    <row r="293" spans="3:108" ht="12.75">
      <c r="C293" s="71"/>
      <c r="D293" s="2"/>
      <c r="E293" s="2"/>
      <c r="P293" s="5"/>
      <c r="Q293" s="5"/>
      <c r="DA293" s="1"/>
      <c r="DB293" s="1"/>
      <c r="DC293" s="1"/>
      <c r="DD293" s="2"/>
    </row>
    <row r="294" spans="4:108" ht="12.75">
      <c r="D294" s="9"/>
      <c r="E294" s="9"/>
      <c r="J294" s="68"/>
      <c r="M294" s="69"/>
      <c r="O294" s="72"/>
      <c r="P294" s="61"/>
      <c r="Q294" s="61"/>
      <c r="AA294" s="69"/>
      <c r="AQ294" s="69"/>
      <c r="DD294" s="9"/>
    </row>
    <row r="295" spans="3:108" ht="12.75">
      <c r="C295" s="9"/>
      <c r="D295" s="9"/>
      <c r="E295" s="9"/>
      <c r="P295" s="84"/>
      <c r="Q295" s="84"/>
      <c r="AS295" s="5"/>
      <c r="DD295" s="9"/>
    </row>
    <row r="296" spans="10:17" ht="12.75">
      <c r="J296" s="68"/>
      <c r="M296" s="69"/>
      <c r="N296" s="68"/>
      <c r="O296" s="85"/>
      <c r="P296" s="85"/>
      <c r="Q296" s="84"/>
    </row>
    <row r="297" spans="10:45" ht="12.75">
      <c r="J297" s="68"/>
      <c r="M297" s="69"/>
      <c r="N297" s="68"/>
      <c r="O297" s="85"/>
      <c r="P297" s="85"/>
      <c r="Q297" s="84"/>
      <c r="AS297" s="5"/>
    </row>
    <row r="314" ht="12.75">
      <c r="B314" s="127"/>
    </row>
    <row r="320" ht="12.75">
      <c r="O320" s="123"/>
    </row>
    <row r="321" ht="12.75">
      <c r="O321" s="123"/>
    </row>
    <row r="322" ht="12.75">
      <c r="O322" s="123"/>
    </row>
    <row r="323" ht="12.75">
      <c r="O323" s="123"/>
    </row>
    <row r="338" ht="12.75">
      <c r="O338" s="123"/>
    </row>
    <row r="339" ht="12.75">
      <c r="O339" s="123"/>
    </row>
    <row r="340" ht="12.75">
      <c r="O340" s="123"/>
    </row>
    <row r="341" ht="12.75">
      <c r="O341" s="123"/>
    </row>
    <row r="342" ht="12.75">
      <c r="O342" s="123"/>
    </row>
    <row r="343" ht="12.75">
      <c r="O343" s="123"/>
    </row>
    <row r="344" ht="12.75">
      <c r="O344" s="123"/>
    </row>
    <row r="345" ht="12.75">
      <c r="O345" s="123"/>
    </row>
    <row r="346" ht="12.75">
      <c r="O346" s="123"/>
    </row>
    <row r="347" ht="12.75">
      <c r="O347" s="123"/>
    </row>
    <row r="348" ht="12.75">
      <c r="O348" s="123"/>
    </row>
    <row r="349" ht="12.75">
      <c r="O349" s="123"/>
    </row>
    <row r="350" ht="12.75">
      <c r="O350" s="123"/>
    </row>
    <row r="351" ht="12.75">
      <c r="O351" s="123"/>
    </row>
    <row r="352" ht="12.75">
      <c r="O352" s="123"/>
    </row>
    <row r="353" ht="12.75">
      <c r="O353" s="123"/>
    </row>
    <row r="354" ht="12.75">
      <c r="O354" s="123"/>
    </row>
    <row r="355" ht="12.75">
      <c r="O355" s="123"/>
    </row>
    <row r="356" ht="12.75">
      <c r="O356" s="123"/>
    </row>
    <row r="357" ht="12.75">
      <c r="O357" s="123"/>
    </row>
    <row r="358" ht="12.75">
      <c r="O358" s="123"/>
    </row>
    <row r="359" ht="12.75">
      <c r="O359" s="123"/>
    </row>
    <row r="360" ht="12.75">
      <c r="O360" s="123"/>
    </row>
    <row r="361" ht="12.75">
      <c r="O361" s="123"/>
    </row>
    <row r="362" ht="12.75">
      <c r="O362" s="123"/>
    </row>
    <row r="363" ht="12.75">
      <c r="O363" s="123"/>
    </row>
    <row r="364" ht="12.75">
      <c r="O364" s="123"/>
    </row>
    <row r="365" ht="12.75">
      <c r="O365" s="123"/>
    </row>
    <row r="366" ht="12.75">
      <c r="O366" s="123"/>
    </row>
    <row r="370" ht="12.75">
      <c r="O370" s="123"/>
    </row>
    <row r="371" ht="12.75">
      <c r="O371" s="123"/>
    </row>
    <row r="372" ht="12.75">
      <c r="O372" s="123"/>
    </row>
    <row r="373" ht="12.75">
      <c r="O373" s="123"/>
    </row>
    <row r="374" ht="12.75">
      <c r="O374" s="123"/>
    </row>
    <row r="375" ht="12.75">
      <c r="O375" s="123"/>
    </row>
    <row r="376" ht="12.75">
      <c r="O376" s="123"/>
    </row>
    <row r="377" ht="12.75">
      <c r="O377" s="123"/>
    </row>
    <row r="378" ht="12.75">
      <c r="O378" s="123"/>
    </row>
    <row r="379" ht="12.75">
      <c r="O379" s="123"/>
    </row>
    <row r="380" ht="12.75">
      <c r="O380" s="123"/>
    </row>
    <row r="381" ht="12.75">
      <c r="O381" s="123"/>
    </row>
    <row r="382" ht="12.75">
      <c r="O382" s="123"/>
    </row>
    <row r="383" ht="12.75">
      <c r="O383" s="123"/>
    </row>
    <row r="384" ht="12.75">
      <c r="O384" s="123"/>
    </row>
    <row r="385" ht="12.75">
      <c r="O385" s="123"/>
    </row>
    <row r="386" ht="12.75">
      <c r="O386" s="123"/>
    </row>
    <row r="387" ht="12.75">
      <c r="O387" s="123"/>
    </row>
    <row r="388" ht="12.75">
      <c r="O388" s="123"/>
    </row>
    <row r="389" ht="12.75">
      <c r="O389" s="123"/>
    </row>
    <row r="390" ht="12.75">
      <c r="O390" s="123"/>
    </row>
    <row r="391" ht="12.75">
      <c r="O391" s="123"/>
    </row>
    <row r="392" ht="12.75">
      <c r="O392" s="123"/>
    </row>
    <row r="393" ht="12.75">
      <c r="O393" s="123"/>
    </row>
    <row r="394" ht="12.75">
      <c r="O394" s="123"/>
    </row>
    <row r="395" ht="12.75">
      <c r="O395" s="123"/>
    </row>
    <row r="396" ht="12.75">
      <c r="O396" s="123"/>
    </row>
    <row r="397" ht="12.75">
      <c r="O397" s="123"/>
    </row>
    <row r="398" ht="12.75">
      <c r="O398" s="123"/>
    </row>
    <row r="402" ht="12.75">
      <c r="O402" s="123"/>
    </row>
    <row r="403" ht="12.75">
      <c r="O403" s="123"/>
    </row>
    <row r="404" ht="12.75">
      <c r="O404" s="123"/>
    </row>
    <row r="405" ht="12.75">
      <c r="O405" s="123"/>
    </row>
    <row r="406" ht="12.75">
      <c r="O406" s="123"/>
    </row>
    <row r="407" ht="12.75">
      <c r="O407" s="123"/>
    </row>
    <row r="408" ht="12.75">
      <c r="O408" s="123"/>
    </row>
    <row r="409" ht="12.75">
      <c r="O409" s="123"/>
    </row>
    <row r="410" ht="12.75">
      <c r="O410" s="123"/>
    </row>
    <row r="411" ht="12.75">
      <c r="O411" s="123"/>
    </row>
    <row r="412" ht="12.75">
      <c r="O412" s="123"/>
    </row>
    <row r="413" ht="12.75">
      <c r="O413" s="123"/>
    </row>
    <row r="414" ht="12.75">
      <c r="O414" s="123"/>
    </row>
    <row r="415" ht="12.75">
      <c r="O415" s="123"/>
    </row>
    <row r="416" ht="12.75">
      <c r="O416" s="123"/>
    </row>
    <row r="417" ht="12.75">
      <c r="O417" s="123"/>
    </row>
    <row r="418" ht="12.75">
      <c r="O418" s="123"/>
    </row>
    <row r="419" ht="12.75">
      <c r="O419" s="123"/>
    </row>
    <row r="420" ht="12.75">
      <c r="O420" s="123"/>
    </row>
    <row r="421" ht="12.75">
      <c r="O421" s="123"/>
    </row>
    <row r="422" ht="12.75">
      <c r="O422" s="123"/>
    </row>
    <row r="423" ht="12.75">
      <c r="O423" s="123"/>
    </row>
    <row r="424" ht="12.75">
      <c r="O424" s="123"/>
    </row>
    <row r="425" ht="12.75">
      <c r="O425" s="123"/>
    </row>
    <row r="426" ht="12.75">
      <c r="O426" s="123"/>
    </row>
    <row r="427" ht="12.75">
      <c r="O427" s="123"/>
    </row>
    <row r="428" ht="12.75">
      <c r="O428" s="123"/>
    </row>
    <row r="429" ht="12.75">
      <c r="O429" s="123"/>
    </row>
    <row r="430" ht="12.75">
      <c r="O430" s="123"/>
    </row>
    <row r="431" ht="12.75">
      <c r="O431" s="123"/>
    </row>
    <row r="432" ht="12.75">
      <c r="O432" s="123"/>
    </row>
    <row r="433" ht="12.75">
      <c r="O433" s="123"/>
    </row>
    <row r="434" ht="12.75">
      <c r="O434" s="123"/>
    </row>
    <row r="435" ht="12.75">
      <c r="O435" s="123"/>
    </row>
    <row r="436" ht="12.75">
      <c r="O436" s="123"/>
    </row>
    <row r="437" ht="12.75">
      <c r="O437" s="123"/>
    </row>
    <row r="438" ht="12.75">
      <c r="O438" s="123"/>
    </row>
    <row r="439" ht="12.75">
      <c r="O439" s="123"/>
    </row>
    <row r="440" ht="12.75">
      <c r="O440" s="123"/>
    </row>
    <row r="441" ht="12.75">
      <c r="O441" s="123"/>
    </row>
    <row r="442" ht="12.75">
      <c r="O442" s="123"/>
    </row>
    <row r="443" ht="12.75">
      <c r="O443" s="123"/>
    </row>
    <row r="444" ht="12.75">
      <c r="O444" s="123"/>
    </row>
    <row r="445" ht="12.75">
      <c r="O445" s="123"/>
    </row>
    <row r="446" ht="12.75">
      <c r="O446" s="123"/>
    </row>
    <row r="447" ht="12.75">
      <c r="O447" s="123"/>
    </row>
    <row r="448" ht="12.75">
      <c r="O448" s="123"/>
    </row>
    <row r="449" ht="12.75">
      <c r="O449" s="123"/>
    </row>
    <row r="450" ht="12.75">
      <c r="O450" s="123"/>
    </row>
    <row r="451" ht="12.75">
      <c r="O451" s="123"/>
    </row>
    <row r="452" ht="12.75">
      <c r="O452" s="123"/>
    </row>
    <row r="453" ht="12.75">
      <c r="O453" s="123"/>
    </row>
    <row r="454" ht="12.75">
      <c r="O454" s="123"/>
    </row>
    <row r="455" ht="12.75">
      <c r="O455" s="123"/>
    </row>
    <row r="456" ht="12.75">
      <c r="O456" s="123"/>
    </row>
    <row r="457" ht="12.75">
      <c r="O457" s="123"/>
    </row>
    <row r="458" ht="12.75">
      <c r="O458" s="123"/>
    </row>
    <row r="459" ht="12.75">
      <c r="O459" s="123"/>
    </row>
    <row r="460" ht="12.75">
      <c r="O460" s="123"/>
    </row>
    <row r="461" ht="12.75">
      <c r="O461" s="123"/>
    </row>
    <row r="462" ht="12.75">
      <c r="O462" s="123"/>
    </row>
    <row r="463" ht="12.75">
      <c r="O463" s="123"/>
    </row>
    <row r="464" ht="12.75">
      <c r="O464" s="123"/>
    </row>
    <row r="465" ht="12.75">
      <c r="O465" s="123"/>
    </row>
    <row r="466" ht="12.75">
      <c r="O466" s="123"/>
    </row>
    <row r="467" ht="12.75">
      <c r="O467" s="123"/>
    </row>
    <row r="468" ht="12.75">
      <c r="O468" s="123"/>
    </row>
    <row r="469" ht="12.75">
      <c r="O469" s="123"/>
    </row>
    <row r="470" ht="12.75">
      <c r="O470" s="123"/>
    </row>
    <row r="471" ht="12.75">
      <c r="O471" s="123"/>
    </row>
    <row r="472" ht="12.75">
      <c r="O472" s="123"/>
    </row>
    <row r="473" ht="12.75">
      <c r="O473" s="123"/>
    </row>
    <row r="474" ht="12.75">
      <c r="O474" s="123"/>
    </row>
    <row r="475" ht="12.75">
      <c r="O475" s="123"/>
    </row>
    <row r="476" ht="12.75">
      <c r="O476" s="123"/>
    </row>
    <row r="477" ht="12.75">
      <c r="O477" s="123"/>
    </row>
    <row r="478" ht="12.75">
      <c r="O478" s="123"/>
    </row>
    <row r="479" ht="12.75">
      <c r="O479" s="123"/>
    </row>
    <row r="480" ht="12.75">
      <c r="O480" s="123"/>
    </row>
    <row r="481" ht="12.75">
      <c r="O481" s="123"/>
    </row>
    <row r="482" ht="12.75">
      <c r="O482" s="123"/>
    </row>
    <row r="483" ht="12.75">
      <c r="O483" s="123"/>
    </row>
    <row r="484" ht="12.75">
      <c r="O484" s="123"/>
    </row>
    <row r="485" ht="12.75">
      <c r="O485" s="123"/>
    </row>
    <row r="486" ht="12.75">
      <c r="O486" s="123"/>
    </row>
    <row r="487" ht="12.75">
      <c r="O487" s="123"/>
    </row>
    <row r="488" ht="12.75">
      <c r="O488" s="123"/>
    </row>
    <row r="489" ht="12.75">
      <c r="O489" s="123"/>
    </row>
    <row r="490" ht="12.75">
      <c r="O490" s="123"/>
    </row>
    <row r="491" ht="12.75">
      <c r="O491" s="123"/>
    </row>
    <row r="492" ht="12.75">
      <c r="O492" s="123"/>
    </row>
    <row r="493" ht="12.75">
      <c r="O493" s="123"/>
    </row>
    <row r="494" ht="12.75">
      <c r="O494" s="123"/>
    </row>
    <row r="495" ht="12.75">
      <c r="O495" s="123"/>
    </row>
    <row r="496" ht="12.75">
      <c r="O496" s="123"/>
    </row>
    <row r="497" ht="12.75">
      <c r="O497" s="123"/>
    </row>
    <row r="498" ht="12.75">
      <c r="O498" s="123"/>
    </row>
    <row r="499" ht="12.75">
      <c r="O499" s="123"/>
    </row>
    <row r="500" ht="12.75">
      <c r="O500" s="123"/>
    </row>
    <row r="501" ht="12.75">
      <c r="O501" s="123"/>
    </row>
    <row r="502" ht="12.75">
      <c r="O502" s="123"/>
    </row>
    <row r="503" ht="12.75">
      <c r="O503" s="123"/>
    </row>
    <row r="504" ht="12.75">
      <c r="O504" s="123"/>
    </row>
    <row r="505" ht="12.75">
      <c r="O505" s="123"/>
    </row>
    <row r="506" ht="12.75">
      <c r="O506" s="123"/>
    </row>
    <row r="507" ht="12.75">
      <c r="O507" s="123"/>
    </row>
    <row r="508" ht="12.75">
      <c r="O508" s="123"/>
    </row>
    <row r="509" ht="12.75">
      <c r="O509" s="123"/>
    </row>
    <row r="510" ht="12.75">
      <c r="O510" s="123"/>
    </row>
    <row r="511" ht="12.75">
      <c r="O511" s="123"/>
    </row>
    <row r="512" ht="12.75">
      <c r="O512" s="123"/>
    </row>
    <row r="513" ht="12.75">
      <c r="O513" s="123"/>
    </row>
    <row r="514" ht="12.75">
      <c r="O514" s="123"/>
    </row>
    <row r="515" ht="12.75">
      <c r="O515" s="123"/>
    </row>
    <row r="516" ht="12.75">
      <c r="O516" s="123"/>
    </row>
    <row r="517" ht="12.75">
      <c r="O517" s="123"/>
    </row>
    <row r="518" ht="12.75">
      <c r="O518" s="123"/>
    </row>
    <row r="519" ht="12.75">
      <c r="O519" s="123"/>
    </row>
    <row r="520" ht="12.75">
      <c r="O520" s="123"/>
    </row>
    <row r="521" ht="12.75">
      <c r="O521" s="123"/>
    </row>
    <row r="522" ht="12.75">
      <c r="O522" s="123"/>
    </row>
    <row r="523" ht="12.75">
      <c r="O523" s="123"/>
    </row>
    <row r="524" ht="12.75">
      <c r="O524" s="123"/>
    </row>
    <row r="525" ht="12.75">
      <c r="O525" s="123"/>
    </row>
    <row r="526" ht="12.75">
      <c r="O526" s="123"/>
    </row>
    <row r="527" ht="12.75">
      <c r="O527" s="123"/>
    </row>
    <row r="528" ht="12.75">
      <c r="O528" s="123"/>
    </row>
    <row r="529" ht="12.75">
      <c r="O529" s="123"/>
    </row>
    <row r="530" ht="12.75">
      <c r="O530" s="123"/>
    </row>
    <row r="531" ht="12.75">
      <c r="O531" s="123"/>
    </row>
    <row r="532" ht="12.75">
      <c r="O532" s="123"/>
    </row>
    <row r="533" ht="12.75">
      <c r="O533" s="123"/>
    </row>
    <row r="534" ht="12.75">
      <c r="O534" s="123"/>
    </row>
    <row r="535" ht="12.75">
      <c r="O535" s="123"/>
    </row>
    <row r="536" ht="12.75">
      <c r="O536" s="123"/>
    </row>
    <row r="537" ht="12.75">
      <c r="O537" s="123"/>
    </row>
    <row r="538" ht="12.75">
      <c r="O538" s="123"/>
    </row>
    <row r="539" ht="12.75">
      <c r="O539" s="123"/>
    </row>
    <row r="540" ht="12.75">
      <c r="O540" s="123"/>
    </row>
    <row r="541" ht="12.75">
      <c r="O541" s="123"/>
    </row>
    <row r="542" ht="12.75">
      <c r="O542" s="123"/>
    </row>
    <row r="543" ht="12.75">
      <c r="O543" s="123"/>
    </row>
    <row r="544" ht="12.75">
      <c r="O544" s="123"/>
    </row>
    <row r="545" ht="12.75">
      <c r="O545" s="123"/>
    </row>
    <row r="546" ht="12.75">
      <c r="O546" s="123"/>
    </row>
    <row r="547" ht="12.75">
      <c r="O547" s="123"/>
    </row>
    <row r="548" ht="12.75">
      <c r="O548" s="123"/>
    </row>
    <row r="549" ht="12.75">
      <c r="O549" s="123"/>
    </row>
    <row r="550" ht="12.75">
      <c r="O550" s="123"/>
    </row>
    <row r="551" ht="12.75">
      <c r="O551" s="123"/>
    </row>
    <row r="552" ht="12.75">
      <c r="O552" s="123"/>
    </row>
    <row r="553" ht="12.75">
      <c r="O553" s="123"/>
    </row>
    <row r="554" ht="12.75">
      <c r="O554" s="123"/>
    </row>
    <row r="555" ht="12.75">
      <c r="O555" s="123"/>
    </row>
    <row r="556" ht="12.75">
      <c r="O556" s="123"/>
    </row>
    <row r="557" ht="12.75">
      <c r="O557" s="123"/>
    </row>
    <row r="558" ht="12.75">
      <c r="O558" s="123"/>
    </row>
    <row r="559" ht="12.75">
      <c r="O559" s="123"/>
    </row>
    <row r="560" ht="12.75">
      <c r="O560" s="123"/>
    </row>
    <row r="561" ht="12.75">
      <c r="O561" s="123"/>
    </row>
    <row r="562" ht="12.75">
      <c r="O562" s="123"/>
    </row>
    <row r="563" ht="12.75">
      <c r="O563" s="123"/>
    </row>
    <row r="564" ht="12.75">
      <c r="O564" s="123"/>
    </row>
    <row r="565" ht="12.75">
      <c r="O565" s="123"/>
    </row>
    <row r="566" ht="12.75">
      <c r="O566" s="123"/>
    </row>
    <row r="567" ht="12.75">
      <c r="O567" s="123"/>
    </row>
    <row r="568" ht="12.75">
      <c r="O568" s="123"/>
    </row>
    <row r="569" ht="12.75">
      <c r="O569" s="123"/>
    </row>
    <row r="570" ht="12.75">
      <c r="O570" s="123"/>
    </row>
    <row r="571" ht="12.75">
      <c r="O571" s="123"/>
    </row>
    <row r="572" ht="12.75">
      <c r="O572" s="123"/>
    </row>
    <row r="573" ht="12.75">
      <c r="O573" s="123"/>
    </row>
    <row r="574" ht="12.75">
      <c r="O574" s="123"/>
    </row>
    <row r="575" ht="12.75">
      <c r="O575" s="123"/>
    </row>
    <row r="576" ht="12.75">
      <c r="O576" s="123"/>
    </row>
    <row r="577" ht="12.75">
      <c r="O577" s="123"/>
    </row>
    <row r="578" ht="12.75">
      <c r="O578" s="123"/>
    </row>
    <row r="579" ht="12.75">
      <c r="O579" s="123"/>
    </row>
    <row r="580" ht="12.75">
      <c r="O580" s="123"/>
    </row>
    <row r="581" ht="12.75">
      <c r="O581" s="123"/>
    </row>
    <row r="582" ht="12.75">
      <c r="O582" s="123"/>
    </row>
    <row r="583" ht="12.75">
      <c r="O583" s="123"/>
    </row>
    <row r="584" ht="12.75">
      <c r="O584" s="123"/>
    </row>
    <row r="585" ht="12.75">
      <c r="O585" s="123"/>
    </row>
    <row r="586" ht="12.75">
      <c r="O586" s="123"/>
    </row>
    <row r="587" ht="12.75">
      <c r="O587" s="123"/>
    </row>
    <row r="588" ht="12.75">
      <c r="O588" s="123"/>
    </row>
    <row r="589" ht="12.75">
      <c r="O589" s="123"/>
    </row>
    <row r="590" ht="12.75">
      <c r="O590" s="123"/>
    </row>
    <row r="591" ht="12.75">
      <c r="O591" s="123"/>
    </row>
    <row r="592" ht="12.75">
      <c r="O592" s="123"/>
    </row>
    <row r="593" ht="12.75">
      <c r="O593" s="123"/>
    </row>
    <row r="594" ht="12.75">
      <c r="O594" s="123"/>
    </row>
    <row r="595" ht="12.75">
      <c r="O595" s="123"/>
    </row>
    <row r="596" ht="12.75">
      <c r="O596" s="123"/>
    </row>
    <row r="597" ht="12.75">
      <c r="O597" s="123"/>
    </row>
    <row r="598" ht="12.75">
      <c r="O598" s="123"/>
    </row>
    <row r="599" ht="12.75">
      <c r="O599" s="123"/>
    </row>
    <row r="600" ht="12.75">
      <c r="O600" s="123"/>
    </row>
    <row r="601" ht="12.75">
      <c r="O601" s="123"/>
    </row>
    <row r="602" ht="12.75">
      <c r="O602" s="123"/>
    </row>
    <row r="603" ht="12.75">
      <c r="O603" s="123"/>
    </row>
    <row r="604" ht="12.75">
      <c r="O604" s="123"/>
    </row>
    <row r="605" ht="12.75">
      <c r="O605" s="123"/>
    </row>
    <row r="606" ht="12.75">
      <c r="O606" s="123"/>
    </row>
    <row r="607" ht="12.75">
      <c r="O607" s="123"/>
    </row>
    <row r="608" ht="12.75">
      <c r="O608" s="123"/>
    </row>
    <row r="609" ht="12.75">
      <c r="O609" s="123"/>
    </row>
    <row r="610" ht="12.75">
      <c r="O610" s="123"/>
    </row>
    <row r="611" ht="12.75">
      <c r="O611" s="123"/>
    </row>
    <row r="612" ht="12.75">
      <c r="O612" s="123"/>
    </row>
    <row r="613" ht="12.75">
      <c r="O613" s="123"/>
    </row>
    <row r="614" ht="12.75">
      <c r="O614" s="123"/>
    </row>
    <row r="615" ht="12.75">
      <c r="O615" s="123"/>
    </row>
    <row r="616" ht="12.75">
      <c r="O616" s="123"/>
    </row>
    <row r="617" ht="12.75">
      <c r="O617" s="123"/>
    </row>
    <row r="618" ht="12.75">
      <c r="O618" s="123"/>
    </row>
    <row r="619" ht="12.75">
      <c r="O619" s="123"/>
    </row>
    <row r="620" ht="12.75">
      <c r="O620" s="123"/>
    </row>
    <row r="621" ht="12.75">
      <c r="O621" s="123"/>
    </row>
    <row r="622" ht="12.75">
      <c r="O622" s="123"/>
    </row>
    <row r="623" ht="12.75">
      <c r="O623" s="123"/>
    </row>
    <row r="624" ht="12.75">
      <c r="O624" s="123"/>
    </row>
    <row r="625" ht="12.75">
      <c r="O625" s="123"/>
    </row>
    <row r="626" ht="12.75">
      <c r="O626" s="123"/>
    </row>
    <row r="627" ht="12.75">
      <c r="O627" s="123"/>
    </row>
    <row r="628" ht="12.75">
      <c r="O628" s="123"/>
    </row>
    <row r="629" ht="12.75">
      <c r="O629" s="123"/>
    </row>
    <row r="630" ht="12.75">
      <c r="O630" s="123"/>
    </row>
    <row r="631" ht="12.75">
      <c r="O631" s="123"/>
    </row>
    <row r="632" ht="12.75">
      <c r="O632" s="123"/>
    </row>
    <row r="633" ht="12.75">
      <c r="O633" s="123"/>
    </row>
    <row r="634" ht="12.75">
      <c r="O634" s="123"/>
    </row>
    <row r="635" ht="12.75">
      <c r="O635" s="123"/>
    </row>
    <row r="636" ht="12.75">
      <c r="O636" s="123"/>
    </row>
    <row r="637" ht="12.75">
      <c r="O637" s="123"/>
    </row>
    <row r="638" ht="12.75">
      <c r="O638" s="123"/>
    </row>
    <row r="639" ht="12.75">
      <c r="O639" s="123"/>
    </row>
    <row r="640" ht="12.75">
      <c r="O640" s="123"/>
    </row>
    <row r="641" ht="12.75">
      <c r="O641" s="123"/>
    </row>
    <row r="642" ht="12.75">
      <c r="O642" s="123"/>
    </row>
    <row r="643" ht="12.75">
      <c r="O643" s="123"/>
    </row>
    <row r="644" ht="12.75">
      <c r="O644" s="123"/>
    </row>
    <row r="645" ht="12.75">
      <c r="O645" s="123"/>
    </row>
    <row r="646" ht="12.75">
      <c r="O646" s="123"/>
    </row>
    <row r="647" ht="12.75">
      <c r="O647" s="123"/>
    </row>
    <row r="648" ht="12.75">
      <c r="O648" s="123"/>
    </row>
    <row r="649" ht="12.75">
      <c r="O649" s="123"/>
    </row>
    <row r="650" ht="12.75">
      <c r="O650" s="123"/>
    </row>
    <row r="651" ht="12.75">
      <c r="O651" s="123"/>
    </row>
    <row r="652" ht="12.75">
      <c r="O652" s="123"/>
    </row>
    <row r="653" ht="12.75">
      <c r="O653" s="123"/>
    </row>
    <row r="654" ht="12.75">
      <c r="O654" s="123"/>
    </row>
    <row r="655" ht="12.75">
      <c r="O655" s="123"/>
    </row>
    <row r="656" ht="12.75">
      <c r="O656" s="123"/>
    </row>
    <row r="657" ht="12.75">
      <c r="O657" s="123"/>
    </row>
    <row r="658" ht="12.75">
      <c r="O658" s="123"/>
    </row>
    <row r="659" ht="12.75">
      <c r="O659" s="123"/>
    </row>
    <row r="660" ht="12.75">
      <c r="O660" s="123"/>
    </row>
    <row r="661" ht="12.75">
      <c r="O661" s="123"/>
    </row>
    <row r="662" ht="12.75">
      <c r="O662" s="123"/>
    </row>
    <row r="663" ht="12.75">
      <c r="O663" s="123"/>
    </row>
    <row r="664" ht="12.75">
      <c r="O664" s="123"/>
    </row>
    <row r="665" ht="12.75">
      <c r="O665" s="123"/>
    </row>
    <row r="666" ht="12.75">
      <c r="O666" s="123"/>
    </row>
    <row r="667" ht="12.75">
      <c r="O667" s="123"/>
    </row>
    <row r="668" ht="12.75">
      <c r="O668" s="123"/>
    </row>
    <row r="669" ht="12.75">
      <c r="O669" s="123"/>
    </row>
    <row r="670" ht="12.75">
      <c r="O670" s="123"/>
    </row>
    <row r="671" ht="12.75">
      <c r="O671" s="123"/>
    </row>
    <row r="672" ht="12.75">
      <c r="O672" s="123"/>
    </row>
    <row r="673" ht="12.75">
      <c r="O673" s="123"/>
    </row>
    <row r="674" ht="12.75">
      <c r="O674" s="123"/>
    </row>
    <row r="675" ht="12.75">
      <c r="O675" s="123"/>
    </row>
    <row r="676" ht="12.75">
      <c r="O676" s="123"/>
    </row>
    <row r="677" ht="12.75">
      <c r="O677" s="123"/>
    </row>
    <row r="678" ht="12.75">
      <c r="O678" s="123"/>
    </row>
    <row r="679" ht="12.75">
      <c r="O679" s="123"/>
    </row>
    <row r="680" ht="12.75">
      <c r="O680" s="123"/>
    </row>
    <row r="681" ht="12.75">
      <c r="O681" s="123"/>
    </row>
    <row r="682" ht="12.75">
      <c r="O682" s="123"/>
    </row>
    <row r="683" ht="12.75">
      <c r="O683" s="123"/>
    </row>
    <row r="684" ht="12.75">
      <c r="O684" s="123"/>
    </row>
    <row r="685" ht="12.75">
      <c r="O685" s="123"/>
    </row>
    <row r="686" ht="12.75">
      <c r="O686" s="123"/>
    </row>
    <row r="687" ht="12.75">
      <c r="O687" s="123"/>
    </row>
    <row r="688" ht="12.75">
      <c r="O688" s="123"/>
    </row>
    <row r="689" ht="12.75">
      <c r="O689" s="123"/>
    </row>
    <row r="690" ht="12.75">
      <c r="O690" s="123"/>
    </row>
    <row r="691" ht="12.75">
      <c r="O691" s="123"/>
    </row>
    <row r="692" ht="12.75">
      <c r="O692" s="123"/>
    </row>
    <row r="693" ht="12.75">
      <c r="O693" s="123"/>
    </row>
    <row r="694" ht="12.75">
      <c r="O694" s="123"/>
    </row>
    <row r="695" ht="12.75">
      <c r="O695" s="123"/>
    </row>
    <row r="696" ht="12.75">
      <c r="O696" s="123"/>
    </row>
    <row r="697" ht="12.75">
      <c r="O697" s="123"/>
    </row>
    <row r="698" ht="12.75">
      <c r="O698" s="123"/>
    </row>
    <row r="699" ht="12.75">
      <c r="O699" s="123"/>
    </row>
    <row r="700" ht="12.75">
      <c r="O700" s="123"/>
    </row>
    <row r="701" ht="12.75">
      <c r="O701" s="123"/>
    </row>
    <row r="702" ht="12.75">
      <c r="O702" s="123"/>
    </row>
    <row r="703" ht="12.75">
      <c r="O703" s="123"/>
    </row>
    <row r="704" ht="12.75">
      <c r="O704" s="123"/>
    </row>
    <row r="705" ht="12.75">
      <c r="O705" s="123"/>
    </row>
    <row r="706" ht="12.75">
      <c r="O706" s="123"/>
    </row>
    <row r="707" ht="12.75">
      <c r="O707" s="123"/>
    </row>
    <row r="708" ht="12.75">
      <c r="O708" s="123"/>
    </row>
    <row r="709" ht="12.75">
      <c r="O709" s="123"/>
    </row>
    <row r="710" ht="12.75">
      <c r="O710" s="123"/>
    </row>
    <row r="711" ht="12.75">
      <c r="O711" s="123"/>
    </row>
    <row r="712" ht="12.75">
      <c r="O712" s="123"/>
    </row>
    <row r="713" ht="12.75">
      <c r="O713" s="123"/>
    </row>
    <row r="714" ht="12.75">
      <c r="O714" s="123"/>
    </row>
    <row r="715" ht="12.75">
      <c r="O715" s="123"/>
    </row>
    <row r="716" ht="12.75">
      <c r="O716" s="123"/>
    </row>
    <row r="717" ht="12.75">
      <c r="O717" s="123"/>
    </row>
    <row r="718" ht="12.75">
      <c r="O718" s="123"/>
    </row>
    <row r="719" ht="12.75">
      <c r="O719" s="123"/>
    </row>
    <row r="720" ht="12.75">
      <c r="O720" s="123"/>
    </row>
    <row r="721" ht="12.75">
      <c r="O721" s="123"/>
    </row>
    <row r="722" ht="12.75">
      <c r="O722" s="123"/>
    </row>
    <row r="723" ht="12.75">
      <c r="O723" s="123"/>
    </row>
    <row r="724" ht="12.75">
      <c r="O724" s="123"/>
    </row>
    <row r="725" ht="12.75">
      <c r="O725" s="123"/>
    </row>
    <row r="726" ht="12.75">
      <c r="O726" s="123"/>
    </row>
    <row r="727" ht="12.75">
      <c r="O727" s="123"/>
    </row>
    <row r="728" ht="12.75">
      <c r="O728" s="123"/>
    </row>
    <row r="729" ht="12.75">
      <c r="O729" s="123"/>
    </row>
    <row r="730" ht="12.75">
      <c r="O730" s="123"/>
    </row>
    <row r="731" ht="12.75">
      <c r="O731" s="123"/>
    </row>
    <row r="732" ht="12.75">
      <c r="O732" s="123"/>
    </row>
    <row r="733" ht="12.75">
      <c r="O733" s="123"/>
    </row>
    <row r="734" ht="12.75">
      <c r="O734" s="123"/>
    </row>
    <row r="735" ht="12.75">
      <c r="O735" s="123"/>
    </row>
    <row r="736" ht="12.75">
      <c r="O736" s="123"/>
    </row>
    <row r="737" ht="12.75">
      <c r="O737" s="123"/>
    </row>
    <row r="738" ht="12.75">
      <c r="O738" s="123"/>
    </row>
    <row r="739" ht="12.75">
      <c r="O739" s="123"/>
    </row>
    <row r="740" ht="12.75">
      <c r="O740" s="123"/>
    </row>
    <row r="741" ht="12.75">
      <c r="O741" s="123"/>
    </row>
    <row r="742" ht="12.75">
      <c r="O742" s="123"/>
    </row>
    <row r="743" ht="12.75">
      <c r="O743" s="123"/>
    </row>
    <row r="744" ht="12.75">
      <c r="O744" s="123"/>
    </row>
    <row r="745" ht="12.75">
      <c r="O745" s="123"/>
    </row>
    <row r="746" ht="12.75">
      <c r="O746" s="123"/>
    </row>
    <row r="747" ht="12.75">
      <c r="O747" s="123"/>
    </row>
    <row r="748" ht="12.75">
      <c r="O748" s="123"/>
    </row>
    <row r="749" ht="12.75">
      <c r="O749" s="123"/>
    </row>
    <row r="750" ht="12.75">
      <c r="O750" s="123"/>
    </row>
    <row r="751" ht="12.75">
      <c r="O751" s="123"/>
    </row>
    <row r="752" ht="12.75">
      <c r="O752" s="123"/>
    </row>
    <row r="753" ht="12.75">
      <c r="O753" s="123"/>
    </row>
    <row r="754" ht="12.75">
      <c r="O754" s="123"/>
    </row>
    <row r="755" ht="12.75">
      <c r="O755" s="123"/>
    </row>
    <row r="756" ht="12.75">
      <c r="O756" s="123"/>
    </row>
    <row r="757" ht="12.75">
      <c r="O757" s="123"/>
    </row>
    <row r="758" ht="12.75">
      <c r="O758" s="123"/>
    </row>
    <row r="759" ht="12.75">
      <c r="O759" s="123"/>
    </row>
    <row r="760" ht="12.75">
      <c r="O760" s="123"/>
    </row>
    <row r="761" ht="12.75">
      <c r="O761" s="123"/>
    </row>
    <row r="762" ht="12.75">
      <c r="O762" s="123"/>
    </row>
    <row r="763" ht="12.75">
      <c r="O763" s="123"/>
    </row>
    <row r="764" ht="12.75">
      <c r="O764" s="123"/>
    </row>
    <row r="765" ht="12.75">
      <c r="O765" s="123"/>
    </row>
    <row r="766" ht="12.75">
      <c r="O766" s="123"/>
    </row>
    <row r="767" ht="12.75">
      <c r="O767" s="123"/>
    </row>
    <row r="768" ht="12.75">
      <c r="O768" s="123"/>
    </row>
    <row r="769" ht="12.75">
      <c r="O769" s="123"/>
    </row>
    <row r="770" ht="12.75">
      <c r="O770" s="123"/>
    </row>
    <row r="771" ht="12.75">
      <c r="O771" s="123"/>
    </row>
    <row r="772" ht="12.75">
      <c r="O772" s="123"/>
    </row>
    <row r="773" ht="12.75">
      <c r="O773" s="123"/>
    </row>
    <row r="774" ht="12.75">
      <c r="O774" s="123"/>
    </row>
    <row r="775" ht="12.75">
      <c r="O775" s="123"/>
    </row>
    <row r="776" ht="12.75">
      <c r="O776" s="123"/>
    </row>
    <row r="777" ht="12.75">
      <c r="O777" s="123"/>
    </row>
    <row r="778" ht="12.75">
      <c r="O778" s="123"/>
    </row>
    <row r="779" ht="12.75">
      <c r="O779" s="123"/>
    </row>
    <row r="780" ht="12.75">
      <c r="O780" s="123"/>
    </row>
    <row r="781" ht="12.75">
      <c r="O781" s="123"/>
    </row>
    <row r="782" ht="12.75">
      <c r="O782" s="123"/>
    </row>
    <row r="783" ht="12.75">
      <c r="O783" s="123"/>
    </row>
    <row r="784" ht="12.75">
      <c r="O784" s="123"/>
    </row>
    <row r="785" ht="12.75">
      <c r="O785" s="123"/>
    </row>
    <row r="786" ht="12.75">
      <c r="O786" s="123"/>
    </row>
    <row r="787" ht="12.75">
      <c r="O787" s="123"/>
    </row>
    <row r="788" ht="12.75">
      <c r="O788" s="123"/>
    </row>
    <row r="789" ht="12.75">
      <c r="O789" s="123"/>
    </row>
    <row r="790" ht="12.75">
      <c r="O790" s="123"/>
    </row>
    <row r="791" ht="12.75">
      <c r="O791" s="123"/>
    </row>
    <row r="792" ht="12.75">
      <c r="O792" s="123"/>
    </row>
    <row r="793" ht="12.75">
      <c r="O793" s="123"/>
    </row>
    <row r="794" ht="12.75">
      <c r="O794" s="123"/>
    </row>
    <row r="795" ht="12.75">
      <c r="O795" s="123"/>
    </row>
    <row r="796" ht="12.75">
      <c r="O796" s="123"/>
    </row>
    <row r="797" ht="12.75">
      <c r="O797" s="123"/>
    </row>
    <row r="798" ht="12.75">
      <c r="O798" s="123"/>
    </row>
    <row r="799" ht="12.75">
      <c r="O799" s="123"/>
    </row>
    <row r="800" ht="12.75">
      <c r="O800" s="123"/>
    </row>
    <row r="801" ht="12.75">
      <c r="O801" s="123"/>
    </row>
    <row r="802" ht="12.75">
      <c r="O802" s="123"/>
    </row>
    <row r="803" ht="12.75">
      <c r="O803" s="123"/>
    </row>
    <row r="804" ht="12.75">
      <c r="O804" s="123"/>
    </row>
    <row r="805" ht="12.75">
      <c r="O805" s="123"/>
    </row>
    <row r="806" ht="12.75">
      <c r="O806" s="123"/>
    </row>
    <row r="807" ht="12.75">
      <c r="O807" s="123"/>
    </row>
    <row r="808" ht="12.75">
      <c r="O808" s="123"/>
    </row>
    <row r="809" ht="12.75">
      <c r="O809" s="123"/>
    </row>
    <row r="810" ht="12.75">
      <c r="O810" s="123"/>
    </row>
    <row r="811" ht="12.75">
      <c r="O811" s="123"/>
    </row>
    <row r="812" ht="12.75">
      <c r="O812" s="123"/>
    </row>
    <row r="813" ht="12.75">
      <c r="O813" s="123"/>
    </row>
    <row r="814" ht="12.75">
      <c r="O814" s="123"/>
    </row>
    <row r="815" ht="12.75">
      <c r="O815" s="123"/>
    </row>
    <row r="816" ht="12.75">
      <c r="O816" s="123"/>
    </row>
    <row r="817" ht="12.75">
      <c r="O817" s="123"/>
    </row>
    <row r="818" ht="12.75">
      <c r="O818" s="123"/>
    </row>
    <row r="819" ht="12.75">
      <c r="O819" s="123"/>
    </row>
    <row r="820" ht="12.75">
      <c r="O820" s="123"/>
    </row>
    <row r="821" ht="12.75">
      <c r="O821" s="123"/>
    </row>
    <row r="822" ht="12.75">
      <c r="O822" s="123"/>
    </row>
    <row r="823" ht="12.75">
      <c r="O823" s="123"/>
    </row>
    <row r="824" ht="12.75">
      <c r="O824" s="123"/>
    </row>
    <row r="825" ht="12.75">
      <c r="O825" s="123"/>
    </row>
    <row r="826" ht="12.75">
      <c r="O826" s="123"/>
    </row>
    <row r="827" ht="12.75">
      <c r="O827" s="123"/>
    </row>
    <row r="828" ht="12.75">
      <c r="O828" s="123"/>
    </row>
    <row r="829" ht="12.75">
      <c r="O829" s="123"/>
    </row>
    <row r="830" ht="12.75">
      <c r="O830" s="123"/>
    </row>
    <row r="831" ht="12.75">
      <c r="O831" s="123"/>
    </row>
    <row r="832" ht="12.75">
      <c r="O832" s="123"/>
    </row>
    <row r="833" ht="12.75">
      <c r="O833" s="123"/>
    </row>
    <row r="834" ht="12.75">
      <c r="O834" s="123"/>
    </row>
    <row r="835" ht="12.75">
      <c r="O835" s="123"/>
    </row>
    <row r="836" ht="12.75">
      <c r="O836" s="123"/>
    </row>
    <row r="837" ht="12.75">
      <c r="O837" s="123"/>
    </row>
    <row r="838" ht="12.75">
      <c r="O838" s="123"/>
    </row>
    <row r="839" ht="12.75">
      <c r="O839" s="123"/>
    </row>
    <row r="840" ht="12.75">
      <c r="O840" s="123"/>
    </row>
    <row r="841" ht="12.75">
      <c r="O841" s="123"/>
    </row>
    <row r="842" ht="12.75">
      <c r="O842" s="123"/>
    </row>
    <row r="843" ht="12.75">
      <c r="O843" s="123"/>
    </row>
    <row r="844" ht="12.75">
      <c r="O844" s="123"/>
    </row>
    <row r="845" ht="12.75">
      <c r="O845" s="123"/>
    </row>
    <row r="846" ht="12.75">
      <c r="O846" s="123"/>
    </row>
    <row r="847" ht="12.75">
      <c r="O847" s="123"/>
    </row>
    <row r="848" ht="12.75">
      <c r="O848" s="123"/>
    </row>
    <row r="849" ht="12.75">
      <c r="O849" s="123"/>
    </row>
    <row r="850" ht="12.75">
      <c r="O850" s="123"/>
    </row>
    <row r="851" ht="12.75">
      <c r="O851" s="123"/>
    </row>
    <row r="852" ht="12.75">
      <c r="O852" s="123"/>
    </row>
    <row r="853" ht="12.75">
      <c r="O853" s="123"/>
    </row>
    <row r="854" ht="12.75">
      <c r="O854" s="123"/>
    </row>
    <row r="855" ht="12.75">
      <c r="O855" s="123"/>
    </row>
    <row r="856" ht="12.75">
      <c r="O856" s="123"/>
    </row>
    <row r="857" ht="12.75">
      <c r="O857" s="123"/>
    </row>
    <row r="858" ht="12.75">
      <c r="O858" s="123"/>
    </row>
    <row r="859" ht="12.75">
      <c r="O859" s="123"/>
    </row>
    <row r="860" ht="12.75">
      <c r="O860" s="123"/>
    </row>
    <row r="861" ht="12.75">
      <c r="O861" s="123"/>
    </row>
    <row r="862" ht="12.75">
      <c r="O862" s="123"/>
    </row>
    <row r="863" ht="12.75">
      <c r="O863" s="123"/>
    </row>
    <row r="864" ht="12.75">
      <c r="O864" s="123"/>
    </row>
    <row r="865" ht="12.75">
      <c r="O865" s="123"/>
    </row>
    <row r="866" ht="12.75">
      <c r="O866" s="123"/>
    </row>
    <row r="867" ht="12.75">
      <c r="O867" s="123"/>
    </row>
    <row r="868" ht="12.75">
      <c r="O868" s="123"/>
    </row>
    <row r="869" ht="12.75">
      <c r="O869" s="123"/>
    </row>
    <row r="870" ht="12.75">
      <c r="O870" s="123"/>
    </row>
    <row r="871" ht="12.75">
      <c r="O871" s="123"/>
    </row>
    <row r="872" ht="12.75">
      <c r="O872" s="123"/>
    </row>
    <row r="873" ht="12.75">
      <c r="O873" s="123"/>
    </row>
    <row r="874" ht="12.75">
      <c r="O874" s="123"/>
    </row>
    <row r="875" ht="12.75">
      <c r="O875" s="123"/>
    </row>
    <row r="876" ht="12.75">
      <c r="O876" s="123"/>
    </row>
    <row r="877" ht="12.75">
      <c r="O877" s="123"/>
    </row>
    <row r="878" ht="12.75">
      <c r="O878" s="123"/>
    </row>
    <row r="879" ht="12.75">
      <c r="O879" s="123"/>
    </row>
    <row r="880" ht="12.75">
      <c r="O880" s="123"/>
    </row>
    <row r="881" ht="12.75">
      <c r="O881" s="123"/>
    </row>
    <row r="882" ht="12.75">
      <c r="O882" s="123"/>
    </row>
    <row r="883" ht="12.75">
      <c r="O883" s="123"/>
    </row>
    <row r="884" ht="12.75">
      <c r="O884" s="123"/>
    </row>
    <row r="885" ht="12.75">
      <c r="O885" s="123"/>
    </row>
    <row r="886" ht="12.75">
      <c r="O886" s="123"/>
    </row>
    <row r="887" ht="12.75">
      <c r="O887" s="123"/>
    </row>
    <row r="888" ht="12.75">
      <c r="O888" s="123"/>
    </row>
    <row r="889" ht="12.75">
      <c r="O889" s="123"/>
    </row>
    <row r="890" ht="12.75">
      <c r="O890" s="123"/>
    </row>
    <row r="891" ht="12.75">
      <c r="O891" s="123"/>
    </row>
    <row r="892" ht="12.75">
      <c r="O892" s="123"/>
    </row>
    <row r="893" ht="12.75">
      <c r="O893" s="123"/>
    </row>
    <row r="894" ht="12.75">
      <c r="O894" s="123"/>
    </row>
    <row r="895" ht="12.75">
      <c r="O895" s="123"/>
    </row>
    <row r="896" ht="12.75">
      <c r="O896" s="123"/>
    </row>
    <row r="897" ht="12.75">
      <c r="O897" s="123"/>
    </row>
    <row r="898" ht="12.75">
      <c r="O898" s="123"/>
    </row>
    <row r="899" ht="12.75">
      <c r="O899" s="123"/>
    </row>
    <row r="900" ht="12.75">
      <c r="O900" s="123"/>
    </row>
    <row r="901" ht="12.75">
      <c r="O901" s="123"/>
    </row>
    <row r="902" ht="12.75">
      <c r="O902" s="123"/>
    </row>
    <row r="903" ht="12.75">
      <c r="O903" s="123"/>
    </row>
    <row r="904" ht="12.75">
      <c r="O904" s="123"/>
    </row>
    <row r="905" ht="12.75">
      <c r="O905" s="123"/>
    </row>
    <row r="906" ht="12.75">
      <c r="O906" s="123"/>
    </row>
    <row r="907" ht="12.75">
      <c r="O907" s="123"/>
    </row>
    <row r="908" ht="12.75">
      <c r="O908" s="123"/>
    </row>
    <row r="909" ht="12.75">
      <c r="O909" s="123"/>
    </row>
    <row r="910" ht="12.75">
      <c r="O910" s="123"/>
    </row>
    <row r="911" ht="12.75">
      <c r="O911" s="123"/>
    </row>
    <row r="912" ht="12.75">
      <c r="O912" s="123"/>
    </row>
    <row r="913" ht="12.75">
      <c r="O913" s="123"/>
    </row>
    <row r="914" ht="12.75">
      <c r="O914" s="123"/>
    </row>
    <row r="915" ht="12.75">
      <c r="O915" s="123"/>
    </row>
    <row r="916" ht="12.75">
      <c r="O916" s="123"/>
    </row>
    <row r="917" ht="12.75">
      <c r="O917" s="123"/>
    </row>
    <row r="918" ht="12.75">
      <c r="O918" s="123"/>
    </row>
    <row r="919" ht="12.75">
      <c r="O919" s="123"/>
    </row>
    <row r="920" ht="12.75">
      <c r="O920" s="123"/>
    </row>
    <row r="921" ht="12.75">
      <c r="O921" s="123"/>
    </row>
    <row r="922" ht="12.75">
      <c r="O922" s="123"/>
    </row>
    <row r="923" ht="12.75">
      <c r="O923" s="123"/>
    </row>
    <row r="924" ht="12.75">
      <c r="O924" s="123"/>
    </row>
    <row r="925" ht="12.75">
      <c r="O925" s="123"/>
    </row>
    <row r="926" ht="12.75">
      <c r="O926" s="123"/>
    </row>
    <row r="927" ht="12.75">
      <c r="O927" s="123"/>
    </row>
    <row r="928" ht="12.75">
      <c r="O928" s="123"/>
    </row>
    <row r="929" ht="12.75">
      <c r="O929" s="123"/>
    </row>
    <row r="930" ht="12.75">
      <c r="O930" s="123"/>
    </row>
    <row r="931" ht="12.75">
      <c r="O931" s="123"/>
    </row>
    <row r="932" ht="12.75">
      <c r="O932" s="123"/>
    </row>
    <row r="933" ht="12.75">
      <c r="O933" s="123"/>
    </row>
    <row r="934" ht="12.75">
      <c r="O934" s="123"/>
    </row>
    <row r="935" ht="12.75">
      <c r="O935" s="123"/>
    </row>
    <row r="936" ht="12.75">
      <c r="O936" s="123"/>
    </row>
    <row r="937" ht="12.75">
      <c r="O937" s="123"/>
    </row>
    <row r="938" ht="12.75">
      <c r="O938" s="123"/>
    </row>
    <row r="939" ht="12.75">
      <c r="O939" s="123"/>
    </row>
    <row r="940" ht="12.75">
      <c r="O940" s="123"/>
    </row>
    <row r="941" ht="12.75">
      <c r="O941" s="123"/>
    </row>
    <row r="942" ht="12.75">
      <c r="O942" s="123"/>
    </row>
    <row r="943" ht="12.75">
      <c r="O943" s="123"/>
    </row>
    <row r="944" ht="12.75">
      <c r="O944" s="123"/>
    </row>
    <row r="945" ht="12.75">
      <c r="O945" s="123"/>
    </row>
    <row r="946" ht="12.75">
      <c r="O946" s="123"/>
    </row>
    <row r="947" ht="12.75">
      <c r="O947" s="123"/>
    </row>
    <row r="948" ht="12.75">
      <c r="O948" s="123"/>
    </row>
    <row r="949" ht="12.75">
      <c r="O949" s="123"/>
    </row>
    <row r="950" ht="12.75">
      <c r="O950" s="123"/>
    </row>
    <row r="951" ht="12.75">
      <c r="O951" s="123"/>
    </row>
    <row r="952" ht="12.75">
      <c r="O952" s="123"/>
    </row>
    <row r="953" ht="12.75">
      <c r="O953" s="123"/>
    </row>
    <row r="954" ht="12.75">
      <c r="O954" s="123"/>
    </row>
    <row r="955" ht="12.75">
      <c r="O955" s="123"/>
    </row>
    <row r="956" ht="12.75">
      <c r="O956" s="123"/>
    </row>
    <row r="957" ht="12.75">
      <c r="O957" s="123"/>
    </row>
    <row r="958" ht="12.75">
      <c r="O958" s="123"/>
    </row>
    <row r="959" ht="12.75">
      <c r="O959" s="123"/>
    </row>
    <row r="960" ht="12.75">
      <c r="O960" s="123"/>
    </row>
    <row r="961" ht="12.75">
      <c r="O961" s="123"/>
    </row>
    <row r="962" ht="12.75">
      <c r="O962" s="123"/>
    </row>
    <row r="963" ht="12.75">
      <c r="O963" s="123"/>
    </row>
    <row r="964" ht="12.75">
      <c r="O964" s="123"/>
    </row>
    <row r="965" ht="12.75">
      <c r="O965" s="123"/>
    </row>
    <row r="966" ht="12.75">
      <c r="O966" s="123"/>
    </row>
    <row r="967" ht="12.75">
      <c r="O967" s="123"/>
    </row>
    <row r="968" ht="12.75">
      <c r="O968" s="123"/>
    </row>
    <row r="969" ht="12.75">
      <c r="O969" s="123"/>
    </row>
    <row r="970" ht="12.75">
      <c r="O970" s="123"/>
    </row>
    <row r="971" ht="12.75">
      <c r="O971" s="123"/>
    </row>
    <row r="972" ht="12.75">
      <c r="O972" s="123"/>
    </row>
    <row r="973" ht="12.75">
      <c r="O973" s="123"/>
    </row>
    <row r="974" ht="12.75">
      <c r="O974" s="123"/>
    </row>
    <row r="975" ht="12.75">
      <c r="O975" s="123"/>
    </row>
    <row r="976" ht="12.75">
      <c r="O976" s="123"/>
    </row>
    <row r="977" ht="12.75">
      <c r="O977" s="123"/>
    </row>
    <row r="978" ht="12.75">
      <c r="O978" s="123"/>
    </row>
    <row r="979" ht="12.75">
      <c r="O979" s="123"/>
    </row>
    <row r="980" ht="12.75">
      <c r="O980" s="123"/>
    </row>
    <row r="981" ht="12.75">
      <c r="O981" s="123"/>
    </row>
    <row r="982" ht="12.75">
      <c r="O982" s="123"/>
    </row>
    <row r="983" ht="12.75">
      <c r="O983" s="123"/>
    </row>
    <row r="984" ht="12.75">
      <c r="O984" s="123"/>
    </row>
    <row r="985" ht="12.75">
      <c r="O985" s="123"/>
    </row>
    <row r="986" ht="12.75">
      <c r="O986" s="123"/>
    </row>
    <row r="987" ht="12.75">
      <c r="O987" s="123"/>
    </row>
    <row r="988" ht="12.75">
      <c r="O988" s="123"/>
    </row>
    <row r="989" ht="12.75">
      <c r="O989" s="123"/>
    </row>
    <row r="990" ht="12.75">
      <c r="O990" s="123"/>
    </row>
    <row r="991" ht="12.75">
      <c r="O991" s="123"/>
    </row>
    <row r="992" ht="12.75">
      <c r="O992" s="123"/>
    </row>
    <row r="993" ht="12.75">
      <c r="O993" s="123"/>
    </row>
    <row r="994" ht="12.75">
      <c r="O994" s="123"/>
    </row>
    <row r="995" ht="12.75">
      <c r="O995" s="123"/>
    </row>
    <row r="996" ht="12.75">
      <c r="O996" s="123"/>
    </row>
    <row r="997" ht="12.75">
      <c r="O997" s="123"/>
    </row>
    <row r="998" ht="12.75">
      <c r="O998" s="123"/>
    </row>
    <row r="999" ht="12.75">
      <c r="O999" s="123"/>
    </row>
    <row r="1000" ht="12.75">
      <c r="O1000" s="123"/>
    </row>
    <row r="1001" ht="12.75">
      <c r="O1001" s="123"/>
    </row>
    <row r="1002" ht="12.75">
      <c r="O1002" s="123"/>
    </row>
    <row r="1003" ht="12.75">
      <c r="O1003" s="123"/>
    </row>
    <row r="1004" ht="12.75">
      <c r="O1004" s="123"/>
    </row>
    <row r="1005" ht="12.75">
      <c r="O1005" s="123"/>
    </row>
    <row r="1006" ht="12.75">
      <c r="O1006" s="123"/>
    </row>
    <row r="1007" ht="12.75">
      <c r="O1007" s="123"/>
    </row>
    <row r="1008" ht="12.75">
      <c r="O1008" s="123"/>
    </row>
    <row r="1009" ht="12.75">
      <c r="O1009" s="123"/>
    </row>
    <row r="1010" ht="12.75">
      <c r="O1010" s="123"/>
    </row>
    <row r="1011" ht="12.75">
      <c r="O1011" s="123"/>
    </row>
    <row r="1012" ht="12.75">
      <c r="O1012" s="123"/>
    </row>
    <row r="1013" ht="12.75">
      <c r="O1013" s="123"/>
    </row>
    <row r="1014" ht="12.75">
      <c r="O1014" s="123"/>
    </row>
    <row r="1015" ht="12.75">
      <c r="O1015" s="123"/>
    </row>
    <row r="1016" ht="12.75">
      <c r="O1016" s="123"/>
    </row>
    <row r="1017" ht="12.75">
      <c r="O1017" s="123"/>
    </row>
    <row r="1018" ht="12.75">
      <c r="O1018" s="123"/>
    </row>
    <row r="1019" ht="12.75">
      <c r="O1019" s="123"/>
    </row>
    <row r="1020" ht="12.75">
      <c r="O1020" s="123"/>
    </row>
    <row r="1021" ht="12.75">
      <c r="O1021" s="123"/>
    </row>
    <row r="1022" ht="12.75">
      <c r="O1022" s="123"/>
    </row>
    <row r="1023" ht="12.75">
      <c r="O1023" s="123"/>
    </row>
    <row r="1024" ht="12.75">
      <c r="O1024" s="123"/>
    </row>
    <row r="1025" ht="12.75">
      <c r="O1025" s="123"/>
    </row>
    <row r="1026" ht="12.75">
      <c r="O1026" s="123"/>
    </row>
    <row r="1027" ht="12.75">
      <c r="O1027" s="123"/>
    </row>
    <row r="1028" ht="12.75">
      <c r="O1028" s="123"/>
    </row>
    <row r="1029" ht="12.75">
      <c r="O1029" s="123"/>
    </row>
    <row r="1030" ht="12.75">
      <c r="O1030" s="123"/>
    </row>
    <row r="1031" ht="12.75">
      <c r="O1031" s="123"/>
    </row>
    <row r="1032" ht="12.75">
      <c r="O1032" s="123"/>
    </row>
    <row r="1033" ht="12.75">
      <c r="O1033" s="123"/>
    </row>
    <row r="1034" ht="12.75">
      <c r="O1034" s="123"/>
    </row>
    <row r="1035" ht="12.75">
      <c r="O1035" s="123"/>
    </row>
    <row r="1036" ht="12.75">
      <c r="O1036" s="123"/>
    </row>
    <row r="1037" ht="12.75">
      <c r="O1037" s="123"/>
    </row>
    <row r="1038" ht="12.75">
      <c r="O1038" s="123"/>
    </row>
    <row r="1039" ht="12.75">
      <c r="O1039" s="123"/>
    </row>
    <row r="1040" ht="12.75">
      <c r="O1040" s="123"/>
    </row>
    <row r="1041" ht="12.75">
      <c r="O1041" s="123"/>
    </row>
    <row r="1042" ht="12.75">
      <c r="O1042" s="123"/>
    </row>
    <row r="1043" ht="12.75">
      <c r="O1043" s="123"/>
    </row>
    <row r="1044" ht="12.75">
      <c r="O1044" s="123"/>
    </row>
    <row r="1045" ht="12.75">
      <c r="O1045" s="123"/>
    </row>
    <row r="1046" ht="12.75">
      <c r="O1046" s="123"/>
    </row>
    <row r="1047" ht="12.75">
      <c r="O1047" s="123"/>
    </row>
    <row r="1048" ht="12.75">
      <c r="O1048" s="123"/>
    </row>
    <row r="1049" ht="12.75">
      <c r="O1049" s="123"/>
    </row>
    <row r="1050" ht="12.75">
      <c r="O1050" s="123"/>
    </row>
    <row r="1051" ht="12.75">
      <c r="O1051" s="123"/>
    </row>
    <row r="1052" ht="12.75">
      <c r="O1052" s="123"/>
    </row>
    <row r="1053" ht="12.75">
      <c r="O1053" s="123"/>
    </row>
    <row r="1054" ht="12.75">
      <c r="O1054" s="123"/>
    </row>
    <row r="1055" ht="12.75">
      <c r="O1055" s="123"/>
    </row>
    <row r="1056" ht="12.75">
      <c r="O1056" s="123"/>
    </row>
    <row r="1057" ht="12.75">
      <c r="O1057" s="123"/>
    </row>
    <row r="1058" ht="12.75">
      <c r="O1058" s="123"/>
    </row>
    <row r="1059" ht="12.75">
      <c r="O1059" s="123"/>
    </row>
    <row r="1060" ht="12.75">
      <c r="O1060" s="123"/>
    </row>
    <row r="1061" ht="12.75">
      <c r="O1061" s="123"/>
    </row>
    <row r="1062" ht="12.75">
      <c r="O1062" s="123"/>
    </row>
    <row r="1063" ht="12.75">
      <c r="O1063" s="123"/>
    </row>
    <row r="1064" ht="12.75">
      <c r="O1064" s="123"/>
    </row>
    <row r="1065" ht="12.75">
      <c r="O1065" s="123"/>
    </row>
    <row r="1066" ht="12.75">
      <c r="O1066" s="123"/>
    </row>
    <row r="1067" ht="12.75">
      <c r="O1067" s="123"/>
    </row>
    <row r="1068" ht="12.75">
      <c r="O1068" s="123"/>
    </row>
    <row r="1069" ht="12.75">
      <c r="O1069" s="123"/>
    </row>
    <row r="1070" ht="12.75">
      <c r="O1070" s="123"/>
    </row>
    <row r="1071" ht="12.75">
      <c r="O1071" s="123"/>
    </row>
    <row r="1072" ht="12.75">
      <c r="O1072" s="123"/>
    </row>
    <row r="1073" ht="12.75">
      <c r="O1073" s="123"/>
    </row>
  </sheetData>
  <sheetProtection/>
  <mergeCells count="123">
    <mergeCell ref="AF1:AH1"/>
    <mergeCell ref="AJ1:AL1"/>
    <mergeCell ref="CZ1:DC1"/>
    <mergeCell ref="R2:T2"/>
    <mergeCell ref="V2:X2"/>
    <mergeCell ref="Z2:AB2"/>
    <mergeCell ref="AU2:AX2"/>
    <mergeCell ref="CZ2:DC2"/>
    <mergeCell ref="R4:T4"/>
    <mergeCell ref="V4:X4"/>
    <mergeCell ref="Z4:AB4"/>
    <mergeCell ref="A34:B34"/>
    <mergeCell ref="CZ34:DC34"/>
    <mergeCell ref="A35:P35"/>
    <mergeCell ref="AF35:AH35"/>
    <mergeCell ref="AJ35:AL35"/>
    <mergeCell ref="AU35:AX35"/>
    <mergeCell ref="A36:B36"/>
    <mergeCell ref="R36:T36"/>
    <mergeCell ref="V36:X36"/>
    <mergeCell ref="Z36:AB36"/>
    <mergeCell ref="CZ36:DC36"/>
    <mergeCell ref="R37:T37"/>
    <mergeCell ref="V37:X37"/>
    <mergeCell ref="Z37:AB37"/>
    <mergeCell ref="A66:B66"/>
    <mergeCell ref="AU66:AX66"/>
    <mergeCell ref="CZ66:DC66"/>
    <mergeCell ref="A67:P67"/>
    <mergeCell ref="AF67:AH67"/>
    <mergeCell ref="AJ67:AL67"/>
    <mergeCell ref="A68:B68"/>
    <mergeCell ref="R68:T68"/>
    <mergeCell ref="V68:X68"/>
    <mergeCell ref="Z68:AB68"/>
    <mergeCell ref="CZ68:DC68"/>
    <mergeCell ref="R69:T69"/>
    <mergeCell ref="V69:X69"/>
    <mergeCell ref="Z69:AB69"/>
    <mergeCell ref="AU97:AX97"/>
    <mergeCell ref="A98:B98"/>
    <mergeCell ref="CZ98:DC98"/>
    <mergeCell ref="A99:P99"/>
    <mergeCell ref="AF99:AH99"/>
    <mergeCell ref="AJ99:AL99"/>
    <mergeCell ref="A100:B100"/>
    <mergeCell ref="R100:T100"/>
    <mergeCell ref="V100:X100"/>
    <mergeCell ref="Z100:AB100"/>
    <mergeCell ref="CZ100:DC100"/>
    <mergeCell ref="R101:T101"/>
    <mergeCell ref="V101:X101"/>
    <mergeCell ref="Z101:AB101"/>
    <mergeCell ref="AU128:AX128"/>
    <mergeCell ref="A130:B130"/>
    <mergeCell ref="CZ130:DC130"/>
    <mergeCell ref="A131:P131"/>
    <mergeCell ref="AF131:AH131"/>
    <mergeCell ref="AJ131:AL131"/>
    <mergeCell ref="A132:B132"/>
    <mergeCell ref="R132:T132"/>
    <mergeCell ref="V132:X132"/>
    <mergeCell ref="Z132:AB132"/>
    <mergeCell ref="CZ132:DC132"/>
    <mergeCell ref="R133:T133"/>
    <mergeCell ref="V133:X133"/>
    <mergeCell ref="Z133:AB133"/>
    <mergeCell ref="AU159:AX159"/>
    <mergeCell ref="A162:B162"/>
    <mergeCell ref="CZ162:DC162"/>
    <mergeCell ref="A163:P163"/>
    <mergeCell ref="AF163:AH163"/>
    <mergeCell ref="AJ163:AL163"/>
    <mergeCell ref="A164:B164"/>
    <mergeCell ref="R164:T164"/>
    <mergeCell ref="V164:X164"/>
    <mergeCell ref="Z164:AB164"/>
    <mergeCell ref="CZ164:DC164"/>
    <mergeCell ref="R165:T165"/>
    <mergeCell ref="V165:X165"/>
    <mergeCell ref="Z165:AB165"/>
    <mergeCell ref="AU190:AX190"/>
    <mergeCell ref="A194:B194"/>
    <mergeCell ref="CZ194:DC194"/>
    <mergeCell ref="A195:P195"/>
    <mergeCell ref="AF195:AH195"/>
    <mergeCell ref="AJ195:AL195"/>
    <mergeCell ref="A196:B196"/>
    <mergeCell ref="R196:T196"/>
    <mergeCell ref="V196:X196"/>
    <mergeCell ref="Z196:AB196"/>
    <mergeCell ref="CZ196:DC196"/>
    <mergeCell ref="R197:T197"/>
    <mergeCell ref="V197:X197"/>
    <mergeCell ref="Z197:AB197"/>
    <mergeCell ref="AU221:AX221"/>
    <mergeCell ref="A226:B226"/>
    <mergeCell ref="CZ226:DC226"/>
    <mergeCell ref="A227:P227"/>
    <mergeCell ref="AF227:AH227"/>
    <mergeCell ref="AJ227:AL227"/>
    <mergeCell ref="A228:B228"/>
    <mergeCell ref="R228:T228"/>
    <mergeCell ref="V228:X228"/>
    <mergeCell ref="Z228:AB228"/>
    <mergeCell ref="CZ228:DC228"/>
    <mergeCell ref="R229:T229"/>
    <mergeCell ref="V229:X229"/>
    <mergeCell ref="Z229:AB229"/>
    <mergeCell ref="AU252:AX252"/>
    <mergeCell ref="A258:B258"/>
    <mergeCell ref="CZ258:DC258"/>
    <mergeCell ref="A259:P259"/>
    <mergeCell ref="AF259:AH259"/>
    <mergeCell ref="AJ259:AL259"/>
    <mergeCell ref="A260:B260"/>
    <mergeCell ref="R260:T260"/>
    <mergeCell ref="V260:X260"/>
    <mergeCell ref="Z260:AB260"/>
    <mergeCell ref="CZ260:DC260"/>
    <mergeCell ref="R261:T261"/>
    <mergeCell ref="V261:X261"/>
    <mergeCell ref="Z261:AB261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&amp;C&amp;"Arial,Bold"2009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TROYFW</dc:creator>
  <cp:keywords/>
  <dc:description/>
  <cp:lastModifiedBy>koettiep</cp:lastModifiedBy>
  <cp:lastPrinted>2009-02-10T12:05:03Z</cp:lastPrinted>
  <dcterms:created xsi:type="dcterms:W3CDTF">2009-02-04T15:06:46Z</dcterms:created>
  <dcterms:modified xsi:type="dcterms:W3CDTF">2009-02-10T20:10:57Z</dcterms:modified>
  <cp:category/>
  <cp:version/>
  <cp:contentType/>
  <cp:contentStatus/>
</cp:coreProperties>
</file>