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firstSheet="1" activeTab="10"/>
  </bookViews>
  <sheets>
    <sheet name="Exhibit B" sheetId="1" r:id="rId1"/>
    <sheet name="Exhibit C" sheetId="2" r:id="rId2"/>
    <sheet name="Exhibit D" sheetId="3" r:id="rId3"/>
    <sheet name="Exhibit F" sheetId="4" r:id="rId4"/>
    <sheet name="Exhibit G" sheetId="5" r:id="rId5"/>
    <sheet name="Exhibit H" sheetId="6" r:id="rId6"/>
    <sheet name="Exhibit I" sheetId="7" r:id="rId7"/>
    <sheet name="Exhibit J" sheetId="8" r:id="rId8"/>
    <sheet name="Exhibit K &amp; L" sheetId="9" r:id="rId9"/>
    <sheet name="Exhibit N" sheetId="10" r:id="rId10"/>
    <sheet name="Exhibit O" sheetId="11" r:id="rId11"/>
  </sheets>
  <definedNames>
    <definedName name="_xlnm.Print_Area" localSheetId="0">'Exhibit B'!$A$1:$AG$81</definedName>
    <definedName name="_xlnm.Print_Area" localSheetId="1">'Exhibit C'!$A$1:$Q$28</definedName>
    <definedName name="_xlnm.Print_Area" localSheetId="2">'Exhibit D'!$A$1:$P$28</definedName>
    <definedName name="_xlnm.Print_Area" localSheetId="3">'Exhibit F'!$A$1:$AG$35</definedName>
    <definedName name="_xlnm.Print_Area" localSheetId="4">'Exhibit G'!$A$1:$AF$30</definedName>
    <definedName name="_xlnm.Print_Area" localSheetId="5">'Exhibit H'!$A$1:$T$28</definedName>
    <definedName name="_xlnm.Print_Area" localSheetId="6">'Exhibit I'!$A$1:$S$46</definedName>
    <definedName name="_xlnm.Print_Area" localSheetId="7">'Exhibit J'!$A$1:$L$53</definedName>
    <definedName name="_xlnm.Print_Area" localSheetId="8">'Exhibit K &amp; L'!$A$71:$N$112</definedName>
    <definedName name="_xlnm.Print_Area" localSheetId="9">'Exhibit N'!$A$1:$L$28</definedName>
    <definedName name="_xlnm.Print_Area" localSheetId="10">'Exhibit O'!$A$1:$H$44</definedName>
    <definedName name="_xlnm.Print_Area">'Exhibit B'!$A$1:$AH$81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<sst xmlns="http://schemas.openxmlformats.org/spreadsheetml/2006/main" count="1585" uniqueCount="419">
  <si>
    <t>2007 Continuing Resolution Level (as reflected in the 2008 President's Budget, Information Only)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</si>
  <si>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2007 Estimate (direct) *................................................................................................................................................................................................................................................................................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</si>
  <si>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2007 Rescission Against Balances</t>
  </si>
  <si>
    <t xml:space="preserve">   2007 Estimate (with Rescissions)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</si>
  <si>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* The Department of Justice 2008 budget request was built on a starting point that recognized progress in enacting the FY 2007 appropriation.  The starting point used (referred to throughout this document as the "Estimate") is the average of</t>
  </si>
  <si>
    <t xml:space="preserve">         the Senate Committee and House passed marks, less one percent, unless noted otherwise.</t>
  </si>
  <si>
    <t xml:space="preserve">          2007  Estimate</t>
  </si>
  <si>
    <t xml:space="preserve">            2006  Enacted</t>
  </si>
  <si>
    <t>Decreases: Unfunded Position and FTE Reduction………………………………………………………………………………………………………………………………………………………………………………………………………………………….</t>
  </si>
  <si>
    <t xml:space="preserve"> …</t>
  </si>
  <si>
    <t>C:  Program Increases/ Offsets by Decision Unit</t>
  </si>
  <si>
    <t xml:space="preserve">                  FY 2008 Program Increases/ Offsets By Decision Unit</t>
  </si>
  <si>
    <t xml:space="preserve">                                       Federal Prison System</t>
  </si>
  <si>
    <t xml:space="preserve">                                       Salaries and Expenses</t>
  </si>
  <si>
    <t xml:space="preserve">                                       (Dollars in thousands)</t>
  </si>
  <si>
    <t>Location of Description By</t>
  </si>
  <si>
    <t>Program Increases</t>
  </si>
  <si>
    <t>Decision Unit (s)</t>
  </si>
  <si>
    <t xml:space="preserve">    Inmate Care and Programs</t>
  </si>
  <si>
    <t>Institution Security &amp; Administration</t>
  </si>
  <si>
    <t xml:space="preserve">         Total   Increases</t>
  </si>
  <si>
    <t>Corr.Off</t>
  </si>
  <si>
    <t>FTE</t>
  </si>
  <si>
    <t>Amount</t>
  </si>
  <si>
    <t>Pollock, LA FCI Activation 1,152 beds</t>
  </si>
  <si>
    <t>Inmate Care/ Inst. Security &amp; Admin.</t>
  </si>
  <si>
    <t>Sex Offender Mgmt. Plan</t>
  </si>
  <si>
    <t>Inmate Care and Programs</t>
  </si>
  <si>
    <t>Total Program Increases</t>
  </si>
  <si>
    <t>Program</t>
  </si>
  <si>
    <t xml:space="preserve">              Total   Offsets</t>
  </si>
  <si>
    <t>Offsets:</t>
  </si>
  <si>
    <t xml:space="preserve"> Amount </t>
  </si>
  <si>
    <t xml:space="preserve">   </t>
  </si>
  <si>
    <t>Total Offsets</t>
  </si>
  <si>
    <t>D: Resources by DOJ Strategic Goal and Strategic Objective</t>
  </si>
  <si>
    <t>Resources by Department of Justice Strategis Goal/ Objective</t>
  </si>
  <si>
    <t xml:space="preserve">                                     Federal Prison System</t>
  </si>
  <si>
    <t xml:space="preserve">                                      (Dollars in thousands)</t>
  </si>
  <si>
    <t>Strategic</t>
  </si>
  <si>
    <t>Goal/4</t>
  </si>
  <si>
    <t>Enacted</t>
  </si>
  <si>
    <t>Objective</t>
  </si>
  <si>
    <t xml:space="preserve">    with Resc. &amp; Sup.  </t>
  </si>
  <si>
    <t xml:space="preserve">    Current Services</t>
  </si>
  <si>
    <t xml:space="preserve">       Offsets</t>
  </si>
  <si>
    <t xml:space="preserve">         Request</t>
  </si>
  <si>
    <t xml:space="preserve"> Direct,</t>
  </si>
  <si>
    <t>Reimb.</t>
  </si>
  <si>
    <t>Direct</t>
  </si>
  <si>
    <t xml:space="preserve"> Ensure the Fair and Efficient Operations</t>
  </si>
  <si>
    <t>Other</t>
  </si>
  <si>
    <t>of the Federal  Justice System</t>
  </si>
  <si>
    <t xml:space="preserve">        FTE</t>
  </si>
  <si>
    <t>$000s</t>
  </si>
  <si>
    <t xml:space="preserve"> 4 (4.3)(4.4) Salaries and Expenses</t>
  </si>
  <si>
    <t xml:space="preserve"> 4 (4.5) Salaries and Expenses</t>
  </si>
  <si>
    <t xml:space="preserve"> 4 (4.3) Buildings and Facilities</t>
  </si>
  <si>
    <t xml:space="preserve"> 4 (4.5) Commissary</t>
  </si>
  <si>
    <t xml:space="preserve"> 4 (4.5) FPI</t>
  </si>
  <si>
    <t xml:space="preserve"> Grand Total 4 (4.3 , 4.4 &amp; 4.5)</t>
  </si>
  <si>
    <t>F: Crosswalk of 2006 Availability</t>
  </si>
  <si>
    <t xml:space="preserve">                   Crosswalk of 2006 Availability</t>
  </si>
  <si>
    <t xml:space="preserve">                        Federal Prison System</t>
  </si>
  <si>
    <t xml:space="preserve">                        (Dollars in thousands)</t>
  </si>
  <si>
    <t xml:space="preserve">          FY 2006 Enacted</t>
  </si>
  <si>
    <t xml:space="preserve">             Reprogrammings</t>
  </si>
  <si>
    <t xml:space="preserve">               Carryover/</t>
  </si>
  <si>
    <t xml:space="preserve">           w/o rescission</t>
  </si>
  <si>
    <t xml:space="preserve">        Rescissions</t>
  </si>
  <si>
    <t>Supplementals</t>
  </si>
  <si>
    <t xml:space="preserve">                    ▲1_ Transfers</t>
  </si>
  <si>
    <t>Transfers</t>
  </si>
  <si>
    <t>Recoveries</t>
  </si>
  <si>
    <t xml:space="preserve">               2006 Availability</t>
  </si>
  <si>
    <t>Decision Unit:</t>
  </si>
  <si>
    <t>Pos.</t>
  </si>
  <si>
    <t>1. Inmate Care and Programs..............................................</t>
  </si>
  <si>
    <t>2. Institution Security and Administration........................................</t>
  </si>
  <si>
    <t>3. Contract Confinement.........................................................</t>
  </si>
  <si>
    <t>4. Management and Administration....................................................</t>
  </si>
  <si>
    <t>Total..............................................................................................</t>
  </si>
  <si>
    <t>Reimbursable FTEs............................................................</t>
  </si>
  <si>
    <t>Total Compensable FTEs.....................................................................................................</t>
  </si>
  <si>
    <t xml:space="preserve"> Enacted Rescissions:  Funds rescinded as required by the Department of Justice Appropriations Act, 2006 (P.L. 109-108) and the Department of Defense Appropriations Act, 2006 ( P.L. 109-148). </t>
  </si>
  <si>
    <t xml:space="preserve"> Unobligated Balances.  Funds were carried over from FY 2005 in the following accounts: S&amp;E X account $2,140,000; and FY 05/06 account $10,000,000.</t>
  </si>
  <si>
    <t>G: Crosswalk of 2007 Availability</t>
  </si>
  <si>
    <t xml:space="preserve">                   Crosswalk of 2007 Availability</t>
  </si>
  <si>
    <t>Unobligated Balances</t>
  </si>
  <si>
    <t xml:space="preserve"> Carried Forward/</t>
  </si>
  <si>
    <t xml:space="preserve">          FY 2007 Estimate</t>
  </si>
  <si>
    <t xml:space="preserve">    Recoveries</t>
  </si>
  <si>
    <t xml:space="preserve">               2007 Availability</t>
  </si>
  <si>
    <t xml:space="preserve"> Unobligated Balances.  Funds were carried over from FY 2006 in the following accounts: S&amp;E X account $1,144,000.</t>
  </si>
  <si>
    <t xml:space="preserve"> H: Summary of Reimbursable Resources</t>
  </si>
  <si>
    <t xml:space="preserve">         Summary of Reimbursable Resources</t>
  </si>
  <si>
    <t xml:space="preserve">                 Federal Prison System</t>
  </si>
  <si>
    <t xml:space="preserve">                Salaries and Expenses</t>
  </si>
  <si>
    <t xml:space="preserve">                (Dollars in thousands)</t>
  </si>
  <si>
    <t>Collection by Source:</t>
  </si>
  <si>
    <t>States ..................................................................................</t>
  </si>
  <si>
    <t>...</t>
  </si>
  <si>
    <t>Grades and Salary Ranges</t>
  </si>
  <si>
    <t>Object Class</t>
  </si>
  <si>
    <t>Staff Housing Rental..................................................</t>
  </si>
  <si>
    <t>Federal Prison Industries.....................................................</t>
  </si>
  <si>
    <t>Meal Tickets...................................................................</t>
  </si>
  <si>
    <t>Sale of Farm By-Products ..................................................</t>
  </si>
  <si>
    <t>USMS Medical Reimbursement..................................................</t>
  </si>
  <si>
    <t>NIC......................................................................................</t>
  </si>
  <si>
    <t>Recycling.....................................................................</t>
  </si>
  <si>
    <t>Sale of Vehicles................................................................</t>
  </si>
  <si>
    <t>Travel and purchase Cards.................................................</t>
  </si>
  <si>
    <t xml:space="preserve">          Budgetary resources.....................................</t>
  </si>
  <si>
    <t>I: Detail of Permanent Positions by Category</t>
  </si>
  <si>
    <t xml:space="preserve">               Detail of Permanent Positions by Category</t>
  </si>
  <si>
    <t>Federal Prison System</t>
  </si>
  <si>
    <t>Salaries and Expenses</t>
  </si>
  <si>
    <t xml:space="preserve">                2006  Enacted</t>
  </si>
  <si>
    <t xml:space="preserve">   w/ Rescissions and Supps.</t>
  </si>
  <si>
    <t xml:space="preserve">     2007 Estimate</t>
  </si>
  <si>
    <t>Total</t>
  </si>
  <si>
    <t>Adj. to</t>
  </si>
  <si>
    <t xml:space="preserve"> Total</t>
  </si>
  <si>
    <t xml:space="preserve">  Total</t>
  </si>
  <si>
    <t>Reimb-</t>
  </si>
  <si>
    <t>Base</t>
  </si>
  <si>
    <t>Category</t>
  </si>
  <si>
    <t>Authorized</t>
  </si>
  <si>
    <t>ursable</t>
  </si>
  <si>
    <t>Decreases</t>
  </si>
  <si>
    <t>Increases</t>
  </si>
  <si>
    <t>Changes</t>
  </si>
  <si>
    <t>Attorneys (905)..........................................................................................................................................................................</t>
  </si>
  <si>
    <t>Paralegal Specialist (950).....................................................................................................................................</t>
  </si>
  <si>
    <t>Other Legal and Kindred (900-998)................................................................................................................................................................</t>
  </si>
  <si>
    <t>Correctional Institution Administration (006).........................................................................................................................................</t>
  </si>
  <si>
    <t>Correctional Officers (007)..............................................................................................................................................</t>
  </si>
  <si>
    <t>Other Misc. Occupations (001-099)........................................................................................................................................................................</t>
  </si>
  <si>
    <t>Soc. Science, Econ. and Kindred (100-199)......................................................................................................................................</t>
  </si>
  <si>
    <t xml:space="preserve">Personnel Management (200-299)........................................................................................................................................... </t>
  </si>
  <si>
    <t>General Admin clerical and office services (300-399)...........................................................................................</t>
  </si>
  <si>
    <t>Biological science (400-499)....................................................................................................................................</t>
  </si>
  <si>
    <t xml:space="preserve"> ... </t>
  </si>
  <si>
    <t>Accounting and Budget (500-599)................................................................................................................................</t>
  </si>
  <si>
    <t>Medical, Dental &amp; Public Health (600-799)..................................................................................................</t>
  </si>
  <si>
    <t>Engineering and Architecture Group (800-899)..............................................................................................</t>
  </si>
  <si>
    <t>Information and Arts Group (1000-1099).............................................................................................................</t>
  </si>
  <si>
    <t xml:space="preserve">  … </t>
  </si>
  <si>
    <t>Business and Industry Group (1100-1199).......................................................................................................................</t>
  </si>
  <si>
    <t>Equipment, Facilities and Service Group (1600-1699)..........................................................................................................</t>
  </si>
  <si>
    <t>Education Group (1410-1411; 1700-1799)......................................................................................................................</t>
  </si>
  <si>
    <t>Supply Group (2000-2099).................................................................................................................................</t>
  </si>
  <si>
    <t>Transportation (2100-2199).................................................................................................................................</t>
  </si>
  <si>
    <t>Information Technology (2210)………………………………………………………….</t>
  </si>
  <si>
    <t>Ungraded (culinary, farm, mechanical &amp; construction)......................................................................................................</t>
  </si>
  <si>
    <t xml:space="preserve">   Total......................................................................................................................................................................................</t>
  </si>
  <si>
    <t>Washington......................................................................................................................................................................................</t>
  </si>
  <si>
    <t>U.S. Field.......................................................................................................................................................................</t>
  </si>
  <si>
    <t xml:space="preserve">   Total..............................................................................................................................................................................</t>
  </si>
  <si>
    <t>J: Financial Analysis of Program Changes</t>
  </si>
  <si>
    <t>Financial Analysis of Program Changes</t>
  </si>
  <si>
    <t xml:space="preserve"> (Dollars in thousands)</t>
  </si>
  <si>
    <t xml:space="preserve">       Institution</t>
  </si>
  <si>
    <t xml:space="preserve">  Inmate Care &amp; Programs</t>
  </si>
  <si>
    <t xml:space="preserve"> Security &amp; Admin.</t>
  </si>
  <si>
    <t xml:space="preserve">        FCI</t>
  </si>
  <si>
    <t xml:space="preserve">     Walsh Act</t>
  </si>
  <si>
    <t xml:space="preserve">      Program</t>
  </si>
  <si>
    <t xml:space="preserve">  Pollock, LA</t>
  </si>
  <si>
    <t xml:space="preserve">   Requirements</t>
  </si>
  <si>
    <t xml:space="preserve">     Changes</t>
  </si>
  <si>
    <t>Grades</t>
  </si>
  <si>
    <t xml:space="preserve">  SES.................................................................................................</t>
  </si>
  <si>
    <t xml:space="preserve">                  Federal Prison System</t>
  </si>
  <si>
    <t xml:space="preserve">     GWOT Supplemental....................</t>
  </si>
  <si>
    <t xml:space="preserve"> 2007 President's Budget………………………………………………………………………………..</t>
  </si>
  <si>
    <t>………………………………………………………………………..</t>
  </si>
  <si>
    <t xml:space="preserve">  GS-15................................................................................................</t>
  </si>
  <si>
    <t xml:space="preserve">  GS-14................................................................................................</t>
  </si>
  <si>
    <t xml:space="preserve">  GS-13.............................................................................................</t>
  </si>
  <si>
    <t xml:space="preserve">  GS-12................................................................................................</t>
  </si>
  <si>
    <t xml:space="preserve">  GS-11.................................................................................................</t>
  </si>
  <si>
    <t xml:space="preserve">  GS-10.................................................................................................</t>
  </si>
  <si>
    <t xml:space="preserve">  GS-09.....................................................................................................</t>
  </si>
  <si>
    <t xml:space="preserve">  GS-08.....................................................................................................</t>
  </si>
  <si>
    <t xml:space="preserve">  GS-07........................................................................................</t>
  </si>
  <si>
    <t xml:space="preserve">  GS-06.................................................................................................</t>
  </si>
  <si>
    <t>Ungraded................................................................................................</t>
  </si>
  <si>
    <t>Total Positions and annual Rate................................................................</t>
  </si>
  <si>
    <t>Lapse (-)*....................................................................................................</t>
  </si>
  <si>
    <t>FTEs and Compensation......................................</t>
  </si>
  <si>
    <t>Other personnel compensation......................................</t>
  </si>
  <si>
    <t>Special Personal services payment..........................................</t>
  </si>
  <si>
    <t>Total FTEs and personnel compensation.......................................................</t>
  </si>
  <si>
    <t>Personnel benefits...........................................................................</t>
  </si>
  <si>
    <t>Travel and trans of persons...............................................................</t>
  </si>
  <si>
    <t>Transportation of things....................................................................</t>
  </si>
  <si>
    <t>Rental payments to others.................................................................</t>
  </si>
  <si>
    <t xml:space="preserve">           …</t>
  </si>
  <si>
    <t>Comm, utilities and misc......................................................................</t>
  </si>
  <si>
    <t>Printing and reproduction..............................................................................................</t>
  </si>
  <si>
    <t>Other services...............................................................................................</t>
  </si>
  <si>
    <t>Supplies and materials.......................................................................</t>
  </si>
  <si>
    <t>Equipment...............................................................................................</t>
  </si>
  <si>
    <t xml:space="preserve">         Offsets</t>
  </si>
  <si>
    <t xml:space="preserve">            Increases</t>
  </si>
  <si>
    <t xml:space="preserve">         2007 Estimate</t>
  </si>
  <si>
    <t xml:space="preserve"> Amount</t>
  </si>
  <si>
    <t xml:space="preserve">     Reprogrammings/</t>
  </si>
  <si>
    <t xml:space="preserve">          2006 Enacted</t>
  </si>
  <si>
    <t xml:space="preserve">     Increase/Decrease</t>
  </si>
  <si>
    <t xml:space="preserve">         2007 Planned</t>
  </si>
  <si>
    <t xml:space="preserve">     2008 Request</t>
  </si>
  <si>
    <t xml:space="preserve">                                      2008  Request</t>
  </si>
  <si>
    <t>Grants, subsidies, and contributions.................................................</t>
  </si>
  <si>
    <t>Total, 2008 program changes requested.......................................................................</t>
  </si>
  <si>
    <t xml:space="preserve"> *Lapse rate is based on projected activation date of a facility or projected date of an initiative within the funding level.</t>
  </si>
  <si>
    <t xml:space="preserve"> K: Summary of Requirement by Grade</t>
  </si>
  <si>
    <t xml:space="preserve">                       Summary of Requirements by Grade</t>
  </si>
  <si>
    <t xml:space="preserve">                                Federal Prison System</t>
  </si>
  <si>
    <t xml:space="preserve">                               Salaries and Expenses</t>
  </si>
  <si>
    <t xml:space="preserve">                                (Dollars in thousands)</t>
  </si>
  <si>
    <t xml:space="preserve">           2006 Actuals</t>
  </si>
  <si>
    <t xml:space="preserve">       2008 Request</t>
  </si>
  <si>
    <t xml:space="preserve">    Increase/Decrease</t>
  </si>
  <si>
    <t>Positions</t>
  </si>
  <si>
    <t xml:space="preserve"> Positions</t>
  </si>
  <si>
    <t>SES $109,808- 165,200............................................................................................</t>
  </si>
  <si>
    <t>…</t>
  </si>
  <si>
    <t>GS-15 $107,521-139,774.............................................................................</t>
  </si>
  <si>
    <t>GS-14 $91,407-118,828........................................................................</t>
  </si>
  <si>
    <t>GS-13 $77,353-100,554.........................................................................</t>
  </si>
  <si>
    <t>GS-12 $65,048-84,559................................................................................</t>
  </si>
  <si>
    <t>GS-11 $54,272-70,558........................................................................................</t>
  </si>
  <si>
    <t>GS-10 $49,397-64,213......................................................................................</t>
  </si>
  <si>
    <t>GS-09 $44,856-58,318................................................................................................</t>
  </si>
  <si>
    <t>GS-08 $40,612-52,794......................................................................................................</t>
  </si>
  <si>
    <t>GS-07 $36,671-47,669............................................................................................</t>
  </si>
  <si>
    <t>GS-06 $33,000-42,898.....................................................................................................</t>
  </si>
  <si>
    <t>GS-05 $29,604-38,487.............................................................................................</t>
  </si>
  <si>
    <t>GS-04 $26,460-34,402...............................................................................................</t>
  </si>
  <si>
    <t>GS-03 $23,571-30,645................................................................................................</t>
  </si>
  <si>
    <t>Ungraded positions..................................................................................................</t>
  </si>
  <si>
    <t xml:space="preserve">     Total appropriated positions................................................................</t>
  </si>
  <si>
    <t xml:space="preserve">     Average SES Salary............................................................................</t>
  </si>
  <si>
    <t xml:space="preserve">     Average GS Salary............................................................................</t>
  </si>
  <si>
    <t xml:space="preserve"> O: Summary of Change</t>
  </si>
  <si>
    <t xml:space="preserve">                                                                                    Summary of Change</t>
  </si>
  <si>
    <t xml:space="preserve">                                                                                  Federal Prison System </t>
  </si>
  <si>
    <t xml:space="preserve">                                                                                  Salaries and Expenses</t>
  </si>
  <si>
    <t xml:space="preserve">                                                                                  (Dollars in Thousands)</t>
  </si>
  <si>
    <t xml:space="preserve">   FTE*</t>
  </si>
  <si>
    <t xml:space="preserve">  FY 2007 Adjustment…………………………………………………………………………………</t>
  </si>
  <si>
    <t xml:space="preserve">  Adjustments- to-base:</t>
  </si>
  <si>
    <t xml:space="preserve">     Increases:</t>
  </si>
  <si>
    <t xml:space="preserve">      2008 Pay Raise 3.0%  (3/4 of the year).......................................................................................................................................................................................................................................................................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</si>
  <si>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 Annualization of  2007 pay raise 2.7%...............................................................................................................................................................................................................................</t>
  </si>
  <si>
    <t xml:space="preserve">      Changes in Compensable Days (2 Days).................................................................................................................................................................................</t>
  </si>
  <si>
    <t xml:space="preserve">      Thrift Savings Plan...................................................................................................................................................................</t>
  </si>
  <si>
    <t xml:space="preserve">      Health Insurance Premiums..................................................................................................................................................................</t>
  </si>
  <si>
    <t xml:space="preserve">      Accident Compensation............................................................................................................................................................................</t>
  </si>
  <si>
    <t xml:space="preserve">      Rental Payment to GSA...............................................................................................................................................................</t>
  </si>
  <si>
    <t xml:space="preserve">      DHS Security..........................................................................................................................................................</t>
  </si>
  <si>
    <t xml:space="preserve">      Security Investigations.....................................................................................................................................................................</t>
  </si>
  <si>
    <t xml:space="preserve">      Contract Beds Cost Adjustments (Wage + Price Increase).............................................................................................................................................................................................................</t>
  </si>
  <si>
    <t xml:space="preserve">      Subtotal.........................................................................................................................................................................................................................................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</si>
  <si>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Annualization &amp; Non-recurring of Prior Years Program Increases:</t>
  </si>
  <si>
    <t xml:space="preserve">       Expansion at FCI Otisville, NY, 75 beds...............................................................................................................................................................</t>
  </si>
  <si>
    <t xml:space="preserve">       Contract for new 392 low security private beds (6 months @$65.88/day)........................................................................................................................</t>
  </si>
  <si>
    <t xml:space="preserve">       Contracts for 4,500 low security private beds ($65.88/day) 2,995 through '07  +  883  in '08</t>
  </si>
  <si>
    <t xml:space="preserve">      Subtotal, Annualization of prior year program increases................................................................................................................................</t>
  </si>
  <si>
    <t xml:space="preserve">    Hollow Position and FTE Reduction………………………………………………………………………………….</t>
  </si>
  <si>
    <t xml:space="preserve">       Total Adjustments-to-base changes...........................................................................................................................................</t>
  </si>
  <si>
    <t>2008 Current Services.........................................................................................................................................................................................................................................................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</si>
  <si>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2008 Program Improvements:</t>
  </si>
  <si>
    <t xml:space="preserve">       Pollock, LA FCI 1,152 beds (10/07)...............................................................................................................................................</t>
  </si>
  <si>
    <t xml:space="preserve">       Walsh Act....................................................................................................................................................................</t>
  </si>
  <si>
    <t xml:space="preserve">      Total, 2008 Program Improvements..........................................................................................................................................</t>
  </si>
  <si>
    <t>2008 President's Budget..............................................................................................................................................................................................................................</t>
  </si>
  <si>
    <t xml:space="preserve">  *Excludes 136 reimbursable FTEs.</t>
  </si>
  <si>
    <t xml:space="preserve">     Average GS Grade...............................................................................</t>
  </si>
  <si>
    <t xml:space="preserve">  </t>
  </si>
  <si>
    <t xml:space="preserve"> L: Summary of Requirement by Object Class</t>
  </si>
  <si>
    <t>Positions &amp;</t>
  </si>
  <si>
    <t>Workyears</t>
  </si>
  <si>
    <t>11    Personnel compensation:</t>
  </si>
  <si>
    <t>11.1 Full-time permanent...........................................................................</t>
  </si>
  <si>
    <t>11.3 Other than full-time permanent..........................................</t>
  </si>
  <si>
    <t>11.5 Other personnel compensation...............................................</t>
  </si>
  <si>
    <t>11.8 Special personal compensation............................................</t>
  </si>
  <si>
    <t xml:space="preserve">                   Total..........................................................................................</t>
  </si>
  <si>
    <t>Reimbursable Workyears Full-time permanent.................</t>
  </si>
  <si>
    <t xml:space="preserve">  …</t>
  </si>
  <si>
    <t>12     Personnel benefits..........................................................................</t>
  </si>
  <si>
    <t>13     Benefits for former personnel.....................................................</t>
  </si>
  <si>
    <t>21     Travel and transportation of persons.........................................</t>
  </si>
  <si>
    <t>22     Transportation of things...............................................................</t>
  </si>
  <si>
    <t>23.1  GSA rent..........................................................................................</t>
  </si>
  <si>
    <t>23.2  Rental payments to others...............................................................</t>
  </si>
  <si>
    <t>23.3  Communications, utilities and misc. charges......................</t>
  </si>
  <si>
    <t>24     Printing and reproduction.............................................................</t>
  </si>
  <si>
    <t>25.2  Other services...................................................................................</t>
  </si>
  <si>
    <t>26     Supplies and materials..........................................................................</t>
  </si>
  <si>
    <t>31     Equipment..............................................................................................</t>
  </si>
  <si>
    <t>32     Land............................................................................................................</t>
  </si>
  <si>
    <t xml:space="preserve"> N: Summary by Appropriation</t>
  </si>
  <si>
    <t>Summary by Appropriation (FY 2006 - FY 2008)</t>
  </si>
  <si>
    <t xml:space="preserve">          Enacted w/rescissions</t>
  </si>
  <si>
    <t xml:space="preserve">          President's Budget</t>
  </si>
  <si>
    <t xml:space="preserve">         President's Budget</t>
  </si>
  <si>
    <t xml:space="preserve">    Appropriation</t>
  </si>
  <si>
    <t>FTEs*</t>
  </si>
  <si>
    <t xml:space="preserve"> $000's</t>
  </si>
  <si>
    <t>$000's</t>
  </si>
  <si>
    <t>Salaries and Expenses.................................</t>
  </si>
  <si>
    <t>Buildings and Facilities....................................</t>
  </si>
  <si>
    <t xml:space="preserve"> **</t>
  </si>
  <si>
    <t xml:space="preserve">     Hurricane Supplemental............................</t>
  </si>
  <si>
    <t>Federal Prison Industries........................................</t>
  </si>
  <si>
    <t>Commissary.................................................................</t>
  </si>
  <si>
    <t xml:space="preserve">  TOTAL.......................................................................</t>
  </si>
  <si>
    <t xml:space="preserve"> * Excludes 136 Reimbursable Workyears .</t>
  </si>
  <si>
    <t xml:space="preserve"> ** Additionally, for 2007, a rescission of $142 million in unobligated balances is proposed. </t>
  </si>
  <si>
    <t>41     Grants, subsidies, and contributions............................................</t>
  </si>
  <si>
    <t>42     Insurance claims and indemnities..................................................</t>
  </si>
  <si>
    <t xml:space="preserve">                   Total direct obligations..............................................................</t>
  </si>
  <si>
    <t>Summary of Requirements by Object Class (Cont'd)</t>
  </si>
  <si>
    <t xml:space="preserve">ALLOCATION TO DEPARTMENT OF HEALTH </t>
  </si>
  <si>
    <t xml:space="preserve">  AND HUMAN SERVICES</t>
  </si>
  <si>
    <t>11.1  Personnel compensation:</t>
  </si>
  <si>
    <t xml:space="preserve">           PHS..................................................................................................</t>
  </si>
  <si>
    <t xml:space="preserve">              Total workyears and personnel compen...............................</t>
  </si>
  <si>
    <t>Other Objects:</t>
  </si>
  <si>
    <t>12.1  Personnel benefits:  PHS.................................................</t>
  </si>
  <si>
    <t xml:space="preserve">              Total direct obligations, HHS Allocation...................................</t>
  </si>
  <si>
    <t xml:space="preserve">              Total obligations Salaries and Expenses.....................................</t>
  </si>
  <si>
    <t xml:space="preserve">  Unobligated balance, start-of-year............................................</t>
  </si>
  <si>
    <t xml:space="preserve">  Expired balance transfer to unexpired account.....................................</t>
  </si>
  <si>
    <t xml:space="preserve">  Adjustment................................................................................................</t>
  </si>
  <si>
    <t xml:space="preserve">  Unobligated balance, expiring...................................................</t>
  </si>
  <si>
    <t xml:space="preserve">  Unobligated balance, end-of-year..........................................</t>
  </si>
  <si>
    <t xml:space="preserve">      Total Requirements.................................................................</t>
  </si>
  <si>
    <t>Relation of obligations to outlays:</t>
  </si>
  <si>
    <t xml:space="preserve">  Total obligations.........................................................................................</t>
  </si>
  <si>
    <t xml:space="preserve">  Obligated balance, start-of-year................................................................</t>
  </si>
  <si>
    <t xml:space="preserve">  Adjustment in expired accounts.................................................................</t>
  </si>
  <si>
    <t xml:space="preserve">  Obligated balance, end-of-year................................................................</t>
  </si>
  <si>
    <t xml:space="preserve">    Outlays...........................................................................................................</t>
  </si>
  <si>
    <t xml:space="preserve"> </t>
  </si>
  <si>
    <t>B. Summary of Requirements</t>
  </si>
  <si>
    <t>2006 Enacted (with Recissions, direct)................................................................................................................................................................................................................................................................................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</si>
  <si>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2006 Supplementals</t>
  </si>
  <si>
    <t xml:space="preserve">   Total 2006 Appropriation Enacted (with Recissions and Supplemental)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</si>
  <si>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Technical Adjustment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</si>
  <si>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Adjustments to base:</t>
  </si>
  <si>
    <t>Increases:</t>
  </si>
  <si>
    <t xml:space="preserve">        2007 pay raise annualization (2.7%)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</si>
  <si>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   Changes in Compensable Days (2 Days)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</si>
  <si>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   Thrift Savings Plan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</si>
  <si>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   Health Insurance Premium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</si>
  <si>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   Accident Compensation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</si>
  <si>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   Rental Payment to GSA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</si>
  <si>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   DHS Security Charge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</si>
  <si>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   Security Investigation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</si>
  <si>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   Contract Beds Cost Adjustments (Wage + Price Increase)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</si>
  <si>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Annualization &amp; Non-recurring of prior years Program Increases:</t>
  </si>
  <si>
    <t xml:space="preserve">        Expansion at FCI Otisville, NY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</si>
  <si>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   Contract for 392 low security private beds (6 months @ $65.88/day)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</si>
  <si>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Subtotal Increase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</si>
  <si>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Total Adjustments to Base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</si>
  <si>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Total Adjustments to Base and Technical Adjustment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</si>
  <si>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2008 Current Services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</si>
  <si>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Program Increases:</t>
  </si>
  <si>
    <t xml:space="preserve">       Activation: Pollock, LA FCI 1,152 beds (10/07)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</si>
  <si>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Total Program Increase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</si>
  <si>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Total Program Changes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</si>
  <si>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2008 Total Request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</si>
  <si>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2007 - 2008  Total Change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</si>
  <si>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1. Inmate Care &amp; Programs......................................</t>
  </si>
  <si>
    <t>2. Institution Security &amp;</t>
  </si>
  <si>
    <t xml:space="preserve">       Administration............................................................</t>
  </si>
  <si>
    <t>3. Contract Confinement.......................................................</t>
  </si>
  <si>
    <t>Total.....................................................................................................</t>
  </si>
  <si>
    <t>Reimbursable FTE</t>
  </si>
  <si>
    <t>Total...............................................................................</t>
  </si>
  <si>
    <t>w.Rescissions and Supps.</t>
  </si>
  <si>
    <t xml:space="preserve">                  (Dollars in thousands)</t>
  </si>
  <si>
    <t xml:space="preserve">  Adjustments to Base and</t>
  </si>
  <si>
    <t xml:space="preserve">  Technical Adjustments</t>
  </si>
  <si>
    <t xml:space="preserve">   2008 Current Services</t>
  </si>
  <si>
    <t xml:space="preserve"> .............................................................................................................................................</t>
  </si>
  <si>
    <t>........................................................................</t>
  </si>
  <si>
    <t>..................................................................................................................................</t>
  </si>
  <si>
    <t xml:space="preserve">                     2008</t>
  </si>
  <si>
    <t xml:space="preserve">                Increases</t>
  </si>
  <si>
    <t>....................................</t>
  </si>
  <si>
    <t>............................</t>
  </si>
  <si>
    <t>,.....................................................................</t>
  </si>
  <si>
    <t xml:space="preserve">         FY 2008  Budget</t>
  </si>
  <si>
    <t xml:space="preserve"> ...</t>
  </si>
  <si>
    <t xml:space="preserve">            2008  Request</t>
  </si>
  <si>
    <t xml:space="preserve">            Summary of Requirements</t>
  </si>
  <si>
    <t xml:space="preserve">               Federal Prison System</t>
  </si>
  <si>
    <t xml:space="preserve">               Salaries and Expenses</t>
  </si>
  <si>
    <t xml:space="preserve">    Pos.</t>
  </si>
  <si>
    <t xml:space="preserve">     FTE</t>
  </si>
  <si>
    <t xml:space="preserve">  Amount</t>
  </si>
  <si>
    <t xml:space="preserve">   FTE</t>
  </si>
  <si>
    <t xml:space="preserve">  Pos.</t>
  </si>
  <si>
    <t xml:space="preserve">  FTE</t>
  </si>
  <si>
    <t xml:space="preserve">   Pos.</t>
  </si>
  <si>
    <t xml:space="preserve"> Pos.</t>
  </si>
  <si>
    <t xml:space="preserve"> FTE</t>
  </si>
  <si>
    <t xml:space="preserve">  _Estimates by Budget Activity:</t>
  </si>
  <si>
    <t xml:space="preserve">        2008 pay raise (3.0%)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</si>
  <si>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   Contracts for 4,500 low security private beds @ $65.88/day  (2,995 beds funded through '07) 883 in '08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</si>
  <si>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  Walsh Act  Requirement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</si>
  <si>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2007 President's Budget (Information Only)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</si>
</sst>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&quot;$&quot;#,##0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SWISS"/>
      <family val="0"/>
    </font>
    <font>
      <b/>
      <sz val="12"/>
      <name val="SWISS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24"/>
      </left>
      <right style="medium"/>
      <top style="medium"/>
      <bottom>
        <color indexed="24"/>
      </bottom>
    </border>
    <border>
      <left>
        <color indexed="24"/>
      </left>
      <right>
        <color indexed="24"/>
      </right>
      <top>
        <color indexed="24"/>
      </top>
      <bottom style="medium"/>
    </border>
    <border>
      <left>
        <color indexed="24"/>
      </left>
      <right style="medium"/>
      <top>
        <color indexed="24"/>
      </top>
      <bottom style="medium"/>
    </border>
    <border>
      <left>
        <color indexed="63"/>
      </left>
      <right>
        <color indexed="24"/>
      </right>
      <top style="medium"/>
      <bottom>
        <color indexed="24"/>
      </bottom>
    </border>
    <border>
      <left style="medium"/>
      <right style="medium"/>
      <top style="medium"/>
      <bottom>
        <color indexed="24"/>
      </bottom>
    </border>
    <border>
      <left>
        <color indexed="63"/>
      </left>
      <right>
        <color indexed="24"/>
      </right>
      <top>
        <color indexed="24"/>
      </top>
      <bottom style="medium"/>
    </border>
    <border>
      <left style="medium"/>
      <right style="medium"/>
      <top>
        <color indexed="24"/>
      </top>
      <bottom style="medium"/>
    </border>
    <border>
      <left style="medium"/>
      <right style="medium"/>
      <top>
        <color indexed="63"/>
      </top>
      <bottom>
        <color indexed="24"/>
      </bottom>
    </border>
    <border>
      <left style="medium"/>
      <right style="medium"/>
      <top>
        <color indexed="24"/>
      </top>
      <bottom>
        <color indexed="2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24"/>
      </right>
      <top>
        <color indexed="63"/>
      </top>
      <bottom style="medium"/>
    </border>
    <border>
      <left>
        <color indexed="24"/>
      </left>
      <right style="thin"/>
      <top>
        <color indexed="63"/>
      </top>
      <bottom style="medium"/>
    </border>
    <border>
      <left style="thin"/>
      <right style="thin"/>
      <top>
        <color indexed="24"/>
      </top>
      <bottom>
        <color indexed="24"/>
      </bottom>
    </border>
    <border>
      <left style="thin"/>
      <right style="thin"/>
      <top>
        <color indexed="24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24"/>
      </bottom>
    </border>
    <border>
      <left>
        <color indexed="63"/>
      </left>
      <right style="medium"/>
      <top>
        <color indexed="24"/>
      </top>
      <bottom>
        <color indexed="24"/>
      </bottom>
    </border>
    <border>
      <left>
        <color indexed="63"/>
      </left>
      <right style="medium"/>
      <top>
        <color indexed="24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24"/>
      </top>
      <bottom>
        <color indexed="24"/>
      </bottom>
    </border>
    <border>
      <left style="medium"/>
      <right style="thin"/>
      <top>
        <color indexed="24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24"/>
      </bottom>
    </border>
    <border>
      <left>
        <color indexed="24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24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24"/>
      </bottom>
    </border>
    <border>
      <left>
        <color indexed="63"/>
      </left>
      <right style="thin"/>
      <top>
        <color indexed="24"/>
      </top>
      <bottom>
        <color indexed="24"/>
      </bottom>
    </border>
    <border>
      <left>
        <color indexed="63"/>
      </left>
      <right style="thin"/>
      <top>
        <color indexed="24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24"/>
      </right>
      <top style="medium"/>
      <bottom style="thin"/>
    </border>
    <border>
      <left>
        <color indexed="24"/>
      </left>
      <right>
        <color indexed="24"/>
      </right>
      <top style="medium"/>
      <bottom style="thin"/>
    </border>
    <border>
      <left>
        <color indexed="24"/>
      </left>
      <right style="medium"/>
      <top style="medium"/>
      <bottom style="thin"/>
    </border>
    <border>
      <left>
        <color indexed="63"/>
      </left>
      <right>
        <color indexed="24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24"/>
      </right>
      <top style="medium"/>
      <bottom>
        <color indexed="24"/>
      </bottom>
    </border>
    <border>
      <left style="medium"/>
      <right>
        <color indexed="24"/>
      </right>
      <top>
        <color indexed="24"/>
      </top>
      <bottom>
        <color indexed="24"/>
      </bottom>
    </border>
    <border>
      <left>
        <color indexed="24"/>
      </left>
      <right style="medium"/>
      <top>
        <color indexed="24"/>
      </top>
      <bottom>
        <color indexed="24"/>
      </bottom>
    </border>
    <border>
      <left style="medium"/>
      <right>
        <color indexed="24"/>
      </right>
      <top>
        <color indexed="24"/>
      </top>
      <bottom style="medium"/>
    </border>
    <border>
      <left style="medium"/>
      <right>
        <color indexed="24"/>
      </right>
      <top>
        <color indexed="63"/>
      </top>
      <bottom>
        <color indexed="24"/>
      </bottom>
    </border>
    <border>
      <left>
        <color indexed="24"/>
      </left>
      <right style="medium"/>
      <top>
        <color indexed="63"/>
      </top>
      <bottom>
        <color indexed="24"/>
      </bottom>
    </border>
    <border>
      <left>
        <color indexed="24"/>
      </left>
      <right style="medium"/>
      <top>
        <color indexed="63"/>
      </top>
      <bottom style="medium"/>
    </border>
    <border>
      <left style="medium"/>
      <right>
        <color indexed="24"/>
      </right>
      <top>
        <color indexed="24"/>
      </top>
      <bottom style="thin"/>
    </border>
    <border>
      <left>
        <color indexed="24"/>
      </left>
      <right>
        <color indexed="24"/>
      </right>
      <top>
        <color indexed="24"/>
      </top>
      <bottom style="thin"/>
    </border>
    <border>
      <left>
        <color indexed="24"/>
      </left>
      <right style="medium"/>
      <top>
        <color indexed="24"/>
      </top>
      <bottom style="thin"/>
    </border>
    <border>
      <left>
        <color indexed="63"/>
      </left>
      <right>
        <color indexed="24"/>
      </right>
      <top>
        <color indexed="24"/>
      </top>
      <bottom style="thin"/>
    </border>
    <border>
      <left>
        <color indexed="63"/>
      </left>
      <right style="medium"/>
      <top>
        <color indexed="24"/>
      </top>
      <bottom>
        <color indexed="63"/>
      </bottom>
    </border>
    <border>
      <left>
        <color indexed="63"/>
      </left>
      <right style="thin"/>
      <top style="medium"/>
      <bottom>
        <color indexed="24"/>
      </bottom>
    </border>
    <border>
      <left>
        <color indexed="63"/>
      </left>
      <right style="thin"/>
      <top>
        <color indexed="24"/>
      </top>
      <bottom>
        <color indexed="63"/>
      </bottom>
    </border>
    <border>
      <left style="medium"/>
      <right style="thin"/>
      <top style="medium"/>
      <bottom>
        <color indexed="24"/>
      </bottom>
    </border>
    <border>
      <left style="medium"/>
      <right style="thin"/>
      <top>
        <color indexed="24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24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24"/>
      </left>
      <right>
        <color indexed="24"/>
      </right>
      <top>
        <color indexed="63"/>
      </top>
      <bottom style="thin"/>
    </border>
    <border>
      <left style="medium"/>
      <right>
        <color indexed="24"/>
      </right>
      <top>
        <color indexed="63"/>
      </top>
      <bottom style="medium"/>
    </border>
    <border>
      <left>
        <color indexed="24"/>
      </left>
      <right>
        <color indexed="24"/>
      </right>
      <top>
        <color indexed="63"/>
      </top>
      <bottom style="medium"/>
    </border>
    <border>
      <left style="thin"/>
      <right style="medium"/>
      <top>
        <color indexed="24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24"/>
      </right>
      <top style="thin"/>
      <bottom>
        <color indexed="24"/>
      </bottom>
    </border>
    <border>
      <left>
        <color indexed="24"/>
      </left>
      <right>
        <color indexed="24"/>
      </right>
      <top style="thin"/>
      <bottom>
        <color indexed="24"/>
      </bottom>
    </border>
    <border>
      <left>
        <color indexed="24"/>
      </left>
      <right style="thin"/>
      <top style="thin"/>
      <bottom>
        <color indexed="24"/>
      </bottom>
    </border>
    <border>
      <left style="thin"/>
      <right>
        <color indexed="24"/>
      </right>
      <top>
        <color indexed="24"/>
      </top>
      <bottom>
        <color indexed="24"/>
      </bottom>
    </border>
    <border>
      <left>
        <color indexed="24"/>
      </left>
      <right style="thin"/>
      <top>
        <color indexed="24"/>
      </top>
      <bottom>
        <color indexed="24"/>
      </bottom>
    </border>
    <border>
      <left style="thin"/>
      <right>
        <color indexed="24"/>
      </right>
      <top>
        <color indexed="24"/>
      </top>
      <bottom style="thin"/>
    </border>
    <border>
      <left>
        <color indexed="24"/>
      </left>
      <right style="thin"/>
      <top>
        <color indexed="24"/>
      </top>
      <bottom style="thin"/>
    </border>
    <border>
      <left style="thin"/>
      <right>
        <color indexed="24"/>
      </right>
      <top>
        <color indexed="63"/>
      </top>
      <bottom style="thin"/>
    </border>
    <border>
      <left>
        <color indexed="24"/>
      </left>
      <right style="thin"/>
      <top>
        <color indexed="63"/>
      </top>
      <bottom style="thin"/>
    </border>
    <border>
      <left style="thin"/>
      <right>
        <color indexed="24"/>
      </right>
      <top>
        <color indexed="63"/>
      </top>
      <bottom>
        <color indexed="24"/>
      </bottom>
    </border>
    <border>
      <left>
        <color indexed="24"/>
      </left>
      <right style="thin"/>
      <top>
        <color indexed="63"/>
      </top>
      <bottom>
        <color indexed="24"/>
      </bottom>
    </border>
    <border>
      <left>
        <color indexed="63"/>
      </left>
      <right>
        <color indexed="24"/>
      </right>
      <top style="thin"/>
      <bottom>
        <color indexed="24"/>
      </bottom>
    </border>
    <border>
      <left style="thin"/>
      <right style="thin"/>
      <top style="thin"/>
      <bottom>
        <color indexed="24"/>
      </bottom>
    </border>
    <border>
      <left style="thin"/>
      <right style="thin"/>
      <top>
        <color indexed="24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24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24"/>
      </bottom>
    </border>
    <border>
      <left>
        <color indexed="24"/>
      </left>
      <right style="thin"/>
      <top style="medium"/>
      <bottom>
        <color indexed="24"/>
      </bottom>
    </border>
    <border>
      <left style="thin"/>
      <right>
        <color indexed="24"/>
      </right>
      <top style="thin"/>
      <bottom style="thin"/>
    </border>
    <border>
      <left>
        <color indexed="24"/>
      </left>
      <right>
        <color indexed="24"/>
      </right>
      <top style="thin"/>
      <bottom style="thin"/>
    </border>
    <border>
      <left>
        <color indexed="24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24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24"/>
      </right>
      <top>
        <color indexed="63"/>
      </top>
      <bottom style="thin"/>
    </border>
    <border>
      <left>
        <color indexed="24"/>
      </left>
      <right>
        <color indexed="24"/>
      </right>
      <top style="thin"/>
      <bottom>
        <color indexed="63"/>
      </bottom>
    </border>
    <border>
      <left>
        <color indexed="24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24"/>
      </right>
      <top style="thin"/>
      <bottom>
        <color indexed="63"/>
      </bottom>
    </border>
    <border>
      <left>
        <color indexed="24"/>
      </left>
      <right style="thin"/>
      <top style="thin"/>
      <bottom style="medium"/>
    </border>
    <border>
      <left>
        <color indexed="24"/>
      </left>
      <right style="thin"/>
      <top>
        <color indexed="24"/>
      </top>
      <bottom style="medium"/>
    </border>
    <border>
      <left style="medium"/>
      <right>
        <color indexed="24"/>
      </right>
      <top style="medium"/>
      <bottom style="medium"/>
    </border>
    <border>
      <left>
        <color indexed="24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4" fillId="0" borderId="1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/>
    </xf>
    <xf numFmtId="0" fontId="0" fillId="0" borderId="2" xfId="0" applyNumberFormat="1" applyBorder="1" applyAlignment="1">
      <alignment/>
    </xf>
    <xf numFmtId="0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1" fontId="4" fillId="0" borderId="1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41" fontId="4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6" fontId="0" fillId="0" borderId="19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22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3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55" xfId="0" applyBorder="1" applyAlignment="1">
      <alignment/>
    </xf>
    <xf numFmtId="3" fontId="0" fillId="0" borderId="19" xfId="0" applyNumberForma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3" fontId="0" fillId="0" borderId="30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64" xfId="0" applyBorder="1" applyAlignment="1">
      <alignment/>
    </xf>
    <xf numFmtId="3" fontId="0" fillId="0" borderId="25" xfId="0" applyNumberFormat="1" applyBorder="1" applyAlignment="1">
      <alignment/>
    </xf>
    <xf numFmtId="3" fontId="0" fillId="0" borderId="65" xfId="0" applyNumberFormat="1" applyBorder="1" applyAlignment="1">
      <alignment/>
    </xf>
    <xf numFmtId="3" fontId="0" fillId="0" borderId="50" xfId="0" applyNumberFormat="1" applyBorder="1" applyAlignment="1">
      <alignment/>
    </xf>
    <xf numFmtId="0" fontId="0" fillId="0" borderId="66" xfId="0" applyBorder="1" applyAlignment="1">
      <alignment/>
    </xf>
    <xf numFmtId="3" fontId="0" fillId="0" borderId="35" xfId="0" applyNumberFormat="1" applyBorder="1" applyAlignment="1">
      <alignment/>
    </xf>
    <xf numFmtId="3" fontId="0" fillId="0" borderId="67" xfId="0" applyNumberFormat="1" applyBorder="1" applyAlignment="1">
      <alignment/>
    </xf>
    <xf numFmtId="0" fontId="0" fillId="0" borderId="60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41" fontId="0" fillId="0" borderId="20" xfId="0" applyNumberFormat="1" applyBorder="1" applyAlignment="1">
      <alignment/>
    </xf>
    <xf numFmtId="41" fontId="0" fillId="0" borderId="22" xfId="0" applyNumberFormat="1" applyBorder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0" fontId="0" fillId="0" borderId="0" xfId="0" applyBorder="1" applyAlignment="1">
      <alignment/>
    </xf>
    <xf numFmtId="6" fontId="0" fillId="0" borderId="0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85" xfId="0" applyNumberFormat="1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0" fillId="0" borderId="85" xfId="0" applyBorder="1" applyAlignment="1">
      <alignment/>
    </xf>
    <xf numFmtId="41" fontId="0" fillId="0" borderId="16" xfId="0" applyNumberFormat="1" applyBorder="1" applyAlignment="1">
      <alignment/>
    </xf>
    <xf numFmtId="41" fontId="0" fillId="0" borderId="84" xfId="0" applyNumberFormat="1" applyBorder="1" applyAlignment="1">
      <alignment/>
    </xf>
    <xf numFmtId="41" fontId="0" fillId="0" borderId="85" xfId="0" applyNumberFormat="1" applyBorder="1" applyAlignment="1">
      <alignment/>
    </xf>
    <xf numFmtId="41" fontId="0" fillId="0" borderId="26" xfId="0" applyNumberFormat="1" applyBorder="1" applyAlignment="1">
      <alignment/>
    </xf>
    <xf numFmtId="41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41" fontId="0" fillId="0" borderId="75" xfId="0" applyNumberFormat="1" applyBorder="1" applyAlignment="1">
      <alignment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41" fontId="0" fillId="0" borderId="77" xfId="0" applyNumberFormat="1" applyBorder="1" applyAlignment="1">
      <alignment/>
    </xf>
    <xf numFmtId="41" fontId="0" fillId="0" borderId="54" xfId="0" applyNumberFormat="1" applyBorder="1" applyAlignment="1">
      <alignment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6" fontId="0" fillId="0" borderId="20" xfId="0" applyNumberFormat="1" applyBorder="1" applyAlignment="1">
      <alignment/>
    </xf>
    <xf numFmtId="41" fontId="0" fillId="0" borderId="61" xfId="0" applyNumberFormat="1" applyBorder="1" applyAlignment="1">
      <alignment/>
    </xf>
    <xf numFmtId="0" fontId="0" fillId="0" borderId="97" xfId="0" applyBorder="1" applyAlignment="1">
      <alignment/>
    </xf>
    <xf numFmtId="0" fontId="0" fillId="0" borderId="70" xfId="0" applyBorder="1" applyAlignment="1">
      <alignment/>
    </xf>
    <xf numFmtId="0" fontId="0" fillId="0" borderId="33" xfId="0" applyBorder="1" applyAlignment="1">
      <alignment horizontal="center"/>
    </xf>
    <xf numFmtId="6" fontId="0" fillId="0" borderId="34" xfId="0" applyNumberFormat="1" applyBorder="1" applyAlignment="1">
      <alignment/>
    </xf>
    <xf numFmtId="41" fontId="0" fillId="0" borderId="8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26" xfId="0" applyBorder="1" applyAlignment="1">
      <alignment horizontal="center"/>
    </xf>
    <xf numFmtId="0" fontId="0" fillId="0" borderId="86" xfId="0" applyBorder="1" applyAlignment="1">
      <alignment horizontal="center"/>
    </xf>
    <xf numFmtId="41" fontId="0" fillId="0" borderId="34" xfId="0" applyNumberFormat="1" applyBorder="1" applyAlignment="1">
      <alignment/>
    </xf>
    <xf numFmtId="41" fontId="0" fillId="0" borderId="81" xfId="0" applyNumberFormat="1" applyBorder="1" applyAlignment="1">
      <alignment/>
    </xf>
    <xf numFmtId="41" fontId="0" fillId="0" borderId="33" xfId="0" applyNumberFormat="1" applyBorder="1" applyAlignment="1">
      <alignment/>
    </xf>
    <xf numFmtId="41" fontId="0" fillId="0" borderId="0" xfId="0" applyNumberFormat="1" applyBorder="1" applyAlignment="1">
      <alignment/>
    </xf>
    <xf numFmtId="43" fontId="0" fillId="0" borderId="34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93" xfId="0" applyNumberFormat="1" applyBorder="1" applyAlignment="1">
      <alignment/>
    </xf>
    <xf numFmtId="41" fontId="0" fillId="0" borderId="98" xfId="0" applyNumberFormat="1" applyBorder="1" applyAlignment="1">
      <alignment/>
    </xf>
    <xf numFmtId="165" fontId="0" fillId="0" borderId="34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75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73" xfId="0" applyNumberFormat="1" applyBorder="1" applyAlignment="1">
      <alignment/>
    </xf>
    <xf numFmtId="41" fontId="0" fillId="0" borderId="91" xfId="0" applyNumberFormat="1" applyBorder="1" applyAlignment="1">
      <alignment/>
    </xf>
    <xf numFmtId="41" fontId="0" fillId="0" borderId="92" xfId="0" applyNumberFormat="1" applyBorder="1" applyAlignment="1">
      <alignment/>
    </xf>
    <xf numFmtId="41" fontId="0" fillId="0" borderId="95" xfId="0" applyNumberFormat="1" applyBorder="1" applyAlignment="1">
      <alignment/>
    </xf>
    <xf numFmtId="0" fontId="0" fillId="0" borderId="99" xfId="0" applyBorder="1" applyAlignment="1">
      <alignment/>
    </xf>
    <xf numFmtId="41" fontId="0" fillId="0" borderId="79" xfId="0" applyNumberFormat="1" applyBorder="1" applyAlignment="1">
      <alignment/>
    </xf>
    <xf numFmtId="41" fontId="0" fillId="0" borderId="87" xfId="0" applyNumberFormat="1" applyBorder="1" applyAlignment="1">
      <alignment/>
    </xf>
    <xf numFmtId="41" fontId="0" fillId="0" borderId="99" xfId="0" applyNumberFormat="1" applyBorder="1" applyAlignment="1">
      <alignment/>
    </xf>
    <xf numFmtId="41" fontId="0" fillId="0" borderId="75" xfId="0" applyNumberFormat="1" applyBorder="1" applyAlignment="1">
      <alignment horizontal="center"/>
    </xf>
    <xf numFmtId="41" fontId="0" fillId="0" borderId="77" xfId="0" applyNumberFormat="1" applyBorder="1" applyAlignment="1">
      <alignment horizontal="center"/>
    </xf>
    <xf numFmtId="41" fontId="0" fillId="0" borderId="86" xfId="0" applyNumberFormat="1" applyBorder="1" applyAlignment="1">
      <alignment horizontal="center"/>
    </xf>
    <xf numFmtId="0" fontId="0" fillId="0" borderId="100" xfId="0" applyBorder="1" applyAlignment="1">
      <alignment/>
    </xf>
    <xf numFmtId="0" fontId="0" fillId="0" borderId="101" xfId="0" applyBorder="1" applyAlignment="1">
      <alignment/>
    </xf>
    <xf numFmtId="41" fontId="0" fillId="0" borderId="70" xfId="0" applyNumberFormat="1" applyBorder="1" applyAlignment="1">
      <alignment/>
    </xf>
    <xf numFmtId="0" fontId="0" fillId="0" borderId="102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3" xfId="0" applyBorder="1" applyAlignment="1">
      <alignment horizontal="center"/>
    </xf>
    <xf numFmtId="3" fontId="0" fillId="0" borderId="18" xfId="0" applyNumberFormat="1" applyBorder="1" applyAlignment="1">
      <alignment/>
    </xf>
    <xf numFmtId="6" fontId="0" fillId="0" borderId="0" xfId="0" applyNumberFormat="1" applyBorder="1" applyAlignment="1">
      <alignment/>
    </xf>
    <xf numFmtId="0" fontId="0" fillId="0" borderId="103" xfId="0" applyBorder="1" applyAlignment="1">
      <alignment horizontal="center"/>
    </xf>
    <xf numFmtId="3" fontId="0" fillId="0" borderId="75" xfId="0" applyNumberFormat="1" applyBorder="1" applyAlignment="1">
      <alignment/>
    </xf>
    <xf numFmtId="0" fontId="0" fillId="0" borderId="10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45" xfId="0" applyNumberFormat="1" applyBorder="1" applyAlignment="1">
      <alignment/>
    </xf>
    <xf numFmtId="41" fontId="0" fillId="0" borderId="23" xfId="0" applyNumberFormat="1" applyBorder="1" applyAlignment="1">
      <alignment/>
    </xf>
    <xf numFmtId="41" fontId="0" fillId="0" borderId="19" xfId="0" applyNumberFormat="1" applyBorder="1" applyAlignment="1">
      <alignment/>
    </xf>
    <xf numFmtId="6" fontId="0" fillId="0" borderId="22" xfId="0" applyNumberFormat="1" applyBorder="1" applyAlignment="1">
      <alignment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5" xfId="0" applyNumberFormat="1" applyBorder="1" applyAlignment="1">
      <alignment/>
    </xf>
    <xf numFmtId="0" fontId="0" fillId="0" borderId="106" xfId="0" applyBorder="1" applyAlignment="1">
      <alignment/>
    </xf>
    <xf numFmtId="3" fontId="0" fillId="0" borderId="107" xfId="0" applyNumberFormat="1" applyBorder="1" applyAlignment="1">
      <alignment/>
    </xf>
    <xf numFmtId="3" fontId="0" fillId="0" borderId="108" xfId="0" applyNumberFormat="1" applyBorder="1" applyAlignment="1">
      <alignment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61" xfId="0" applyNumberFormat="1" applyBorder="1" applyAlignment="1">
      <alignment/>
    </xf>
    <xf numFmtId="41" fontId="0" fillId="0" borderId="30" xfId="0" applyNumberFormat="1" applyBorder="1" applyAlignment="1">
      <alignment/>
    </xf>
    <xf numFmtId="41" fontId="0" fillId="0" borderId="59" xfId="0" applyNumberFormat="1" applyBorder="1" applyAlignment="1">
      <alignment/>
    </xf>
    <xf numFmtId="37" fontId="0" fillId="0" borderId="20" xfId="0" applyNumberFormat="1" applyBorder="1" applyAlignment="1">
      <alignment/>
    </xf>
    <xf numFmtId="37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41" fontId="0" fillId="0" borderId="77" xfId="0" applyNumberFormat="1" applyBorder="1" applyAlignment="1">
      <alignment horizontal="right"/>
    </xf>
    <xf numFmtId="41" fontId="0" fillId="0" borderId="81" xfId="0" applyNumberFormat="1" applyBorder="1" applyAlignment="1">
      <alignment horizontal="right"/>
    </xf>
    <xf numFmtId="41" fontId="0" fillId="0" borderId="79" xfId="0" applyNumberFormat="1" applyBorder="1" applyAlignment="1">
      <alignment horizontal="right"/>
    </xf>
    <xf numFmtId="41" fontId="0" fillId="0" borderId="34" xfId="0" applyNumberFormat="1" applyBorder="1" applyAlignment="1">
      <alignment horizontal="right"/>
    </xf>
    <xf numFmtId="41" fontId="0" fillId="0" borderId="84" xfId="0" applyNumberFormat="1" applyBorder="1" applyAlignment="1">
      <alignment horizontal="right"/>
    </xf>
    <xf numFmtId="41" fontId="0" fillId="0" borderId="86" xfId="0" applyNumberFormat="1" applyBorder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0"/>
  <sheetViews>
    <sheetView showOutlineSymbols="0" zoomScale="87" zoomScaleNormal="87" workbookViewId="0" topLeftCell="Q47">
      <selection activeCell="AD58" sqref="AD58"/>
    </sheetView>
  </sheetViews>
  <sheetFormatPr defaultColWidth="8.88671875" defaultRowHeight="15"/>
  <cols>
    <col min="1" max="1" width="14.6640625" style="1" customWidth="1"/>
    <col min="2" max="3" width="9.6640625" style="1" customWidth="1"/>
    <col min="4" max="5" width="6.6640625" style="1" customWidth="1"/>
    <col min="6" max="6" width="9.88671875" style="1" customWidth="1"/>
    <col min="7" max="8" width="0.88671875" style="1" customWidth="1"/>
    <col min="9" max="9" width="0.78125" style="1" customWidth="1"/>
    <col min="10" max="10" width="6.21484375" style="1" customWidth="1"/>
    <col min="11" max="11" width="6.6640625" style="1" customWidth="1"/>
    <col min="12" max="12" width="9.6640625" style="1" customWidth="1"/>
    <col min="13" max="13" width="1.1171875" style="1" customWidth="1"/>
    <col min="14" max="14" width="6.77734375" style="1" customWidth="1"/>
    <col min="15" max="15" width="7.6640625" style="1" customWidth="1"/>
    <col min="16" max="16" width="8.6640625" style="1" customWidth="1"/>
    <col min="17" max="17" width="0.9921875" style="1" customWidth="1"/>
    <col min="18" max="19" width="6.3359375" style="1" customWidth="1"/>
    <col min="20" max="20" width="9.10546875" style="1" customWidth="1"/>
    <col min="21" max="21" width="1.33203125" style="1" customWidth="1"/>
    <col min="22" max="22" width="5.21484375" style="1" customWidth="1"/>
    <col min="23" max="23" width="5.77734375" style="1" customWidth="1"/>
    <col min="24" max="24" width="8.88671875" style="1" customWidth="1"/>
    <col min="25" max="25" width="1.33203125" style="1" customWidth="1"/>
    <col min="26" max="26" width="5.21484375" style="1" customWidth="1"/>
    <col min="27" max="27" width="4.99609375" style="1" customWidth="1"/>
    <col min="28" max="28" width="7.6640625" style="1" customWidth="1"/>
    <col min="29" max="29" width="0.9921875" style="1" customWidth="1"/>
    <col min="30" max="30" width="7.5546875" style="1" customWidth="1"/>
    <col min="31" max="31" width="7.3359375" style="1" customWidth="1"/>
    <col min="32" max="32" width="9.6640625" style="1" customWidth="1"/>
    <col min="33" max="33" width="1.33203125" style="1" customWidth="1"/>
    <col min="34" max="34" width="2.6640625" style="1" customWidth="1"/>
    <col min="35" max="16384" width="9.6640625" style="1" customWidth="1"/>
  </cols>
  <sheetData>
    <row r="1" spans="1:35" ht="15">
      <c r="A1" s="2" t="s">
        <v>349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5">
      <c r="A2" s="2" t="s">
        <v>350</v>
      </c>
      <c r="M2" s="4" t="s">
        <v>349</v>
      </c>
      <c r="N2" s="4" t="s">
        <v>402</v>
      </c>
      <c r="O2" s="5"/>
      <c r="AI2" s="3"/>
    </row>
    <row r="3" spans="1:37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4" t="s">
        <v>403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4" t="s">
        <v>404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37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" t="s">
        <v>387</v>
      </c>
      <c r="N5" s="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37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4" t="s">
        <v>399</v>
      </c>
      <c r="AE7" s="5"/>
      <c r="AF7" s="5"/>
      <c r="AG7" s="5"/>
      <c r="AH7" s="5"/>
      <c r="AI7" s="5"/>
      <c r="AJ7" s="5"/>
      <c r="AK7" s="5"/>
    </row>
    <row r="8" spans="1:37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4" t="s">
        <v>405</v>
      </c>
      <c r="AE8" s="4" t="s">
        <v>406</v>
      </c>
      <c r="AF8" s="4" t="s">
        <v>407</v>
      </c>
      <c r="AG8" s="5"/>
      <c r="AH8" s="5"/>
      <c r="AI8" s="5"/>
      <c r="AJ8" s="5"/>
      <c r="AK8" s="5"/>
    </row>
    <row r="9" spans="1:37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</row>
    <row r="10" spans="1:36" ht="15">
      <c r="A10" s="4" t="s">
        <v>351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2" t="s">
        <v>391</v>
      </c>
      <c r="W10" s="5"/>
      <c r="X10" s="4" t="s">
        <v>396</v>
      </c>
      <c r="Y10" s="5"/>
      <c r="Z10" s="4" t="s">
        <v>398</v>
      </c>
      <c r="AA10" s="5"/>
      <c r="AB10" s="5"/>
      <c r="AC10" s="5"/>
      <c r="AD10" s="7">
        <v>41682</v>
      </c>
      <c r="AE10" s="7">
        <v>38458</v>
      </c>
      <c r="AF10" s="7">
        <v>4830160</v>
      </c>
      <c r="AG10" s="4" t="s">
        <v>349</v>
      </c>
      <c r="AH10" s="5"/>
      <c r="AI10" s="5"/>
      <c r="AJ10" s="5"/>
    </row>
    <row r="11" spans="1:36" ht="15">
      <c r="A11" s="4" t="s">
        <v>352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W11" s="5"/>
      <c r="X11" s="5"/>
      <c r="Y11" s="5"/>
      <c r="Z11" s="5"/>
      <c r="AA11" s="5"/>
      <c r="AB11" s="5"/>
      <c r="AC11" s="5"/>
      <c r="AD11" s="8" t="s">
        <v>400</v>
      </c>
      <c r="AE11" s="8" t="s">
        <v>400</v>
      </c>
      <c r="AF11" s="8" t="s">
        <v>400</v>
      </c>
      <c r="AG11" s="5"/>
      <c r="AH11" s="5"/>
      <c r="AI11" s="5"/>
      <c r="AJ11" s="5"/>
    </row>
    <row r="12" spans="1:36" ht="15">
      <c r="A12" s="4" t="s">
        <v>353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2" t="s">
        <v>392</v>
      </c>
      <c r="W12" s="5"/>
      <c r="X12" s="5"/>
      <c r="Y12" s="5"/>
      <c r="Z12" s="4" t="s">
        <v>398</v>
      </c>
      <c r="AA12" s="5"/>
      <c r="AB12" s="5"/>
      <c r="AC12" s="5"/>
      <c r="AD12" s="5">
        <f>42098-416</f>
        <v>41682</v>
      </c>
      <c r="AE12" s="5">
        <f>38874-416</f>
        <v>38458</v>
      </c>
      <c r="AF12" s="5">
        <f>4878950-48790</f>
        <v>4830160</v>
      </c>
      <c r="AG12" s="5"/>
      <c r="AH12" s="5"/>
      <c r="AI12" s="5"/>
      <c r="AJ12" s="5"/>
    </row>
    <row r="13" spans="1:36" ht="1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2"/>
      <c r="W13" s="5"/>
      <c r="X13" s="5"/>
      <c r="Y13" s="5"/>
      <c r="Z13" s="4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5">
      <c r="A14" s="4" t="s">
        <v>418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2"/>
      <c r="W14" s="5"/>
      <c r="X14" s="5"/>
      <c r="Y14" s="5"/>
      <c r="Z14" s="4"/>
      <c r="AA14" s="5"/>
      <c r="AB14" s="5"/>
      <c r="AC14" s="5"/>
      <c r="AD14" s="5">
        <v>39873</v>
      </c>
      <c r="AE14" s="5">
        <v>36926</v>
      </c>
      <c r="AF14" s="5">
        <v>4987059</v>
      </c>
      <c r="AG14" s="5"/>
      <c r="AH14" s="5"/>
      <c r="AI14" s="5"/>
      <c r="AJ14" s="5"/>
    </row>
    <row r="15" spans="1:36" ht="15">
      <c r="A15" s="4" t="s">
        <v>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2"/>
      <c r="W15" s="5"/>
      <c r="X15" s="5"/>
      <c r="Y15" s="5"/>
      <c r="Z15" s="4"/>
      <c r="AA15" s="5"/>
      <c r="AB15" s="5"/>
      <c r="AC15" s="5"/>
      <c r="AD15" s="5">
        <v>39873</v>
      </c>
      <c r="AE15" s="5">
        <v>36926</v>
      </c>
      <c r="AF15" s="5">
        <v>4830160</v>
      </c>
      <c r="AG15" s="5"/>
      <c r="AH15" s="5"/>
      <c r="AI15" s="5"/>
      <c r="AJ15" s="5"/>
    </row>
    <row r="16" spans="1:36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5">
      <c r="A17" s="4" t="s">
        <v>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W17" s="5"/>
      <c r="X17" s="4" t="s">
        <v>396</v>
      </c>
      <c r="Y17" s="5"/>
      <c r="Z17" s="4" t="s">
        <v>398</v>
      </c>
      <c r="AA17" s="5"/>
      <c r="AB17" s="5"/>
      <c r="AC17" s="5"/>
      <c r="AD17" s="7">
        <v>39873</v>
      </c>
      <c r="AE17" s="7">
        <v>36926</v>
      </c>
      <c r="AF17" s="7">
        <f>4987059-50322</f>
        <v>4936737</v>
      </c>
      <c r="AG17" s="4" t="s">
        <v>349</v>
      </c>
      <c r="AH17" s="5"/>
      <c r="AI17" s="5"/>
      <c r="AJ17" s="5"/>
    </row>
    <row r="18" spans="1:36" ht="15">
      <c r="A18" s="4" t="s">
        <v>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W18" s="5"/>
      <c r="X18" s="5"/>
      <c r="Y18" s="5"/>
      <c r="Z18" s="5"/>
      <c r="AA18" s="5"/>
      <c r="AB18" s="5"/>
      <c r="AC18" s="5"/>
      <c r="AD18" s="8" t="s">
        <v>400</v>
      </c>
      <c r="AE18" s="8" t="s">
        <v>400</v>
      </c>
      <c r="AF18" s="8" t="s">
        <v>400</v>
      </c>
      <c r="AG18" s="5"/>
      <c r="AH18" s="5"/>
      <c r="AI18" s="5"/>
      <c r="AJ18" s="5"/>
    </row>
    <row r="19" spans="1:36" ht="15">
      <c r="A19" s="4" t="s">
        <v>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2" t="s">
        <v>392</v>
      </c>
      <c r="W19" s="5"/>
      <c r="X19" s="5"/>
      <c r="Y19" s="5"/>
      <c r="Z19" s="4" t="s">
        <v>398</v>
      </c>
      <c r="AA19" s="5"/>
      <c r="AB19" s="5"/>
      <c r="AC19" s="5"/>
      <c r="AD19" s="5">
        <v>39873</v>
      </c>
      <c r="AE19" s="5">
        <v>36926</v>
      </c>
      <c r="AF19" s="5">
        <f>+AF17</f>
        <v>4936737</v>
      </c>
      <c r="AG19" s="5"/>
      <c r="AH19" s="5"/>
      <c r="AI19" s="5"/>
      <c r="AJ19" s="5"/>
    </row>
    <row r="20" spans="1:36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W20" s="5"/>
      <c r="X20" s="5"/>
      <c r="Y20" s="5"/>
      <c r="Z20" s="5"/>
      <c r="AA20" s="5"/>
      <c r="AB20" s="5"/>
      <c r="AC20" s="5"/>
      <c r="AD20" s="5"/>
      <c r="AE20" s="5"/>
      <c r="AF20" s="9"/>
      <c r="AG20" s="5"/>
      <c r="AH20" s="5"/>
      <c r="AI20" s="5"/>
      <c r="AJ20" s="5"/>
    </row>
    <row r="21" spans="1:36" ht="15">
      <c r="A21" s="4" t="s">
        <v>354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2" t="s">
        <v>392</v>
      </c>
      <c r="W21" s="5"/>
      <c r="X21" s="5"/>
      <c r="Y21" s="5"/>
      <c r="Z21" s="4" t="s">
        <v>398</v>
      </c>
      <c r="AA21" s="5"/>
      <c r="AB21" s="5"/>
      <c r="AC21" s="5"/>
      <c r="AD21" s="8" t="s">
        <v>400</v>
      </c>
      <c r="AE21" s="8" t="s">
        <v>400</v>
      </c>
      <c r="AF21" s="8" t="s">
        <v>400</v>
      </c>
      <c r="AG21" s="5"/>
      <c r="AH21" s="5"/>
      <c r="AI21" s="5"/>
      <c r="AJ21" s="5"/>
    </row>
    <row r="22" spans="1:36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W22" s="5"/>
      <c r="X22" s="5"/>
      <c r="Y22" s="5"/>
      <c r="Z22" s="5"/>
      <c r="AA22" s="5"/>
      <c r="AB22" s="5"/>
      <c r="AC22" s="5"/>
      <c r="AD22" s="5"/>
      <c r="AE22" s="5"/>
      <c r="AF22" s="9"/>
      <c r="AG22" s="5"/>
      <c r="AH22" s="5"/>
      <c r="AI22" s="5"/>
      <c r="AJ22" s="5"/>
    </row>
    <row r="23" spans="1:35" ht="15">
      <c r="A23" s="4" t="s">
        <v>355</v>
      </c>
      <c r="AI23" s="3"/>
    </row>
    <row r="24" spans="1:36" ht="15">
      <c r="A24" s="4" t="s">
        <v>356</v>
      </c>
      <c r="B24" s="5"/>
      <c r="C24" s="5"/>
      <c r="D24" s="5"/>
      <c r="E24" s="5"/>
      <c r="F24" s="5"/>
      <c r="G24" s="5"/>
      <c r="H24" s="5"/>
      <c r="I24" s="5"/>
      <c r="J24" s="4" t="s">
        <v>349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2" t="s">
        <v>349</v>
      </c>
      <c r="W24" s="5"/>
      <c r="X24" s="4" t="s">
        <v>349</v>
      </c>
      <c r="Y24" s="5"/>
      <c r="Z24" s="5"/>
      <c r="AA24" s="5"/>
      <c r="AB24" s="5"/>
      <c r="AC24" s="5"/>
      <c r="AD24" s="4" t="s">
        <v>349</v>
      </c>
      <c r="AE24" s="4" t="s">
        <v>349</v>
      </c>
      <c r="AF24" s="9" t="s">
        <v>349</v>
      </c>
      <c r="AG24" s="4" t="s">
        <v>349</v>
      </c>
      <c r="AH24" s="5"/>
      <c r="AI24" s="5"/>
      <c r="AJ24" s="5"/>
    </row>
    <row r="25" spans="1:35" ht="15">
      <c r="A25" s="4" t="s">
        <v>415</v>
      </c>
      <c r="X25" s="4" t="s">
        <v>397</v>
      </c>
      <c r="Y25" s="5"/>
      <c r="Z25" s="4" t="s">
        <v>398</v>
      </c>
      <c r="AA25" s="5"/>
      <c r="AB25" s="5"/>
      <c r="AC25" s="5"/>
      <c r="AD25" s="8" t="s">
        <v>400</v>
      </c>
      <c r="AE25" s="8" t="s">
        <v>400</v>
      </c>
      <c r="AF25" s="5">
        <v>59087</v>
      </c>
      <c r="AG25" s="2" t="s">
        <v>349</v>
      </c>
      <c r="AI25" s="2" t="s">
        <v>349</v>
      </c>
    </row>
    <row r="26" spans="1:35" ht="15">
      <c r="A26" s="4" t="s">
        <v>357</v>
      </c>
      <c r="X26" s="4" t="s">
        <v>397</v>
      </c>
      <c r="Y26" s="5"/>
      <c r="Z26" s="4" t="s">
        <v>398</v>
      </c>
      <c r="AA26" s="5"/>
      <c r="AB26" s="5"/>
      <c r="AC26" s="5"/>
      <c r="AD26" s="8" t="s">
        <v>400</v>
      </c>
      <c r="AE26" s="8" t="s">
        <v>400</v>
      </c>
      <c r="AF26" s="5">
        <v>21814</v>
      </c>
      <c r="AG26" s="2" t="s">
        <v>349</v>
      </c>
      <c r="AI26" s="2" t="s">
        <v>349</v>
      </c>
    </row>
    <row r="27" spans="1:35" ht="15">
      <c r="A27" s="4" t="s">
        <v>358</v>
      </c>
      <c r="X27" s="4" t="s">
        <v>397</v>
      </c>
      <c r="Y27" s="5"/>
      <c r="Z27" s="4" t="s">
        <v>398</v>
      </c>
      <c r="AA27" s="5"/>
      <c r="AB27" s="5"/>
      <c r="AC27" s="5"/>
      <c r="AD27" s="8" t="s">
        <v>400</v>
      </c>
      <c r="AE27" s="8" t="s">
        <v>400</v>
      </c>
      <c r="AF27" s="5">
        <v>22016</v>
      </c>
      <c r="AG27" s="2" t="s">
        <v>349</v>
      </c>
      <c r="AI27" s="2" t="s">
        <v>349</v>
      </c>
    </row>
    <row r="28" spans="1:35" ht="15">
      <c r="A28" s="4" t="s">
        <v>359</v>
      </c>
      <c r="X28" s="4" t="s">
        <v>397</v>
      </c>
      <c r="Y28" s="5"/>
      <c r="Z28" s="4" t="s">
        <v>398</v>
      </c>
      <c r="AA28" s="5"/>
      <c r="AB28" s="5"/>
      <c r="AC28" s="5"/>
      <c r="AD28" s="8" t="s">
        <v>400</v>
      </c>
      <c r="AE28" s="8" t="s">
        <v>400</v>
      </c>
      <c r="AF28" s="5">
        <v>13233</v>
      </c>
      <c r="AG28" s="2" t="s">
        <v>349</v>
      </c>
      <c r="AI28" s="2" t="s">
        <v>349</v>
      </c>
    </row>
    <row r="29" spans="1:35" ht="15">
      <c r="A29" s="4" t="s">
        <v>360</v>
      </c>
      <c r="X29" s="4" t="s">
        <v>397</v>
      </c>
      <c r="Y29" s="5"/>
      <c r="Z29" s="4" t="s">
        <v>398</v>
      </c>
      <c r="AA29" s="5"/>
      <c r="AB29" s="5"/>
      <c r="AC29" s="5"/>
      <c r="AD29" s="8" t="s">
        <v>400</v>
      </c>
      <c r="AE29" s="8" t="s">
        <v>400</v>
      </c>
      <c r="AF29" s="5">
        <v>10178</v>
      </c>
      <c r="AG29" s="2" t="s">
        <v>349</v>
      </c>
      <c r="AI29" s="2" t="s">
        <v>349</v>
      </c>
    </row>
    <row r="30" spans="1:35" ht="15">
      <c r="A30" s="4" t="s">
        <v>361</v>
      </c>
      <c r="X30" s="4" t="s">
        <v>397</v>
      </c>
      <c r="Y30" s="5"/>
      <c r="Z30" s="4" t="s">
        <v>398</v>
      </c>
      <c r="AA30" s="5"/>
      <c r="AB30" s="5"/>
      <c r="AC30" s="5"/>
      <c r="AD30" s="8" t="s">
        <v>400</v>
      </c>
      <c r="AE30" s="8" t="s">
        <v>400</v>
      </c>
      <c r="AF30" s="5">
        <v>2107</v>
      </c>
      <c r="AG30" s="2" t="s">
        <v>349</v>
      </c>
      <c r="AI30" s="2" t="s">
        <v>349</v>
      </c>
    </row>
    <row r="31" spans="1:35" ht="15">
      <c r="A31" s="4" t="s">
        <v>362</v>
      </c>
      <c r="X31" s="4" t="s">
        <v>397</v>
      </c>
      <c r="Y31" s="5"/>
      <c r="Z31" s="4" t="s">
        <v>398</v>
      </c>
      <c r="AA31" s="5"/>
      <c r="AB31" s="5"/>
      <c r="AC31" s="5"/>
      <c r="AD31" s="8" t="s">
        <v>400</v>
      </c>
      <c r="AE31" s="8" t="s">
        <v>400</v>
      </c>
      <c r="AF31" s="5">
        <v>970</v>
      </c>
      <c r="AG31" s="2" t="s">
        <v>349</v>
      </c>
      <c r="AI31" s="3"/>
    </row>
    <row r="32" spans="1:35" ht="15">
      <c r="A32" s="4" t="s">
        <v>363</v>
      </c>
      <c r="X32" s="4" t="s">
        <v>397</v>
      </c>
      <c r="Y32" s="5"/>
      <c r="Z32" s="4" t="s">
        <v>398</v>
      </c>
      <c r="AA32" s="5"/>
      <c r="AB32" s="5"/>
      <c r="AC32" s="5"/>
      <c r="AD32" s="8" t="s">
        <v>400</v>
      </c>
      <c r="AE32" s="8" t="s">
        <v>400</v>
      </c>
      <c r="AF32" s="5">
        <v>17</v>
      </c>
      <c r="AG32" s="2" t="s">
        <v>349</v>
      </c>
      <c r="AI32" s="2" t="s">
        <v>349</v>
      </c>
    </row>
    <row r="33" spans="1:35" ht="15">
      <c r="A33" s="4" t="s">
        <v>364</v>
      </c>
      <c r="X33" s="4" t="s">
        <v>397</v>
      </c>
      <c r="Y33" s="5"/>
      <c r="Z33" s="4" t="s">
        <v>398</v>
      </c>
      <c r="AA33" s="5"/>
      <c r="AB33" s="5"/>
      <c r="AC33" s="5"/>
      <c r="AD33" s="8" t="s">
        <v>400</v>
      </c>
      <c r="AE33" s="8" t="s">
        <v>400</v>
      </c>
      <c r="AF33" s="5">
        <v>7</v>
      </c>
      <c r="AG33" s="2" t="s">
        <v>349</v>
      </c>
      <c r="AI33" s="2" t="s">
        <v>349</v>
      </c>
    </row>
    <row r="34" spans="1:35" ht="15">
      <c r="A34" s="4" t="s">
        <v>365</v>
      </c>
      <c r="X34" s="4" t="s">
        <v>397</v>
      </c>
      <c r="Y34" s="5"/>
      <c r="Z34" s="4" t="s">
        <v>398</v>
      </c>
      <c r="AA34" s="5"/>
      <c r="AB34" s="5"/>
      <c r="AC34" s="5"/>
      <c r="AD34" s="8" t="s">
        <v>400</v>
      </c>
      <c r="AE34" s="8" t="s">
        <v>400</v>
      </c>
      <c r="AF34" s="5">
        <f>11999+14280</f>
        <v>26279</v>
      </c>
      <c r="AG34" s="2" t="s">
        <v>349</v>
      </c>
      <c r="AI34" s="2" t="s">
        <v>349</v>
      </c>
    </row>
    <row r="35" spans="1:35" ht="15">
      <c r="A35" s="4" t="s">
        <v>366</v>
      </c>
      <c r="X35" s="5"/>
      <c r="Y35" s="5"/>
      <c r="Z35" s="5"/>
      <c r="AA35" s="5"/>
      <c r="AB35" s="5"/>
      <c r="AC35" s="5"/>
      <c r="AD35" s="5"/>
      <c r="AE35" s="5"/>
      <c r="AF35" s="5"/>
      <c r="AI35" s="3"/>
    </row>
    <row r="36" spans="1:35" ht="15">
      <c r="A36" s="4" t="s">
        <v>367</v>
      </c>
      <c r="X36" s="4" t="s">
        <v>397</v>
      </c>
      <c r="Y36" s="5"/>
      <c r="Z36" s="4" t="s">
        <v>398</v>
      </c>
      <c r="AA36" s="5"/>
      <c r="AB36" s="5"/>
      <c r="AC36" s="5"/>
      <c r="AD36" s="8" t="s">
        <v>400</v>
      </c>
      <c r="AE36" s="5">
        <v>10</v>
      </c>
      <c r="AF36" s="5">
        <v>664</v>
      </c>
      <c r="AG36" s="2" t="s">
        <v>349</v>
      </c>
      <c r="AI36" s="3"/>
    </row>
    <row r="37" spans="1:35" ht="15">
      <c r="A37" s="4" t="s">
        <v>368</v>
      </c>
      <c r="X37" s="4" t="s">
        <v>397</v>
      </c>
      <c r="Y37" s="5"/>
      <c r="Z37" s="4" t="s">
        <v>398</v>
      </c>
      <c r="AA37" s="5"/>
      <c r="AB37" s="5"/>
      <c r="AC37" s="5"/>
      <c r="AD37" s="8" t="s">
        <v>400</v>
      </c>
      <c r="AE37" s="5">
        <v>2</v>
      </c>
      <c r="AF37" s="5">
        <v>5091</v>
      </c>
      <c r="AG37" s="2" t="s">
        <v>349</v>
      </c>
      <c r="AI37" s="3"/>
    </row>
    <row r="38" spans="1:35" ht="15">
      <c r="A38" s="4" t="s">
        <v>416</v>
      </c>
      <c r="X38" s="4" t="s">
        <v>397</v>
      </c>
      <c r="Y38" s="5"/>
      <c r="Z38" s="4" t="s">
        <v>398</v>
      </c>
      <c r="AA38" s="5"/>
      <c r="AB38" s="5"/>
      <c r="AC38" s="5"/>
      <c r="AD38" s="8" t="s">
        <v>400</v>
      </c>
      <c r="AE38" s="8" t="s">
        <v>400</v>
      </c>
      <c r="AF38" s="5">
        <v>21240</v>
      </c>
      <c r="AG38" s="2" t="s">
        <v>349</v>
      </c>
      <c r="AI38" s="3"/>
    </row>
    <row r="39" spans="1:35" ht="15">
      <c r="A39" s="4" t="s">
        <v>369</v>
      </c>
      <c r="X39" s="5"/>
      <c r="Y39" s="5"/>
      <c r="Z39" s="4" t="s">
        <v>398</v>
      </c>
      <c r="AA39" s="5"/>
      <c r="AB39" s="5"/>
      <c r="AC39" s="5"/>
      <c r="AD39" s="13">
        <f>SUM(AD25:AD38)</f>
        <v>0</v>
      </c>
      <c r="AE39" s="13">
        <f>SUM(AE25:AE38)</f>
        <v>12</v>
      </c>
      <c r="AF39" s="13">
        <f>SUM(AF25:AF38)</f>
        <v>182703</v>
      </c>
      <c r="AI39" s="3"/>
    </row>
    <row r="40" spans="1:35" ht="15">
      <c r="A40" s="4"/>
      <c r="X40" s="5"/>
      <c r="Y40" s="5"/>
      <c r="Z40" s="4"/>
      <c r="AA40" s="5"/>
      <c r="AB40" s="5"/>
      <c r="AC40" s="5"/>
      <c r="AD40" s="12"/>
      <c r="AE40" s="12"/>
      <c r="AF40" s="12"/>
      <c r="AI40" s="3"/>
    </row>
    <row r="41" spans="1:35" ht="15">
      <c r="A41" s="4" t="s">
        <v>8</v>
      </c>
      <c r="X41" s="5"/>
      <c r="Y41" s="5"/>
      <c r="Z41" s="4"/>
      <c r="AA41" s="5"/>
      <c r="AB41" s="5"/>
      <c r="AC41" s="5" t="s">
        <v>349</v>
      </c>
      <c r="AD41" s="17">
        <v>-900</v>
      </c>
      <c r="AE41" s="17">
        <v>-2136</v>
      </c>
      <c r="AF41" s="18" t="s">
        <v>9</v>
      </c>
      <c r="AI41" s="3"/>
    </row>
    <row r="42" spans="1:35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3"/>
    </row>
    <row r="43" spans="1:35" ht="15">
      <c r="A43" s="4" t="s">
        <v>370</v>
      </c>
      <c r="X43" s="5"/>
      <c r="Y43" s="5"/>
      <c r="Z43" s="4" t="s">
        <v>398</v>
      </c>
      <c r="AA43" s="5"/>
      <c r="AB43" s="5"/>
      <c r="AC43" s="5"/>
      <c r="AD43" s="16">
        <f>+AD41</f>
        <v>-900</v>
      </c>
      <c r="AE43" s="16">
        <f>+AE39+AE41</f>
        <v>-2124</v>
      </c>
      <c r="AF43" s="7">
        <f>AF39</f>
        <v>182703</v>
      </c>
      <c r="AI43" s="3"/>
    </row>
    <row r="44" spans="1:35" ht="15">
      <c r="A44" s="5"/>
      <c r="X44" s="5"/>
      <c r="Y44" s="5"/>
      <c r="Z44" s="5"/>
      <c r="AA44" s="5"/>
      <c r="AB44" s="5"/>
      <c r="AC44" s="5"/>
      <c r="AD44" s="19"/>
      <c r="AE44" s="19"/>
      <c r="AF44" s="4"/>
      <c r="AI44" s="3"/>
    </row>
    <row r="45" spans="1:35" ht="15">
      <c r="A45" s="4" t="s">
        <v>371</v>
      </c>
      <c r="X45" s="5"/>
      <c r="Y45" s="5"/>
      <c r="Z45" s="4" t="s">
        <v>398</v>
      </c>
      <c r="AA45" s="5"/>
      <c r="AB45" s="5"/>
      <c r="AC45" s="5"/>
      <c r="AD45" s="19">
        <f>+AD43</f>
        <v>-900</v>
      </c>
      <c r="AE45" s="19">
        <f>+AE43</f>
        <v>-2124</v>
      </c>
      <c r="AF45" s="4">
        <f>AF43</f>
        <v>182703</v>
      </c>
      <c r="AI45" s="3"/>
    </row>
    <row r="46" spans="1:35" ht="15">
      <c r="A46" s="5"/>
      <c r="X46" s="5"/>
      <c r="Y46" s="5"/>
      <c r="Z46" s="5"/>
      <c r="AA46" s="5"/>
      <c r="AB46" s="5"/>
      <c r="AC46" s="5"/>
      <c r="AD46" s="5"/>
      <c r="AE46" s="5"/>
      <c r="AF46" s="5"/>
      <c r="AI46" s="3"/>
    </row>
    <row r="47" spans="1:37" ht="15">
      <c r="A47" s="4" t="s">
        <v>372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4" t="s">
        <v>397</v>
      </c>
      <c r="Y47" s="5"/>
      <c r="Z47" s="4" t="s">
        <v>398</v>
      </c>
      <c r="AA47" s="5"/>
      <c r="AB47" s="5"/>
      <c r="AC47" s="5"/>
      <c r="AD47" s="7">
        <f>AD19+AD45</f>
        <v>38973</v>
      </c>
      <c r="AE47" s="7">
        <f>AE19+AE45</f>
        <v>34802</v>
      </c>
      <c r="AF47" s="7">
        <f>AF19+AF45</f>
        <v>5119440</v>
      </c>
      <c r="AG47" s="4" t="s">
        <v>349</v>
      </c>
      <c r="AH47" s="5"/>
      <c r="AI47" s="4" t="s">
        <v>349</v>
      </c>
      <c r="AJ47" s="5"/>
      <c r="AK47" s="5"/>
    </row>
    <row r="48" spans="1:37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</row>
    <row r="49" spans="1:35" ht="15">
      <c r="A49" s="4" t="s">
        <v>373</v>
      </c>
      <c r="AG49" s="2" t="s">
        <v>349</v>
      </c>
      <c r="AI49" s="3"/>
    </row>
    <row r="50" spans="1:35" ht="15">
      <c r="A50" s="4" t="s">
        <v>374</v>
      </c>
      <c r="X50" s="4" t="s">
        <v>397</v>
      </c>
      <c r="Y50" s="5"/>
      <c r="Z50" s="4" t="s">
        <v>398</v>
      </c>
      <c r="AA50" s="5"/>
      <c r="AB50" s="5"/>
      <c r="AC50" s="5"/>
      <c r="AD50" s="5">
        <v>354</v>
      </c>
      <c r="AE50" s="5">
        <v>177</v>
      </c>
      <c r="AF50" s="5">
        <v>27000</v>
      </c>
      <c r="AG50" s="2" t="s">
        <v>349</v>
      </c>
      <c r="AI50" s="3"/>
    </row>
    <row r="51" spans="1:35" ht="15">
      <c r="A51" s="4" t="s">
        <v>417</v>
      </c>
      <c r="X51" s="4" t="s">
        <v>397</v>
      </c>
      <c r="Y51" s="5"/>
      <c r="Z51" s="4" t="s">
        <v>398</v>
      </c>
      <c r="AA51" s="5"/>
      <c r="AB51" s="5"/>
      <c r="AC51" s="5"/>
      <c r="AD51" s="5">
        <v>56</v>
      </c>
      <c r="AE51" s="5">
        <v>28</v>
      </c>
      <c r="AF51" s="5">
        <v>5000</v>
      </c>
      <c r="AG51" s="2" t="s">
        <v>349</v>
      </c>
      <c r="AI51" s="3"/>
    </row>
    <row r="52" spans="1:35" ht="15">
      <c r="A52" s="4" t="s">
        <v>375</v>
      </c>
      <c r="V52" s="2" t="s">
        <v>393</v>
      </c>
      <c r="X52" s="5"/>
      <c r="Y52" s="5"/>
      <c r="Z52" s="5"/>
      <c r="AA52" s="5"/>
      <c r="AB52" s="5"/>
      <c r="AC52" s="5"/>
      <c r="AD52" s="7">
        <f>SUM(AD50:AD51)</f>
        <v>410</v>
      </c>
      <c r="AE52" s="7">
        <f>SUM(AE50:AE51)</f>
        <v>205</v>
      </c>
      <c r="AF52" s="7">
        <f>SUM(AF50:AF51)</f>
        <v>32000</v>
      </c>
      <c r="AG52" s="2" t="s">
        <v>349</v>
      </c>
      <c r="AI52" s="3"/>
    </row>
    <row r="53" spans="1:35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AD53" s="5"/>
      <c r="AE53" s="5"/>
      <c r="AF53" s="5"/>
      <c r="AI53" s="3"/>
    </row>
    <row r="54" spans="1:35" ht="15">
      <c r="A54" s="4" t="s">
        <v>376</v>
      </c>
      <c r="V54" s="2" t="s">
        <v>393</v>
      </c>
      <c r="X54" s="5"/>
      <c r="Y54" s="5"/>
      <c r="Z54" s="5"/>
      <c r="AA54" s="5"/>
      <c r="AB54" s="5"/>
      <c r="AC54" s="5"/>
      <c r="AD54" s="7">
        <f>AD52</f>
        <v>410</v>
      </c>
      <c r="AE54" s="7">
        <f>AE52</f>
        <v>205</v>
      </c>
      <c r="AF54" s="7">
        <f>AF52</f>
        <v>32000</v>
      </c>
      <c r="AG54" s="2" t="s">
        <v>349</v>
      </c>
      <c r="AI54" s="3"/>
    </row>
    <row r="55" spans="1:35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AD55" s="5"/>
      <c r="AE55" s="5"/>
      <c r="AF55" s="5"/>
      <c r="AI55" s="3"/>
    </row>
    <row r="56" spans="1:37" ht="15">
      <c r="A56" s="4" t="s">
        <v>377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4" t="s">
        <v>397</v>
      </c>
      <c r="Y56" s="5"/>
      <c r="Z56" s="4" t="s">
        <v>398</v>
      </c>
      <c r="AA56" s="5"/>
      <c r="AB56" s="5"/>
      <c r="AC56" s="5"/>
      <c r="AD56" s="7">
        <f>AD47+AD54</f>
        <v>39383</v>
      </c>
      <c r="AE56" s="7">
        <f>AE47+AE54</f>
        <v>35007</v>
      </c>
      <c r="AF56" s="7">
        <f>AF47+AF54</f>
        <v>5151440</v>
      </c>
      <c r="AG56" s="4" t="s">
        <v>349</v>
      </c>
      <c r="AH56" s="5"/>
      <c r="AI56" s="4" t="s">
        <v>349</v>
      </c>
      <c r="AJ56" s="5"/>
      <c r="AK56" s="5"/>
    </row>
    <row r="57" spans="1:35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AD57" s="15"/>
      <c r="AE57" s="15"/>
      <c r="AF57" s="15"/>
      <c r="AI57" s="11"/>
    </row>
    <row r="58" spans="1:35" ht="15">
      <c r="A58" s="4" t="s">
        <v>378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Z58" s="4" t="s">
        <v>398</v>
      </c>
      <c r="AD58" s="17">
        <f>AD56-AD19</f>
        <v>-490</v>
      </c>
      <c r="AE58" s="17">
        <f>AE56-AE19</f>
        <v>-1919</v>
      </c>
      <c r="AF58" s="12">
        <f>AF56-AF17</f>
        <v>214703</v>
      </c>
      <c r="AG58" s="2" t="s">
        <v>349</v>
      </c>
      <c r="AI58" s="2" t="s">
        <v>349</v>
      </c>
    </row>
    <row r="59" spans="1:35" ht="1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Z59" s="4"/>
      <c r="AD59" s="13"/>
      <c r="AE59" s="13"/>
      <c r="AF59" s="13"/>
      <c r="AG59" s="14"/>
      <c r="AI59" s="2"/>
    </row>
    <row r="60" spans="1:35" ht="15">
      <c r="A60" s="4" t="s">
        <v>4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Z60" s="4"/>
      <c r="AD60" s="12"/>
      <c r="AE60" s="12"/>
      <c r="AF60" s="12"/>
      <c r="AG60" s="2"/>
      <c r="AI60" s="2"/>
    </row>
    <row r="61" spans="1:35" ht="15">
      <c r="A61" s="4" t="s">
        <v>5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Z61" s="4"/>
      <c r="AD61" s="12"/>
      <c r="AE61" s="12"/>
      <c r="AF61" s="12"/>
      <c r="AG61" s="2"/>
      <c r="AI61" s="2"/>
    </row>
    <row r="62" spans="1:35" ht="1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Z62" s="4"/>
      <c r="AD62" s="12"/>
      <c r="AE62" s="12"/>
      <c r="AF62" s="12"/>
      <c r="AG62" s="2"/>
      <c r="AI62" s="2"/>
    </row>
    <row r="63" spans="1:35" ht="15">
      <c r="A63" s="3"/>
      <c r="D63" s="4" t="s">
        <v>7</v>
      </c>
      <c r="H63" s="2" t="s">
        <v>349</v>
      </c>
      <c r="J63" s="4" t="s">
        <v>349</v>
      </c>
      <c r="N63" s="4" t="s">
        <v>388</v>
      </c>
      <c r="V63" s="2" t="s">
        <v>394</v>
      </c>
      <c r="Z63" s="2" t="s">
        <v>349</v>
      </c>
      <c r="AA63" s="1">
        <v>2008</v>
      </c>
      <c r="AD63" s="2" t="s">
        <v>349</v>
      </c>
      <c r="AI63" s="10"/>
    </row>
    <row r="64" spans="1:37" ht="15">
      <c r="A64" s="5"/>
      <c r="B64" s="5"/>
      <c r="C64" s="5"/>
      <c r="D64" s="4" t="s">
        <v>386</v>
      </c>
      <c r="E64" s="5"/>
      <c r="F64" s="5"/>
      <c r="G64" s="5"/>
      <c r="H64" s="4" t="s">
        <v>349</v>
      </c>
      <c r="I64" s="5"/>
      <c r="J64" s="4" t="s">
        <v>6</v>
      </c>
      <c r="K64" s="5"/>
      <c r="L64" s="5"/>
      <c r="M64" s="5"/>
      <c r="N64" s="4" t="s">
        <v>389</v>
      </c>
      <c r="O64" s="5"/>
      <c r="P64" s="5"/>
      <c r="Q64" s="5"/>
      <c r="R64" s="4" t="s">
        <v>390</v>
      </c>
      <c r="S64" s="5"/>
      <c r="T64" s="5"/>
      <c r="U64" s="5"/>
      <c r="V64" s="4" t="s">
        <v>395</v>
      </c>
      <c r="W64" s="5"/>
      <c r="X64" s="5"/>
      <c r="Y64" s="5"/>
      <c r="Z64" s="4" t="s">
        <v>205</v>
      </c>
      <c r="AA64" s="5"/>
      <c r="AB64" s="5"/>
      <c r="AC64" s="5"/>
      <c r="AD64" s="4" t="s">
        <v>401</v>
      </c>
      <c r="AE64" s="5"/>
      <c r="AF64" s="5"/>
      <c r="AG64" s="5"/>
      <c r="AH64" s="5"/>
      <c r="AI64" s="5"/>
      <c r="AJ64" s="5"/>
      <c r="AK64" s="5"/>
    </row>
    <row r="65" spans="1:37" ht="15">
      <c r="A65" s="5"/>
      <c r="B65" s="5"/>
      <c r="C65" s="5"/>
      <c r="D65" s="7" t="s">
        <v>349</v>
      </c>
      <c r="E65" s="7" t="s">
        <v>349</v>
      </c>
      <c r="F65" s="7"/>
      <c r="G65" s="5"/>
      <c r="H65" s="5"/>
      <c r="I65" s="5"/>
      <c r="J65" s="7" t="s">
        <v>349</v>
      </c>
      <c r="K65" s="7" t="s">
        <v>349</v>
      </c>
      <c r="L65" s="7"/>
      <c r="M65" s="5"/>
      <c r="N65" s="7" t="s">
        <v>349</v>
      </c>
      <c r="O65" s="7" t="s">
        <v>349</v>
      </c>
      <c r="P65" s="7"/>
      <c r="Q65" s="5"/>
      <c r="R65" s="7" t="s">
        <v>349</v>
      </c>
      <c r="S65" s="7" t="s">
        <v>349</v>
      </c>
      <c r="T65" s="7"/>
      <c r="U65" s="5"/>
      <c r="V65" s="7" t="s">
        <v>349</v>
      </c>
      <c r="W65" s="7" t="s">
        <v>349</v>
      </c>
      <c r="X65" s="7"/>
      <c r="Y65" s="5"/>
      <c r="Z65" s="7" t="s">
        <v>349</v>
      </c>
      <c r="AA65" s="7" t="s">
        <v>349</v>
      </c>
      <c r="AB65" s="7"/>
      <c r="AC65" s="5"/>
      <c r="AD65" s="7" t="s">
        <v>349</v>
      </c>
      <c r="AE65" s="7" t="s">
        <v>349</v>
      </c>
      <c r="AF65" s="7"/>
      <c r="AG65" s="5"/>
      <c r="AH65" s="5"/>
      <c r="AI65" s="5"/>
      <c r="AJ65" s="5"/>
      <c r="AK65" s="5"/>
    </row>
    <row r="66" spans="1:37" ht="15">
      <c r="A66" s="5"/>
      <c r="B66" s="5"/>
      <c r="C66" s="5"/>
      <c r="D66" s="4" t="s">
        <v>405</v>
      </c>
      <c r="E66" s="4" t="s">
        <v>408</v>
      </c>
      <c r="F66" s="4" t="s">
        <v>407</v>
      </c>
      <c r="G66" s="5"/>
      <c r="H66" s="4" t="s">
        <v>349</v>
      </c>
      <c r="I66" s="5"/>
      <c r="J66" s="4" t="s">
        <v>409</v>
      </c>
      <c r="K66" s="4" t="s">
        <v>410</v>
      </c>
      <c r="L66" s="4" t="s">
        <v>407</v>
      </c>
      <c r="M66" s="5"/>
      <c r="N66" s="4" t="s">
        <v>411</v>
      </c>
      <c r="O66" s="4" t="s">
        <v>410</v>
      </c>
      <c r="P66" s="4" t="s">
        <v>407</v>
      </c>
      <c r="Q66" s="5"/>
      <c r="R66" s="4" t="s">
        <v>409</v>
      </c>
      <c r="S66" s="4" t="s">
        <v>410</v>
      </c>
      <c r="T66" s="4" t="s">
        <v>407</v>
      </c>
      <c r="U66" s="5"/>
      <c r="V66" s="4" t="s">
        <v>412</v>
      </c>
      <c r="W66" s="4" t="s">
        <v>408</v>
      </c>
      <c r="X66" s="4" t="s">
        <v>407</v>
      </c>
      <c r="Y66" s="5"/>
      <c r="Z66" s="4" t="s">
        <v>409</v>
      </c>
      <c r="AA66" s="4" t="s">
        <v>413</v>
      </c>
      <c r="AB66" s="4" t="s">
        <v>208</v>
      </c>
      <c r="AC66" s="5"/>
      <c r="AD66" s="236" t="s">
        <v>409</v>
      </c>
      <c r="AE66" s="236" t="s">
        <v>22</v>
      </c>
      <c r="AF66" s="236" t="s">
        <v>23</v>
      </c>
      <c r="AG66" s="5"/>
      <c r="AH66" s="5"/>
      <c r="AI66" s="5"/>
      <c r="AJ66" s="5"/>
      <c r="AK66" s="5"/>
    </row>
    <row r="67" spans="1:37" ht="15">
      <c r="A67" s="4" t="s">
        <v>414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</row>
    <row r="68" spans="1:37" ht="15.75">
      <c r="A68" s="6" t="s">
        <v>349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</row>
    <row r="69" spans="1:37" ht="15">
      <c r="A69" s="4" t="s">
        <v>379</v>
      </c>
      <c r="B69" s="5"/>
      <c r="C69" s="5"/>
      <c r="D69" s="4">
        <v>15258</v>
      </c>
      <c r="E69" s="4">
        <v>13313</v>
      </c>
      <c r="F69" s="4">
        <v>1766995</v>
      </c>
      <c r="G69" s="4"/>
      <c r="H69" s="4" t="s">
        <v>349</v>
      </c>
      <c r="I69" s="5"/>
      <c r="J69" s="4">
        <v>14615</v>
      </c>
      <c r="K69" s="4">
        <v>12786</v>
      </c>
      <c r="L69" s="4">
        <f>1789377-17778-272</f>
        <v>1771327</v>
      </c>
      <c r="M69" s="4" t="s">
        <v>349</v>
      </c>
      <c r="N69" s="19">
        <f>-333-612+612</f>
        <v>-333</v>
      </c>
      <c r="O69" s="19">
        <f>-945+566</f>
        <v>-379</v>
      </c>
      <c r="P69" s="4">
        <f>31158+17778+839+272</f>
        <v>50047</v>
      </c>
      <c r="Q69" s="4" t="s">
        <v>349</v>
      </c>
      <c r="R69" s="4">
        <f>J69+N69</f>
        <v>14282</v>
      </c>
      <c r="S69" s="4">
        <f>K69+O69</f>
        <v>12407</v>
      </c>
      <c r="T69" s="4">
        <f>L69+P69</f>
        <v>1821374</v>
      </c>
      <c r="U69" s="4" t="s">
        <v>349</v>
      </c>
      <c r="V69" s="4">
        <v>187</v>
      </c>
      <c r="W69" s="4">
        <v>94</v>
      </c>
      <c r="X69" s="4">
        <v>17910</v>
      </c>
      <c r="Y69" s="4" t="s">
        <v>349</v>
      </c>
      <c r="Z69" s="4">
        <v>0</v>
      </c>
      <c r="AA69" s="4">
        <v>0</v>
      </c>
      <c r="AB69" s="4">
        <v>0</v>
      </c>
      <c r="AC69" s="5"/>
      <c r="AD69" s="4">
        <f>R69+V69+Z69</f>
        <v>14469</v>
      </c>
      <c r="AE69" s="4">
        <f>S69+W69+AA69</f>
        <v>12501</v>
      </c>
      <c r="AF69" s="4">
        <f>T69+X69+AB69</f>
        <v>1839284</v>
      </c>
      <c r="AG69" s="4" t="s">
        <v>349</v>
      </c>
      <c r="AH69" s="5"/>
      <c r="AI69" s="5"/>
      <c r="AJ69" s="5"/>
      <c r="AK69" s="5"/>
    </row>
    <row r="70" spans="1:35" ht="15">
      <c r="A70" s="3"/>
      <c r="N70" s="21"/>
      <c r="O70" s="19" t="s">
        <v>349</v>
      </c>
      <c r="AI70" s="3"/>
    </row>
    <row r="71" spans="1:36" ht="15">
      <c r="A71" s="4" t="s">
        <v>380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20"/>
      <c r="O71" s="20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41" ht="15">
      <c r="A72" s="4" t="s">
        <v>381</v>
      </c>
      <c r="B72" s="5"/>
      <c r="C72" s="5"/>
      <c r="D72" s="4">
        <v>26031</v>
      </c>
      <c r="E72" s="4">
        <v>24754</v>
      </c>
      <c r="F72" s="4">
        <v>2380134</v>
      </c>
      <c r="G72" s="4"/>
      <c r="H72" s="4" t="s">
        <v>349</v>
      </c>
      <c r="I72" s="5"/>
      <c r="J72" s="4">
        <v>24861</v>
      </c>
      <c r="K72" s="4">
        <v>23745</v>
      </c>
      <c r="L72" s="4">
        <f>2418418-22867-1542</f>
        <v>2394009</v>
      </c>
      <c r="M72" s="4" t="s">
        <v>349</v>
      </c>
      <c r="N72" s="19">
        <f>-567-1190+1190</f>
        <v>-567</v>
      </c>
      <c r="O72" s="19">
        <f>10-1757</f>
        <v>-1747</v>
      </c>
      <c r="P72" s="4">
        <f>49449+22867+4757+1542</f>
        <v>78615</v>
      </c>
      <c r="Q72" s="4" t="s">
        <v>349</v>
      </c>
      <c r="R72" s="4">
        <f>J72+N72</f>
        <v>24294</v>
      </c>
      <c r="S72" s="4">
        <f>K72+O72</f>
        <v>21998</v>
      </c>
      <c r="T72" s="4">
        <f>L72+P72</f>
        <v>2472624</v>
      </c>
      <c r="U72" s="4" t="s">
        <v>349</v>
      </c>
      <c r="V72" s="4">
        <v>223</v>
      </c>
      <c r="W72" s="4">
        <v>111</v>
      </c>
      <c r="X72" s="4">
        <v>14090</v>
      </c>
      <c r="Y72" s="4" t="s">
        <v>349</v>
      </c>
      <c r="Z72" s="4">
        <v>0</v>
      </c>
      <c r="AA72" s="4">
        <v>0</v>
      </c>
      <c r="AB72" s="4">
        <v>0</v>
      </c>
      <c r="AC72" s="5"/>
      <c r="AD72" s="4">
        <f>R72+V72+Z72</f>
        <v>24517</v>
      </c>
      <c r="AE72" s="4">
        <f>S72+W72+AA72</f>
        <v>22109</v>
      </c>
      <c r="AF72" s="4">
        <f>T72+X72+AB72</f>
        <v>2486714</v>
      </c>
      <c r="AG72" s="4" t="s">
        <v>349</v>
      </c>
      <c r="AH72" s="5"/>
      <c r="AI72" s="5"/>
      <c r="AJ72" s="5"/>
      <c r="AK72" s="4" t="s">
        <v>349</v>
      </c>
      <c r="AL72" s="4" t="s">
        <v>349</v>
      </c>
      <c r="AM72" s="4" t="s">
        <v>349</v>
      </c>
      <c r="AN72" s="5"/>
      <c r="AO72" s="5"/>
    </row>
    <row r="73" spans="1:41" ht="15">
      <c r="A73" s="5"/>
      <c r="B73" s="5"/>
      <c r="C73" s="5"/>
      <c r="D73" s="4"/>
      <c r="E73" s="4"/>
      <c r="F73" s="4"/>
      <c r="G73" s="4"/>
      <c r="H73" s="5"/>
      <c r="I73" s="5"/>
      <c r="J73" s="4"/>
      <c r="K73" s="4"/>
      <c r="L73" s="4"/>
      <c r="M73" s="5"/>
      <c r="N73" s="19"/>
      <c r="O73" s="19"/>
      <c r="P73" s="4"/>
      <c r="Q73" s="5"/>
      <c r="R73" s="4"/>
      <c r="S73" s="4"/>
      <c r="T73" s="4"/>
      <c r="U73" s="5"/>
      <c r="V73" s="4"/>
      <c r="W73" s="4"/>
      <c r="X73" s="4"/>
      <c r="Y73" s="5"/>
      <c r="Z73" s="4"/>
      <c r="AA73" s="4"/>
      <c r="AB73" s="4" t="s">
        <v>349</v>
      </c>
      <c r="AC73" s="5"/>
      <c r="AD73" s="4"/>
      <c r="AE73" s="4"/>
      <c r="AF73" s="4"/>
      <c r="AG73" s="5"/>
      <c r="AH73" s="5"/>
      <c r="AI73" s="5"/>
      <c r="AJ73" s="5"/>
      <c r="AK73" s="5"/>
      <c r="AL73" s="5"/>
      <c r="AM73" s="5"/>
      <c r="AN73" s="5"/>
      <c r="AO73" s="5"/>
    </row>
    <row r="74" spans="1:41" ht="15">
      <c r="A74" s="4" t="s">
        <v>382</v>
      </c>
      <c r="B74" s="5"/>
      <c r="C74" s="5"/>
      <c r="D74" s="4">
        <v>393</v>
      </c>
      <c r="E74" s="4">
        <v>391</v>
      </c>
      <c r="F74" s="4">
        <v>683031</v>
      </c>
      <c r="G74" s="4"/>
      <c r="H74" s="4" t="s">
        <v>349</v>
      </c>
      <c r="I74" s="5"/>
      <c r="J74" s="4">
        <v>397</v>
      </c>
      <c r="K74" s="4">
        <v>395</v>
      </c>
      <c r="L74" s="4">
        <f>779264-7863</f>
        <v>771401</v>
      </c>
      <c r="M74" s="4" t="s">
        <v>349</v>
      </c>
      <c r="N74" s="19">
        <v>0</v>
      </c>
      <c r="O74" s="19">
        <v>2</v>
      </c>
      <c r="P74" s="4">
        <f>34178+12000+7863</f>
        <v>54041</v>
      </c>
      <c r="Q74" s="4" t="s">
        <v>349</v>
      </c>
      <c r="R74" s="4">
        <f>J74+N74</f>
        <v>397</v>
      </c>
      <c r="S74" s="4">
        <f>K74+O74</f>
        <v>397</v>
      </c>
      <c r="T74" s="4">
        <f>L74+P74</f>
        <v>825442</v>
      </c>
      <c r="U74" s="4" t="s">
        <v>349</v>
      </c>
      <c r="V74" s="4">
        <v>0</v>
      </c>
      <c r="W74" s="4">
        <v>0</v>
      </c>
      <c r="X74" s="4">
        <v>0</v>
      </c>
      <c r="Y74" s="4" t="s">
        <v>349</v>
      </c>
      <c r="Z74" s="4">
        <v>0</v>
      </c>
      <c r="AA74" s="4">
        <v>0</v>
      </c>
      <c r="AB74" s="4">
        <v>0</v>
      </c>
      <c r="AC74" s="5"/>
      <c r="AD74" s="4">
        <f>R74+V74+Z74</f>
        <v>397</v>
      </c>
      <c r="AE74" s="4">
        <f>S74+W74+AA74</f>
        <v>397</v>
      </c>
      <c r="AF74" s="4">
        <f>T74+X74+AB74</f>
        <v>825442</v>
      </c>
      <c r="AG74" s="4" t="s">
        <v>349</v>
      </c>
      <c r="AH74" s="5"/>
      <c r="AI74" s="5"/>
      <c r="AJ74" s="5"/>
      <c r="AK74" s="5"/>
      <c r="AL74" s="5"/>
      <c r="AM74" s="5"/>
      <c r="AN74" s="5"/>
      <c r="AO74" s="5"/>
    </row>
    <row r="75" spans="1:36" ht="15">
      <c r="A75" s="5"/>
      <c r="B75" s="5"/>
      <c r="C75" s="5"/>
      <c r="D75" s="5"/>
      <c r="E75" s="5"/>
      <c r="F75" s="5"/>
      <c r="G75" s="5"/>
      <c r="H75" s="4" t="s">
        <v>349</v>
      </c>
      <c r="I75" s="5"/>
      <c r="J75" s="5"/>
      <c r="K75" s="5"/>
      <c r="L75" s="5"/>
      <c r="M75" s="5"/>
      <c r="N75" s="20"/>
      <c r="O75" s="20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1:36" ht="15.75">
      <c r="A76" s="6" t="s">
        <v>383</v>
      </c>
      <c r="B76" s="5"/>
      <c r="C76" s="5"/>
      <c r="D76" s="7">
        <f>SUM(D69:D74)</f>
        <v>41682</v>
      </c>
      <c r="E76" s="7">
        <f>SUM(E69:E74)</f>
        <v>38458</v>
      </c>
      <c r="F76" s="7">
        <f>SUM(F69:F74)</f>
        <v>4830160</v>
      </c>
      <c r="G76" s="5"/>
      <c r="H76" s="4" t="s">
        <v>349</v>
      </c>
      <c r="I76" s="5"/>
      <c r="J76" s="7">
        <f>SUM(J69:J74)</f>
        <v>39873</v>
      </c>
      <c r="K76" s="7">
        <f>SUM(K69:K74)</f>
        <v>36926</v>
      </c>
      <c r="L76" s="7">
        <f>SUM(L69:L74)</f>
        <v>4936737</v>
      </c>
      <c r="M76" s="5"/>
      <c r="N76" s="16">
        <f>SUM(N69:N74)</f>
        <v>-900</v>
      </c>
      <c r="O76" s="16">
        <f>SUM(O69:O74)</f>
        <v>-2124</v>
      </c>
      <c r="P76" s="7">
        <f>SUM(P69:P74)</f>
        <v>182703</v>
      </c>
      <c r="Q76" s="5"/>
      <c r="R76" s="7">
        <f>SUM(R69:R74)</f>
        <v>38973</v>
      </c>
      <c r="S76" s="7">
        <f>SUM(S69:S74)</f>
        <v>34802</v>
      </c>
      <c r="T76" s="7">
        <f>SUM(T69:T74)</f>
        <v>5119440</v>
      </c>
      <c r="U76" s="7" t="s">
        <v>349</v>
      </c>
      <c r="V76" s="7">
        <f>SUM(V69:V74)</f>
        <v>410</v>
      </c>
      <c r="W76" s="7">
        <f>SUM(W69:W74)</f>
        <v>205</v>
      </c>
      <c r="X76" s="7">
        <f>SUM(X69:X74)</f>
        <v>32000</v>
      </c>
      <c r="Y76" s="5"/>
      <c r="Z76" s="7">
        <f>SUM(Z69:Z74)</f>
        <v>0</v>
      </c>
      <c r="AA76" s="7">
        <f>SUM(AA69:AA74)</f>
        <v>0</v>
      </c>
      <c r="AB76" s="7">
        <f>SUM(AB69:AB74)</f>
        <v>0</v>
      </c>
      <c r="AC76" s="5"/>
      <c r="AD76" s="7">
        <f>SUM(AD69:AD74)</f>
        <v>39383</v>
      </c>
      <c r="AE76" s="7">
        <f>SUM(AE69:AE74)</f>
        <v>35007</v>
      </c>
      <c r="AF76" s="7">
        <f>SUM(AF69:AF74)</f>
        <v>5151440</v>
      </c>
      <c r="AG76" s="5"/>
      <c r="AH76" s="5"/>
      <c r="AI76" s="5"/>
      <c r="AJ76" s="5"/>
    </row>
    <row r="77" spans="1:39" ht="15.75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20"/>
      <c r="O77" s="20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4" t="s">
        <v>349</v>
      </c>
      <c r="AJ77" s="5"/>
      <c r="AL77" s="4" t="s">
        <v>349</v>
      </c>
      <c r="AM77" s="4" t="s">
        <v>349</v>
      </c>
    </row>
    <row r="78" spans="1:39" ht="15.75">
      <c r="A78" s="6" t="s">
        <v>384</v>
      </c>
      <c r="B78" s="5"/>
      <c r="C78" s="5"/>
      <c r="D78" s="5"/>
      <c r="E78" s="5">
        <v>136</v>
      </c>
      <c r="F78" s="5"/>
      <c r="G78" s="5"/>
      <c r="H78" s="5"/>
      <c r="I78" s="5"/>
      <c r="J78" s="5"/>
      <c r="K78" s="5">
        <v>136</v>
      </c>
      <c r="L78" s="5"/>
      <c r="M78" s="5"/>
      <c r="N78" s="20"/>
      <c r="O78" s="20">
        <v>0</v>
      </c>
      <c r="P78" s="5"/>
      <c r="Q78" s="5"/>
      <c r="R78" s="5"/>
      <c r="S78" s="5">
        <v>136</v>
      </c>
      <c r="T78" s="5"/>
      <c r="U78" s="5"/>
      <c r="V78" s="5"/>
      <c r="W78" s="5">
        <v>0</v>
      </c>
      <c r="X78" s="5"/>
      <c r="Y78" s="5"/>
      <c r="Z78" s="5"/>
      <c r="AA78" s="5">
        <v>0</v>
      </c>
      <c r="AB78" s="5"/>
      <c r="AC78" s="5"/>
      <c r="AD78" s="5"/>
      <c r="AE78" s="5">
        <v>136</v>
      </c>
      <c r="AF78" s="5"/>
      <c r="AG78" s="5"/>
      <c r="AH78" s="5"/>
      <c r="AI78" s="5"/>
      <c r="AJ78" s="5"/>
      <c r="AL78" s="4" t="s">
        <v>349</v>
      </c>
      <c r="AM78" s="4" t="s">
        <v>349</v>
      </c>
    </row>
    <row r="79" spans="1:39" ht="15.75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20"/>
      <c r="O79" s="20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L79" s="4" t="s">
        <v>349</v>
      </c>
      <c r="AM79" s="4" t="s">
        <v>349</v>
      </c>
    </row>
    <row r="80" spans="1:38" ht="15.75">
      <c r="A80" s="6" t="s">
        <v>385</v>
      </c>
      <c r="B80" s="5"/>
      <c r="C80" s="5"/>
      <c r="D80" s="7">
        <f>D76+D78</f>
        <v>41682</v>
      </c>
      <c r="E80" s="7">
        <f>E76+E78</f>
        <v>38594</v>
      </c>
      <c r="F80" s="7">
        <f>F76+F78</f>
        <v>4830160</v>
      </c>
      <c r="G80" s="5"/>
      <c r="H80" s="4" t="s">
        <v>349</v>
      </c>
      <c r="I80" s="5"/>
      <c r="J80" s="7">
        <f>J76+J78</f>
        <v>39873</v>
      </c>
      <c r="K80" s="7">
        <f>K76+K78</f>
        <v>37062</v>
      </c>
      <c r="L80" s="7">
        <f>L76+L78</f>
        <v>4936737</v>
      </c>
      <c r="M80" s="4" t="s">
        <v>349</v>
      </c>
      <c r="N80" s="16">
        <f>N76+N78</f>
        <v>-900</v>
      </c>
      <c r="O80" s="16">
        <f>O76+O78</f>
        <v>-2124</v>
      </c>
      <c r="P80" s="7">
        <f>P76+P78</f>
        <v>182703</v>
      </c>
      <c r="Q80" s="4" t="s">
        <v>349</v>
      </c>
      <c r="R80" s="7">
        <f>R76+R78</f>
        <v>38973</v>
      </c>
      <c r="S80" s="7">
        <f>S76+S78</f>
        <v>34938</v>
      </c>
      <c r="T80" s="7">
        <f>T76+T78</f>
        <v>5119440</v>
      </c>
      <c r="U80" s="4" t="s">
        <v>349</v>
      </c>
      <c r="V80" s="7">
        <f>V76+V78</f>
        <v>410</v>
      </c>
      <c r="W80" s="7">
        <f>W76+W78</f>
        <v>205</v>
      </c>
      <c r="X80" s="7">
        <f>X76+X78</f>
        <v>32000</v>
      </c>
      <c r="Y80" s="4" t="s">
        <v>349</v>
      </c>
      <c r="Z80" s="7">
        <f>Z76+Z78</f>
        <v>0</v>
      </c>
      <c r="AA80" s="7">
        <f>AA76+AA78</f>
        <v>0</v>
      </c>
      <c r="AB80" s="7">
        <f>AB76+AB78</f>
        <v>0</v>
      </c>
      <c r="AC80" s="5"/>
      <c r="AD80" s="7">
        <f>AD76+AD78</f>
        <v>39383</v>
      </c>
      <c r="AE80" s="7">
        <f>AE76+AE78</f>
        <v>35143</v>
      </c>
      <c r="AF80" s="7">
        <f>AF76+AF78</f>
        <v>5151440</v>
      </c>
      <c r="AG80" s="4" t="s">
        <v>349</v>
      </c>
      <c r="AH80" s="5"/>
      <c r="AI80" s="5"/>
      <c r="AJ80" s="5"/>
      <c r="AL80" s="5"/>
    </row>
    <row r="81" spans="1:36" ht="15.75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1:37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</row>
    <row r="83" spans="1:37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</row>
    <row r="84" spans="1:37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</row>
    <row r="85" spans="1:37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</row>
    <row r="86" spans="1:37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</row>
    <row r="87" spans="1:37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</row>
    <row r="88" spans="1:37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</row>
    <row r="89" spans="1:37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</row>
    <row r="90" spans="1:37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</row>
    <row r="91" spans="1:37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</row>
    <row r="92" spans="1:37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</row>
    <row r="93" spans="1:37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</row>
    <row r="94" spans="1:37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</row>
    <row r="95" spans="1:37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</row>
    <row r="96" spans="1:37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</row>
    <row r="97" spans="1:37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</row>
    <row r="98" spans="1:37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</row>
    <row r="99" spans="1:37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</row>
    <row r="100" spans="1:37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</row>
    <row r="101" spans="1:37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</row>
    <row r="102" spans="1:37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</row>
    <row r="103" spans="1:37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</row>
    <row r="104" spans="1:37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</row>
    <row r="105" spans="1:37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</row>
    <row r="106" spans="1:37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</row>
    <row r="107" spans="1:37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</row>
    <row r="108" spans="1:37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</row>
    <row r="109" spans="1:37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</row>
    <row r="110" spans="1:37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</row>
    <row r="111" spans="1:37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</row>
    <row r="112" spans="1:37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</row>
    <row r="113" spans="1:37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</row>
    <row r="114" spans="1:37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</row>
    <row r="115" spans="1:37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</row>
    <row r="116" spans="1:37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</row>
    <row r="117" spans="1:37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</row>
    <row r="118" spans="1:37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</row>
    <row r="119" spans="1:37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</row>
    <row r="120" spans="1:37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</row>
  </sheetData>
  <printOptions/>
  <pageMargins left="2" right="0.2" top="0.5" bottom="0.55" header="0" footer="0"/>
  <pageSetup horizontalDpi="1200" verticalDpi="1200" orientation="landscape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 topLeftCell="D12">
      <selection activeCell="I20" sqref="I20"/>
    </sheetView>
  </sheetViews>
  <sheetFormatPr defaultColWidth="8.88671875" defaultRowHeight="15"/>
  <cols>
    <col min="1" max="1" width="30.21484375" style="0" customWidth="1"/>
    <col min="4" max="4" width="10.4453125" style="0" customWidth="1"/>
    <col min="7" max="7" width="11.10546875" style="0" customWidth="1"/>
    <col min="8" max="8" width="2.88671875" style="0" customWidth="1"/>
    <col min="11" max="11" width="11.3359375" style="0" customWidth="1"/>
  </cols>
  <sheetData>
    <row r="1" ht="15">
      <c r="A1" t="s">
        <v>306</v>
      </c>
    </row>
    <row r="6" ht="15">
      <c r="D6" t="s">
        <v>174</v>
      </c>
    </row>
    <row r="8" ht="15">
      <c r="D8" t="s">
        <v>307</v>
      </c>
    </row>
    <row r="9" ht="15">
      <c r="A9" t="s">
        <v>349</v>
      </c>
    </row>
    <row r="10" spans="1:11" ht="15.75" thickBo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2" ht="15">
      <c r="A11" s="32"/>
      <c r="B11" s="31" t="s">
        <v>349</v>
      </c>
      <c r="C11" s="26">
        <v>2006</v>
      </c>
      <c r="D11" s="27" t="s">
        <v>349</v>
      </c>
      <c r="E11" s="31"/>
      <c r="F11" s="26">
        <v>2007</v>
      </c>
      <c r="G11" s="26"/>
      <c r="H11" s="27"/>
      <c r="I11" s="31" t="s">
        <v>349</v>
      </c>
      <c r="J11" s="26">
        <v>2008</v>
      </c>
      <c r="K11" s="27"/>
      <c r="L11" s="23"/>
    </row>
    <row r="12" spans="1:12" ht="15">
      <c r="A12" s="36"/>
      <c r="B12" s="81" t="s">
        <v>308</v>
      </c>
      <c r="C12" s="82"/>
      <c r="D12" s="83"/>
      <c r="E12" s="84" t="s">
        <v>309</v>
      </c>
      <c r="F12" s="82"/>
      <c r="G12" s="82"/>
      <c r="H12" s="83"/>
      <c r="I12" s="84" t="s">
        <v>310</v>
      </c>
      <c r="J12" s="82"/>
      <c r="K12" s="83"/>
      <c r="L12" s="23"/>
    </row>
    <row r="13" spans="1:12" ht="15.75" thickBot="1">
      <c r="A13" s="34" t="s">
        <v>311</v>
      </c>
      <c r="B13" s="207" t="s">
        <v>76</v>
      </c>
      <c r="C13" s="209" t="s">
        <v>312</v>
      </c>
      <c r="D13" s="208" t="s">
        <v>313</v>
      </c>
      <c r="E13" s="206" t="s">
        <v>76</v>
      </c>
      <c r="F13" s="212" t="s">
        <v>312</v>
      </c>
      <c r="G13" s="204" t="s">
        <v>313</v>
      </c>
      <c r="H13" s="205"/>
      <c r="I13" s="207" t="s">
        <v>76</v>
      </c>
      <c r="J13" s="209" t="s">
        <v>312</v>
      </c>
      <c r="K13" s="208" t="s">
        <v>314</v>
      </c>
      <c r="L13" s="23"/>
    </row>
    <row r="14" spans="1:12" ht="15">
      <c r="A14" s="35"/>
      <c r="B14" s="56"/>
      <c r="C14" s="51" t="s">
        <v>349</v>
      </c>
      <c r="D14" s="43"/>
      <c r="E14" s="150"/>
      <c r="F14" s="133" t="s">
        <v>349</v>
      </c>
      <c r="G14" s="150"/>
      <c r="H14" s="79"/>
      <c r="I14" s="56"/>
      <c r="J14" s="51"/>
      <c r="K14" s="43"/>
      <c r="L14" s="23"/>
    </row>
    <row r="15" spans="1:12" ht="15">
      <c r="A15" s="36" t="s">
        <v>315</v>
      </c>
      <c r="B15" s="99">
        <v>41682</v>
      </c>
      <c r="C15" s="137">
        <v>38458</v>
      </c>
      <c r="D15" s="164">
        <v>4830160</v>
      </c>
      <c r="E15" s="202">
        <v>39873</v>
      </c>
      <c r="F15" s="213">
        <v>36926</v>
      </c>
      <c r="G15" s="211">
        <v>4987059</v>
      </c>
      <c r="H15" s="76"/>
      <c r="I15" s="99">
        <v>39383</v>
      </c>
      <c r="J15" s="137">
        <v>35007</v>
      </c>
      <c r="K15" s="164">
        <v>5151440</v>
      </c>
      <c r="L15" s="23"/>
    </row>
    <row r="16" spans="1:12" ht="15">
      <c r="A16" s="36" t="s">
        <v>175</v>
      </c>
      <c r="B16" s="47"/>
      <c r="C16" s="40"/>
      <c r="D16" s="50" t="s">
        <v>349</v>
      </c>
      <c r="E16" s="23">
        <v>22</v>
      </c>
      <c r="F16" s="127">
        <v>11</v>
      </c>
      <c r="G16" s="151">
        <v>17000</v>
      </c>
      <c r="H16" s="76"/>
      <c r="I16" s="47">
        <v>22</v>
      </c>
      <c r="J16" s="40">
        <v>11</v>
      </c>
      <c r="K16" s="113">
        <v>9100</v>
      </c>
      <c r="L16" s="23"/>
    </row>
    <row r="17" spans="1:12" ht="15">
      <c r="A17" s="36" t="s">
        <v>316</v>
      </c>
      <c r="B17" s="47">
        <v>270</v>
      </c>
      <c r="C17" s="40">
        <v>251</v>
      </c>
      <c r="D17" s="113">
        <v>88961</v>
      </c>
      <c r="E17" s="23">
        <v>263</v>
      </c>
      <c r="F17" s="127">
        <v>247</v>
      </c>
      <c r="G17" s="151">
        <v>117102</v>
      </c>
      <c r="H17" s="76" t="s">
        <v>317</v>
      </c>
      <c r="I17" s="47">
        <v>269</v>
      </c>
      <c r="J17" s="40">
        <v>253</v>
      </c>
      <c r="K17" s="113">
        <v>210003</v>
      </c>
      <c r="L17" s="23"/>
    </row>
    <row r="18" spans="1:12" ht="15">
      <c r="A18" s="36" t="s">
        <v>318</v>
      </c>
      <c r="B18" s="47" t="s">
        <v>349</v>
      </c>
      <c r="C18" s="40"/>
      <c r="D18" s="113">
        <v>11000</v>
      </c>
      <c r="E18" s="23" t="s">
        <v>349</v>
      </c>
      <c r="F18" s="127"/>
      <c r="G18" s="23" t="s">
        <v>349</v>
      </c>
      <c r="H18" s="76"/>
      <c r="I18" s="47" t="s">
        <v>349</v>
      </c>
      <c r="J18" s="40"/>
      <c r="K18" s="50" t="s">
        <v>349</v>
      </c>
      <c r="L18" s="23"/>
    </row>
    <row r="19" spans="1:12" ht="15">
      <c r="A19" s="36" t="s">
        <v>319</v>
      </c>
      <c r="B19" s="99">
        <v>2458</v>
      </c>
      <c r="C19" s="137">
        <v>2295</v>
      </c>
      <c r="D19" s="234">
        <v>0</v>
      </c>
      <c r="E19" s="202">
        <v>2058</v>
      </c>
      <c r="F19" s="213">
        <v>1914</v>
      </c>
      <c r="G19" s="235">
        <v>0</v>
      </c>
      <c r="H19" s="76"/>
      <c r="I19" s="99">
        <v>2075</v>
      </c>
      <c r="J19" s="137">
        <v>1930</v>
      </c>
      <c r="K19" s="234">
        <v>0</v>
      </c>
      <c r="L19" s="23"/>
    </row>
    <row r="20" spans="1:12" ht="15">
      <c r="A20" s="36"/>
      <c r="B20" s="47"/>
      <c r="C20" s="40"/>
      <c r="D20" s="50"/>
      <c r="E20" s="23"/>
      <c r="F20" s="127"/>
      <c r="G20" s="235"/>
      <c r="H20" s="76"/>
      <c r="I20" s="47"/>
      <c r="J20" s="40"/>
      <c r="K20" s="234"/>
      <c r="L20" s="23"/>
    </row>
    <row r="21" spans="1:12" ht="15">
      <c r="A21" s="36" t="s">
        <v>320</v>
      </c>
      <c r="B21" s="47">
        <v>731</v>
      </c>
      <c r="C21" s="40">
        <v>724</v>
      </c>
      <c r="D21" s="234">
        <v>0</v>
      </c>
      <c r="E21" s="23">
        <v>695</v>
      </c>
      <c r="F21" s="127">
        <v>695</v>
      </c>
      <c r="G21" s="235">
        <v>0</v>
      </c>
      <c r="H21" s="76"/>
      <c r="I21" s="47">
        <v>701</v>
      </c>
      <c r="J21" s="40">
        <v>701</v>
      </c>
      <c r="K21" s="234">
        <v>0</v>
      </c>
      <c r="L21" s="23"/>
    </row>
    <row r="22" spans="1:12" ht="15.75" thickBot="1">
      <c r="A22" s="34"/>
      <c r="B22" s="48"/>
      <c r="C22" s="41"/>
      <c r="D22" s="45"/>
      <c r="E22" s="77"/>
      <c r="F22" s="214"/>
      <c r="G22" s="33"/>
      <c r="H22" s="29"/>
      <c r="I22" s="48"/>
      <c r="J22" s="41"/>
      <c r="K22" s="45"/>
      <c r="L22" s="23"/>
    </row>
    <row r="23" spans="1:12" ht="15.75" thickBot="1">
      <c r="A23" s="37" t="s">
        <v>321</v>
      </c>
      <c r="B23" s="102">
        <v>45141</v>
      </c>
      <c r="C23" s="210">
        <v>41728</v>
      </c>
      <c r="D23" s="46">
        <v>4930121</v>
      </c>
      <c r="E23" s="203">
        <v>42911</v>
      </c>
      <c r="F23" s="215">
        <v>39793</v>
      </c>
      <c r="G23" s="203">
        <v>5121161</v>
      </c>
      <c r="H23" s="80"/>
      <c r="I23" s="102">
        <v>42450</v>
      </c>
      <c r="J23" s="210">
        <v>37902</v>
      </c>
      <c r="K23" s="46">
        <v>5370543</v>
      </c>
      <c r="L23" s="23"/>
    </row>
    <row r="24" spans="1:11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15">
      <c r="A25" t="s">
        <v>322</v>
      </c>
      <c r="I25" t="s">
        <v>349</v>
      </c>
      <c r="J25" t="s">
        <v>349</v>
      </c>
      <c r="K25" t="s">
        <v>349</v>
      </c>
    </row>
    <row r="26" ht="15">
      <c r="A26" t="s">
        <v>323</v>
      </c>
    </row>
    <row r="27" ht="15">
      <c r="A27" t="s">
        <v>349</v>
      </c>
    </row>
    <row r="28" ht="15">
      <c r="A28" t="s">
        <v>349</v>
      </c>
    </row>
  </sheetData>
  <printOptions/>
  <pageMargins left="0.75" right="0.75" top="1" bottom="1" header="0.5" footer="0.5"/>
  <pageSetup fitToHeight="1" fitToWidth="1" horizontalDpi="1200" verticalDpi="1200" orientation="landscape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3"/>
  <sheetViews>
    <sheetView tabSelected="1" workbookViewId="0" topLeftCell="A1">
      <selection activeCell="A1" sqref="A1"/>
    </sheetView>
  </sheetViews>
  <sheetFormatPr defaultColWidth="8.88671875" defaultRowHeight="15"/>
  <cols>
    <col min="1" max="1" width="3.21484375" style="0" customWidth="1"/>
    <col min="2" max="2" width="3.6640625" style="0" customWidth="1"/>
    <col min="3" max="3" width="24.99609375" style="0" customWidth="1"/>
    <col min="4" max="4" width="50.6640625" style="0" customWidth="1"/>
    <col min="7" max="7" width="10.99609375" style="0" customWidth="1"/>
    <col min="8" max="8" width="2.6640625" style="0" customWidth="1"/>
  </cols>
  <sheetData>
    <row r="2" ht="15">
      <c r="C2" t="s">
        <v>247</v>
      </c>
    </row>
    <row r="3" spans="1:3" ht="15">
      <c r="A3" t="s">
        <v>349</v>
      </c>
      <c r="C3" t="s">
        <v>248</v>
      </c>
    </row>
    <row r="4" ht="15">
      <c r="C4" t="s">
        <v>249</v>
      </c>
    </row>
    <row r="5" ht="15">
      <c r="C5" t="s">
        <v>250</v>
      </c>
    </row>
    <row r="6" ht="15">
      <c r="C6" t="s">
        <v>251</v>
      </c>
    </row>
    <row r="7" spans="3:7" ht="15.75" thickBot="1">
      <c r="C7" s="24"/>
      <c r="D7" s="24"/>
      <c r="E7" s="24"/>
      <c r="F7" s="24"/>
      <c r="G7" s="24"/>
    </row>
    <row r="8" spans="2:8" ht="15">
      <c r="B8" s="22"/>
      <c r="C8" s="73"/>
      <c r="D8" s="27"/>
      <c r="E8" s="220" t="s">
        <v>409</v>
      </c>
      <c r="F8" s="221" t="s">
        <v>252</v>
      </c>
      <c r="G8" s="55" t="s">
        <v>23</v>
      </c>
      <c r="H8" s="23"/>
    </row>
    <row r="9" spans="2:8" ht="15.75" thickBot="1">
      <c r="B9" s="22"/>
      <c r="C9" s="77" t="s">
        <v>176</v>
      </c>
      <c r="D9" s="29"/>
      <c r="E9" s="102">
        <v>39873</v>
      </c>
      <c r="F9" s="210">
        <v>36926</v>
      </c>
      <c r="G9" s="219">
        <v>4987059</v>
      </c>
      <c r="H9" s="23"/>
    </row>
    <row r="10" spans="2:8" ht="15">
      <c r="B10" s="22"/>
      <c r="C10" s="78" t="s">
        <v>253</v>
      </c>
      <c r="D10" s="79" t="s">
        <v>177</v>
      </c>
      <c r="E10" s="228" t="s">
        <v>9</v>
      </c>
      <c r="F10" s="173" t="s">
        <v>9</v>
      </c>
      <c r="G10" s="218">
        <v>-50322</v>
      </c>
      <c r="H10" s="23"/>
    </row>
    <row r="11" spans="2:8" ht="15">
      <c r="B11" s="22"/>
      <c r="C11" s="74" t="s">
        <v>254</v>
      </c>
      <c r="D11" s="76"/>
      <c r="E11" s="47"/>
      <c r="F11" s="40"/>
      <c r="G11" s="50"/>
      <c r="H11" s="23"/>
    </row>
    <row r="12" spans="2:8" ht="15">
      <c r="B12" s="22"/>
      <c r="C12" s="74" t="s">
        <v>255</v>
      </c>
      <c r="D12" s="76"/>
      <c r="E12" s="47"/>
      <c r="F12" s="40"/>
      <c r="G12" s="50"/>
      <c r="H12" s="23"/>
    </row>
    <row r="13" spans="2:8" ht="15">
      <c r="B13" s="22"/>
      <c r="C13" s="216" t="s">
        <v>256</v>
      </c>
      <c r="D13" s="76"/>
      <c r="E13" s="226" t="s">
        <v>400</v>
      </c>
      <c r="F13" s="147" t="s">
        <v>400</v>
      </c>
      <c r="G13" s="44">
        <v>59087</v>
      </c>
      <c r="H13" s="23"/>
    </row>
    <row r="14" spans="2:8" ht="15">
      <c r="B14" s="22"/>
      <c r="C14" s="216" t="s">
        <v>257</v>
      </c>
      <c r="D14" s="76"/>
      <c r="E14" s="226" t="s">
        <v>400</v>
      </c>
      <c r="F14" s="147" t="s">
        <v>400</v>
      </c>
      <c r="G14" s="44">
        <v>21814</v>
      </c>
      <c r="H14" s="23"/>
    </row>
    <row r="15" spans="2:8" ht="15">
      <c r="B15" s="22"/>
      <c r="C15" s="74" t="s">
        <v>258</v>
      </c>
      <c r="D15" s="76"/>
      <c r="E15" s="226" t="s">
        <v>400</v>
      </c>
      <c r="F15" s="147" t="s">
        <v>400</v>
      </c>
      <c r="G15" s="44">
        <v>22016</v>
      </c>
      <c r="H15" s="23"/>
    </row>
    <row r="16" spans="2:8" ht="15">
      <c r="B16" s="22"/>
      <c r="C16" s="74" t="s">
        <v>259</v>
      </c>
      <c r="D16" s="76"/>
      <c r="E16" s="226" t="s">
        <v>400</v>
      </c>
      <c r="F16" s="147" t="s">
        <v>400</v>
      </c>
      <c r="G16" s="44">
        <v>13233</v>
      </c>
      <c r="H16" s="23"/>
    </row>
    <row r="17" spans="2:8" ht="15">
      <c r="B17" s="22"/>
      <c r="C17" s="74" t="s">
        <v>260</v>
      </c>
      <c r="D17" s="76"/>
      <c r="E17" s="226" t="s">
        <v>400</v>
      </c>
      <c r="F17" s="147" t="s">
        <v>400</v>
      </c>
      <c r="G17" s="44">
        <v>10178</v>
      </c>
      <c r="H17" s="23"/>
    </row>
    <row r="18" spans="2:8" ht="15">
      <c r="B18" s="22"/>
      <c r="C18" s="74" t="s">
        <v>261</v>
      </c>
      <c r="D18" s="76"/>
      <c r="E18" s="226" t="s">
        <v>400</v>
      </c>
      <c r="F18" s="147" t="s">
        <v>400</v>
      </c>
      <c r="G18" s="44">
        <v>2107</v>
      </c>
      <c r="H18" s="23"/>
    </row>
    <row r="19" spans="2:8" ht="15">
      <c r="B19" s="22"/>
      <c r="C19" s="74" t="s">
        <v>262</v>
      </c>
      <c r="D19" s="76"/>
      <c r="E19" s="226" t="s">
        <v>400</v>
      </c>
      <c r="F19" s="147" t="s">
        <v>400</v>
      </c>
      <c r="G19" s="50">
        <v>970</v>
      </c>
      <c r="H19" s="23"/>
    </row>
    <row r="20" spans="2:8" ht="15">
      <c r="B20" s="22"/>
      <c r="C20" s="74" t="s">
        <v>263</v>
      </c>
      <c r="D20" s="76"/>
      <c r="E20" s="226" t="s">
        <v>400</v>
      </c>
      <c r="F20" s="147" t="s">
        <v>400</v>
      </c>
      <c r="G20" s="50">
        <v>17</v>
      </c>
      <c r="H20" s="23"/>
    </row>
    <row r="21" spans="2:8" ht="15">
      <c r="B21" s="22"/>
      <c r="C21" s="74" t="s">
        <v>264</v>
      </c>
      <c r="D21" s="76"/>
      <c r="E21" s="226" t="s">
        <v>400</v>
      </c>
      <c r="F21" s="147" t="s">
        <v>400</v>
      </c>
      <c r="G21" s="50">
        <v>7</v>
      </c>
      <c r="H21" s="23"/>
    </row>
    <row r="22" spans="2:8" ht="15">
      <c r="B22" s="22"/>
      <c r="C22" s="216" t="s">
        <v>265</v>
      </c>
      <c r="D22" s="76"/>
      <c r="E22" s="229" t="s">
        <v>400</v>
      </c>
      <c r="F22" s="230" t="s">
        <v>400</v>
      </c>
      <c r="G22" s="231">
        <v>26279</v>
      </c>
      <c r="H22" s="23"/>
    </row>
    <row r="23" spans="2:8" ht="15">
      <c r="B23" s="22"/>
      <c r="C23" s="74" t="s">
        <v>266</v>
      </c>
      <c r="D23" s="76"/>
      <c r="E23" s="228" t="s">
        <v>400</v>
      </c>
      <c r="F23" s="173" t="s">
        <v>400</v>
      </c>
      <c r="G23" s="87">
        <v>155708</v>
      </c>
      <c r="H23" s="23"/>
    </row>
    <row r="24" spans="2:8" ht="15">
      <c r="B24" s="22"/>
      <c r="C24" s="74" t="s">
        <v>267</v>
      </c>
      <c r="D24" s="76"/>
      <c r="E24" s="47"/>
      <c r="F24" s="40" t="s">
        <v>349</v>
      </c>
      <c r="G24" s="50"/>
      <c r="H24" s="23"/>
    </row>
    <row r="25" spans="2:8" ht="15">
      <c r="B25" s="22"/>
      <c r="C25" s="74" t="s">
        <v>268</v>
      </c>
      <c r="D25" s="76"/>
      <c r="E25" s="226" t="s">
        <v>400</v>
      </c>
      <c r="F25" s="40">
        <v>10</v>
      </c>
      <c r="G25" s="50">
        <v>664</v>
      </c>
      <c r="H25" s="23"/>
    </row>
    <row r="26" spans="2:8" ht="15">
      <c r="B26" s="22"/>
      <c r="C26" s="74" t="s">
        <v>269</v>
      </c>
      <c r="D26" s="76"/>
      <c r="E26" s="226" t="s">
        <v>400</v>
      </c>
      <c r="F26" s="40">
        <v>2</v>
      </c>
      <c r="G26" s="44">
        <v>5091</v>
      </c>
      <c r="H26" s="23"/>
    </row>
    <row r="27" spans="2:8" ht="15">
      <c r="B27" s="22"/>
      <c r="C27" s="74" t="s">
        <v>270</v>
      </c>
      <c r="D27" s="76"/>
      <c r="E27" s="229" t="s">
        <v>400</v>
      </c>
      <c r="F27" s="230" t="s">
        <v>400</v>
      </c>
      <c r="G27" s="231">
        <v>21240</v>
      </c>
      <c r="H27" s="23"/>
    </row>
    <row r="28" spans="2:8" ht="15">
      <c r="B28" s="22"/>
      <c r="C28" s="74" t="s">
        <v>271</v>
      </c>
      <c r="D28" s="76"/>
      <c r="E28" s="228" t="s">
        <v>143</v>
      </c>
      <c r="F28" s="51">
        <v>12</v>
      </c>
      <c r="G28" s="87">
        <v>26995</v>
      </c>
      <c r="H28" s="23"/>
    </row>
    <row r="29" spans="2:8" ht="15">
      <c r="B29" s="22"/>
      <c r="C29" s="74"/>
      <c r="D29" s="76"/>
      <c r="E29" s="47"/>
      <c r="F29" s="40"/>
      <c r="G29" s="50"/>
      <c r="H29" s="23"/>
    </row>
    <row r="30" spans="2:8" ht="15">
      <c r="B30" s="22"/>
      <c r="C30" s="74" t="s">
        <v>272</v>
      </c>
      <c r="D30" s="76"/>
      <c r="E30" s="217">
        <v>-900</v>
      </c>
      <c r="F30" s="142">
        <v>-2136</v>
      </c>
      <c r="G30" s="227" t="s">
        <v>293</v>
      </c>
      <c r="H30" s="23"/>
    </row>
    <row r="31" spans="2:8" ht="15">
      <c r="B31" s="22"/>
      <c r="C31" s="74"/>
      <c r="D31" s="76"/>
      <c r="E31" s="233"/>
      <c r="F31" s="143"/>
      <c r="G31" s="95"/>
      <c r="H31" s="23"/>
    </row>
    <row r="32" spans="2:8" ht="15">
      <c r="B32" s="22"/>
      <c r="C32" s="74" t="s">
        <v>273</v>
      </c>
      <c r="D32" s="76"/>
      <c r="E32" s="232">
        <v>-900</v>
      </c>
      <c r="F32" s="145">
        <v>-2124</v>
      </c>
      <c r="G32" s="87">
        <v>132381</v>
      </c>
      <c r="H32" s="23"/>
    </row>
    <row r="33" spans="2:8" ht="15.75" thickBot="1">
      <c r="B33" s="22"/>
      <c r="C33" s="77"/>
      <c r="D33" s="29"/>
      <c r="E33" s="48"/>
      <c r="F33" s="41"/>
      <c r="G33" s="45"/>
      <c r="H33" s="23"/>
    </row>
    <row r="34" spans="2:8" ht="15.75" thickBot="1">
      <c r="B34" s="22"/>
      <c r="C34" s="222" t="s">
        <v>274</v>
      </c>
      <c r="D34" s="223"/>
      <c r="E34" s="107">
        <v>38973</v>
      </c>
      <c r="F34" s="224">
        <v>34802</v>
      </c>
      <c r="G34" s="225">
        <v>5119440</v>
      </c>
      <c r="H34" s="23"/>
    </row>
    <row r="35" spans="2:8" ht="15">
      <c r="B35" s="22"/>
      <c r="C35" s="78" t="s">
        <v>349</v>
      </c>
      <c r="D35" s="79"/>
      <c r="E35" s="56"/>
      <c r="F35" s="51"/>
      <c r="G35" s="43"/>
      <c r="H35" s="23"/>
    </row>
    <row r="36" spans="2:8" ht="15">
      <c r="B36" s="22"/>
      <c r="C36" s="74" t="s">
        <v>275</v>
      </c>
      <c r="D36" s="76"/>
      <c r="E36" s="47" t="s">
        <v>349</v>
      </c>
      <c r="F36" s="40"/>
      <c r="G36" s="50"/>
      <c r="H36" s="23"/>
    </row>
    <row r="37" spans="2:8" ht="15">
      <c r="B37" s="22"/>
      <c r="C37" s="74" t="s">
        <v>276</v>
      </c>
      <c r="D37" s="76"/>
      <c r="E37" s="47">
        <v>354</v>
      </c>
      <c r="F37" s="40">
        <v>177</v>
      </c>
      <c r="G37" s="44">
        <v>27000</v>
      </c>
      <c r="H37" s="23"/>
    </row>
    <row r="38" spans="2:8" ht="15">
      <c r="B38" s="22"/>
      <c r="C38" s="74" t="s">
        <v>277</v>
      </c>
      <c r="D38" s="76"/>
      <c r="E38" s="93">
        <v>56</v>
      </c>
      <c r="F38" s="136">
        <v>28</v>
      </c>
      <c r="G38" s="231">
        <v>5000</v>
      </c>
      <c r="H38" s="23"/>
    </row>
    <row r="39" spans="2:8" ht="15">
      <c r="B39" s="22"/>
      <c r="C39" s="74" t="s">
        <v>278</v>
      </c>
      <c r="D39" s="76"/>
      <c r="E39" s="56">
        <v>410</v>
      </c>
      <c r="F39" s="51">
        <v>205</v>
      </c>
      <c r="G39" s="87">
        <v>32000</v>
      </c>
      <c r="H39" s="23"/>
    </row>
    <row r="40" spans="2:8" ht="15.75" thickBot="1">
      <c r="B40" s="22"/>
      <c r="C40" s="77"/>
      <c r="D40" s="29"/>
      <c r="E40" s="48"/>
      <c r="F40" s="41"/>
      <c r="G40" s="45"/>
      <c r="H40" s="23"/>
    </row>
    <row r="41" spans="2:8" ht="15.75" thickBot="1">
      <c r="B41" s="22"/>
      <c r="C41" s="101" t="s">
        <v>279</v>
      </c>
      <c r="D41" s="80"/>
      <c r="E41" s="102">
        <v>39383</v>
      </c>
      <c r="F41" s="210">
        <v>35007</v>
      </c>
      <c r="G41" s="46">
        <v>5151440</v>
      </c>
      <c r="H41" s="23"/>
    </row>
    <row r="42" spans="3:7" ht="15">
      <c r="C42" s="25"/>
      <c r="D42" s="25"/>
      <c r="E42" s="25"/>
      <c r="F42" s="25"/>
      <c r="G42" s="25"/>
    </row>
    <row r="43" ht="15">
      <c r="C43" t="s">
        <v>280</v>
      </c>
    </row>
  </sheetData>
  <printOptions/>
  <pageMargins left="1.77" right="0.75" top="1" bottom="1" header="0.5" footer="0.5"/>
  <pageSetup fitToHeight="1" fitToWidth="1" horizontalDpi="1200" verticalDpi="12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Q28"/>
  <sheetViews>
    <sheetView view="pageBreakPreview" zoomScale="60" workbookViewId="0" topLeftCell="A2">
      <selection activeCell="C16" sqref="C16"/>
    </sheetView>
  </sheetViews>
  <sheetFormatPr defaultColWidth="8.88671875" defaultRowHeight="15"/>
  <cols>
    <col min="1" max="1" width="3.10546875" style="0" customWidth="1"/>
    <col min="2" max="2" width="5.10546875" style="0" customWidth="1"/>
    <col min="3" max="3" width="30.88671875" style="0" customWidth="1"/>
    <col min="4" max="4" width="28.99609375" style="0" customWidth="1"/>
    <col min="5" max="5" width="7.21484375" style="0" customWidth="1"/>
    <col min="6" max="6" width="7.88671875" style="0" customWidth="1"/>
    <col min="7" max="7" width="4.88671875" style="0" customWidth="1"/>
    <col min="8" max="8" width="7.88671875" style="0" customWidth="1"/>
    <col min="9" max="9" width="7.5546875" style="0" customWidth="1"/>
    <col min="10" max="10" width="8.10546875" style="0" customWidth="1"/>
    <col min="11" max="11" width="6.6640625" style="0" customWidth="1"/>
    <col min="12" max="12" width="8.5546875" style="0" customWidth="1"/>
    <col min="13" max="13" width="7.99609375" style="0" customWidth="1"/>
    <col min="14" max="14" width="6.99609375" style="0" customWidth="1"/>
    <col min="15" max="15" width="6.21484375" style="0" customWidth="1"/>
    <col min="16" max="16" width="9.3359375" style="0" customWidth="1"/>
    <col min="17" max="17" width="3.4453125" style="0" customWidth="1"/>
  </cols>
  <sheetData>
    <row r="5" ht="15">
      <c r="C5" t="s">
        <v>10</v>
      </c>
    </row>
    <row r="9" ht="15">
      <c r="D9" t="s">
        <v>11</v>
      </c>
    </row>
    <row r="10" ht="15">
      <c r="D10" t="s">
        <v>12</v>
      </c>
    </row>
    <row r="11" ht="15">
      <c r="D11" t="s">
        <v>13</v>
      </c>
    </row>
    <row r="12" ht="15">
      <c r="D12" t="s">
        <v>14</v>
      </c>
    </row>
    <row r="13" spans="3:16" ht="15.75" thickBot="1">
      <c r="C13" s="24" t="s">
        <v>349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2:17" ht="15">
      <c r="B14" s="22"/>
      <c r="C14" s="32" t="s">
        <v>349</v>
      </c>
      <c r="D14" s="32" t="s">
        <v>15</v>
      </c>
      <c r="E14" s="31" t="s">
        <v>349</v>
      </c>
      <c r="F14" s="26"/>
      <c r="G14" s="26"/>
      <c r="H14" s="27"/>
      <c r="I14" s="31"/>
      <c r="J14" s="26"/>
      <c r="K14" s="26"/>
      <c r="L14" s="27" t="s">
        <v>349</v>
      </c>
      <c r="M14" s="31" t="s">
        <v>349</v>
      </c>
      <c r="N14" s="26"/>
      <c r="O14" s="26"/>
      <c r="P14" s="27"/>
      <c r="Q14" s="23"/>
    </row>
    <row r="15" spans="2:17" ht="15.75" thickBot="1">
      <c r="B15" s="22"/>
      <c r="C15" s="34" t="s">
        <v>16</v>
      </c>
      <c r="D15" s="34" t="s">
        <v>17</v>
      </c>
      <c r="E15" s="33" t="s">
        <v>18</v>
      </c>
      <c r="F15" s="28"/>
      <c r="G15" s="28"/>
      <c r="H15" s="29"/>
      <c r="I15" s="33" t="s">
        <v>19</v>
      </c>
      <c r="J15" s="28"/>
      <c r="K15" s="28"/>
      <c r="L15" s="29"/>
      <c r="M15" s="33" t="s">
        <v>20</v>
      </c>
      <c r="N15" s="28"/>
      <c r="O15" s="28"/>
      <c r="P15" s="29"/>
      <c r="Q15" s="23"/>
    </row>
    <row r="16" spans="2:17" ht="15">
      <c r="B16" s="22"/>
      <c r="C16" s="35" t="s">
        <v>349</v>
      </c>
      <c r="D16" s="35"/>
      <c r="E16" s="58" t="s">
        <v>412</v>
      </c>
      <c r="F16" s="54" t="s">
        <v>21</v>
      </c>
      <c r="G16" s="54" t="s">
        <v>22</v>
      </c>
      <c r="H16" s="55" t="s">
        <v>23</v>
      </c>
      <c r="I16" s="57" t="s">
        <v>412</v>
      </c>
      <c r="J16" s="54" t="s">
        <v>21</v>
      </c>
      <c r="K16" s="54" t="s">
        <v>22</v>
      </c>
      <c r="L16" s="55" t="s">
        <v>23</v>
      </c>
      <c r="M16" s="57" t="s">
        <v>412</v>
      </c>
      <c r="N16" s="54" t="s">
        <v>21</v>
      </c>
      <c r="O16" s="54" t="s">
        <v>22</v>
      </c>
      <c r="P16" s="55" t="s">
        <v>23</v>
      </c>
      <c r="Q16" s="23"/>
    </row>
    <row r="17" spans="2:17" ht="15">
      <c r="B17" s="22"/>
      <c r="C17" s="36" t="s">
        <v>24</v>
      </c>
      <c r="D17" s="36" t="s">
        <v>25</v>
      </c>
      <c r="E17" s="59">
        <v>131</v>
      </c>
      <c r="F17" s="51">
        <v>0</v>
      </c>
      <c r="G17" s="51">
        <v>66</v>
      </c>
      <c r="H17" s="52">
        <v>12910</v>
      </c>
      <c r="I17" s="56">
        <v>223</v>
      </c>
      <c r="J17" s="51">
        <v>182</v>
      </c>
      <c r="K17" s="51">
        <v>111</v>
      </c>
      <c r="L17" s="52">
        <v>14090</v>
      </c>
      <c r="M17" s="56">
        <v>354</v>
      </c>
      <c r="N17" s="51">
        <v>182</v>
      </c>
      <c r="O17" s="51">
        <v>177</v>
      </c>
      <c r="P17" s="52">
        <v>27000</v>
      </c>
      <c r="Q17" s="23"/>
    </row>
    <row r="18" spans="2:17" ht="15">
      <c r="B18" s="22"/>
      <c r="C18" s="36" t="s">
        <v>26</v>
      </c>
      <c r="D18" s="36" t="s">
        <v>27</v>
      </c>
      <c r="E18" s="60">
        <v>56</v>
      </c>
      <c r="F18" s="40">
        <v>0</v>
      </c>
      <c r="G18" s="40">
        <v>28</v>
      </c>
      <c r="H18" s="44">
        <v>5000</v>
      </c>
      <c r="I18" s="47">
        <v>0</v>
      </c>
      <c r="J18" s="40">
        <v>0</v>
      </c>
      <c r="K18" s="40">
        <v>0</v>
      </c>
      <c r="L18" s="50">
        <v>0</v>
      </c>
      <c r="M18" s="47">
        <v>56</v>
      </c>
      <c r="N18" s="40">
        <v>0</v>
      </c>
      <c r="O18" s="40">
        <v>28</v>
      </c>
      <c r="P18" s="44">
        <v>5000</v>
      </c>
      <c r="Q18" s="23"/>
    </row>
    <row r="19" spans="2:17" ht="15.75" thickBot="1">
      <c r="B19" s="22"/>
      <c r="C19" s="34"/>
      <c r="D19" s="34"/>
      <c r="E19" s="61"/>
      <c r="F19" s="41"/>
      <c r="G19" s="41"/>
      <c r="H19" s="45"/>
      <c r="I19" s="48"/>
      <c r="J19" s="41"/>
      <c r="K19" s="41"/>
      <c r="L19" s="45"/>
      <c r="M19" s="48"/>
      <c r="N19" s="41"/>
      <c r="O19" s="41"/>
      <c r="P19" s="45"/>
      <c r="Q19" s="23"/>
    </row>
    <row r="20" spans="2:17" ht="15.75" thickBot="1">
      <c r="B20" s="22"/>
      <c r="C20" s="37" t="s">
        <v>28</v>
      </c>
      <c r="D20" s="37"/>
      <c r="E20" s="62">
        <v>187</v>
      </c>
      <c r="F20" s="42">
        <v>0</v>
      </c>
      <c r="G20" s="42">
        <v>94</v>
      </c>
      <c r="H20" s="46">
        <v>17910</v>
      </c>
      <c r="I20" s="49">
        <v>223</v>
      </c>
      <c r="J20" s="42">
        <v>182</v>
      </c>
      <c r="K20" s="42">
        <v>111</v>
      </c>
      <c r="L20" s="46">
        <v>14090</v>
      </c>
      <c r="M20" s="49">
        <v>410</v>
      </c>
      <c r="N20" s="42">
        <v>182</v>
      </c>
      <c r="O20" s="42">
        <v>205</v>
      </c>
      <c r="P20" s="46">
        <v>32000</v>
      </c>
      <c r="Q20" s="23"/>
    </row>
    <row r="21" spans="3:16" ht="15.75" thickBot="1"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2:17" ht="15">
      <c r="B22" s="22"/>
      <c r="C22" s="32" t="s">
        <v>29</v>
      </c>
      <c r="D22" s="32" t="s">
        <v>15</v>
      </c>
      <c r="E22" s="64" t="s">
        <v>18</v>
      </c>
      <c r="F22" s="65"/>
      <c r="G22" s="65"/>
      <c r="H22" s="66"/>
      <c r="I22" s="67" t="s">
        <v>19</v>
      </c>
      <c r="J22" s="65"/>
      <c r="K22" s="65"/>
      <c r="L22" s="66"/>
      <c r="M22" s="64" t="s">
        <v>30</v>
      </c>
      <c r="N22" s="65"/>
      <c r="O22" s="53"/>
      <c r="P22" s="55"/>
      <c r="Q22" s="23"/>
    </row>
    <row r="23" spans="2:17" ht="15.75" thickBot="1">
      <c r="B23" s="22"/>
      <c r="C23" s="34" t="s">
        <v>31</v>
      </c>
      <c r="D23" s="34" t="s">
        <v>17</v>
      </c>
      <c r="E23" s="69" t="s">
        <v>412</v>
      </c>
      <c r="F23" s="70" t="s">
        <v>21</v>
      </c>
      <c r="G23" s="68" t="s">
        <v>22</v>
      </c>
      <c r="H23" s="63" t="s">
        <v>23</v>
      </c>
      <c r="I23" s="69" t="s">
        <v>412</v>
      </c>
      <c r="J23" s="68" t="s">
        <v>21</v>
      </c>
      <c r="K23" s="68" t="s">
        <v>22</v>
      </c>
      <c r="L23" s="63" t="s">
        <v>23</v>
      </c>
      <c r="M23" s="69" t="s">
        <v>412</v>
      </c>
      <c r="N23" s="68" t="s">
        <v>21</v>
      </c>
      <c r="O23" s="62" t="s">
        <v>22</v>
      </c>
      <c r="P23" s="63" t="s">
        <v>32</v>
      </c>
      <c r="Q23" s="23"/>
    </row>
    <row r="24" spans="2:17" ht="15">
      <c r="B24" s="22"/>
      <c r="C24" s="35" t="s">
        <v>349</v>
      </c>
      <c r="D24" s="35" t="s">
        <v>349</v>
      </c>
      <c r="E24" s="56" t="s">
        <v>349</v>
      </c>
      <c r="F24" s="51" t="s">
        <v>349</v>
      </c>
      <c r="G24" s="59" t="s">
        <v>349</v>
      </c>
      <c r="H24" s="43" t="s">
        <v>349</v>
      </c>
      <c r="I24" s="56" t="s">
        <v>349</v>
      </c>
      <c r="J24" s="59" t="s">
        <v>349</v>
      </c>
      <c r="K24" s="59" t="s">
        <v>349</v>
      </c>
      <c r="L24" s="43" t="s">
        <v>349</v>
      </c>
      <c r="M24" s="56" t="s">
        <v>349</v>
      </c>
      <c r="N24" s="59" t="s">
        <v>349</v>
      </c>
      <c r="O24" s="59" t="s">
        <v>349</v>
      </c>
      <c r="P24" s="43" t="s">
        <v>33</v>
      </c>
      <c r="Q24" s="23"/>
    </row>
    <row r="25" spans="2:17" ht="15">
      <c r="B25" s="22"/>
      <c r="C25" s="36" t="s">
        <v>349</v>
      </c>
      <c r="D25" s="36" t="s">
        <v>349</v>
      </c>
      <c r="E25" s="47">
        <v>0</v>
      </c>
      <c r="F25" s="40">
        <v>0</v>
      </c>
      <c r="G25" s="60">
        <v>0</v>
      </c>
      <c r="H25" s="50">
        <v>0</v>
      </c>
      <c r="I25" s="47">
        <v>0</v>
      </c>
      <c r="J25" s="60">
        <v>0</v>
      </c>
      <c r="K25" s="60">
        <v>0</v>
      </c>
      <c r="L25" s="50">
        <v>0</v>
      </c>
      <c r="M25" s="47">
        <v>0</v>
      </c>
      <c r="N25" s="60">
        <v>0</v>
      </c>
      <c r="O25" s="60">
        <v>0</v>
      </c>
      <c r="P25" s="50">
        <v>0</v>
      </c>
      <c r="Q25" s="23"/>
    </row>
    <row r="26" spans="2:17" ht="15.75" thickBot="1">
      <c r="B26" s="22"/>
      <c r="C26" s="34"/>
      <c r="D26" s="34" t="s">
        <v>349</v>
      </c>
      <c r="E26" s="48" t="s">
        <v>349</v>
      </c>
      <c r="F26" s="41" t="s">
        <v>349</v>
      </c>
      <c r="G26" s="61" t="s">
        <v>349</v>
      </c>
      <c r="H26" s="45" t="s">
        <v>349</v>
      </c>
      <c r="I26" s="48" t="s">
        <v>349</v>
      </c>
      <c r="J26" s="61" t="s">
        <v>349</v>
      </c>
      <c r="K26" s="61" t="s">
        <v>349</v>
      </c>
      <c r="L26" s="45" t="s">
        <v>349</v>
      </c>
      <c r="M26" s="48" t="s">
        <v>349</v>
      </c>
      <c r="N26" s="61" t="s">
        <v>349</v>
      </c>
      <c r="O26" s="61" t="s">
        <v>349</v>
      </c>
      <c r="P26" s="45" t="s">
        <v>33</v>
      </c>
      <c r="Q26" s="23"/>
    </row>
    <row r="27" spans="2:17" ht="15.75" thickBot="1">
      <c r="B27" s="22"/>
      <c r="C27" s="37" t="s">
        <v>34</v>
      </c>
      <c r="D27" s="37"/>
      <c r="E27" s="49">
        <v>0</v>
      </c>
      <c r="F27" s="38">
        <v>0</v>
      </c>
      <c r="G27" s="39">
        <v>0</v>
      </c>
      <c r="H27" s="63">
        <v>0</v>
      </c>
      <c r="I27" s="49">
        <v>0</v>
      </c>
      <c r="J27" s="62">
        <v>0</v>
      </c>
      <c r="K27" s="62">
        <v>0</v>
      </c>
      <c r="L27" s="63">
        <v>0</v>
      </c>
      <c r="M27" s="49">
        <v>0</v>
      </c>
      <c r="N27" s="62">
        <v>0</v>
      </c>
      <c r="O27" s="62">
        <v>0</v>
      </c>
      <c r="P27" s="63">
        <v>0</v>
      </c>
      <c r="Q27" s="23"/>
    </row>
    <row r="28" spans="3:16" ht="15"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</sheetData>
  <printOptions/>
  <pageMargins left="0.75" right="0.75" top="1" bottom="1" header="0.5" footer="0.5"/>
  <pageSetup fitToHeight="1" fitToWidth="1" horizontalDpi="1200" verticalDpi="12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P29"/>
  <sheetViews>
    <sheetView workbookViewId="0" topLeftCell="G12">
      <selection activeCell="P23" sqref="P23"/>
    </sheetView>
  </sheetViews>
  <sheetFormatPr defaultColWidth="8.88671875" defaultRowHeight="15"/>
  <cols>
    <col min="1" max="1" width="7.77734375" style="0" customWidth="1"/>
    <col min="3" max="3" width="23.77734375" style="0" customWidth="1"/>
    <col min="16" max="16" width="1.77734375" style="0" customWidth="1"/>
  </cols>
  <sheetData>
    <row r="6" ht="15">
      <c r="B6" t="s">
        <v>35</v>
      </c>
    </row>
    <row r="9" ht="15">
      <c r="F9" t="s">
        <v>36</v>
      </c>
    </row>
    <row r="10" ht="15">
      <c r="F10" t="s">
        <v>37</v>
      </c>
    </row>
    <row r="11" ht="15">
      <c r="F11" t="s">
        <v>38</v>
      </c>
    </row>
    <row r="12" ht="15">
      <c r="E12" t="s">
        <v>349</v>
      </c>
    </row>
    <row r="13" spans="2:15" ht="15.75" thickBot="1">
      <c r="B13" s="24" t="s">
        <v>349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6" ht="15">
      <c r="A14" s="22"/>
      <c r="B14" s="73" t="s">
        <v>39</v>
      </c>
      <c r="C14" s="27"/>
      <c r="D14" s="31"/>
      <c r="E14" s="27"/>
      <c r="F14" s="26" t="s">
        <v>349</v>
      </c>
      <c r="G14" s="27"/>
      <c r="H14" s="26"/>
      <c r="I14" s="27"/>
      <c r="J14" s="31"/>
      <c r="K14" s="26"/>
      <c r="L14" s="26"/>
      <c r="M14" s="27"/>
      <c r="N14" s="31"/>
      <c r="O14" s="27"/>
      <c r="P14" s="23"/>
    </row>
    <row r="15" spans="1:16" ht="15">
      <c r="A15" s="22"/>
      <c r="B15" s="74" t="s">
        <v>40</v>
      </c>
      <c r="C15" s="76"/>
      <c r="D15" s="23">
        <v>2006</v>
      </c>
      <c r="E15" s="76" t="s">
        <v>41</v>
      </c>
      <c r="F15" s="75" t="s">
        <v>349</v>
      </c>
      <c r="G15" s="76"/>
      <c r="H15" s="75">
        <v>2008</v>
      </c>
      <c r="I15" s="76"/>
      <c r="J15" s="81" t="s">
        <v>349</v>
      </c>
      <c r="K15" s="82">
        <v>2008</v>
      </c>
      <c r="L15" s="82"/>
      <c r="M15" s="83"/>
      <c r="N15" s="23">
        <v>2008</v>
      </c>
      <c r="O15" s="76"/>
      <c r="P15" s="23"/>
    </row>
    <row r="16" spans="1:16" ht="15.75" thickBot="1">
      <c r="A16" s="22"/>
      <c r="B16" s="77" t="s">
        <v>42</v>
      </c>
      <c r="C16" s="29"/>
      <c r="D16" s="33" t="s">
        <v>43</v>
      </c>
      <c r="E16" s="29"/>
      <c r="F16" s="28" t="s">
        <v>207</v>
      </c>
      <c r="G16" s="29"/>
      <c r="H16" s="28" t="s">
        <v>44</v>
      </c>
      <c r="I16" s="29"/>
      <c r="J16" s="38" t="s">
        <v>206</v>
      </c>
      <c r="K16" s="80"/>
      <c r="L16" s="38" t="s">
        <v>45</v>
      </c>
      <c r="M16" s="80"/>
      <c r="N16" s="33" t="s">
        <v>46</v>
      </c>
      <c r="O16" s="29"/>
      <c r="P16" s="23"/>
    </row>
    <row r="17" spans="1:16" ht="15">
      <c r="A17" s="22"/>
      <c r="B17" s="78" t="s">
        <v>349</v>
      </c>
      <c r="C17" s="79"/>
      <c r="D17" s="92" t="s">
        <v>47</v>
      </c>
      <c r="E17" s="43" t="s">
        <v>349</v>
      </c>
      <c r="F17" s="92" t="s">
        <v>47</v>
      </c>
      <c r="G17" s="43" t="s">
        <v>349</v>
      </c>
      <c r="H17" s="92" t="s">
        <v>47</v>
      </c>
      <c r="I17" s="43" t="s">
        <v>349</v>
      </c>
      <c r="J17" s="92" t="s">
        <v>47</v>
      </c>
      <c r="K17" s="43" t="s">
        <v>349</v>
      </c>
      <c r="L17" s="92" t="s">
        <v>47</v>
      </c>
      <c r="M17" s="43" t="s">
        <v>349</v>
      </c>
      <c r="N17" s="88" t="s">
        <v>47</v>
      </c>
      <c r="O17" s="43" t="s">
        <v>349</v>
      </c>
      <c r="P17" s="23"/>
    </row>
    <row r="18" spans="1:16" ht="15">
      <c r="A18" s="22"/>
      <c r="B18" s="74"/>
      <c r="C18" s="76"/>
      <c r="D18" s="47" t="s">
        <v>48</v>
      </c>
      <c r="E18" s="50" t="s">
        <v>49</v>
      </c>
      <c r="F18" s="47" t="s">
        <v>48</v>
      </c>
      <c r="G18" s="50" t="s">
        <v>49</v>
      </c>
      <c r="H18" s="47" t="s">
        <v>48</v>
      </c>
      <c r="I18" s="50" t="s">
        <v>49</v>
      </c>
      <c r="J18" s="47" t="s">
        <v>48</v>
      </c>
      <c r="K18" s="50" t="s">
        <v>49</v>
      </c>
      <c r="L18" s="47" t="s">
        <v>48</v>
      </c>
      <c r="M18" s="50" t="s">
        <v>49</v>
      </c>
      <c r="N18" s="60" t="s">
        <v>48</v>
      </c>
      <c r="O18" s="50" t="s">
        <v>49</v>
      </c>
      <c r="P18" s="23"/>
    </row>
    <row r="19" spans="1:16" ht="15">
      <c r="A19" s="22"/>
      <c r="B19" s="74" t="s">
        <v>50</v>
      </c>
      <c r="C19" s="76"/>
      <c r="D19" s="93" t="s">
        <v>51</v>
      </c>
      <c r="E19" s="95" t="s">
        <v>23</v>
      </c>
      <c r="F19" s="93" t="s">
        <v>51</v>
      </c>
      <c r="G19" s="95" t="s">
        <v>23</v>
      </c>
      <c r="H19" s="93" t="s">
        <v>51</v>
      </c>
      <c r="I19" s="95" t="s">
        <v>23</v>
      </c>
      <c r="J19" s="93" t="s">
        <v>51</v>
      </c>
      <c r="K19" s="95" t="s">
        <v>23</v>
      </c>
      <c r="L19" s="93" t="s">
        <v>51</v>
      </c>
      <c r="M19" s="95" t="s">
        <v>23</v>
      </c>
      <c r="N19" s="89" t="s">
        <v>51</v>
      </c>
      <c r="O19" s="86" t="s">
        <v>23</v>
      </c>
      <c r="P19" s="23"/>
    </row>
    <row r="20" spans="1:16" ht="15">
      <c r="A20" s="22"/>
      <c r="B20" s="81" t="s">
        <v>52</v>
      </c>
      <c r="C20" s="83"/>
      <c r="D20" s="108" t="s">
        <v>22</v>
      </c>
      <c r="E20" s="109" t="s">
        <v>54</v>
      </c>
      <c r="F20" s="108" t="s">
        <v>22</v>
      </c>
      <c r="G20" s="109" t="s">
        <v>54</v>
      </c>
      <c r="H20" s="94" t="s">
        <v>53</v>
      </c>
      <c r="I20" s="96" t="s">
        <v>54</v>
      </c>
      <c r="J20" s="110" t="s">
        <v>22</v>
      </c>
      <c r="K20" s="109" t="s">
        <v>54</v>
      </c>
      <c r="L20" s="108" t="s">
        <v>22</v>
      </c>
      <c r="M20" s="111" t="s">
        <v>54</v>
      </c>
      <c r="N20" s="112" t="s">
        <v>22</v>
      </c>
      <c r="O20" s="111" t="s">
        <v>54</v>
      </c>
      <c r="P20" s="23"/>
    </row>
    <row r="21" spans="1:16" ht="15">
      <c r="A21" s="22"/>
      <c r="B21" s="78" t="s">
        <v>55</v>
      </c>
      <c r="C21" s="79"/>
      <c r="D21" s="98">
        <v>36108</v>
      </c>
      <c r="E21" s="87">
        <v>4570892</v>
      </c>
      <c r="F21" s="98">
        <v>34568</v>
      </c>
      <c r="G21" s="87">
        <v>4670360</v>
      </c>
      <c r="H21" s="98">
        <v>32444</v>
      </c>
      <c r="I21" s="87">
        <v>4845480</v>
      </c>
      <c r="J21" s="56">
        <v>167</v>
      </c>
      <c r="K21" s="87">
        <v>25226</v>
      </c>
      <c r="L21" s="56">
        <v>0</v>
      </c>
      <c r="M21" s="43">
        <v>0</v>
      </c>
      <c r="N21" s="90">
        <v>32611</v>
      </c>
      <c r="O21" s="87">
        <v>4870706</v>
      </c>
      <c r="P21" s="23"/>
    </row>
    <row r="22" spans="1:16" ht="15">
      <c r="A22" s="22"/>
      <c r="B22" s="74" t="s">
        <v>56</v>
      </c>
      <c r="C22" s="76"/>
      <c r="D22" s="99">
        <v>2486</v>
      </c>
      <c r="E22" s="44">
        <v>259268</v>
      </c>
      <c r="F22" s="99">
        <v>2494</v>
      </c>
      <c r="G22" s="44">
        <v>266377</v>
      </c>
      <c r="H22" s="99">
        <v>2494</v>
      </c>
      <c r="I22" s="44">
        <v>273960</v>
      </c>
      <c r="J22" s="47">
        <v>38</v>
      </c>
      <c r="K22" s="44">
        <v>6774</v>
      </c>
      <c r="L22" s="47">
        <v>0</v>
      </c>
      <c r="M22" s="50">
        <v>0</v>
      </c>
      <c r="N22" s="91">
        <v>2532</v>
      </c>
      <c r="O22" s="44">
        <v>280734</v>
      </c>
      <c r="P22" s="23"/>
    </row>
    <row r="23" spans="1:16" ht="15">
      <c r="A23" s="22"/>
      <c r="B23" s="74" t="s">
        <v>57</v>
      </c>
      <c r="C23" s="76"/>
      <c r="D23" s="47">
        <v>251</v>
      </c>
      <c r="E23" s="44">
        <v>99961</v>
      </c>
      <c r="F23" s="47">
        <v>247</v>
      </c>
      <c r="G23" s="44">
        <v>200006</v>
      </c>
      <c r="H23" s="47">
        <v>247</v>
      </c>
      <c r="I23" s="44">
        <v>104938</v>
      </c>
      <c r="J23" s="47">
        <v>6</v>
      </c>
      <c r="K23" s="44">
        <v>115000</v>
      </c>
      <c r="L23" s="47">
        <v>0</v>
      </c>
      <c r="M23" s="113">
        <v>-9935</v>
      </c>
      <c r="N23" s="60">
        <v>253</v>
      </c>
      <c r="O23" s="44">
        <v>210003</v>
      </c>
      <c r="P23" s="23"/>
    </row>
    <row r="24" spans="1:16" ht="15">
      <c r="A24" s="22"/>
      <c r="B24" s="74" t="s">
        <v>58</v>
      </c>
      <c r="C24" s="76"/>
      <c r="D24" s="47">
        <v>724</v>
      </c>
      <c r="E24" s="50">
        <v>0</v>
      </c>
      <c r="F24" s="47">
        <v>695</v>
      </c>
      <c r="G24" s="50">
        <v>0</v>
      </c>
      <c r="H24" s="47">
        <v>695</v>
      </c>
      <c r="I24" s="50">
        <v>0</v>
      </c>
      <c r="J24" s="47">
        <v>6</v>
      </c>
      <c r="K24" s="50">
        <v>0</v>
      </c>
      <c r="L24" s="47">
        <v>0</v>
      </c>
      <c r="M24" s="50">
        <v>0</v>
      </c>
      <c r="N24" s="60">
        <v>701</v>
      </c>
      <c r="O24" s="50">
        <v>0</v>
      </c>
      <c r="P24" s="23"/>
    </row>
    <row r="25" spans="1:16" ht="15.75" thickBot="1">
      <c r="A25" s="22"/>
      <c r="B25" s="77" t="s">
        <v>59</v>
      </c>
      <c r="C25" s="29"/>
      <c r="D25" s="100">
        <v>2295</v>
      </c>
      <c r="E25" s="45">
        <v>0</v>
      </c>
      <c r="F25" s="100">
        <v>1914</v>
      </c>
      <c r="G25" s="45">
        <v>0</v>
      </c>
      <c r="H25" s="100">
        <v>1914</v>
      </c>
      <c r="I25" s="45">
        <v>0</v>
      </c>
      <c r="J25" s="48">
        <v>16</v>
      </c>
      <c r="K25" s="105">
        <v>0</v>
      </c>
      <c r="L25" s="48">
        <v>0</v>
      </c>
      <c r="M25" s="45">
        <v>0</v>
      </c>
      <c r="N25" s="106">
        <v>1930</v>
      </c>
      <c r="O25" s="45">
        <v>0</v>
      </c>
      <c r="P25" s="23"/>
    </row>
    <row r="26" spans="1:16" ht="15.75" thickBot="1">
      <c r="A26" s="22"/>
      <c r="B26" s="101" t="s">
        <v>60</v>
      </c>
      <c r="C26" s="80"/>
      <c r="D26" s="102">
        <v>41864</v>
      </c>
      <c r="E26" s="46">
        <v>4930121</v>
      </c>
      <c r="F26" s="102">
        <v>39918</v>
      </c>
      <c r="G26" s="46">
        <v>5136743</v>
      </c>
      <c r="H26" s="103">
        <v>37794</v>
      </c>
      <c r="I26" s="104">
        <v>5224378</v>
      </c>
      <c r="J26" s="49">
        <v>233</v>
      </c>
      <c r="K26" s="46">
        <v>147000</v>
      </c>
      <c r="L26" s="49">
        <v>0</v>
      </c>
      <c r="M26" s="114">
        <v>-9935</v>
      </c>
      <c r="N26" s="107">
        <v>38027</v>
      </c>
      <c r="O26" s="46">
        <v>5361443</v>
      </c>
      <c r="P26" s="23"/>
    </row>
    <row r="27" spans="2:15" ht="1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ht="15">
      <c r="F28" t="s">
        <v>349</v>
      </c>
    </row>
    <row r="29" spans="4:5" ht="15">
      <c r="D29" t="s">
        <v>349</v>
      </c>
      <c r="E29" t="s">
        <v>349</v>
      </c>
    </row>
  </sheetData>
  <printOptions/>
  <pageMargins left="0.75" right="0.75" top="1" bottom="1" header="0.5" footer="0.5"/>
  <pageSetup fitToHeight="1" fitToWidth="1" horizontalDpi="1200" verticalDpi="1200" orientation="landscape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37"/>
  <sheetViews>
    <sheetView workbookViewId="0" topLeftCell="R1">
      <selection activeCell="AF7" sqref="AF7"/>
    </sheetView>
  </sheetViews>
  <sheetFormatPr defaultColWidth="8.88671875" defaultRowHeight="15"/>
  <cols>
    <col min="1" max="1" width="37.99609375" style="0" customWidth="1"/>
    <col min="2" max="2" width="0.78125" style="0" customWidth="1"/>
    <col min="3" max="3" width="7.21484375" style="0" customWidth="1"/>
    <col min="4" max="4" width="0.671875" style="0" customWidth="1"/>
    <col min="5" max="5" width="6.21484375" style="0" customWidth="1"/>
    <col min="6" max="6" width="0.78125" style="0" customWidth="1"/>
    <col min="7" max="7" width="10.6640625" style="0" customWidth="1"/>
    <col min="8" max="8" width="1.77734375" style="0" customWidth="1"/>
    <col min="9" max="9" width="5.77734375" style="0" customWidth="1"/>
    <col min="10" max="10" width="5.99609375" style="0" customWidth="1"/>
    <col min="12" max="12" width="1.66796875" style="0" customWidth="1"/>
    <col min="13" max="13" width="12.21484375" style="0" customWidth="1"/>
    <col min="14" max="14" width="1.77734375" style="0" customWidth="1"/>
    <col min="15" max="15" width="5.5546875" style="0" customWidth="1"/>
    <col min="16" max="16" width="0.671875" style="0" customWidth="1"/>
    <col min="17" max="17" width="5.77734375" style="0" customWidth="1"/>
    <col min="18" max="18" width="0.88671875" style="0" customWidth="1"/>
    <col min="20" max="20" width="0.78125" style="0" customWidth="1"/>
    <col min="21" max="21" width="5.88671875" style="0" customWidth="1"/>
    <col min="22" max="22" width="0.78125" style="0" customWidth="1"/>
    <col min="23" max="23" width="5.6640625" style="0" customWidth="1"/>
    <col min="24" max="24" width="0.671875" style="0" customWidth="1"/>
    <col min="26" max="26" width="1.1171875" style="0" customWidth="1"/>
    <col min="27" max="27" width="0.9921875" style="0" customWidth="1"/>
    <col min="28" max="28" width="7.10546875" style="0" customWidth="1"/>
    <col min="29" max="29" width="0.88671875" style="0" customWidth="1"/>
    <col min="30" max="30" width="7.3359375" style="0" customWidth="1"/>
    <col min="31" max="31" width="1.4375" style="0" customWidth="1"/>
    <col min="32" max="32" width="10.88671875" style="0" customWidth="1"/>
    <col min="33" max="33" width="2.21484375" style="0" customWidth="1"/>
  </cols>
  <sheetData>
    <row r="2" ht="15">
      <c r="J2" t="s">
        <v>349</v>
      </c>
    </row>
    <row r="5" spans="1:30" ht="15">
      <c r="A5" t="s">
        <v>61</v>
      </c>
      <c r="AD5" t="s">
        <v>349</v>
      </c>
    </row>
    <row r="7" ht="15">
      <c r="AE7" t="s">
        <v>349</v>
      </c>
    </row>
    <row r="8" ht="15">
      <c r="G8" t="s">
        <v>62</v>
      </c>
    </row>
    <row r="9" ht="15">
      <c r="G9" t="s">
        <v>63</v>
      </c>
    </row>
    <row r="10" spans="7:8" ht="15">
      <c r="G10" t="s">
        <v>349</v>
      </c>
      <c r="H10" t="s">
        <v>117</v>
      </c>
    </row>
    <row r="11" ht="15">
      <c r="G11" t="s">
        <v>64</v>
      </c>
    </row>
    <row r="13" spans="1:21" ht="15">
      <c r="A13" t="s">
        <v>349</v>
      </c>
      <c r="C13" t="s">
        <v>349</v>
      </c>
      <c r="K13" t="s">
        <v>349</v>
      </c>
      <c r="U13" t="s">
        <v>349</v>
      </c>
    </row>
    <row r="14" spans="3:28" ht="15">
      <c r="C14" t="s">
        <v>65</v>
      </c>
      <c r="K14" t="s">
        <v>349</v>
      </c>
      <c r="O14" t="s">
        <v>66</v>
      </c>
      <c r="U14" t="s">
        <v>67</v>
      </c>
      <c r="AB14" t="s">
        <v>349</v>
      </c>
    </row>
    <row r="15" spans="3:27" ht="15">
      <c r="C15" t="s">
        <v>68</v>
      </c>
      <c r="I15" t="s">
        <v>69</v>
      </c>
      <c r="M15" t="s">
        <v>70</v>
      </c>
      <c r="O15" t="s">
        <v>71</v>
      </c>
      <c r="Q15" t="s">
        <v>72</v>
      </c>
      <c r="U15" t="s">
        <v>349</v>
      </c>
      <c r="W15" t="s">
        <v>73</v>
      </c>
      <c r="AA15" t="s">
        <v>74</v>
      </c>
    </row>
    <row r="16" spans="1:32" ht="15">
      <c r="A16" t="s">
        <v>75</v>
      </c>
      <c r="B16" t="s">
        <v>349</v>
      </c>
      <c r="C16" s="118" t="s">
        <v>76</v>
      </c>
      <c r="D16" s="82"/>
      <c r="E16" s="118" t="s">
        <v>22</v>
      </c>
      <c r="F16" s="82"/>
      <c r="G16" s="118" t="s">
        <v>208</v>
      </c>
      <c r="H16" t="s">
        <v>349</v>
      </c>
      <c r="I16" s="118" t="s">
        <v>76</v>
      </c>
      <c r="J16" s="118" t="s">
        <v>22</v>
      </c>
      <c r="K16" s="118" t="s">
        <v>23</v>
      </c>
      <c r="M16" s="118" t="s">
        <v>23</v>
      </c>
      <c r="O16" s="118" t="s">
        <v>76</v>
      </c>
      <c r="P16" s="82" t="s">
        <v>349</v>
      </c>
      <c r="Q16" s="118" t="s">
        <v>22</v>
      </c>
      <c r="R16" s="82"/>
      <c r="S16" s="118" t="s">
        <v>23</v>
      </c>
      <c r="T16" t="s">
        <v>349</v>
      </c>
      <c r="U16" s="118" t="s">
        <v>76</v>
      </c>
      <c r="V16" s="82" t="s">
        <v>349</v>
      </c>
      <c r="W16" s="118" t="s">
        <v>22</v>
      </c>
      <c r="X16" s="82" t="s">
        <v>349</v>
      </c>
      <c r="Y16" s="118" t="s">
        <v>23</v>
      </c>
      <c r="AB16" s="118" t="s">
        <v>76</v>
      </c>
      <c r="AC16" s="82"/>
      <c r="AD16" s="118" t="s">
        <v>22</v>
      </c>
      <c r="AE16" s="82"/>
      <c r="AF16" s="118" t="s">
        <v>23</v>
      </c>
    </row>
    <row r="17" spans="1:32" ht="15">
      <c r="A17" t="s">
        <v>349</v>
      </c>
      <c r="B17" t="s">
        <v>349</v>
      </c>
      <c r="C17" s="25" t="s">
        <v>349</v>
      </c>
      <c r="D17" s="25"/>
      <c r="E17" s="25" t="s">
        <v>349</v>
      </c>
      <c r="F17" s="25"/>
      <c r="G17" s="25" t="s">
        <v>349</v>
      </c>
      <c r="I17" s="25" t="s">
        <v>349</v>
      </c>
      <c r="J17" s="25" t="s">
        <v>349</v>
      </c>
      <c r="K17" s="25"/>
      <c r="M17" s="25"/>
      <c r="O17" s="25"/>
      <c r="P17" s="25"/>
      <c r="Q17" s="25"/>
      <c r="R17" s="25"/>
      <c r="S17" s="25"/>
      <c r="U17" s="25"/>
      <c r="V17" s="25"/>
      <c r="W17" s="25"/>
      <c r="X17" s="25"/>
      <c r="Y17" s="25"/>
      <c r="AB17" s="25"/>
      <c r="AC17" s="25"/>
      <c r="AD17" s="25"/>
      <c r="AE17" s="25"/>
      <c r="AF17" s="25"/>
    </row>
    <row r="18" spans="1:32" ht="15">
      <c r="A18" t="s">
        <v>77</v>
      </c>
      <c r="B18" t="s">
        <v>349</v>
      </c>
      <c r="C18" s="71">
        <v>15321</v>
      </c>
      <c r="D18" t="s">
        <v>349</v>
      </c>
      <c r="E18" s="71">
        <v>13376</v>
      </c>
      <c r="G18" s="72">
        <v>1762523</v>
      </c>
      <c r="I18" s="115">
        <v>-229</v>
      </c>
      <c r="J18" s="115">
        <v>-229</v>
      </c>
      <c r="K18" s="115">
        <v>-22512</v>
      </c>
      <c r="L18" s="115"/>
      <c r="M18" s="72">
        <v>0</v>
      </c>
      <c r="O18">
        <v>0</v>
      </c>
      <c r="Q18">
        <v>0</v>
      </c>
      <c r="S18">
        <v>0</v>
      </c>
      <c r="U18">
        <v>0</v>
      </c>
      <c r="V18" t="s">
        <v>349</v>
      </c>
      <c r="W18">
        <v>0</v>
      </c>
      <c r="Y18">
        <v>0</v>
      </c>
      <c r="AB18" s="71">
        <v>15092</v>
      </c>
      <c r="AC18" t="s">
        <v>349</v>
      </c>
      <c r="AD18" s="71">
        <v>13147</v>
      </c>
      <c r="AF18" s="72">
        <v>1740011</v>
      </c>
    </row>
    <row r="19" spans="9:12" ht="15">
      <c r="I19" s="115"/>
      <c r="J19" s="115"/>
      <c r="K19" s="115"/>
      <c r="L19" s="115"/>
    </row>
    <row r="20" spans="1:32" ht="15">
      <c r="A20" t="s">
        <v>78</v>
      </c>
      <c r="B20" t="s">
        <v>349</v>
      </c>
      <c r="C20" s="71">
        <v>25290</v>
      </c>
      <c r="E20" s="71">
        <v>24013</v>
      </c>
      <c r="G20" s="71">
        <v>2256037</v>
      </c>
      <c r="I20" s="115">
        <v>-386</v>
      </c>
      <c r="J20" s="115">
        <v>-386</v>
      </c>
      <c r="K20" s="115">
        <v>-28814</v>
      </c>
      <c r="L20" s="115"/>
      <c r="M20">
        <v>0</v>
      </c>
      <c r="O20">
        <v>0</v>
      </c>
      <c r="Q20">
        <v>0</v>
      </c>
      <c r="R20" t="s">
        <v>349</v>
      </c>
      <c r="S20">
        <v>0</v>
      </c>
      <c r="U20">
        <v>0</v>
      </c>
      <c r="W20">
        <v>0</v>
      </c>
      <c r="Y20" s="72">
        <v>10000</v>
      </c>
      <c r="AB20" s="71">
        <v>24904</v>
      </c>
      <c r="AC20" t="s">
        <v>349</v>
      </c>
      <c r="AD20" s="71">
        <v>23627</v>
      </c>
      <c r="AF20" s="71">
        <v>2237223</v>
      </c>
    </row>
    <row r="21" spans="9:12" ht="15">
      <c r="I21" s="115"/>
      <c r="J21" s="115"/>
      <c r="K21" s="115"/>
      <c r="L21" s="115"/>
    </row>
    <row r="22" spans="1:32" ht="15">
      <c r="A22" t="s">
        <v>79</v>
      </c>
      <c r="B22" t="s">
        <v>349</v>
      </c>
      <c r="C22">
        <v>393</v>
      </c>
      <c r="E22">
        <v>391</v>
      </c>
      <c r="G22" s="71">
        <v>691867</v>
      </c>
      <c r="I22" s="115">
        <v>0</v>
      </c>
      <c r="J22" s="115">
        <v>0</v>
      </c>
      <c r="K22" s="115">
        <v>-8836</v>
      </c>
      <c r="L22" s="115"/>
      <c r="M22">
        <v>0</v>
      </c>
      <c r="O22">
        <v>0</v>
      </c>
      <c r="Q22">
        <v>0</v>
      </c>
      <c r="S22">
        <v>0</v>
      </c>
      <c r="U22">
        <v>0</v>
      </c>
      <c r="W22">
        <v>0</v>
      </c>
      <c r="Y22" s="71">
        <v>2140</v>
      </c>
      <c r="AB22">
        <v>393</v>
      </c>
      <c r="AC22" t="s">
        <v>349</v>
      </c>
      <c r="AD22">
        <v>391</v>
      </c>
      <c r="AF22" s="71">
        <v>685171</v>
      </c>
    </row>
    <row r="23" spans="9:12" ht="15">
      <c r="I23" s="115"/>
      <c r="J23" s="115"/>
      <c r="K23" s="115"/>
      <c r="L23" s="115"/>
    </row>
    <row r="24" spans="1:32" ht="15">
      <c r="A24" t="s">
        <v>80</v>
      </c>
      <c r="B24" t="s">
        <v>349</v>
      </c>
      <c r="C24" s="71">
        <v>1293</v>
      </c>
      <c r="E24" s="71">
        <v>1293</v>
      </c>
      <c r="G24" s="71">
        <v>182222</v>
      </c>
      <c r="I24" s="115">
        <v>0</v>
      </c>
      <c r="J24" s="115">
        <v>0</v>
      </c>
      <c r="K24" s="115">
        <v>-2327</v>
      </c>
      <c r="L24" s="115"/>
      <c r="M24">
        <v>0</v>
      </c>
      <c r="O24">
        <v>0</v>
      </c>
      <c r="Q24">
        <v>0</v>
      </c>
      <c r="R24" t="s">
        <v>349</v>
      </c>
      <c r="S24">
        <v>0</v>
      </c>
      <c r="U24">
        <v>0</v>
      </c>
      <c r="W24">
        <v>0</v>
      </c>
      <c r="Y24">
        <v>0</v>
      </c>
      <c r="AB24" s="71">
        <v>1293</v>
      </c>
      <c r="AC24" t="s">
        <v>349</v>
      </c>
      <c r="AD24" s="71">
        <v>1293</v>
      </c>
      <c r="AF24" s="71">
        <v>179895</v>
      </c>
    </row>
    <row r="25" spans="3:32" ht="15">
      <c r="C25" s="82"/>
      <c r="D25" s="82"/>
      <c r="E25" s="82"/>
      <c r="F25" s="82"/>
      <c r="G25" s="82"/>
      <c r="I25" s="117"/>
      <c r="J25" s="117"/>
      <c r="K25" s="117"/>
      <c r="L25" s="115"/>
      <c r="M25" s="82"/>
      <c r="O25" s="82"/>
      <c r="P25" s="82"/>
      <c r="Q25" s="82"/>
      <c r="R25" s="82"/>
      <c r="S25" s="82"/>
      <c r="U25" s="82"/>
      <c r="V25" s="82"/>
      <c r="W25" s="82"/>
      <c r="X25" s="82"/>
      <c r="Y25" s="82"/>
      <c r="AB25" s="82"/>
      <c r="AC25" s="82"/>
      <c r="AD25" s="82"/>
      <c r="AE25" s="82"/>
      <c r="AF25" s="82"/>
    </row>
    <row r="26" spans="1:32" ht="15">
      <c r="A26" t="s">
        <v>81</v>
      </c>
      <c r="B26" t="s">
        <v>349</v>
      </c>
      <c r="C26" s="85">
        <v>42297</v>
      </c>
      <c r="D26" s="25" t="s">
        <v>349</v>
      </c>
      <c r="E26" s="85">
        <v>39073</v>
      </c>
      <c r="F26" s="25"/>
      <c r="G26" s="85">
        <v>4892649</v>
      </c>
      <c r="I26" s="116">
        <v>-615</v>
      </c>
      <c r="J26" s="116">
        <v>-615</v>
      </c>
      <c r="K26" s="116">
        <v>-62489</v>
      </c>
      <c r="L26" s="115"/>
      <c r="M26" s="25">
        <v>0</v>
      </c>
      <c r="O26" s="25">
        <v>0</v>
      </c>
      <c r="P26" s="25" t="s">
        <v>349</v>
      </c>
      <c r="Q26" s="25">
        <v>0</v>
      </c>
      <c r="R26" s="25" t="s">
        <v>349</v>
      </c>
      <c r="S26" s="25">
        <v>0</v>
      </c>
      <c r="U26" s="25">
        <v>0</v>
      </c>
      <c r="V26" s="25"/>
      <c r="W26" s="25">
        <v>0</v>
      </c>
      <c r="X26" s="25"/>
      <c r="Y26" s="85">
        <v>12140</v>
      </c>
      <c r="AA26" t="s">
        <v>349</v>
      </c>
      <c r="AB26" s="85">
        <v>41682</v>
      </c>
      <c r="AC26" s="25"/>
      <c r="AD26" s="85">
        <v>38458</v>
      </c>
      <c r="AE26" s="25"/>
      <c r="AF26" s="85">
        <v>4842300</v>
      </c>
    </row>
    <row r="27" spans="9:12" ht="15">
      <c r="I27" s="115"/>
      <c r="J27" s="115"/>
      <c r="K27" s="115"/>
      <c r="L27" s="115"/>
    </row>
    <row r="28" spans="1:30" ht="15">
      <c r="A28" t="s">
        <v>82</v>
      </c>
      <c r="B28" t="s">
        <v>349</v>
      </c>
      <c r="E28">
        <v>136</v>
      </c>
      <c r="J28" t="s">
        <v>349</v>
      </c>
      <c r="AD28">
        <v>136</v>
      </c>
    </row>
    <row r="29" spans="3:32" ht="15">
      <c r="C29" s="82"/>
      <c r="D29" s="82"/>
      <c r="E29" s="82"/>
      <c r="F29" s="82"/>
      <c r="G29" s="82"/>
      <c r="AB29" s="82"/>
      <c r="AC29" s="82"/>
      <c r="AD29" s="82"/>
      <c r="AE29" s="82"/>
      <c r="AF29" s="82"/>
    </row>
    <row r="30" spans="1:32" ht="15">
      <c r="A30" t="s">
        <v>83</v>
      </c>
      <c r="B30" t="s">
        <v>349</v>
      </c>
      <c r="C30" s="25" t="s">
        <v>349</v>
      </c>
      <c r="D30" s="25"/>
      <c r="E30" s="85">
        <v>39209</v>
      </c>
      <c r="F30" s="25"/>
      <c r="G30" s="25" t="s">
        <v>349</v>
      </c>
      <c r="J30" t="s">
        <v>349</v>
      </c>
      <c r="K30" t="s">
        <v>349</v>
      </c>
      <c r="M30" t="s">
        <v>349</v>
      </c>
      <c r="O30" t="s">
        <v>349</v>
      </c>
      <c r="Q30" t="s">
        <v>349</v>
      </c>
      <c r="S30" t="s">
        <v>349</v>
      </c>
      <c r="U30" t="s">
        <v>349</v>
      </c>
      <c r="W30" t="s">
        <v>349</v>
      </c>
      <c r="Y30" t="s">
        <v>349</v>
      </c>
      <c r="AB30" s="25" t="s">
        <v>349</v>
      </c>
      <c r="AC30" s="25"/>
      <c r="AD30" s="85">
        <v>38594</v>
      </c>
      <c r="AE30" s="25"/>
      <c r="AF30" s="25" t="s">
        <v>349</v>
      </c>
    </row>
    <row r="33" ht="15">
      <c r="A33" t="s">
        <v>84</v>
      </c>
    </row>
    <row r="35" ht="15">
      <c r="A35" t="s">
        <v>85</v>
      </c>
    </row>
    <row r="37" ht="15">
      <c r="A37" t="s">
        <v>349</v>
      </c>
    </row>
  </sheetData>
  <printOptions/>
  <pageMargins left="0.75" right="0.75" top="1" bottom="1" header="0.5" footer="0.5"/>
  <pageSetup fitToHeight="1" fitToWidth="1" horizontalDpi="1200" verticalDpi="1200" orientation="landscape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workbookViewId="0" topLeftCell="H3">
      <selection activeCell="T12" sqref="T12"/>
    </sheetView>
  </sheetViews>
  <sheetFormatPr defaultColWidth="8.88671875" defaultRowHeight="15"/>
  <cols>
    <col min="1" max="1" width="34.10546875" style="0" customWidth="1"/>
    <col min="2" max="2" width="1.99609375" style="0" customWidth="1"/>
    <col min="3" max="3" width="6.21484375" style="0" customWidth="1"/>
    <col min="4" max="4" width="0.78125" style="0" customWidth="1"/>
    <col min="5" max="5" width="6.88671875" style="0" customWidth="1"/>
    <col min="6" max="6" width="0.78125" style="0" customWidth="1"/>
    <col min="7" max="7" width="10.88671875" style="0" customWidth="1"/>
    <col min="8" max="8" width="1.66796875" style="0" customWidth="1"/>
    <col min="9" max="9" width="5.21484375" style="0" customWidth="1"/>
    <col min="10" max="10" width="5.3359375" style="0" customWidth="1"/>
    <col min="11" max="11" width="8.5546875" style="0" customWidth="1"/>
    <col min="12" max="13" width="1.33203125" style="0" customWidth="1"/>
    <col min="14" max="14" width="4.88671875" style="0" customWidth="1"/>
    <col min="15" max="15" width="0.78125" style="0" customWidth="1"/>
    <col min="16" max="16" width="5.3359375" style="0" customWidth="1"/>
    <col min="17" max="17" width="0.88671875" style="0" customWidth="1"/>
    <col min="18" max="18" width="7.6640625" style="0" customWidth="1"/>
    <col min="19" max="19" width="0.9921875" style="0" customWidth="1"/>
    <col min="20" max="20" width="5.10546875" style="0" customWidth="1"/>
    <col min="21" max="21" width="0.55078125" style="0" customWidth="1"/>
    <col min="22" max="22" width="6.3359375" style="0" customWidth="1"/>
    <col min="23" max="23" width="0.671875" style="0" customWidth="1"/>
    <col min="25" max="25" width="0.88671875" style="0" customWidth="1"/>
    <col min="26" max="26" width="1.1171875" style="0" customWidth="1"/>
    <col min="27" max="27" width="6.21484375" style="0" customWidth="1"/>
    <col min="28" max="28" width="0.9921875" style="0" customWidth="1"/>
    <col min="29" max="29" width="7.6640625" style="0" customWidth="1"/>
    <col min="30" max="30" width="0.55078125" style="0" customWidth="1"/>
    <col min="31" max="31" width="10.99609375" style="0" customWidth="1"/>
    <col min="32" max="32" width="1.5625" style="0" customWidth="1"/>
  </cols>
  <sheetData>
    <row r="1" ht="15">
      <c r="J1" t="s">
        <v>349</v>
      </c>
    </row>
    <row r="4" spans="1:29" ht="15">
      <c r="A4" t="s">
        <v>86</v>
      </c>
      <c r="AC4" t="s">
        <v>349</v>
      </c>
    </row>
    <row r="6" ht="15">
      <c r="AD6" t="s">
        <v>349</v>
      </c>
    </row>
    <row r="7" ht="15">
      <c r="G7" t="s">
        <v>87</v>
      </c>
    </row>
    <row r="8" ht="15">
      <c r="G8" t="s">
        <v>63</v>
      </c>
    </row>
    <row r="9" spans="7:8" ht="15">
      <c r="G9" t="s">
        <v>349</v>
      </c>
      <c r="H9" t="s">
        <v>117</v>
      </c>
    </row>
    <row r="10" ht="15">
      <c r="G10" t="s">
        <v>64</v>
      </c>
    </row>
    <row r="12" spans="1:22" ht="15">
      <c r="A12" t="s">
        <v>349</v>
      </c>
      <c r="C12" t="s">
        <v>349</v>
      </c>
      <c r="K12" t="s">
        <v>349</v>
      </c>
      <c r="T12" t="s">
        <v>349</v>
      </c>
      <c r="V12" t="s">
        <v>88</v>
      </c>
    </row>
    <row r="13" spans="3:27" ht="15">
      <c r="C13" t="s">
        <v>349</v>
      </c>
      <c r="K13" t="s">
        <v>349</v>
      </c>
      <c r="N13" t="s">
        <v>209</v>
      </c>
      <c r="T13" t="s">
        <v>67</v>
      </c>
      <c r="V13" t="s">
        <v>89</v>
      </c>
      <c r="AA13" t="s">
        <v>349</v>
      </c>
    </row>
    <row r="14" spans="3:26" ht="15">
      <c r="C14" t="s">
        <v>90</v>
      </c>
      <c r="I14" t="s">
        <v>69</v>
      </c>
      <c r="N14" t="s">
        <v>71</v>
      </c>
      <c r="P14" t="s">
        <v>72</v>
      </c>
      <c r="T14" t="s">
        <v>349</v>
      </c>
      <c r="V14" t="s">
        <v>91</v>
      </c>
      <c r="Z14" t="s">
        <v>92</v>
      </c>
    </row>
    <row r="15" spans="1:31" ht="15">
      <c r="A15" t="s">
        <v>75</v>
      </c>
      <c r="B15" t="s">
        <v>349</v>
      </c>
      <c r="C15" s="118" t="s">
        <v>76</v>
      </c>
      <c r="D15" s="82"/>
      <c r="E15" s="118" t="s">
        <v>22</v>
      </c>
      <c r="F15" s="82"/>
      <c r="G15" s="118" t="s">
        <v>208</v>
      </c>
      <c r="H15" t="s">
        <v>349</v>
      </c>
      <c r="I15" s="118" t="s">
        <v>76</v>
      </c>
      <c r="J15" s="118" t="s">
        <v>22</v>
      </c>
      <c r="K15" s="118" t="s">
        <v>23</v>
      </c>
      <c r="N15" s="118" t="s">
        <v>76</v>
      </c>
      <c r="O15" s="82" t="s">
        <v>349</v>
      </c>
      <c r="P15" s="118" t="s">
        <v>22</v>
      </c>
      <c r="Q15" s="82"/>
      <c r="R15" s="118" t="s">
        <v>23</v>
      </c>
      <c r="S15" t="s">
        <v>349</v>
      </c>
      <c r="T15" s="118" t="s">
        <v>76</v>
      </c>
      <c r="U15" s="82" t="s">
        <v>349</v>
      </c>
      <c r="V15" s="118" t="s">
        <v>22</v>
      </c>
      <c r="W15" s="82" t="s">
        <v>349</v>
      </c>
      <c r="X15" s="118" t="s">
        <v>23</v>
      </c>
      <c r="AA15" s="118" t="s">
        <v>76</v>
      </c>
      <c r="AB15" s="82"/>
      <c r="AC15" s="118" t="s">
        <v>22</v>
      </c>
      <c r="AD15" s="82"/>
      <c r="AE15" s="118" t="s">
        <v>23</v>
      </c>
    </row>
    <row r="16" spans="1:31" ht="15">
      <c r="A16" t="s">
        <v>349</v>
      </c>
      <c r="B16" t="s">
        <v>349</v>
      </c>
      <c r="C16" s="25" t="s">
        <v>349</v>
      </c>
      <c r="D16" s="25"/>
      <c r="E16" s="25" t="s">
        <v>349</v>
      </c>
      <c r="F16" s="25"/>
      <c r="G16" s="25" t="s">
        <v>349</v>
      </c>
      <c r="I16" s="25" t="s">
        <v>349</v>
      </c>
      <c r="J16" s="25" t="s">
        <v>349</v>
      </c>
      <c r="K16" s="25"/>
      <c r="N16" s="25"/>
      <c r="O16" s="25"/>
      <c r="P16" s="25"/>
      <c r="Q16" s="25"/>
      <c r="R16" s="25"/>
      <c r="T16" s="25"/>
      <c r="U16" s="25"/>
      <c r="V16" s="25"/>
      <c r="W16" s="25"/>
      <c r="X16" s="25"/>
      <c r="AA16" s="25"/>
      <c r="AB16" s="25"/>
      <c r="AC16" s="25"/>
      <c r="AD16" s="25"/>
      <c r="AE16" s="25"/>
    </row>
    <row r="17" spans="1:31" ht="15">
      <c r="A17" t="s">
        <v>77</v>
      </c>
      <c r="B17" t="s">
        <v>349</v>
      </c>
      <c r="C17" s="71">
        <v>14615</v>
      </c>
      <c r="D17" t="s">
        <v>349</v>
      </c>
      <c r="E17" s="71">
        <v>12786</v>
      </c>
      <c r="G17" s="72">
        <v>1771327</v>
      </c>
      <c r="I17">
        <v>0</v>
      </c>
      <c r="J17">
        <v>0</v>
      </c>
      <c r="K17">
        <v>0</v>
      </c>
      <c r="N17">
        <v>0</v>
      </c>
      <c r="P17">
        <v>0</v>
      </c>
      <c r="R17">
        <v>0</v>
      </c>
      <c r="T17">
        <v>0</v>
      </c>
      <c r="U17" t="s">
        <v>349</v>
      </c>
      <c r="V17">
        <v>0</v>
      </c>
      <c r="X17">
        <v>0</v>
      </c>
      <c r="AA17" s="71">
        <v>14615</v>
      </c>
      <c r="AB17" t="s">
        <v>349</v>
      </c>
      <c r="AC17" s="71">
        <v>12786</v>
      </c>
      <c r="AE17" s="72">
        <v>1771327</v>
      </c>
    </row>
    <row r="19" spans="1:31" ht="15">
      <c r="A19" t="s">
        <v>78</v>
      </c>
      <c r="B19" t="s">
        <v>349</v>
      </c>
      <c r="C19" s="71">
        <v>24861</v>
      </c>
      <c r="E19" s="71">
        <v>23745</v>
      </c>
      <c r="G19" s="71">
        <v>2394009</v>
      </c>
      <c r="I19">
        <v>0</v>
      </c>
      <c r="J19">
        <v>0</v>
      </c>
      <c r="K19">
        <v>0</v>
      </c>
      <c r="N19">
        <v>0</v>
      </c>
      <c r="P19">
        <v>0</v>
      </c>
      <c r="Q19" t="s">
        <v>349</v>
      </c>
      <c r="R19">
        <v>0</v>
      </c>
      <c r="T19">
        <v>0</v>
      </c>
      <c r="V19">
        <v>0</v>
      </c>
      <c r="X19">
        <v>0</v>
      </c>
      <c r="AA19" s="71">
        <v>24861</v>
      </c>
      <c r="AB19" t="s">
        <v>349</v>
      </c>
      <c r="AC19" s="71">
        <v>23745</v>
      </c>
      <c r="AE19" s="71">
        <v>2394009</v>
      </c>
    </row>
    <row r="21" spans="1:31" ht="15">
      <c r="A21" t="s">
        <v>79</v>
      </c>
      <c r="B21" t="s">
        <v>349</v>
      </c>
      <c r="C21">
        <v>397</v>
      </c>
      <c r="E21">
        <v>395</v>
      </c>
      <c r="G21" s="71">
        <v>771401</v>
      </c>
      <c r="I21">
        <v>0</v>
      </c>
      <c r="J21">
        <v>0</v>
      </c>
      <c r="K21">
        <v>0</v>
      </c>
      <c r="N21">
        <v>0</v>
      </c>
      <c r="P21">
        <v>0</v>
      </c>
      <c r="R21">
        <v>0</v>
      </c>
      <c r="T21">
        <v>0</v>
      </c>
      <c r="V21">
        <v>0</v>
      </c>
      <c r="X21" s="72">
        <v>1144</v>
      </c>
      <c r="AA21">
        <v>397</v>
      </c>
      <c r="AB21" t="s">
        <v>349</v>
      </c>
      <c r="AC21">
        <v>395</v>
      </c>
      <c r="AE21" s="71">
        <v>772545</v>
      </c>
    </row>
    <row r="22" spans="3:31" ht="15">
      <c r="C22" s="82"/>
      <c r="D22" s="82"/>
      <c r="E22" s="82"/>
      <c r="F22" s="82"/>
      <c r="G22" s="82"/>
      <c r="I22" s="82"/>
      <c r="J22" s="82"/>
      <c r="K22" s="82"/>
      <c r="N22" s="82"/>
      <c r="O22" s="82"/>
      <c r="P22" s="82"/>
      <c r="Q22" s="82"/>
      <c r="R22" s="82"/>
      <c r="T22" s="82"/>
      <c r="U22" s="82"/>
      <c r="V22" s="82"/>
      <c r="W22" s="82"/>
      <c r="X22" s="82"/>
      <c r="AA22" s="82"/>
      <c r="AB22" s="82"/>
      <c r="AC22" s="82"/>
      <c r="AD22" s="82"/>
      <c r="AE22" s="82"/>
    </row>
    <row r="23" spans="1:31" ht="15">
      <c r="A23" t="s">
        <v>81</v>
      </c>
      <c r="B23" t="s">
        <v>349</v>
      </c>
      <c r="C23" s="85">
        <v>39873</v>
      </c>
      <c r="D23" s="25" t="s">
        <v>349</v>
      </c>
      <c r="E23" s="85">
        <v>36926</v>
      </c>
      <c r="F23" s="25"/>
      <c r="G23" s="85">
        <v>4936737</v>
      </c>
      <c r="I23" s="25">
        <v>0</v>
      </c>
      <c r="J23" s="25">
        <v>0</v>
      </c>
      <c r="K23" s="25">
        <v>0</v>
      </c>
      <c r="N23" s="25">
        <v>0</v>
      </c>
      <c r="O23" s="25" t="s">
        <v>349</v>
      </c>
      <c r="P23" s="25">
        <v>0</v>
      </c>
      <c r="Q23" s="25" t="s">
        <v>349</v>
      </c>
      <c r="R23" s="25">
        <v>0</v>
      </c>
      <c r="T23" s="25">
        <v>0</v>
      </c>
      <c r="U23" s="25"/>
      <c r="V23" s="25">
        <v>0</v>
      </c>
      <c r="W23" s="25"/>
      <c r="X23" s="85">
        <v>1144</v>
      </c>
      <c r="Z23" t="s">
        <v>349</v>
      </c>
      <c r="AA23" s="85">
        <v>39873</v>
      </c>
      <c r="AB23" s="25"/>
      <c r="AC23" s="85">
        <v>36926</v>
      </c>
      <c r="AD23" s="25"/>
      <c r="AE23" s="85">
        <v>4937881</v>
      </c>
    </row>
    <row r="25" spans="1:29" ht="15">
      <c r="A25" t="s">
        <v>82</v>
      </c>
      <c r="B25" t="s">
        <v>349</v>
      </c>
      <c r="E25">
        <v>136</v>
      </c>
      <c r="J25" t="s">
        <v>349</v>
      </c>
      <c r="AC25">
        <v>136</v>
      </c>
    </row>
    <row r="26" spans="5:29" ht="15">
      <c r="E26" s="82"/>
      <c r="AC26" s="82"/>
    </row>
    <row r="27" spans="1:31" ht="15">
      <c r="A27" t="s">
        <v>83</v>
      </c>
      <c r="B27" t="s">
        <v>349</v>
      </c>
      <c r="C27" t="s">
        <v>349</v>
      </c>
      <c r="E27" s="85">
        <v>37062</v>
      </c>
      <c r="G27" t="s">
        <v>349</v>
      </c>
      <c r="J27" t="s">
        <v>349</v>
      </c>
      <c r="K27" t="s">
        <v>349</v>
      </c>
      <c r="N27" t="s">
        <v>349</v>
      </c>
      <c r="P27" t="s">
        <v>349</v>
      </c>
      <c r="R27" t="s">
        <v>349</v>
      </c>
      <c r="T27" t="s">
        <v>349</v>
      </c>
      <c r="V27" t="s">
        <v>349</v>
      </c>
      <c r="X27" t="s">
        <v>349</v>
      </c>
      <c r="AA27" t="s">
        <v>349</v>
      </c>
      <c r="AC27" s="85">
        <v>37062</v>
      </c>
      <c r="AE27" t="s">
        <v>349</v>
      </c>
    </row>
    <row r="30" ht="15">
      <c r="A30" t="s">
        <v>93</v>
      </c>
    </row>
    <row r="32" ht="15">
      <c r="A32" t="s">
        <v>349</v>
      </c>
    </row>
  </sheetData>
  <printOptions/>
  <pageMargins left="0.75" right="0.75" top="1" bottom="1" header="0.5" footer="0.5"/>
  <pageSetup fitToHeight="1" fitToWidth="1" horizontalDpi="1200" verticalDpi="1200"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S28"/>
  <sheetViews>
    <sheetView workbookViewId="0" topLeftCell="B1">
      <selection activeCell="M14" sqref="M14"/>
    </sheetView>
  </sheetViews>
  <sheetFormatPr defaultColWidth="8.88671875" defaultRowHeight="15"/>
  <cols>
    <col min="1" max="1" width="11.77734375" style="0" customWidth="1"/>
    <col min="4" max="4" width="5.10546875" style="0" customWidth="1"/>
    <col min="5" max="5" width="5.5546875" style="0" customWidth="1"/>
    <col min="7" max="7" width="1.66796875" style="0" customWidth="1"/>
    <col min="8" max="8" width="1.33203125" style="0" customWidth="1"/>
    <col min="9" max="9" width="5.10546875" style="0" customWidth="1"/>
    <col min="10" max="10" width="5.6640625" style="0" customWidth="1"/>
    <col min="11" max="11" width="8.3359375" style="0" customWidth="1"/>
    <col min="12" max="12" width="1.66796875" style="0" customWidth="1"/>
    <col min="13" max="13" width="4.99609375" style="0" customWidth="1"/>
    <col min="14" max="14" width="5.3359375" style="0" customWidth="1"/>
    <col min="15" max="15" width="7.99609375" style="0" customWidth="1"/>
    <col min="16" max="16" width="0.88671875" style="0" customWidth="1"/>
    <col min="17" max="17" width="5.21484375" style="0" customWidth="1"/>
    <col min="18" max="18" width="5.88671875" style="0" customWidth="1"/>
    <col min="20" max="20" width="3.21484375" style="0" customWidth="1"/>
  </cols>
  <sheetData>
    <row r="5" ht="15">
      <c r="A5" t="s">
        <v>94</v>
      </c>
    </row>
    <row r="7" ht="15">
      <c r="G7" t="s">
        <v>95</v>
      </c>
    </row>
    <row r="8" ht="15">
      <c r="I8" t="s">
        <v>96</v>
      </c>
    </row>
    <row r="9" ht="15">
      <c r="I9" t="s">
        <v>97</v>
      </c>
    </row>
    <row r="10" ht="15">
      <c r="I10" t="s">
        <v>98</v>
      </c>
    </row>
    <row r="12" spans="1:6" ht="15">
      <c r="A12" t="s">
        <v>349</v>
      </c>
      <c r="E12" s="24"/>
      <c r="F12" s="24"/>
    </row>
    <row r="13" spans="4:17" ht="15">
      <c r="D13" s="22" t="s">
        <v>210</v>
      </c>
      <c r="E13" s="119"/>
      <c r="F13" s="119"/>
      <c r="G13" s="23"/>
      <c r="I13" t="s">
        <v>212</v>
      </c>
      <c r="M13" t="s">
        <v>213</v>
      </c>
      <c r="Q13" t="s">
        <v>211</v>
      </c>
    </row>
    <row r="14" spans="1:19" ht="15">
      <c r="A14" t="s">
        <v>99</v>
      </c>
      <c r="D14" s="118" t="s">
        <v>76</v>
      </c>
      <c r="E14" s="118" t="s">
        <v>413</v>
      </c>
      <c r="F14" s="118" t="s">
        <v>23</v>
      </c>
      <c r="I14" s="118" t="s">
        <v>76</v>
      </c>
      <c r="J14" s="118" t="s">
        <v>22</v>
      </c>
      <c r="K14" s="118" t="s">
        <v>23</v>
      </c>
      <c r="M14" s="82" t="s">
        <v>76</v>
      </c>
      <c r="N14" s="82" t="s">
        <v>22</v>
      </c>
      <c r="O14" s="82" t="s">
        <v>23</v>
      </c>
      <c r="Q14" s="118" t="s">
        <v>76</v>
      </c>
      <c r="R14" s="118" t="s">
        <v>22</v>
      </c>
      <c r="S14" s="118" t="s">
        <v>23</v>
      </c>
    </row>
    <row r="15" spans="1:19" ht="15">
      <c r="A15" t="s">
        <v>349</v>
      </c>
      <c r="D15" s="25"/>
      <c r="E15" s="25"/>
      <c r="F15" s="25"/>
      <c r="I15" s="25"/>
      <c r="J15" s="25"/>
      <c r="K15" s="30"/>
      <c r="M15" s="25"/>
      <c r="N15" s="25"/>
      <c r="O15" s="25"/>
      <c r="Q15" s="25"/>
      <c r="R15" s="25"/>
      <c r="S15" s="25"/>
    </row>
    <row r="16" spans="1:19" ht="15">
      <c r="A16" t="s">
        <v>100</v>
      </c>
      <c r="D16">
        <v>136</v>
      </c>
      <c r="E16">
        <v>136</v>
      </c>
      <c r="F16" s="72">
        <v>5583</v>
      </c>
      <c r="I16">
        <v>136</v>
      </c>
      <c r="J16" s="22">
        <v>136</v>
      </c>
      <c r="K16" s="120">
        <v>5583</v>
      </c>
      <c r="L16" s="23"/>
      <c r="M16">
        <v>136</v>
      </c>
      <c r="N16">
        <v>136</v>
      </c>
      <c r="O16" s="72">
        <v>8500</v>
      </c>
      <c r="Q16" t="s">
        <v>101</v>
      </c>
      <c r="R16" t="s">
        <v>101</v>
      </c>
      <c r="S16" s="72">
        <v>2917</v>
      </c>
    </row>
    <row r="17" spans="1:19" ht="15">
      <c r="A17" t="s">
        <v>104</v>
      </c>
      <c r="D17" t="s">
        <v>101</v>
      </c>
      <c r="E17" t="s">
        <v>101</v>
      </c>
      <c r="F17" s="71">
        <v>4066</v>
      </c>
      <c r="I17" t="s">
        <v>101</v>
      </c>
      <c r="J17" t="s">
        <v>101</v>
      </c>
      <c r="K17" s="122">
        <v>4066</v>
      </c>
      <c r="M17" t="s">
        <v>101</v>
      </c>
      <c r="N17" t="s">
        <v>101</v>
      </c>
      <c r="O17" s="71">
        <v>3840</v>
      </c>
      <c r="Q17" t="s">
        <v>101</v>
      </c>
      <c r="R17" t="s">
        <v>101</v>
      </c>
      <c r="S17" s="115">
        <v>-226</v>
      </c>
    </row>
    <row r="18" spans="1:19" ht="15">
      <c r="A18" t="s">
        <v>105</v>
      </c>
      <c r="D18" t="s">
        <v>101</v>
      </c>
      <c r="E18" t="s">
        <v>101</v>
      </c>
      <c r="F18" s="71">
        <v>1779</v>
      </c>
      <c r="I18" t="s">
        <v>101</v>
      </c>
      <c r="J18" s="22" t="s">
        <v>101</v>
      </c>
      <c r="K18" s="15">
        <v>1779</v>
      </c>
      <c r="L18" s="23"/>
      <c r="M18" t="s">
        <v>101</v>
      </c>
      <c r="N18" t="s">
        <v>101</v>
      </c>
      <c r="O18" s="71">
        <v>1825</v>
      </c>
      <c r="Q18" t="s">
        <v>101</v>
      </c>
      <c r="R18" t="s">
        <v>101</v>
      </c>
      <c r="S18" s="115">
        <v>46</v>
      </c>
    </row>
    <row r="19" spans="1:19" ht="15">
      <c r="A19" t="s">
        <v>106</v>
      </c>
      <c r="D19" t="s">
        <v>101</v>
      </c>
      <c r="E19" t="s">
        <v>101</v>
      </c>
      <c r="F19">
        <v>852</v>
      </c>
      <c r="I19" t="s">
        <v>101</v>
      </c>
      <c r="J19" t="s">
        <v>101</v>
      </c>
      <c r="K19" s="25">
        <v>852</v>
      </c>
      <c r="M19" t="s">
        <v>101</v>
      </c>
      <c r="N19" t="s">
        <v>101</v>
      </c>
      <c r="O19">
        <v>600</v>
      </c>
      <c r="Q19" t="s">
        <v>101</v>
      </c>
      <c r="R19" t="s">
        <v>101</v>
      </c>
      <c r="S19" s="115">
        <v>-252</v>
      </c>
    </row>
    <row r="20" spans="1:19" ht="15">
      <c r="A20" t="s">
        <v>107</v>
      </c>
      <c r="D20" t="s">
        <v>101</v>
      </c>
      <c r="E20" t="s">
        <v>101</v>
      </c>
      <c r="F20" s="71">
        <v>1250</v>
      </c>
      <c r="I20" t="s">
        <v>101</v>
      </c>
      <c r="J20" t="s">
        <v>101</v>
      </c>
      <c r="K20" s="71">
        <v>1250</v>
      </c>
      <c r="M20" t="s">
        <v>101</v>
      </c>
      <c r="N20" t="s">
        <v>101</v>
      </c>
      <c r="O20" s="71">
        <v>1100</v>
      </c>
      <c r="Q20" t="s">
        <v>101</v>
      </c>
      <c r="R20" t="s">
        <v>101</v>
      </c>
      <c r="S20" s="115">
        <v>-150</v>
      </c>
    </row>
    <row r="21" spans="1:19" ht="15">
      <c r="A21" t="s">
        <v>108</v>
      </c>
      <c r="D21" t="s">
        <v>101</v>
      </c>
      <c r="E21" t="s">
        <v>101</v>
      </c>
      <c r="F21" s="71">
        <v>8628</v>
      </c>
      <c r="I21" t="s">
        <v>101</v>
      </c>
      <c r="J21" t="s">
        <v>101</v>
      </c>
      <c r="K21" s="71">
        <v>8628</v>
      </c>
      <c r="M21" t="s">
        <v>101</v>
      </c>
      <c r="N21" t="s">
        <v>101</v>
      </c>
      <c r="O21" s="71">
        <v>9300</v>
      </c>
      <c r="Q21" t="s">
        <v>101</v>
      </c>
      <c r="R21" t="s">
        <v>101</v>
      </c>
      <c r="S21" s="115">
        <v>672</v>
      </c>
    </row>
    <row r="22" spans="1:19" ht="15">
      <c r="A22" t="s">
        <v>109</v>
      </c>
      <c r="D22" t="s">
        <v>101</v>
      </c>
      <c r="E22" t="s">
        <v>101</v>
      </c>
      <c r="F22">
        <v>448</v>
      </c>
      <c r="I22" t="s">
        <v>101</v>
      </c>
      <c r="J22" t="s">
        <v>101</v>
      </c>
      <c r="K22">
        <v>448</v>
      </c>
      <c r="M22" t="s">
        <v>101</v>
      </c>
      <c r="N22" t="s">
        <v>101</v>
      </c>
      <c r="O22">
        <v>946</v>
      </c>
      <c r="Q22" t="s">
        <v>101</v>
      </c>
      <c r="R22" t="s">
        <v>101</v>
      </c>
      <c r="S22" s="115">
        <v>498</v>
      </c>
    </row>
    <row r="23" spans="1:19" ht="15">
      <c r="A23" t="s">
        <v>110</v>
      </c>
      <c r="D23" t="s">
        <v>101</v>
      </c>
      <c r="E23" t="s">
        <v>101</v>
      </c>
      <c r="F23">
        <v>405</v>
      </c>
      <c r="I23" t="s">
        <v>101</v>
      </c>
      <c r="J23" t="s">
        <v>101</v>
      </c>
      <c r="K23">
        <v>405</v>
      </c>
      <c r="M23" t="s">
        <v>101</v>
      </c>
      <c r="N23" t="s">
        <v>101</v>
      </c>
      <c r="O23">
        <v>629</v>
      </c>
      <c r="Q23" t="s">
        <v>101</v>
      </c>
      <c r="R23" t="s">
        <v>101</v>
      </c>
      <c r="S23" s="115">
        <v>224</v>
      </c>
    </row>
    <row r="24" spans="1:19" ht="15">
      <c r="A24" t="s">
        <v>111</v>
      </c>
      <c r="D24" t="s">
        <v>101</v>
      </c>
      <c r="E24" t="s">
        <v>101</v>
      </c>
      <c r="F24">
        <v>350</v>
      </c>
      <c r="I24" t="s">
        <v>101</v>
      </c>
      <c r="J24" t="s">
        <v>101</v>
      </c>
      <c r="K24">
        <v>350</v>
      </c>
      <c r="M24" t="s">
        <v>101</v>
      </c>
      <c r="N24" t="s">
        <v>101</v>
      </c>
      <c r="O24">
        <v>285</v>
      </c>
      <c r="Q24" t="s">
        <v>101</v>
      </c>
      <c r="R24" t="s">
        <v>101</v>
      </c>
      <c r="S24" s="115">
        <v>-65</v>
      </c>
    </row>
    <row r="25" spans="1:19" ht="15">
      <c r="A25" t="s">
        <v>112</v>
      </c>
      <c r="D25" s="82" t="s">
        <v>101</v>
      </c>
      <c r="E25" s="82" t="s">
        <v>101</v>
      </c>
      <c r="F25" s="121">
        <v>2010</v>
      </c>
      <c r="I25" s="82" t="s">
        <v>101</v>
      </c>
      <c r="J25" s="82" t="s">
        <v>101</v>
      </c>
      <c r="K25" s="121">
        <v>2010</v>
      </c>
      <c r="M25" s="82" t="s">
        <v>101</v>
      </c>
      <c r="N25" s="82" t="s">
        <v>101</v>
      </c>
      <c r="O25" s="121">
        <v>2975</v>
      </c>
      <c r="Q25" s="82" t="s">
        <v>101</v>
      </c>
      <c r="R25" s="82" t="s">
        <v>101</v>
      </c>
      <c r="S25" s="117">
        <v>965</v>
      </c>
    </row>
    <row r="26" spans="1:19" ht="15">
      <c r="A26" t="s">
        <v>113</v>
      </c>
      <c r="D26" s="25">
        <v>136</v>
      </c>
      <c r="E26" s="25">
        <v>136</v>
      </c>
      <c r="F26" s="85">
        <v>25371</v>
      </c>
      <c r="I26" s="25">
        <v>136</v>
      </c>
      <c r="J26" s="25">
        <v>136</v>
      </c>
      <c r="K26" s="85">
        <v>25371</v>
      </c>
      <c r="M26" s="25">
        <v>136</v>
      </c>
      <c r="N26" s="25">
        <v>136</v>
      </c>
      <c r="O26" s="85">
        <v>30000</v>
      </c>
      <c r="Q26" s="25" t="s">
        <v>101</v>
      </c>
      <c r="R26" s="25" t="s">
        <v>101</v>
      </c>
      <c r="S26" s="85">
        <v>4629</v>
      </c>
    </row>
    <row r="27" spans="6:15" ht="15">
      <c r="F27" t="s">
        <v>349</v>
      </c>
      <c r="K27" t="s">
        <v>349</v>
      </c>
      <c r="O27" t="s">
        <v>349</v>
      </c>
    </row>
    <row r="28" spans="11:15" ht="15">
      <c r="K28" t="s">
        <v>349</v>
      </c>
      <c r="O28" t="s">
        <v>349</v>
      </c>
    </row>
  </sheetData>
  <printOptions/>
  <pageMargins left="0.75" right="0.75" top="1" bottom="1" header="0.5" footer="0.5"/>
  <pageSetup fitToHeight="1" fitToWidth="1" horizontalDpi="1200" verticalDpi="1200" orientation="landscape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47"/>
  <sheetViews>
    <sheetView workbookViewId="0" topLeftCell="J1">
      <selection activeCell="M14" sqref="M14"/>
    </sheetView>
  </sheetViews>
  <sheetFormatPr defaultColWidth="8.88671875" defaultRowHeight="15"/>
  <cols>
    <col min="2" max="2" width="1.33203125" style="0" customWidth="1"/>
    <col min="3" max="3" width="2.21484375" style="0" customWidth="1"/>
    <col min="4" max="4" width="1.5625" style="0" customWidth="1"/>
    <col min="5" max="5" width="6.10546875" style="0" customWidth="1"/>
    <col min="9" max="9" width="12.88671875" style="0" customWidth="1"/>
    <col min="10" max="10" width="10.3359375" style="0" customWidth="1"/>
    <col min="11" max="11" width="9.10546875" style="0" customWidth="1"/>
    <col min="12" max="12" width="7.99609375" style="0" customWidth="1"/>
    <col min="13" max="13" width="9.4453125" style="0" customWidth="1"/>
    <col min="15" max="15" width="9.21484375" style="0" customWidth="1"/>
    <col min="17" max="17" width="9.10546875" style="0" customWidth="1"/>
    <col min="19" max="19" width="1.77734375" style="0" customWidth="1"/>
  </cols>
  <sheetData>
    <row r="4" ht="15">
      <c r="A4" t="s">
        <v>114</v>
      </c>
    </row>
    <row r="7" ht="15">
      <c r="I7" t="s">
        <v>115</v>
      </c>
    </row>
    <row r="8" spans="9:10" ht="15">
      <c r="I8" t="s">
        <v>349</v>
      </c>
      <c r="J8" t="s">
        <v>116</v>
      </c>
    </row>
    <row r="9" spans="9:10" ht="15">
      <c r="I9" t="s">
        <v>349</v>
      </c>
      <c r="J9" t="s">
        <v>117</v>
      </c>
    </row>
    <row r="11" spans="1:18" ht="15">
      <c r="A11" s="24"/>
      <c r="B11" s="24"/>
      <c r="C11" s="24"/>
      <c r="D11" s="24"/>
      <c r="E11" s="24"/>
      <c r="F11" s="24"/>
      <c r="G11" s="24"/>
      <c r="H11" s="24"/>
      <c r="I11" s="24" t="s">
        <v>349</v>
      </c>
      <c r="J11" s="24"/>
      <c r="K11" s="24"/>
      <c r="L11" s="24"/>
      <c r="M11" s="24"/>
      <c r="N11" s="24"/>
      <c r="O11" s="24"/>
      <c r="P11" s="24"/>
      <c r="Q11" s="24"/>
      <c r="R11" s="24"/>
    </row>
    <row r="12" spans="1:19" ht="15">
      <c r="A12" s="123"/>
      <c r="B12" s="124"/>
      <c r="C12" s="124"/>
      <c r="D12" s="124"/>
      <c r="E12" s="124"/>
      <c r="F12" s="124"/>
      <c r="G12" s="124"/>
      <c r="H12" s="125"/>
      <c r="I12" s="134" t="s">
        <v>118</v>
      </c>
      <c r="J12" s="125"/>
      <c r="K12" s="134" t="s">
        <v>349</v>
      </c>
      <c r="L12" s="125"/>
      <c r="M12" s="134" t="s">
        <v>349</v>
      </c>
      <c r="N12" s="124"/>
      <c r="O12" s="124"/>
      <c r="P12" s="124"/>
      <c r="Q12" s="124"/>
      <c r="R12" s="125"/>
      <c r="S12" s="23"/>
    </row>
    <row r="13" spans="1:19" ht="15">
      <c r="A13" s="126"/>
      <c r="B13" s="75"/>
      <c r="C13" s="75"/>
      <c r="D13" s="75"/>
      <c r="E13" s="75"/>
      <c r="F13" s="75"/>
      <c r="G13" s="75"/>
      <c r="H13" s="127"/>
      <c r="I13" s="84" t="s">
        <v>119</v>
      </c>
      <c r="J13" s="129"/>
      <c r="K13" s="84" t="s">
        <v>120</v>
      </c>
      <c r="L13" s="129"/>
      <c r="M13" s="84" t="s">
        <v>214</v>
      </c>
      <c r="N13" s="82"/>
      <c r="O13" s="82"/>
      <c r="P13" s="82"/>
      <c r="Q13" s="82"/>
      <c r="R13" s="129"/>
      <c r="S13" s="23"/>
    </row>
    <row r="14" spans="1:19" ht="15">
      <c r="A14" s="126"/>
      <c r="B14" s="75"/>
      <c r="C14" s="75"/>
      <c r="D14" s="75"/>
      <c r="E14" s="75"/>
      <c r="F14" s="75"/>
      <c r="G14" s="75"/>
      <c r="H14" s="127"/>
      <c r="I14" s="135" t="s">
        <v>349</v>
      </c>
      <c r="J14" s="59" t="s">
        <v>121</v>
      </c>
      <c r="K14" s="135" t="s">
        <v>349</v>
      </c>
      <c r="L14" s="59" t="s">
        <v>121</v>
      </c>
      <c r="M14" s="135" t="s">
        <v>122</v>
      </c>
      <c r="N14" s="135"/>
      <c r="O14" s="135"/>
      <c r="P14" s="135" t="s">
        <v>349</v>
      </c>
      <c r="Q14" s="135" t="s">
        <v>349</v>
      </c>
      <c r="R14" s="59" t="s">
        <v>123</v>
      </c>
      <c r="S14" s="23"/>
    </row>
    <row r="15" spans="1:19" ht="15">
      <c r="A15" s="126"/>
      <c r="B15" s="75"/>
      <c r="C15" s="75"/>
      <c r="D15" s="75"/>
      <c r="E15" s="75"/>
      <c r="F15" s="75"/>
      <c r="G15" s="75"/>
      <c r="H15" s="127"/>
      <c r="I15" s="40" t="s">
        <v>124</v>
      </c>
      <c r="J15" s="60" t="s">
        <v>125</v>
      </c>
      <c r="K15" s="40" t="s">
        <v>124</v>
      </c>
      <c r="L15" s="60" t="s">
        <v>125</v>
      </c>
      <c r="M15" s="40" t="s">
        <v>126</v>
      </c>
      <c r="N15" s="40" t="s">
        <v>29</v>
      </c>
      <c r="O15" s="40" t="s">
        <v>29</v>
      </c>
      <c r="P15" s="40" t="s">
        <v>123</v>
      </c>
      <c r="Q15" s="40" t="s">
        <v>123</v>
      </c>
      <c r="R15" s="60" t="s">
        <v>125</v>
      </c>
      <c r="S15" s="23"/>
    </row>
    <row r="16" spans="1:19" ht="15">
      <c r="A16" s="128" t="s">
        <v>127</v>
      </c>
      <c r="B16" s="82" t="s">
        <v>349</v>
      </c>
      <c r="C16" s="82"/>
      <c r="D16" s="82"/>
      <c r="E16" s="82"/>
      <c r="F16" s="82"/>
      <c r="G16" s="82"/>
      <c r="H16" s="129"/>
      <c r="I16" s="136" t="s">
        <v>128</v>
      </c>
      <c r="J16" s="139" t="s">
        <v>129</v>
      </c>
      <c r="K16" s="136" t="s">
        <v>128</v>
      </c>
      <c r="L16" s="139" t="s">
        <v>129</v>
      </c>
      <c r="M16" s="136" t="s">
        <v>130</v>
      </c>
      <c r="N16" s="136" t="s">
        <v>131</v>
      </c>
      <c r="O16" s="136" t="s">
        <v>130</v>
      </c>
      <c r="P16" s="136" t="s">
        <v>132</v>
      </c>
      <c r="Q16" s="136" t="s">
        <v>128</v>
      </c>
      <c r="R16" s="139" t="s">
        <v>129</v>
      </c>
      <c r="S16" s="23"/>
    </row>
    <row r="17" spans="1:19" ht="15">
      <c r="A17" s="132"/>
      <c r="B17" s="25"/>
      <c r="C17" s="25"/>
      <c r="D17" s="25"/>
      <c r="E17" s="25"/>
      <c r="F17" s="25"/>
      <c r="G17" s="25"/>
      <c r="H17" s="133"/>
      <c r="I17" s="51"/>
      <c r="J17" s="59"/>
      <c r="K17" s="51"/>
      <c r="L17" s="59"/>
      <c r="M17" s="51"/>
      <c r="N17" s="51"/>
      <c r="O17" s="51"/>
      <c r="P17" s="51"/>
      <c r="Q17" s="51"/>
      <c r="R17" s="59"/>
      <c r="S17" s="23"/>
    </row>
    <row r="18" spans="1:19" ht="15">
      <c r="A18" s="126" t="s">
        <v>133</v>
      </c>
      <c r="B18" s="75"/>
      <c r="C18" s="75"/>
      <c r="D18" s="75"/>
      <c r="E18" s="75"/>
      <c r="F18" s="75"/>
      <c r="G18" s="75"/>
      <c r="H18" s="127"/>
      <c r="I18" s="40">
        <v>177</v>
      </c>
      <c r="J18" s="60" t="s">
        <v>101</v>
      </c>
      <c r="K18" s="40">
        <v>174</v>
      </c>
      <c r="L18" s="149" t="s">
        <v>101</v>
      </c>
      <c r="M18" s="142">
        <v>-4</v>
      </c>
      <c r="N18" s="40">
        <v>1</v>
      </c>
      <c r="O18" s="147" t="s">
        <v>400</v>
      </c>
      <c r="P18" s="40">
        <v>1</v>
      </c>
      <c r="Q18" s="40">
        <v>171</v>
      </c>
      <c r="R18" s="149" t="s">
        <v>101</v>
      </c>
      <c r="S18" s="23"/>
    </row>
    <row r="19" spans="1:19" ht="15">
      <c r="A19" s="126" t="s">
        <v>134</v>
      </c>
      <c r="B19" s="75"/>
      <c r="C19" s="75"/>
      <c r="D19" s="75"/>
      <c r="E19" s="75"/>
      <c r="F19" s="75"/>
      <c r="G19" s="75"/>
      <c r="H19" s="127"/>
      <c r="I19" s="40">
        <v>79</v>
      </c>
      <c r="J19" s="60" t="s">
        <v>101</v>
      </c>
      <c r="K19" s="40">
        <v>78</v>
      </c>
      <c r="L19" s="149" t="s">
        <v>101</v>
      </c>
      <c r="M19" s="142">
        <v>-1</v>
      </c>
      <c r="N19" s="40">
        <v>1</v>
      </c>
      <c r="O19" s="147" t="s">
        <v>400</v>
      </c>
      <c r="P19" s="40">
        <v>1</v>
      </c>
      <c r="Q19" s="40">
        <v>78</v>
      </c>
      <c r="R19" s="149" t="s">
        <v>101</v>
      </c>
      <c r="S19" s="23" t="s">
        <v>349</v>
      </c>
    </row>
    <row r="20" spans="1:19" ht="15">
      <c r="A20" s="126" t="s">
        <v>135</v>
      </c>
      <c r="B20" s="75"/>
      <c r="C20" s="75"/>
      <c r="D20" s="75"/>
      <c r="E20" s="75"/>
      <c r="F20" s="75"/>
      <c r="G20" s="75"/>
      <c r="H20" s="127"/>
      <c r="I20" s="40">
        <v>604</v>
      </c>
      <c r="J20" s="60" t="s">
        <v>101</v>
      </c>
      <c r="K20" s="40">
        <v>478</v>
      </c>
      <c r="L20" s="149" t="s">
        <v>101</v>
      </c>
      <c r="M20" s="142">
        <v>-11</v>
      </c>
      <c r="N20" s="40">
        <v>6</v>
      </c>
      <c r="O20" s="147" t="s">
        <v>400</v>
      </c>
      <c r="P20" s="40">
        <v>6</v>
      </c>
      <c r="Q20" s="40">
        <v>473</v>
      </c>
      <c r="R20" s="149" t="s">
        <v>101</v>
      </c>
      <c r="S20" s="23" t="s">
        <v>349</v>
      </c>
    </row>
    <row r="21" spans="1:19" ht="15">
      <c r="A21" s="126" t="s">
        <v>136</v>
      </c>
      <c r="B21" s="75"/>
      <c r="C21" s="75"/>
      <c r="D21" s="75"/>
      <c r="E21" s="75"/>
      <c r="F21" s="75"/>
      <c r="G21" s="75"/>
      <c r="H21" s="127"/>
      <c r="I21" s="137">
        <v>2199</v>
      </c>
      <c r="J21" s="60" t="s">
        <v>101</v>
      </c>
      <c r="K21" s="137">
        <v>1971</v>
      </c>
      <c r="L21" s="149" t="s">
        <v>101</v>
      </c>
      <c r="M21" s="142">
        <v>-44</v>
      </c>
      <c r="N21" s="40">
        <v>7</v>
      </c>
      <c r="O21" s="147" t="s">
        <v>400</v>
      </c>
      <c r="P21" s="40">
        <v>7</v>
      </c>
      <c r="Q21" s="137">
        <v>1934</v>
      </c>
      <c r="R21" s="149" t="s">
        <v>101</v>
      </c>
      <c r="S21" s="23" t="s">
        <v>349</v>
      </c>
    </row>
    <row r="22" spans="1:19" ht="15">
      <c r="A22" s="126" t="s">
        <v>137</v>
      </c>
      <c r="B22" s="75"/>
      <c r="C22" s="75"/>
      <c r="D22" s="75"/>
      <c r="E22" s="75"/>
      <c r="F22" s="75"/>
      <c r="G22" s="75"/>
      <c r="H22" s="127"/>
      <c r="I22" s="137">
        <v>19593</v>
      </c>
      <c r="J22" s="60" t="s">
        <v>101</v>
      </c>
      <c r="K22" s="137">
        <v>19319</v>
      </c>
      <c r="L22" s="149" t="s">
        <v>101</v>
      </c>
      <c r="M22" s="142">
        <v>-443</v>
      </c>
      <c r="N22" s="40">
        <v>182</v>
      </c>
      <c r="O22" s="147" t="s">
        <v>400</v>
      </c>
      <c r="P22" s="40">
        <v>182</v>
      </c>
      <c r="Q22" s="137">
        <v>19058</v>
      </c>
      <c r="R22" s="149" t="s">
        <v>101</v>
      </c>
      <c r="S22" s="23" t="s">
        <v>349</v>
      </c>
    </row>
    <row r="23" spans="1:19" ht="15">
      <c r="A23" s="126" t="s">
        <v>138</v>
      </c>
      <c r="B23" s="75"/>
      <c r="C23" s="75"/>
      <c r="D23" s="75"/>
      <c r="E23" s="75"/>
      <c r="F23" s="75"/>
      <c r="G23" s="75"/>
      <c r="H23" s="127"/>
      <c r="I23" s="40">
        <v>770</v>
      </c>
      <c r="J23" s="60">
        <v>19</v>
      </c>
      <c r="K23" s="40">
        <v>745</v>
      </c>
      <c r="L23" s="60">
        <v>19</v>
      </c>
      <c r="M23" s="142">
        <v>-17</v>
      </c>
      <c r="N23" s="40">
        <v>4</v>
      </c>
      <c r="O23" s="147" t="s">
        <v>400</v>
      </c>
      <c r="P23" s="40">
        <v>4</v>
      </c>
      <c r="Q23" s="40">
        <v>732</v>
      </c>
      <c r="R23" s="60">
        <v>19</v>
      </c>
      <c r="S23" s="23" t="s">
        <v>349</v>
      </c>
    </row>
    <row r="24" spans="1:19" ht="15">
      <c r="A24" s="126" t="s">
        <v>139</v>
      </c>
      <c r="B24" s="75"/>
      <c r="C24" s="75"/>
      <c r="D24" s="75"/>
      <c r="E24" s="75"/>
      <c r="F24" s="75"/>
      <c r="G24" s="75"/>
      <c r="H24" s="127"/>
      <c r="I24" s="137">
        <v>3304</v>
      </c>
      <c r="J24" s="60">
        <v>18</v>
      </c>
      <c r="K24" s="137">
        <v>2959</v>
      </c>
      <c r="L24" s="60">
        <v>18</v>
      </c>
      <c r="M24" s="142">
        <v>-67</v>
      </c>
      <c r="N24" s="40">
        <v>86</v>
      </c>
      <c r="O24" s="147" t="s">
        <v>400</v>
      </c>
      <c r="P24" s="40">
        <v>86</v>
      </c>
      <c r="Q24" s="137">
        <v>2978</v>
      </c>
      <c r="R24" s="60">
        <v>18</v>
      </c>
      <c r="S24" s="23" t="s">
        <v>349</v>
      </c>
    </row>
    <row r="25" spans="1:19" ht="15">
      <c r="A25" s="126" t="s">
        <v>140</v>
      </c>
      <c r="B25" s="75"/>
      <c r="C25" s="75"/>
      <c r="D25" s="75"/>
      <c r="E25" s="75"/>
      <c r="F25" s="75"/>
      <c r="G25" s="75"/>
      <c r="H25" s="127"/>
      <c r="I25" s="137">
        <v>1119</v>
      </c>
      <c r="J25" s="60">
        <v>2</v>
      </c>
      <c r="K25" s="40">
        <v>816</v>
      </c>
      <c r="L25" s="60">
        <v>2</v>
      </c>
      <c r="M25" s="142">
        <v>-18</v>
      </c>
      <c r="N25" s="40">
        <v>7</v>
      </c>
      <c r="O25" s="147" t="s">
        <v>400</v>
      </c>
      <c r="P25" s="40">
        <v>7</v>
      </c>
      <c r="Q25" s="40">
        <v>805</v>
      </c>
      <c r="R25" s="60">
        <v>2</v>
      </c>
      <c r="S25" s="23" t="s">
        <v>349</v>
      </c>
    </row>
    <row r="26" spans="1:19" ht="15">
      <c r="A26" s="126" t="s">
        <v>141</v>
      </c>
      <c r="B26" s="75"/>
      <c r="C26" s="75"/>
      <c r="D26" s="75"/>
      <c r="E26" s="75"/>
      <c r="F26" s="75"/>
      <c r="G26" s="75"/>
      <c r="H26" s="127"/>
      <c r="I26" s="137">
        <v>2777</v>
      </c>
      <c r="J26" s="60">
        <v>58</v>
      </c>
      <c r="K26" s="137">
        <v>2694</v>
      </c>
      <c r="L26" s="60">
        <v>58</v>
      </c>
      <c r="M26" s="142">
        <v>-60</v>
      </c>
      <c r="N26" s="40">
        <v>21</v>
      </c>
      <c r="O26" s="147" t="s">
        <v>400</v>
      </c>
      <c r="P26" s="40">
        <v>21</v>
      </c>
      <c r="Q26" s="137">
        <v>2655</v>
      </c>
      <c r="R26" s="60">
        <v>58</v>
      </c>
      <c r="S26" s="23" t="s">
        <v>349</v>
      </c>
    </row>
    <row r="27" spans="1:19" ht="15">
      <c r="A27" s="126" t="s">
        <v>142</v>
      </c>
      <c r="B27" s="75"/>
      <c r="C27" s="75"/>
      <c r="D27" s="75"/>
      <c r="E27" s="75"/>
      <c r="F27" s="75"/>
      <c r="G27" s="75"/>
      <c r="H27" s="127"/>
      <c r="I27" s="40">
        <v>2</v>
      </c>
      <c r="J27" s="60" t="s">
        <v>101</v>
      </c>
      <c r="K27" s="40">
        <v>2</v>
      </c>
      <c r="L27" s="149" t="s">
        <v>101</v>
      </c>
      <c r="M27" s="142" t="s">
        <v>143</v>
      </c>
      <c r="N27" s="147" t="s">
        <v>400</v>
      </c>
      <c r="O27" s="147" t="s">
        <v>400</v>
      </c>
      <c r="P27" s="147" t="s">
        <v>400</v>
      </c>
      <c r="Q27" s="40">
        <v>2</v>
      </c>
      <c r="R27" s="149" t="s">
        <v>101</v>
      </c>
      <c r="S27" s="23" t="s">
        <v>349</v>
      </c>
    </row>
    <row r="28" spans="1:19" ht="15">
      <c r="A28" s="126" t="s">
        <v>144</v>
      </c>
      <c r="B28" s="75"/>
      <c r="C28" s="75"/>
      <c r="D28" s="75"/>
      <c r="E28" s="75"/>
      <c r="F28" s="75"/>
      <c r="G28" s="75"/>
      <c r="H28" s="127"/>
      <c r="I28" s="137">
        <v>1007</v>
      </c>
      <c r="J28" s="60">
        <v>4</v>
      </c>
      <c r="K28" s="40">
        <v>932</v>
      </c>
      <c r="L28" s="60">
        <v>4</v>
      </c>
      <c r="M28" s="142">
        <v>-21</v>
      </c>
      <c r="N28" s="40">
        <v>9</v>
      </c>
      <c r="O28" s="147" t="s">
        <v>400</v>
      </c>
      <c r="P28" s="40">
        <v>9</v>
      </c>
      <c r="Q28" s="40">
        <v>920</v>
      </c>
      <c r="R28" s="60">
        <v>4</v>
      </c>
      <c r="S28" s="23" t="s">
        <v>349</v>
      </c>
    </row>
    <row r="29" spans="1:19" ht="15">
      <c r="A29" s="126" t="s">
        <v>145</v>
      </c>
      <c r="B29" s="75"/>
      <c r="C29" s="75"/>
      <c r="D29" s="75"/>
      <c r="E29" s="75"/>
      <c r="F29" s="75"/>
      <c r="G29" s="75"/>
      <c r="H29" s="127"/>
      <c r="I29" s="137">
        <v>2771</v>
      </c>
      <c r="J29" s="60">
        <v>8</v>
      </c>
      <c r="K29" s="137">
        <v>2673</v>
      </c>
      <c r="L29" s="60">
        <v>8</v>
      </c>
      <c r="M29" s="142">
        <v>-60</v>
      </c>
      <c r="N29" s="40">
        <v>20</v>
      </c>
      <c r="O29" s="147" t="s">
        <v>400</v>
      </c>
      <c r="P29" s="40">
        <v>20</v>
      </c>
      <c r="Q29" s="137">
        <v>2633</v>
      </c>
      <c r="R29" s="60">
        <v>8</v>
      </c>
      <c r="S29" s="23" t="s">
        <v>349</v>
      </c>
    </row>
    <row r="30" spans="1:19" ht="15">
      <c r="A30" s="126" t="s">
        <v>146</v>
      </c>
      <c r="B30" s="75"/>
      <c r="C30" s="75"/>
      <c r="D30" s="75"/>
      <c r="E30" s="75"/>
      <c r="F30" s="75"/>
      <c r="G30" s="75"/>
      <c r="H30" s="127"/>
      <c r="I30" s="40">
        <v>354</v>
      </c>
      <c r="J30" s="60" t="s">
        <v>101</v>
      </c>
      <c r="K30" s="40">
        <v>354</v>
      </c>
      <c r="L30" s="149" t="s">
        <v>101</v>
      </c>
      <c r="M30" s="142">
        <v>-7</v>
      </c>
      <c r="N30" s="40">
        <v>3</v>
      </c>
      <c r="O30" s="147" t="s">
        <v>400</v>
      </c>
      <c r="P30" s="40">
        <v>3</v>
      </c>
      <c r="Q30" s="40">
        <v>350</v>
      </c>
      <c r="R30" s="149" t="s">
        <v>101</v>
      </c>
      <c r="S30" s="23" t="s">
        <v>349</v>
      </c>
    </row>
    <row r="31" spans="1:19" ht="15">
      <c r="A31" s="126" t="s">
        <v>147</v>
      </c>
      <c r="B31" s="75"/>
      <c r="C31" s="75"/>
      <c r="D31" s="75"/>
      <c r="E31" s="75"/>
      <c r="F31" s="75"/>
      <c r="G31" s="75"/>
      <c r="H31" s="127"/>
      <c r="I31" s="40">
        <v>21</v>
      </c>
      <c r="J31" s="60" t="s">
        <v>101</v>
      </c>
      <c r="K31" s="40">
        <v>19</v>
      </c>
      <c r="L31" s="149" t="s">
        <v>101</v>
      </c>
      <c r="M31" s="146" t="s">
        <v>148</v>
      </c>
      <c r="N31" s="147" t="s">
        <v>400</v>
      </c>
      <c r="O31" s="147" t="s">
        <v>400</v>
      </c>
      <c r="P31" s="147" t="s">
        <v>400</v>
      </c>
      <c r="Q31" s="40">
        <v>19</v>
      </c>
      <c r="R31" s="149" t="s">
        <v>101</v>
      </c>
      <c r="S31" s="23" t="s">
        <v>349</v>
      </c>
    </row>
    <row r="32" spans="1:19" ht="15">
      <c r="A32" s="126" t="s">
        <v>149</v>
      </c>
      <c r="B32" s="75"/>
      <c r="C32" s="75"/>
      <c r="D32" s="75"/>
      <c r="E32" s="75"/>
      <c r="F32" s="75"/>
      <c r="G32" s="75"/>
      <c r="H32" s="127"/>
      <c r="I32" s="40">
        <v>398</v>
      </c>
      <c r="J32" s="60" t="s">
        <v>101</v>
      </c>
      <c r="K32" s="40">
        <v>386</v>
      </c>
      <c r="L32" s="149" t="s">
        <v>101</v>
      </c>
      <c r="M32" s="142">
        <v>-8</v>
      </c>
      <c r="N32" s="40">
        <v>3</v>
      </c>
      <c r="O32" s="147" t="s">
        <v>400</v>
      </c>
      <c r="P32" s="40">
        <v>3</v>
      </c>
      <c r="Q32" s="40">
        <v>381</v>
      </c>
      <c r="R32" s="149" t="s">
        <v>101</v>
      </c>
      <c r="S32" s="23" t="s">
        <v>349</v>
      </c>
    </row>
    <row r="33" spans="1:19" ht="15">
      <c r="A33" s="126" t="s">
        <v>150</v>
      </c>
      <c r="B33" s="75"/>
      <c r="C33" s="75"/>
      <c r="D33" s="75"/>
      <c r="E33" s="75"/>
      <c r="F33" s="75"/>
      <c r="G33" s="75"/>
      <c r="H33" s="127"/>
      <c r="I33" s="40">
        <v>604</v>
      </c>
      <c r="J33" s="60">
        <v>16</v>
      </c>
      <c r="K33" s="40">
        <v>508</v>
      </c>
      <c r="L33" s="60">
        <v>16</v>
      </c>
      <c r="M33" s="142">
        <v>-11</v>
      </c>
      <c r="N33" s="40">
        <v>5</v>
      </c>
      <c r="O33" s="147" t="s">
        <v>400</v>
      </c>
      <c r="P33" s="40">
        <v>5</v>
      </c>
      <c r="Q33" s="40">
        <v>502</v>
      </c>
      <c r="R33" s="60">
        <v>16</v>
      </c>
      <c r="S33" s="23" t="s">
        <v>349</v>
      </c>
    </row>
    <row r="34" spans="1:19" ht="15">
      <c r="A34" s="126" t="s">
        <v>151</v>
      </c>
      <c r="B34" s="75"/>
      <c r="C34" s="75"/>
      <c r="D34" s="75"/>
      <c r="E34" s="75"/>
      <c r="F34" s="75"/>
      <c r="G34" s="75"/>
      <c r="H34" s="127"/>
      <c r="I34" s="137">
        <v>1302</v>
      </c>
      <c r="J34" s="60">
        <v>9</v>
      </c>
      <c r="K34" s="137">
        <v>1256</v>
      </c>
      <c r="L34" s="60">
        <v>9</v>
      </c>
      <c r="M34" s="142">
        <v>-28</v>
      </c>
      <c r="N34" s="40">
        <v>12</v>
      </c>
      <c r="O34" s="147" t="s">
        <v>400</v>
      </c>
      <c r="P34" s="40">
        <v>12</v>
      </c>
      <c r="Q34" s="137">
        <v>1240</v>
      </c>
      <c r="R34" s="60">
        <v>9</v>
      </c>
      <c r="S34" s="23" t="s">
        <v>349</v>
      </c>
    </row>
    <row r="35" spans="1:19" ht="15">
      <c r="A35" s="126" t="s">
        <v>152</v>
      </c>
      <c r="B35" s="75"/>
      <c r="C35" s="75"/>
      <c r="D35" s="75"/>
      <c r="E35" s="75"/>
      <c r="F35" s="75"/>
      <c r="G35" s="75"/>
      <c r="H35" s="127"/>
      <c r="I35" s="40">
        <v>128</v>
      </c>
      <c r="J35" s="60" t="s">
        <v>101</v>
      </c>
      <c r="K35" s="40">
        <v>124</v>
      </c>
      <c r="L35" s="149" t="s">
        <v>101</v>
      </c>
      <c r="M35" s="142">
        <v>-2</v>
      </c>
      <c r="N35" s="40">
        <v>1</v>
      </c>
      <c r="O35" s="147" t="s">
        <v>400</v>
      </c>
      <c r="P35" s="40">
        <v>1</v>
      </c>
      <c r="Q35" s="40">
        <v>123</v>
      </c>
      <c r="R35" s="149" t="s">
        <v>101</v>
      </c>
      <c r="S35" s="23" t="s">
        <v>349</v>
      </c>
    </row>
    <row r="36" spans="1:19" ht="15">
      <c r="A36" s="126" t="s">
        <v>153</v>
      </c>
      <c r="B36" s="75"/>
      <c r="C36" s="75"/>
      <c r="D36" s="75"/>
      <c r="E36" s="75"/>
      <c r="F36" s="75"/>
      <c r="G36" s="75"/>
      <c r="H36" s="127"/>
      <c r="I36" s="40">
        <v>3</v>
      </c>
      <c r="J36" s="60" t="s">
        <v>101</v>
      </c>
      <c r="K36" s="40">
        <v>3</v>
      </c>
      <c r="L36" s="149" t="s">
        <v>101</v>
      </c>
      <c r="M36" s="146" t="s">
        <v>143</v>
      </c>
      <c r="N36" s="147" t="s">
        <v>400</v>
      </c>
      <c r="O36" s="147" t="s">
        <v>400</v>
      </c>
      <c r="P36" s="147" t="s">
        <v>400</v>
      </c>
      <c r="Q36" s="40">
        <v>3</v>
      </c>
      <c r="R36" s="149" t="s">
        <v>101</v>
      </c>
      <c r="S36" s="23"/>
    </row>
    <row r="37" spans="1:19" ht="15">
      <c r="A37" s="126" t="s">
        <v>154</v>
      </c>
      <c r="B37" s="75"/>
      <c r="C37" s="75"/>
      <c r="D37" s="75"/>
      <c r="E37" s="75"/>
      <c r="F37" s="75"/>
      <c r="G37" s="75"/>
      <c r="H37" s="127"/>
      <c r="I37" s="40">
        <v>398</v>
      </c>
      <c r="J37" s="60"/>
      <c r="K37" s="40">
        <v>398</v>
      </c>
      <c r="L37" s="60"/>
      <c r="M37" s="142">
        <v>-9</v>
      </c>
      <c r="N37" s="40">
        <v>1</v>
      </c>
      <c r="O37" s="40"/>
      <c r="P37" s="40">
        <v>1</v>
      </c>
      <c r="Q37" s="40">
        <v>390</v>
      </c>
      <c r="R37" s="60"/>
      <c r="S37" s="23"/>
    </row>
    <row r="38" spans="1:19" ht="15">
      <c r="A38" s="126" t="s">
        <v>155</v>
      </c>
      <c r="B38" s="75"/>
      <c r="C38" s="75"/>
      <c r="D38" s="75"/>
      <c r="E38" s="75"/>
      <c r="F38" s="75"/>
      <c r="G38" s="75"/>
      <c r="H38" s="127"/>
      <c r="I38" s="137">
        <v>4072</v>
      </c>
      <c r="J38" s="60">
        <v>2</v>
      </c>
      <c r="K38" s="137">
        <v>3984</v>
      </c>
      <c r="L38" s="60">
        <v>2</v>
      </c>
      <c r="M38" s="142">
        <v>-89</v>
      </c>
      <c r="N38" s="40">
        <v>41</v>
      </c>
      <c r="O38" s="147" t="s">
        <v>400</v>
      </c>
      <c r="P38" s="40">
        <v>41</v>
      </c>
      <c r="Q38" s="137">
        <v>3936</v>
      </c>
      <c r="R38" s="60">
        <v>2</v>
      </c>
      <c r="S38" s="23" t="s">
        <v>349</v>
      </c>
    </row>
    <row r="39" spans="1:19" ht="15">
      <c r="A39" s="126"/>
      <c r="B39" s="75"/>
      <c r="C39" s="75"/>
      <c r="D39" s="75"/>
      <c r="E39" s="75"/>
      <c r="F39" s="75"/>
      <c r="G39" s="75"/>
      <c r="H39" s="127"/>
      <c r="I39" s="136" t="s">
        <v>349</v>
      </c>
      <c r="J39" s="139"/>
      <c r="K39" s="136" t="s">
        <v>349</v>
      </c>
      <c r="L39" s="139"/>
      <c r="M39" s="143" t="s">
        <v>33</v>
      </c>
      <c r="N39" s="136"/>
      <c r="O39" s="136" t="s">
        <v>349</v>
      </c>
      <c r="P39" s="136"/>
      <c r="Q39" s="136" t="s">
        <v>349</v>
      </c>
      <c r="R39" s="139"/>
      <c r="S39" s="23" t="s">
        <v>349</v>
      </c>
    </row>
    <row r="40" spans="1:19" ht="15">
      <c r="A40" s="128" t="s">
        <v>156</v>
      </c>
      <c r="B40" s="82"/>
      <c r="C40" s="82"/>
      <c r="D40" s="82"/>
      <c r="E40" s="82"/>
      <c r="F40" s="82"/>
      <c r="G40" s="82"/>
      <c r="H40" s="129"/>
      <c r="I40" s="138">
        <v>41682</v>
      </c>
      <c r="J40" s="140">
        <v>136</v>
      </c>
      <c r="K40" s="138">
        <v>39873</v>
      </c>
      <c r="L40" s="140">
        <v>136</v>
      </c>
      <c r="M40" s="144">
        <v>-900</v>
      </c>
      <c r="N40" s="141">
        <v>410</v>
      </c>
      <c r="O40" s="148" t="s">
        <v>400</v>
      </c>
      <c r="P40" s="141">
        <v>410</v>
      </c>
      <c r="Q40" s="138">
        <v>39383</v>
      </c>
      <c r="R40" s="140">
        <v>136</v>
      </c>
      <c r="S40" s="23" t="s">
        <v>349</v>
      </c>
    </row>
    <row r="41" spans="1:19" ht="15">
      <c r="A41" s="132"/>
      <c r="B41" s="25"/>
      <c r="C41" s="25"/>
      <c r="D41" s="25"/>
      <c r="E41" s="25"/>
      <c r="F41" s="25"/>
      <c r="G41" s="25"/>
      <c r="H41" s="133"/>
      <c r="I41" s="51" t="s">
        <v>349</v>
      </c>
      <c r="J41" s="59"/>
      <c r="K41" s="51" t="s">
        <v>349</v>
      </c>
      <c r="L41" s="59"/>
      <c r="M41" s="145" t="s">
        <v>33</v>
      </c>
      <c r="N41" s="51"/>
      <c r="O41" s="51" t="s">
        <v>349</v>
      </c>
      <c r="P41" s="51"/>
      <c r="Q41" s="51" t="s">
        <v>349</v>
      </c>
      <c r="R41" s="59"/>
      <c r="S41" s="23" t="s">
        <v>349</v>
      </c>
    </row>
    <row r="42" spans="1:19" ht="15">
      <c r="A42" s="126" t="s">
        <v>157</v>
      </c>
      <c r="B42" s="75"/>
      <c r="C42" s="75"/>
      <c r="D42" s="75"/>
      <c r="E42" s="75"/>
      <c r="F42" s="75"/>
      <c r="G42" s="75"/>
      <c r="H42" s="127"/>
      <c r="I42" s="137">
        <v>1207</v>
      </c>
      <c r="J42" s="60" t="s">
        <v>101</v>
      </c>
      <c r="K42" s="137">
        <v>1112</v>
      </c>
      <c r="L42" s="149" t="s">
        <v>101</v>
      </c>
      <c r="M42" s="146" t="s">
        <v>143</v>
      </c>
      <c r="N42" s="147" t="s">
        <v>400</v>
      </c>
      <c r="O42" s="147" t="s">
        <v>400</v>
      </c>
      <c r="P42" s="147" t="s">
        <v>400</v>
      </c>
      <c r="Q42" s="137">
        <v>1112</v>
      </c>
      <c r="R42" s="149" t="s">
        <v>101</v>
      </c>
      <c r="S42" s="23" t="s">
        <v>349</v>
      </c>
    </row>
    <row r="43" spans="1:19" ht="15">
      <c r="A43" s="126" t="s">
        <v>158</v>
      </c>
      <c r="B43" s="75"/>
      <c r="C43" s="75"/>
      <c r="D43" s="75"/>
      <c r="E43" s="75"/>
      <c r="F43" s="75"/>
      <c r="G43" s="75"/>
      <c r="H43" s="127"/>
      <c r="I43" s="137">
        <v>40475</v>
      </c>
      <c r="J43" s="60">
        <v>136</v>
      </c>
      <c r="K43" s="137">
        <v>38761</v>
      </c>
      <c r="L43" s="60">
        <v>136</v>
      </c>
      <c r="M43" s="142">
        <v>-900</v>
      </c>
      <c r="N43" s="40">
        <v>410</v>
      </c>
      <c r="O43" s="147" t="s">
        <v>400</v>
      </c>
      <c r="P43" s="40">
        <v>410</v>
      </c>
      <c r="Q43" s="137">
        <v>38271</v>
      </c>
      <c r="R43" s="60">
        <v>136</v>
      </c>
      <c r="S43" s="23" t="s">
        <v>349</v>
      </c>
    </row>
    <row r="44" spans="1:19" ht="15">
      <c r="A44" s="128"/>
      <c r="B44" s="82"/>
      <c r="C44" s="82"/>
      <c r="D44" s="82"/>
      <c r="E44" s="82"/>
      <c r="F44" s="82"/>
      <c r="G44" s="82"/>
      <c r="H44" s="129"/>
      <c r="I44" s="136" t="s">
        <v>349</v>
      </c>
      <c r="J44" s="139"/>
      <c r="K44" s="136" t="s">
        <v>349</v>
      </c>
      <c r="L44" s="139"/>
      <c r="M44" s="143" t="s">
        <v>33</v>
      </c>
      <c r="N44" s="136"/>
      <c r="O44" s="136" t="s">
        <v>349</v>
      </c>
      <c r="P44" s="136" t="s">
        <v>349</v>
      </c>
      <c r="Q44" s="136" t="s">
        <v>349</v>
      </c>
      <c r="R44" s="139"/>
      <c r="S44" s="23" t="s">
        <v>349</v>
      </c>
    </row>
    <row r="45" spans="1:19" ht="15">
      <c r="A45" s="130" t="s">
        <v>159</v>
      </c>
      <c r="B45" s="97"/>
      <c r="C45" s="97"/>
      <c r="D45" s="97"/>
      <c r="E45" s="97"/>
      <c r="F45" s="97"/>
      <c r="G45" s="97"/>
      <c r="H45" s="131"/>
      <c r="I45" s="138">
        <v>41682</v>
      </c>
      <c r="J45" s="140">
        <v>136</v>
      </c>
      <c r="K45" s="138">
        <v>39873</v>
      </c>
      <c r="L45" s="140">
        <v>136</v>
      </c>
      <c r="M45" s="144">
        <v>-900</v>
      </c>
      <c r="N45" s="141">
        <v>410</v>
      </c>
      <c r="O45" s="148" t="s">
        <v>400</v>
      </c>
      <c r="P45" s="141">
        <v>410</v>
      </c>
      <c r="Q45" s="138">
        <v>39383</v>
      </c>
      <c r="R45" s="140">
        <v>136</v>
      </c>
      <c r="S45" s="23" t="s">
        <v>349</v>
      </c>
    </row>
    <row r="46" spans="1:18" ht="1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ht="15">
      <c r="A47" t="s">
        <v>349</v>
      </c>
    </row>
  </sheetData>
  <printOptions/>
  <pageMargins left="0.75" right="0.75" top="1" bottom="1" header="0.5" footer="0.5"/>
  <pageSetup fitToHeight="1" fitToWidth="1" horizontalDpi="1200" verticalDpi="1200" orientation="landscape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55"/>
  <sheetViews>
    <sheetView workbookViewId="0" topLeftCell="A39">
      <selection activeCell="C45" sqref="C45"/>
    </sheetView>
  </sheetViews>
  <sheetFormatPr defaultColWidth="8.88671875" defaultRowHeight="15"/>
  <cols>
    <col min="1" max="1" width="4.4453125" style="0" customWidth="1"/>
    <col min="2" max="2" width="4.88671875" style="0" customWidth="1"/>
    <col min="3" max="3" width="34.3359375" style="0" customWidth="1"/>
    <col min="4" max="4" width="5.4453125" style="0" customWidth="1"/>
    <col min="6" max="6" width="5.3359375" style="0" customWidth="1"/>
    <col min="8" max="8" width="5.88671875" style="0" customWidth="1"/>
    <col min="9" max="9" width="10.3359375" style="0" customWidth="1"/>
    <col min="10" max="10" width="6.3359375" style="0" customWidth="1"/>
    <col min="12" max="12" width="2.4453125" style="0" customWidth="1"/>
  </cols>
  <sheetData>
    <row r="4" ht="15">
      <c r="A4" t="s">
        <v>160</v>
      </c>
    </row>
    <row r="5" ht="15">
      <c r="E5" t="s">
        <v>161</v>
      </c>
    </row>
    <row r="6" ht="15">
      <c r="F6" t="s">
        <v>116</v>
      </c>
    </row>
    <row r="7" ht="15">
      <c r="F7" t="s">
        <v>117</v>
      </c>
    </row>
    <row r="8" ht="15">
      <c r="F8" t="s">
        <v>162</v>
      </c>
    </row>
    <row r="10" spans="2:11" ht="15.75" thickBot="1"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2" ht="15">
      <c r="A11" s="22"/>
      <c r="B11" s="92"/>
      <c r="C11" s="152"/>
      <c r="D11" s="31"/>
      <c r="E11" s="26"/>
      <c r="F11" s="26"/>
      <c r="G11" s="153"/>
      <c r="H11" s="31" t="s">
        <v>163</v>
      </c>
      <c r="I11" s="153"/>
      <c r="J11" s="31"/>
      <c r="K11" s="27"/>
      <c r="L11" s="23"/>
    </row>
    <row r="12" spans="1:12" ht="15">
      <c r="A12" s="22"/>
      <c r="B12" s="47"/>
      <c r="C12" s="40"/>
      <c r="D12" s="128" t="s">
        <v>164</v>
      </c>
      <c r="E12" s="82"/>
      <c r="F12" s="82"/>
      <c r="G12" s="129"/>
      <c r="H12" s="84" t="s">
        <v>165</v>
      </c>
      <c r="I12" s="129"/>
      <c r="J12" s="84"/>
      <c r="K12" s="83"/>
      <c r="L12" s="23"/>
    </row>
    <row r="13" spans="1:12" ht="15">
      <c r="A13" s="22"/>
      <c r="B13" s="47"/>
      <c r="C13" s="40"/>
      <c r="D13" s="119"/>
      <c r="E13" s="159"/>
      <c r="F13" s="119" t="s">
        <v>349</v>
      </c>
      <c r="G13" s="158"/>
      <c r="H13" s="150"/>
      <c r="I13" s="133"/>
      <c r="J13" s="150" t="s">
        <v>349</v>
      </c>
      <c r="K13" s="79"/>
      <c r="L13" s="23"/>
    </row>
    <row r="14" spans="1:12" ht="15">
      <c r="A14" s="22"/>
      <c r="B14" s="47"/>
      <c r="C14" s="40"/>
      <c r="D14" s="150" t="s">
        <v>166</v>
      </c>
      <c r="E14" s="133"/>
      <c r="F14" s="150" t="s">
        <v>167</v>
      </c>
      <c r="G14" s="133"/>
      <c r="H14" s="23" t="s">
        <v>166</v>
      </c>
      <c r="I14" s="127"/>
      <c r="J14" s="23" t="s">
        <v>168</v>
      </c>
      <c r="K14" s="76"/>
      <c r="L14" s="23"/>
    </row>
    <row r="15" spans="1:12" ht="15">
      <c r="A15" s="22"/>
      <c r="B15" s="47"/>
      <c r="C15" s="136" t="s">
        <v>349</v>
      </c>
      <c r="D15" s="84" t="s">
        <v>169</v>
      </c>
      <c r="E15" s="129"/>
      <c r="F15" s="84" t="s">
        <v>170</v>
      </c>
      <c r="G15" s="129"/>
      <c r="H15" s="84" t="s">
        <v>169</v>
      </c>
      <c r="I15" s="129"/>
      <c r="J15" s="84" t="s">
        <v>171</v>
      </c>
      <c r="K15" s="83"/>
      <c r="L15" s="23"/>
    </row>
    <row r="16" spans="1:12" ht="15">
      <c r="A16" s="22"/>
      <c r="B16" s="47"/>
      <c r="C16" s="51" t="s">
        <v>172</v>
      </c>
      <c r="D16" s="166" t="s">
        <v>412</v>
      </c>
      <c r="E16" s="167" t="s">
        <v>407</v>
      </c>
      <c r="F16" s="166" t="s">
        <v>412</v>
      </c>
      <c r="G16" s="167" t="s">
        <v>407</v>
      </c>
      <c r="H16" s="166" t="s">
        <v>412</v>
      </c>
      <c r="I16" s="167" t="s">
        <v>407</v>
      </c>
      <c r="J16" s="166" t="s">
        <v>412</v>
      </c>
      <c r="K16" s="163" t="s">
        <v>407</v>
      </c>
      <c r="L16" s="23"/>
    </row>
    <row r="17" spans="1:12" ht="15">
      <c r="A17" s="22"/>
      <c r="B17" s="47"/>
      <c r="C17" s="40" t="s">
        <v>173</v>
      </c>
      <c r="D17" s="173" t="s">
        <v>400</v>
      </c>
      <c r="E17" s="168" t="s">
        <v>400</v>
      </c>
      <c r="F17" s="173" t="s">
        <v>400</v>
      </c>
      <c r="G17" s="168" t="s">
        <v>400</v>
      </c>
      <c r="H17" s="173" t="s">
        <v>400</v>
      </c>
      <c r="I17" s="168" t="s">
        <v>400</v>
      </c>
      <c r="J17" s="51" t="s">
        <v>400</v>
      </c>
      <c r="K17" s="43" t="s">
        <v>400</v>
      </c>
      <c r="L17" s="23"/>
    </row>
    <row r="18" spans="1:12" ht="15">
      <c r="A18" s="22"/>
      <c r="B18" s="47"/>
      <c r="C18" s="40" t="s">
        <v>178</v>
      </c>
      <c r="D18" s="40">
        <v>2</v>
      </c>
      <c r="E18" s="169">
        <v>215</v>
      </c>
      <c r="F18" s="147" t="s">
        <v>400</v>
      </c>
      <c r="G18" s="149" t="s">
        <v>400</v>
      </c>
      <c r="H18" s="147" t="s">
        <v>400</v>
      </c>
      <c r="I18" s="149" t="s">
        <v>400</v>
      </c>
      <c r="J18" s="40">
        <v>2</v>
      </c>
      <c r="K18" s="164">
        <v>215</v>
      </c>
      <c r="L18" s="23"/>
    </row>
    <row r="19" spans="1:12" ht="15">
      <c r="A19" s="22"/>
      <c r="B19" s="47"/>
      <c r="C19" s="40" t="s">
        <v>179</v>
      </c>
      <c r="D19" s="147" t="s">
        <v>400</v>
      </c>
      <c r="E19" s="149" t="s">
        <v>400</v>
      </c>
      <c r="F19" s="147" t="s">
        <v>400</v>
      </c>
      <c r="G19" s="149" t="s">
        <v>400</v>
      </c>
      <c r="H19" s="40">
        <v>2</v>
      </c>
      <c r="I19" s="169">
        <v>183</v>
      </c>
      <c r="J19" s="40">
        <v>2</v>
      </c>
      <c r="K19" s="50">
        <v>183</v>
      </c>
      <c r="L19" s="23"/>
    </row>
    <row r="20" spans="1:12" ht="15">
      <c r="A20" s="22"/>
      <c r="B20" s="47"/>
      <c r="C20" s="40" t="s">
        <v>180</v>
      </c>
      <c r="D20" s="40">
        <v>6</v>
      </c>
      <c r="E20" s="60">
        <v>464</v>
      </c>
      <c r="F20" s="40">
        <v>31</v>
      </c>
      <c r="G20" s="169">
        <v>2505</v>
      </c>
      <c r="H20" s="40">
        <v>4</v>
      </c>
      <c r="I20" s="60">
        <v>308</v>
      </c>
      <c r="J20" s="40">
        <v>41</v>
      </c>
      <c r="K20" s="44">
        <v>3277</v>
      </c>
      <c r="L20" s="23"/>
    </row>
    <row r="21" spans="1:12" ht="15">
      <c r="A21" s="22"/>
      <c r="B21" s="47"/>
      <c r="C21" s="40" t="s">
        <v>181</v>
      </c>
      <c r="D21" s="40">
        <v>9</v>
      </c>
      <c r="E21" s="60">
        <v>586</v>
      </c>
      <c r="F21" s="147" t="s">
        <v>400</v>
      </c>
      <c r="G21" s="149" t="s">
        <v>400</v>
      </c>
      <c r="H21" s="40">
        <v>4</v>
      </c>
      <c r="I21" s="60">
        <v>260</v>
      </c>
      <c r="J21" s="40">
        <v>13</v>
      </c>
      <c r="K21" s="50">
        <v>846</v>
      </c>
      <c r="L21" s="23"/>
    </row>
    <row r="22" spans="1:12" ht="15">
      <c r="A22" s="22"/>
      <c r="B22" s="47"/>
      <c r="C22" s="40" t="s">
        <v>182</v>
      </c>
      <c r="D22" s="40">
        <v>40</v>
      </c>
      <c r="E22" s="91">
        <v>2171</v>
      </c>
      <c r="F22" s="40">
        <v>25</v>
      </c>
      <c r="G22" s="91">
        <v>1417</v>
      </c>
      <c r="H22" s="40">
        <v>13</v>
      </c>
      <c r="I22" s="60">
        <v>705</v>
      </c>
      <c r="J22" s="40">
        <v>78</v>
      </c>
      <c r="K22" s="44">
        <v>4293</v>
      </c>
      <c r="L22" s="23"/>
    </row>
    <row r="23" spans="1:12" ht="15">
      <c r="A23" s="22"/>
      <c r="B23" s="47"/>
      <c r="C23" s="40" t="s">
        <v>183</v>
      </c>
      <c r="D23" s="40">
        <v>1</v>
      </c>
      <c r="E23" s="60">
        <v>51</v>
      </c>
      <c r="F23" s="147" t="s">
        <v>400</v>
      </c>
      <c r="G23" s="149" t="s">
        <v>400</v>
      </c>
      <c r="H23" s="40">
        <v>1</v>
      </c>
      <c r="I23" s="60">
        <v>51</v>
      </c>
      <c r="J23" s="40">
        <v>2</v>
      </c>
      <c r="K23" s="50">
        <v>102</v>
      </c>
      <c r="L23" s="23"/>
    </row>
    <row r="24" spans="1:12" ht="15">
      <c r="A24" s="22"/>
      <c r="B24" s="47"/>
      <c r="C24" s="40" t="s">
        <v>184</v>
      </c>
      <c r="D24" s="40">
        <v>24</v>
      </c>
      <c r="E24" s="91">
        <v>1113</v>
      </c>
      <c r="F24" s="147" t="s">
        <v>400</v>
      </c>
      <c r="G24" s="149" t="s">
        <v>400</v>
      </c>
      <c r="H24" s="40">
        <v>18</v>
      </c>
      <c r="I24" s="60">
        <v>834</v>
      </c>
      <c r="J24" s="40">
        <v>42</v>
      </c>
      <c r="K24" s="44">
        <v>1947</v>
      </c>
      <c r="L24" s="23"/>
    </row>
    <row r="25" spans="1:12" ht="15">
      <c r="A25" s="22"/>
      <c r="B25" s="47"/>
      <c r="C25" s="40" t="s">
        <v>185</v>
      </c>
      <c r="D25" s="40">
        <v>7</v>
      </c>
      <c r="E25" s="60">
        <v>303</v>
      </c>
      <c r="F25" s="147" t="s">
        <v>400</v>
      </c>
      <c r="G25" s="149" t="s">
        <v>400</v>
      </c>
      <c r="H25" s="40">
        <v>69</v>
      </c>
      <c r="I25" s="91">
        <v>2990</v>
      </c>
      <c r="J25" s="40">
        <v>76</v>
      </c>
      <c r="K25" s="44">
        <v>3293</v>
      </c>
      <c r="L25" s="23"/>
    </row>
    <row r="26" spans="1:12" ht="15">
      <c r="A26" s="22"/>
      <c r="B26" s="47"/>
      <c r="C26" s="40" t="s">
        <v>186</v>
      </c>
      <c r="D26" s="40">
        <v>10</v>
      </c>
      <c r="E26" s="60">
        <v>416</v>
      </c>
      <c r="F26" s="147" t="s">
        <v>400</v>
      </c>
      <c r="G26" s="149" t="s">
        <v>400</v>
      </c>
      <c r="H26" s="40">
        <v>82</v>
      </c>
      <c r="I26" s="91">
        <v>3410</v>
      </c>
      <c r="J26" s="40">
        <v>92</v>
      </c>
      <c r="K26" s="44">
        <v>3826</v>
      </c>
      <c r="L26" s="23"/>
    </row>
    <row r="27" spans="1:12" ht="15">
      <c r="A27" s="22"/>
      <c r="B27" s="47"/>
      <c r="C27" s="40" t="s">
        <v>187</v>
      </c>
      <c r="D27" s="40">
        <v>18</v>
      </c>
      <c r="E27" s="60">
        <v>693</v>
      </c>
      <c r="F27" s="147" t="s">
        <v>400</v>
      </c>
      <c r="G27" s="149" t="s">
        <v>400</v>
      </c>
      <c r="H27" s="40">
        <v>3</v>
      </c>
      <c r="I27" s="60">
        <v>116</v>
      </c>
      <c r="J27" s="40">
        <v>21</v>
      </c>
      <c r="K27" s="50">
        <v>809</v>
      </c>
      <c r="L27" s="23"/>
    </row>
    <row r="28" spans="1:12" ht="15">
      <c r="A28" s="22"/>
      <c r="B28" s="47"/>
      <c r="C28" s="40" t="s">
        <v>188</v>
      </c>
      <c r="D28" s="40">
        <v>14</v>
      </c>
      <c r="E28" s="60">
        <v>824</v>
      </c>
      <c r="F28" s="147" t="s">
        <v>400</v>
      </c>
      <c r="G28" s="149" t="s">
        <v>400</v>
      </c>
      <c r="H28" s="40">
        <v>27</v>
      </c>
      <c r="I28" s="91">
        <v>1611</v>
      </c>
      <c r="J28" s="40">
        <v>41</v>
      </c>
      <c r="K28" s="44">
        <v>2435</v>
      </c>
      <c r="L28" s="23"/>
    </row>
    <row r="29" spans="1:12" ht="15">
      <c r="A29" s="22"/>
      <c r="B29" s="47"/>
      <c r="C29" s="40" t="s">
        <v>349</v>
      </c>
      <c r="D29" s="136" t="s">
        <v>349</v>
      </c>
      <c r="E29" s="139" t="s">
        <v>349</v>
      </c>
      <c r="F29" s="136" t="s">
        <v>349</v>
      </c>
      <c r="G29" s="139" t="s">
        <v>349</v>
      </c>
      <c r="H29" s="136" t="s">
        <v>349</v>
      </c>
      <c r="I29" s="139" t="s">
        <v>349</v>
      </c>
      <c r="J29" s="136" t="s">
        <v>349</v>
      </c>
      <c r="K29" s="95" t="s">
        <v>349</v>
      </c>
      <c r="L29" s="23"/>
    </row>
    <row r="30" spans="1:12" ht="15">
      <c r="A30" s="22"/>
      <c r="B30" s="47"/>
      <c r="C30" s="40" t="s">
        <v>189</v>
      </c>
      <c r="D30" s="51">
        <v>131</v>
      </c>
      <c r="E30" s="90">
        <v>6836</v>
      </c>
      <c r="F30" s="51">
        <v>56</v>
      </c>
      <c r="G30" s="90">
        <v>3922</v>
      </c>
      <c r="H30" s="51">
        <v>223</v>
      </c>
      <c r="I30" s="90">
        <v>10468</v>
      </c>
      <c r="J30" s="51">
        <v>410</v>
      </c>
      <c r="K30" s="87">
        <v>21226</v>
      </c>
      <c r="L30" s="23"/>
    </row>
    <row r="31" spans="1:12" ht="15">
      <c r="A31" s="22"/>
      <c r="B31" s="47"/>
      <c r="C31" s="40" t="s">
        <v>190</v>
      </c>
      <c r="D31" s="143">
        <v>-65</v>
      </c>
      <c r="E31" s="170">
        <v>-3418</v>
      </c>
      <c r="F31" s="143">
        <v>-28</v>
      </c>
      <c r="G31" s="170">
        <v>-1961</v>
      </c>
      <c r="H31" s="143">
        <v>-112</v>
      </c>
      <c r="I31" s="170">
        <v>-5234</v>
      </c>
      <c r="J31" s="143">
        <v>-205</v>
      </c>
      <c r="K31" s="165">
        <v>-10613</v>
      </c>
      <c r="L31" s="23"/>
    </row>
    <row r="32" spans="1:12" ht="15">
      <c r="A32" s="22"/>
      <c r="B32" s="47"/>
      <c r="C32" s="40" t="s">
        <v>349</v>
      </c>
      <c r="D32" s="51" t="s">
        <v>349</v>
      </c>
      <c r="E32" s="59" t="s">
        <v>349</v>
      </c>
      <c r="F32" s="51" t="s">
        <v>349</v>
      </c>
      <c r="G32" s="59" t="s">
        <v>349</v>
      </c>
      <c r="H32" s="51" t="s">
        <v>349</v>
      </c>
      <c r="I32" s="59" t="s">
        <v>349</v>
      </c>
      <c r="J32" s="51" t="s">
        <v>349</v>
      </c>
      <c r="K32" s="43" t="s">
        <v>349</v>
      </c>
      <c r="L32" s="23"/>
    </row>
    <row r="33" spans="1:12" ht="15">
      <c r="A33" s="22"/>
      <c r="B33" s="47">
        <v>11.1</v>
      </c>
      <c r="C33" s="40" t="s">
        <v>191</v>
      </c>
      <c r="D33" s="40">
        <v>66</v>
      </c>
      <c r="E33" s="91">
        <v>3418</v>
      </c>
      <c r="F33" s="40">
        <v>28</v>
      </c>
      <c r="G33" s="91">
        <v>1961</v>
      </c>
      <c r="H33" s="40">
        <v>111</v>
      </c>
      <c r="I33" s="91">
        <v>5234</v>
      </c>
      <c r="J33" s="40">
        <v>205</v>
      </c>
      <c r="K33" s="44">
        <v>10613</v>
      </c>
      <c r="L33" s="23"/>
    </row>
    <row r="34" spans="1:12" ht="15">
      <c r="A34" s="22"/>
      <c r="B34" s="47">
        <v>11.5</v>
      </c>
      <c r="C34" s="40" t="s">
        <v>192</v>
      </c>
      <c r="D34" s="40" t="s">
        <v>101</v>
      </c>
      <c r="E34" s="60">
        <v>279</v>
      </c>
      <c r="F34" s="147" t="s">
        <v>101</v>
      </c>
      <c r="G34" s="149" t="s">
        <v>400</v>
      </c>
      <c r="H34" s="147" t="s">
        <v>101</v>
      </c>
      <c r="I34" s="60">
        <v>636</v>
      </c>
      <c r="J34" s="147" t="s">
        <v>400</v>
      </c>
      <c r="K34" s="50">
        <v>915</v>
      </c>
      <c r="L34" s="23"/>
    </row>
    <row r="35" spans="1:12" ht="15">
      <c r="A35" s="22"/>
      <c r="B35" s="47">
        <v>11.8</v>
      </c>
      <c r="C35" s="40" t="s">
        <v>193</v>
      </c>
      <c r="D35" s="40" t="s">
        <v>101</v>
      </c>
      <c r="E35" s="60">
        <v>7</v>
      </c>
      <c r="F35" s="147" t="s">
        <v>101</v>
      </c>
      <c r="G35" s="149" t="s">
        <v>400</v>
      </c>
      <c r="H35" s="147" t="s">
        <v>101</v>
      </c>
      <c r="I35" s="149" t="s">
        <v>400</v>
      </c>
      <c r="J35" s="147" t="s">
        <v>400</v>
      </c>
      <c r="K35" s="50">
        <v>7</v>
      </c>
      <c r="L35" s="23"/>
    </row>
    <row r="36" spans="1:12" ht="15">
      <c r="A36" s="22"/>
      <c r="B36" s="47"/>
      <c r="C36" s="40"/>
      <c r="D36" s="136" t="s">
        <v>349</v>
      </c>
      <c r="E36" s="174" t="s">
        <v>349</v>
      </c>
      <c r="F36" s="136" t="s">
        <v>349</v>
      </c>
      <c r="G36" s="139" t="s">
        <v>349</v>
      </c>
      <c r="H36" s="136" t="s">
        <v>349</v>
      </c>
      <c r="I36" s="139" t="s">
        <v>349</v>
      </c>
      <c r="J36" s="136" t="s">
        <v>349</v>
      </c>
      <c r="K36" s="95" t="s">
        <v>349</v>
      </c>
      <c r="L36" s="23"/>
    </row>
    <row r="37" spans="1:12" ht="15">
      <c r="A37" s="22"/>
      <c r="B37" s="47"/>
      <c r="C37" s="40" t="s">
        <v>194</v>
      </c>
      <c r="D37" s="51">
        <v>66</v>
      </c>
      <c r="E37" s="90">
        <v>3704</v>
      </c>
      <c r="F37" s="51">
        <v>28</v>
      </c>
      <c r="G37" s="90">
        <v>1961</v>
      </c>
      <c r="H37" s="51">
        <v>111</v>
      </c>
      <c r="I37" s="90">
        <v>5870</v>
      </c>
      <c r="J37" s="51">
        <v>205</v>
      </c>
      <c r="K37" s="87">
        <v>11535</v>
      </c>
      <c r="L37" s="23"/>
    </row>
    <row r="38" spans="1:12" ht="15">
      <c r="A38" s="22"/>
      <c r="B38" s="47">
        <v>12</v>
      </c>
      <c r="C38" s="40" t="s">
        <v>195</v>
      </c>
      <c r="D38" s="40" t="s">
        <v>349</v>
      </c>
      <c r="E38" s="91">
        <v>1491</v>
      </c>
      <c r="F38" s="40" t="s">
        <v>349</v>
      </c>
      <c r="G38" s="60">
        <v>855</v>
      </c>
      <c r="H38" s="40" t="s">
        <v>349</v>
      </c>
      <c r="I38" s="91">
        <v>2284</v>
      </c>
      <c r="J38" s="40" t="s">
        <v>349</v>
      </c>
      <c r="K38" s="44">
        <v>4630</v>
      </c>
      <c r="L38" s="23"/>
    </row>
    <row r="39" spans="1:12" ht="15">
      <c r="A39" s="22"/>
      <c r="B39" s="47">
        <v>21</v>
      </c>
      <c r="C39" s="40" t="s">
        <v>196</v>
      </c>
      <c r="D39" s="40" t="s">
        <v>349</v>
      </c>
      <c r="E39" s="60">
        <v>42</v>
      </c>
      <c r="F39" s="40" t="s">
        <v>349</v>
      </c>
      <c r="G39" s="60">
        <v>90</v>
      </c>
      <c r="H39" s="40" t="s">
        <v>349</v>
      </c>
      <c r="I39" s="60">
        <v>144</v>
      </c>
      <c r="J39" s="40" t="s">
        <v>349</v>
      </c>
      <c r="K39" s="50">
        <v>276</v>
      </c>
      <c r="L39" s="23"/>
    </row>
    <row r="40" spans="1:12" ht="15">
      <c r="A40" s="22"/>
      <c r="B40" s="47">
        <v>22</v>
      </c>
      <c r="C40" s="40" t="s">
        <v>197</v>
      </c>
      <c r="D40" s="40" t="s">
        <v>349</v>
      </c>
      <c r="E40" s="60">
        <v>36</v>
      </c>
      <c r="F40" s="40" t="s">
        <v>349</v>
      </c>
      <c r="G40" s="149" t="s">
        <v>400</v>
      </c>
      <c r="H40" s="40" t="s">
        <v>349</v>
      </c>
      <c r="I40" s="60">
        <v>47</v>
      </c>
      <c r="J40" s="40" t="s">
        <v>349</v>
      </c>
      <c r="K40" s="50">
        <v>83</v>
      </c>
      <c r="L40" s="23"/>
    </row>
    <row r="41" spans="1:12" ht="15">
      <c r="A41" s="22"/>
      <c r="B41" s="47">
        <v>23.2</v>
      </c>
      <c r="C41" s="40" t="s">
        <v>198</v>
      </c>
      <c r="D41" s="40" t="s">
        <v>349</v>
      </c>
      <c r="E41" s="60">
        <v>13</v>
      </c>
      <c r="F41" s="40" t="s">
        <v>349</v>
      </c>
      <c r="G41" s="149" t="s">
        <v>400</v>
      </c>
      <c r="H41" s="40" t="s">
        <v>349</v>
      </c>
      <c r="I41" s="171" t="s">
        <v>199</v>
      </c>
      <c r="J41" s="40" t="s">
        <v>349</v>
      </c>
      <c r="K41" s="50">
        <v>13</v>
      </c>
      <c r="L41" s="23"/>
    </row>
    <row r="42" spans="1:12" ht="15">
      <c r="A42" s="22"/>
      <c r="B42" s="47">
        <v>23.3</v>
      </c>
      <c r="C42" s="40" t="s">
        <v>200</v>
      </c>
      <c r="D42" s="40" t="s">
        <v>349</v>
      </c>
      <c r="E42" s="149" t="s">
        <v>400</v>
      </c>
      <c r="F42" s="40" t="s">
        <v>349</v>
      </c>
      <c r="G42" s="149" t="s">
        <v>400</v>
      </c>
      <c r="H42" s="40" t="s">
        <v>349</v>
      </c>
      <c r="I42" s="91">
        <v>1733</v>
      </c>
      <c r="J42" s="40" t="s">
        <v>349</v>
      </c>
      <c r="K42" s="44">
        <v>1733</v>
      </c>
      <c r="L42" s="23"/>
    </row>
    <row r="43" spans="1:12" ht="15">
      <c r="A43" s="22"/>
      <c r="B43" s="47">
        <v>24</v>
      </c>
      <c r="C43" s="40" t="s">
        <v>201</v>
      </c>
      <c r="D43" s="40" t="s">
        <v>349</v>
      </c>
      <c r="E43" s="149" t="s">
        <v>400</v>
      </c>
      <c r="F43" s="40" t="s">
        <v>349</v>
      </c>
      <c r="G43" s="149" t="s">
        <v>400</v>
      </c>
      <c r="H43" s="40" t="s">
        <v>349</v>
      </c>
      <c r="I43" s="60">
        <v>17</v>
      </c>
      <c r="J43" s="40" t="s">
        <v>349</v>
      </c>
      <c r="K43" s="50">
        <v>17</v>
      </c>
      <c r="L43" s="23"/>
    </row>
    <row r="44" spans="1:12" ht="15">
      <c r="A44" s="22"/>
      <c r="B44" s="47">
        <v>25.2</v>
      </c>
      <c r="C44" s="40" t="s">
        <v>202</v>
      </c>
      <c r="D44" s="40" t="s">
        <v>349</v>
      </c>
      <c r="E44" s="91">
        <v>1672</v>
      </c>
      <c r="F44" s="40" t="s">
        <v>349</v>
      </c>
      <c r="G44" s="60">
        <v>271</v>
      </c>
      <c r="H44" s="40" t="s">
        <v>349</v>
      </c>
      <c r="I44" s="60">
        <v>697</v>
      </c>
      <c r="J44" s="40" t="s">
        <v>349</v>
      </c>
      <c r="K44" s="44">
        <v>2640</v>
      </c>
      <c r="L44" s="23"/>
    </row>
    <row r="45" spans="1:12" ht="15">
      <c r="A45" s="22"/>
      <c r="B45" s="47">
        <v>26</v>
      </c>
      <c r="C45" s="40" t="s">
        <v>203</v>
      </c>
      <c r="D45" s="40" t="s">
        <v>349</v>
      </c>
      <c r="E45" s="91">
        <v>2770</v>
      </c>
      <c r="F45" s="40" t="s">
        <v>349</v>
      </c>
      <c r="G45" s="91">
        <v>1599</v>
      </c>
      <c r="H45" s="40" t="s">
        <v>349</v>
      </c>
      <c r="I45" s="60">
        <v>949</v>
      </c>
      <c r="J45" s="40" t="s">
        <v>349</v>
      </c>
      <c r="K45" s="44">
        <v>5318</v>
      </c>
      <c r="L45" s="23"/>
    </row>
    <row r="46" spans="1:12" ht="15">
      <c r="A46" s="22"/>
      <c r="B46" s="47">
        <v>31</v>
      </c>
      <c r="C46" s="40" t="s">
        <v>204</v>
      </c>
      <c r="D46" s="40" t="s">
        <v>349</v>
      </c>
      <c r="E46" s="91">
        <v>3176</v>
      </c>
      <c r="F46" s="40" t="s">
        <v>349</v>
      </c>
      <c r="G46" s="60">
        <v>224</v>
      </c>
      <c r="H46" s="40" t="s">
        <v>349</v>
      </c>
      <c r="I46" s="91">
        <v>2349</v>
      </c>
      <c r="J46" s="40" t="s">
        <v>349</v>
      </c>
      <c r="K46" s="44">
        <v>5749</v>
      </c>
      <c r="L46" s="23"/>
    </row>
    <row r="47" spans="1:12" ht="15">
      <c r="A47" s="22"/>
      <c r="B47" s="47">
        <v>41</v>
      </c>
      <c r="C47" s="40" t="s">
        <v>215</v>
      </c>
      <c r="D47" s="40" t="s">
        <v>349</v>
      </c>
      <c r="E47" s="60">
        <v>6</v>
      </c>
      <c r="F47" s="40" t="s">
        <v>349</v>
      </c>
      <c r="G47" s="149" t="s">
        <v>400</v>
      </c>
      <c r="H47" s="40" t="s">
        <v>349</v>
      </c>
      <c r="I47" s="149" t="s">
        <v>400</v>
      </c>
      <c r="J47" s="40" t="s">
        <v>349</v>
      </c>
      <c r="K47" s="50">
        <v>6</v>
      </c>
      <c r="L47" s="23"/>
    </row>
    <row r="48" spans="1:12" ht="15">
      <c r="A48" s="22"/>
      <c r="B48" s="93"/>
      <c r="C48" s="136" t="s">
        <v>349</v>
      </c>
      <c r="D48" s="136"/>
      <c r="E48" s="139" t="s">
        <v>349</v>
      </c>
      <c r="F48" s="136"/>
      <c r="G48" s="139" t="s">
        <v>349</v>
      </c>
      <c r="H48" s="136"/>
      <c r="I48" s="139" t="s">
        <v>349</v>
      </c>
      <c r="J48" s="136"/>
      <c r="K48" s="95" t="s">
        <v>349</v>
      </c>
      <c r="L48" s="23"/>
    </row>
    <row r="49" spans="1:12" ht="15.75" thickBot="1">
      <c r="A49" s="22"/>
      <c r="B49" s="49"/>
      <c r="C49" s="42" t="s">
        <v>216</v>
      </c>
      <c r="D49" s="42">
        <v>66</v>
      </c>
      <c r="E49" s="172">
        <v>12910</v>
      </c>
      <c r="F49" s="42">
        <v>28</v>
      </c>
      <c r="G49" s="172">
        <v>5000</v>
      </c>
      <c r="H49" s="42">
        <v>111</v>
      </c>
      <c r="I49" s="172">
        <v>14090</v>
      </c>
      <c r="J49" s="42">
        <v>205</v>
      </c>
      <c r="K49" s="46">
        <v>32000</v>
      </c>
      <c r="L49" s="23"/>
    </row>
    <row r="50" spans="2:11" ht="15"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ht="15">
      <c r="B51" t="s">
        <v>217</v>
      </c>
    </row>
    <row r="54" ht="15">
      <c r="H54" t="s">
        <v>349</v>
      </c>
    </row>
    <row r="55" ht="15">
      <c r="H55" t="s">
        <v>349</v>
      </c>
    </row>
  </sheetData>
  <printOptions/>
  <pageMargins left="2.04" right="0.75" top="1" bottom="1" header="0.5" footer="0.5"/>
  <pageSetup fitToHeight="1" fitToWidth="1" horizontalDpi="1200" verticalDpi="1200" orientation="landscape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4"/>
  <sheetViews>
    <sheetView workbookViewId="0" topLeftCell="A70">
      <selection activeCell="M93" sqref="M93"/>
    </sheetView>
  </sheetViews>
  <sheetFormatPr defaultColWidth="8.88671875" defaultRowHeight="15"/>
  <cols>
    <col min="1" max="1" width="41.3359375" style="0" customWidth="1"/>
    <col min="2" max="2" width="1.77734375" style="0" customWidth="1"/>
    <col min="3" max="3" width="10.6640625" style="0" customWidth="1"/>
    <col min="4" max="4" width="11.10546875" style="0" customWidth="1"/>
    <col min="5" max="5" width="1.33203125" style="0" customWidth="1"/>
    <col min="6" max="6" width="10.88671875" style="0" customWidth="1"/>
    <col min="7" max="7" width="11.88671875" style="0" customWidth="1"/>
    <col min="8" max="8" width="1.66796875" style="0" customWidth="1"/>
    <col min="9" max="9" width="10.77734375" style="0" customWidth="1"/>
    <col min="10" max="10" width="10.6640625" style="0" customWidth="1"/>
    <col min="11" max="11" width="1.99609375" style="0" customWidth="1"/>
    <col min="12" max="12" width="10.88671875" style="0" customWidth="1"/>
  </cols>
  <sheetData>
    <row r="1" spans="1:3" ht="15">
      <c r="A1" t="s">
        <v>218</v>
      </c>
      <c r="C1" t="s">
        <v>219</v>
      </c>
    </row>
    <row r="2" ht="15">
      <c r="C2" t="s">
        <v>220</v>
      </c>
    </row>
    <row r="3" ht="15">
      <c r="C3" t="s">
        <v>221</v>
      </c>
    </row>
    <row r="4" ht="15">
      <c r="C4" t="s">
        <v>222</v>
      </c>
    </row>
    <row r="6" spans="1:13" ht="1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4" ht="15">
      <c r="A7" s="135"/>
      <c r="B7" s="155"/>
      <c r="C7" s="156" t="s">
        <v>223</v>
      </c>
      <c r="D7" s="157"/>
      <c r="E7" s="162"/>
      <c r="F7" s="156" t="s">
        <v>120</v>
      </c>
      <c r="G7" s="157"/>
      <c r="H7" s="162"/>
      <c r="I7" s="156" t="s">
        <v>224</v>
      </c>
      <c r="J7" s="157"/>
      <c r="K7" s="162"/>
      <c r="L7" s="156" t="s">
        <v>225</v>
      </c>
      <c r="M7" s="157"/>
      <c r="N7" s="23"/>
    </row>
    <row r="8" spans="1:14" ht="15">
      <c r="A8" s="40"/>
      <c r="B8" s="150"/>
      <c r="C8" s="125" t="s">
        <v>349</v>
      </c>
      <c r="D8" s="59"/>
      <c r="E8" s="150"/>
      <c r="F8" s="125" t="s">
        <v>349</v>
      </c>
      <c r="G8" s="59"/>
      <c r="H8" s="150"/>
      <c r="I8" s="125" t="s">
        <v>349</v>
      </c>
      <c r="J8" s="59"/>
      <c r="K8" s="150"/>
      <c r="L8" s="125" t="s">
        <v>349</v>
      </c>
      <c r="M8" s="59"/>
      <c r="N8" s="23"/>
    </row>
    <row r="9" spans="1:14" ht="15">
      <c r="A9" s="136" t="s">
        <v>102</v>
      </c>
      <c r="B9" s="84"/>
      <c r="C9" s="129" t="s">
        <v>226</v>
      </c>
      <c r="D9" s="139" t="s">
        <v>23</v>
      </c>
      <c r="E9" s="84"/>
      <c r="F9" s="129" t="s">
        <v>227</v>
      </c>
      <c r="G9" s="139" t="s">
        <v>23</v>
      </c>
      <c r="H9" s="84"/>
      <c r="I9" s="129" t="s">
        <v>226</v>
      </c>
      <c r="J9" s="139" t="s">
        <v>23</v>
      </c>
      <c r="K9" s="84"/>
      <c r="L9" s="129" t="s">
        <v>226</v>
      </c>
      <c r="M9" s="139" t="s">
        <v>23</v>
      </c>
      <c r="N9" s="23"/>
    </row>
    <row r="10" spans="1:14" ht="15">
      <c r="A10" s="51"/>
      <c r="B10" s="150"/>
      <c r="C10" s="133"/>
      <c r="D10" s="59"/>
      <c r="E10" s="150"/>
      <c r="F10" s="133"/>
      <c r="G10" s="59"/>
      <c r="H10" s="150"/>
      <c r="I10" s="133"/>
      <c r="J10" s="59"/>
      <c r="K10" s="150"/>
      <c r="L10" s="133"/>
      <c r="M10" s="59"/>
      <c r="N10" s="23"/>
    </row>
    <row r="11" spans="1:15" ht="15">
      <c r="A11" s="40" t="s">
        <v>228</v>
      </c>
      <c r="B11" s="23" t="s">
        <v>349</v>
      </c>
      <c r="C11" s="154">
        <v>72</v>
      </c>
      <c r="D11" s="175" t="s">
        <v>349</v>
      </c>
      <c r="E11" s="151"/>
      <c r="F11" s="154">
        <v>72</v>
      </c>
      <c r="G11" s="175" t="s">
        <v>349</v>
      </c>
      <c r="H11" s="151"/>
      <c r="I11" s="154">
        <v>72</v>
      </c>
      <c r="J11" s="175" t="s">
        <v>349</v>
      </c>
      <c r="K11" s="151"/>
      <c r="L11" s="195" t="s">
        <v>229</v>
      </c>
      <c r="M11" s="175"/>
      <c r="N11" s="151"/>
      <c r="O11" s="115"/>
    </row>
    <row r="12" spans="1:15" ht="15">
      <c r="A12" s="40" t="s">
        <v>230</v>
      </c>
      <c r="B12" s="23" t="s">
        <v>349</v>
      </c>
      <c r="C12" s="154">
        <v>494</v>
      </c>
      <c r="D12" s="175"/>
      <c r="E12" s="151"/>
      <c r="F12" s="154">
        <v>480</v>
      </c>
      <c r="G12" s="175"/>
      <c r="H12" s="151"/>
      <c r="I12" s="154">
        <v>482</v>
      </c>
      <c r="J12" s="175"/>
      <c r="K12" s="151"/>
      <c r="L12" s="154">
        <v>2</v>
      </c>
      <c r="M12" s="175"/>
      <c r="N12" s="151"/>
      <c r="O12" s="115"/>
    </row>
    <row r="13" spans="1:15" ht="15">
      <c r="A13" s="40" t="s">
        <v>231</v>
      </c>
      <c r="B13" s="23" t="s">
        <v>349</v>
      </c>
      <c r="C13" s="154">
        <v>648</v>
      </c>
      <c r="D13" s="175" t="s">
        <v>349</v>
      </c>
      <c r="E13" s="151"/>
      <c r="F13" s="154">
        <v>607</v>
      </c>
      <c r="G13" s="175"/>
      <c r="H13" s="151"/>
      <c r="I13" s="154">
        <v>609</v>
      </c>
      <c r="J13" s="175"/>
      <c r="K13" s="151"/>
      <c r="L13" s="154">
        <v>2</v>
      </c>
      <c r="M13" s="175"/>
      <c r="N13" s="151"/>
      <c r="O13" s="115"/>
    </row>
    <row r="14" spans="1:15" ht="15">
      <c r="A14" s="40" t="s">
        <v>232</v>
      </c>
      <c r="B14" s="23" t="s">
        <v>349</v>
      </c>
      <c r="C14" s="154">
        <v>1462</v>
      </c>
      <c r="D14" s="175" t="s">
        <v>349</v>
      </c>
      <c r="E14" s="151"/>
      <c r="F14" s="154">
        <v>1373</v>
      </c>
      <c r="G14" s="175"/>
      <c r="H14" s="151"/>
      <c r="I14" s="154">
        <v>1414</v>
      </c>
      <c r="J14" s="175"/>
      <c r="K14" s="151"/>
      <c r="L14" s="154">
        <v>41</v>
      </c>
      <c r="M14" s="175"/>
      <c r="N14" s="151"/>
      <c r="O14" s="115"/>
    </row>
    <row r="15" spans="1:15" ht="15">
      <c r="A15" s="40" t="s">
        <v>233</v>
      </c>
      <c r="B15" s="23" t="s">
        <v>349</v>
      </c>
      <c r="C15" s="154">
        <v>2574</v>
      </c>
      <c r="D15" s="175" t="s">
        <v>349</v>
      </c>
      <c r="E15" s="151"/>
      <c r="F15" s="154">
        <v>2314</v>
      </c>
      <c r="G15" s="175"/>
      <c r="H15" s="151"/>
      <c r="I15" s="154">
        <v>2327</v>
      </c>
      <c r="J15" s="175"/>
      <c r="K15" s="151"/>
      <c r="L15" s="154">
        <v>13</v>
      </c>
      <c r="M15" s="175"/>
      <c r="N15" s="151"/>
      <c r="O15" s="115"/>
    </row>
    <row r="16" spans="1:15" ht="15">
      <c r="A16" s="40" t="s">
        <v>234</v>
      </c>
      <c r="B16" s="23" t="s">
        <v>349</v>
      </c>
      <c r="C16" s="154">
        <v>6457</v>
      </c>
      <c r="D16" s="175" t="s">
        <v>349</v>
      </c>
      <c r="E16" s="151"/>
      <c r="F16" s="154">
        <v>5992</v>
      </c>
      <c r="G16" s="175"/>
      <c r="H16" s="151"/>
      <c r="I16" s="154">
        <v>5916</v>
      </c>
      <c r="J16" s="175"/>
      <c r="K16" s="151"/>
      <c r="L16" s="154">
        <v>-76</v>
      </c>
      <c r="M16" s="175"/>
      <c r="N16" s="151"/>
      <c r="O16" s="115"/>
    </row>
    <row r="17" spans="1:15" ht="15">
      <c r="A17" s="40" t="s">
        <v>235</v>
      </c>
      <c r="B17" s="23" t="s">
        <v>349</v>
      </c>
      <c r="C17" s="154">
        <v>621</v>
      </c>
      <c r="D17" s="175" t="s">
        <v>349</v>
      </c>
      <c r="E17" s="151"/>
      <c r="F17" s="154">
        <v>621</v>
      </c>
      <c r="G17" s="175"/>
      <c r="H17" s="151"/>
      <c r="I17" s="154">
        <v>608</v>
      </c>
      <c r="J17" s="175"/>
      <c r="K17" s="151"/>
      <c r="L17" s="154">
        <v>-13</v>
      </c>
      <c r="M17" s="175"/>
      <c r="N17" s="151"/>
      <c r="O17" s="115"/>
    </row>
    <row r="18" spans="1:15" ht="15">
      <c r="A18" s="40" t="s">
        <v>236</v>
      </c>
      <c r="B18" s="23" t="s">
        <v>349</v>
      </c>
      <c r="C18" s="154">
        <v>4797</v>
      </c>
      <c r="D18" s="175" t="s">
        <v>349</v>
      </c>
      <c r="E18" s="151"/>
      <c r="F18" s="154">
        <v>4485</v>
      </c>
      <c r="G18" s="175"/>
      <c r="H18" s="151"/>
      <c r="I18" s="154">
        <v>4412</v>
      </c>
      <c r="J18" s="175"/>
      <c r="K18" s="151"/>
      <c r="L18" s="154">
        <v>-73</v>
      </c>
      <c r="M18" s="175"/>
      <c r="N18" s="151"/>
      <c r="O18" s="115"/>
    </row>
    <row r="19" spans="1:15" ht="15">
      <c r="A19" s="40" t="s">
        <v>237</v>
      </c>
      <c r="B19" s="23" t="s">
        <v>349</v>
      </c>
      <c r="C19" s="154">
        <v>7676</v>
      </c>
      <c r="D19" s="175" t="s">
        <v>349</v>
      </c>
      <c r="E19" s="151"/>
      <c r="F19" s="154">
        <v>7479</v>
      </c>
      <c r="G19" s="175"/>
      <c r="H19" s="151"/>
      <c r="I19" s="154">
        <v>7363</v>
      </c>
      <c r="J19" s="175"/>
      <c r="K19" s="151"/>
      <c r="L19" s="154">
        <v>-116</v>
      </c>
      <c r="M19" s="175"/>
      <c r="N19" s="151"/>
      <c r="O19" s="115"/>
    </row>
    <row r="20" spans="1:15" ht="15">
      <c r="A20" s="40" t="s">
        <v>238</v>
      </c>
      <c r="B20" s="23" t="s">
        <v>349</v>
      </c>
      <c r="C20" s="154">
        <v>11026</v>
      </c>
      <c r="D20" s="175" t="s">
        <v>349</v>
      </c>
      <c r="E20" s="151"/>
      <c r="F20" s="154">
        <v>10967</v>
      </c>
      <c r="G20" s="175"/>
      <c r="H20" s="151"/>
      <c r="I20" s="154">
        <v>10777</v>
      </c>
      <c r="J20" s="175"/>
      <c r="K20" s="151"/>
      <c r="L20" s="154">
        <v>-190</v>
      </c>
      <c r="M20" s="175"/>
      <c r="N20" s="151"/>
      <c r="O20" s="115"/>
    </row>
    <row r="21" spans="1:15" ht="15">
      <c r="A21" s="40" t="s">
        <v>239</v>
      </c>
      <c r="B21" s="23" t="s">
        <v>349</v>
      </c>
      <c r="C21" s="154">
        <v>1375</v>
      </c>
      <c r="D21" s="175" t="s">
        <v>349</v>
      </c>
      <c r="E21" s="151"/>
      <c r="F21" s="154">
        <v>1085</v>
      </c>
      <c r="G21" s="175"/>
      <c r="H21" s="151"/>
      <c r="I21" s="154">
        <v>1078</v>
      </c>
      <c r="J21" s="175"/>
      <c r="K21" s="151"/>
      <c r="L21" s="154">
        <v>-7</v>
      </c>
      <c r="M21" s="175"/>
      <c r="N21" s="151"/>
      <c r="O21" s="115"/>
    </row>
    <row r="22" spans="1:15" ht="15">
      <c r="A22" s="40" t="s">
        <v>240</v>
      </c>
      <c r="B22" s="23" t="s">
        <v>349</v>
      </c>
      <c r="C22" s="154">
        <v>212</v>
      </c>
      <c r="D22" s="175" t="s">
        <v>349</v>
      </c>
      <c r="E22" s="151"/>
      <c r="F22" s="154">
        <v>207</v>
      </c>
      <c r="G22" s="175"/>
      <c r="H22" s="151"/>
      <c r="I22" s="154">
        <v>202</v>
      </c>
      <c r="J22" s="175"/>
      <c r="K22" s="151"/>
      <c r="L22" s="154">
        <v>-5</v>
      </c>
      <c r="M22" s="175"/>
      <c r="N22" s="151"/>
      <c r="O22" s="115"/>
    </row>
    <row r="23" spans="1:15" ht="15">
      <c r="A23" s="40" t="s">
        <v>241</v>
      </c>
      <c r="B23" s="23" t="s">
        <v>349</v>
      </c>
      <c r="C23" s="154">
        <v>99</v>
      </c>
      <c r="D23" s="175" t="s">
        <v>349</v>
      </c>
      <c r="E23" s="151"/>
      <c r="F23" s="154">
        <v>99</v>
      </c>
      <c r="G23" s="175"/>
      <c r="H23" s="151"/>
      <c r="I23" s="154">
        <v>97</v>
      </c>
      <c r="J23" s="175"/>
      <c r="K23" s="151"/>
      <c r="L23" s="154">
        <v>-2</v>
      </c>
      <c r="M23" s="175"/>
      <c r="N23" s="151"/>
      <c r="O23" s="115"/>
    </row>
    <row r="24" spans="1:15" ht="15">
      <c r="A24" s="40" t="s">
        <v>242</v>
      </c>
      <c r="B24" s="23" t="s">
        <v>349</v>
      </c>
      <c r="C24" s="154">
        <v>73</v>
      </c>
      <c r="D24" s="175"/>
      <c r="E24" s="151"/>
      <c r="F24" s="154">
        <v>73</v>
      </c>
      <c r="G24" s="175"/>
      <c r="H24" s="151"/>
      <c r="I24" s="154">
        <v>72</v>
      </c>
      <c r="J24" s="175"/>
      <c r="K24" s="151"/>
      <c r="L24" s="154">
        <v>-1</v>
      </c>
      <c r="M24" s="175"/>
      <c r="N24" s="151"/>
      <c r="O24" s="115"/>
    </row>
    <row r="25" spans="1:15" ht="15">
      <c r="A25" s="40" t="s">
        <v>243</v>
      </c>
      <c r="B25" s="128" t="s">
        <v>349</v>
      </c>
      <c r="C25" s="160">
        <v>4096</v>
      </c>
      <c r="D25" s="170" t="s">
        <v>349</v>
      </c>
      <c r="E25" s="161"/>
      <c r="F25" s="160">
        <v>4019</v>
      </c>
      <c r="G25" s="170"/>
      <c r="H25" s="161"/>
      <c r="I25" s="160">
        <v>3954</v>
      </c>
      <c r="J25" s="170"/>
      <c r="K25" s="161"/>
      <c r="L25" s="160">
        <v>-65</v>
      </c>
      <c r="M25" s="170"/>
      <c r="N25" s="151"/>
      <c r="O25" s="115"/>
    </row>
    <row r="26" spans="1:15" ht="15">
      <c r="A26" s="40" t="s">
        <v>244</v>
      </c>
      <c r="B26" s="119" t="s">
        <v>349</v>
      </c>
      <c r="C26" s="181">
        <v>41682</v>
      </c>
      <c r="D26" s="182">
        <v>2394932</v>
      </c>
      <c r="E26" s="180"/>
      <c r="F26" s="181">
        <v>39873</v>
      </c>
      <c r="G26" s="182">
        <v>2340150</v>
      </c>
      <c r="H26" s="180"/>
      <c r="I26" s="181">
        <v>39383</v>
      </c>
      <c r="J26" s="182">
        <v>2271802</v>
      </c>
      <c r="K26" s="180"/>
      <c r="L26" s="181">
        <v>-490</v>
      </c>
      <c r="M26" s="182">
        <v>-68348</v>
      </c>
      <c r="N26" s="151"/>
      <c r="O26" s="115"/>
    </row>
    <row r="27" spans="1:15" ht="15">
      <c r="A27" s="40"/>
      <c r="B27" s="150" t="s">
        <v>349</v>
      </c>
      <c r="C27" s="176" t="s">
        <v>349</v>
      </c>
      <c r="D27" s="177"/>
      <c r="E27" s="178"/>
      <c r="F27" s="176" t="s">
        <v>349</v>
      </c>
      <c r="G27" s="177"/>
      <c r="H27" s="178"/>
      <c r="I27" s="176" t="s">
        <v>349</v>
      </c>
      <c r="J27" s="177"/>
      <c r="K27" s="178"/>
      <c r="L27" s="176"/>
      <c r="M27" s="177"/>
      <c r="N27" s="151"/>
      <c r="O27" s="115"/>
    </row>
    <row r="28" spans="1:15" ht="15">
      <c r="A28" s="40"/>
      <c r="B28" s="23" t="s">
        <v>349</v>
      </c>
      <c r="C28" s="154"/>
      <c r="D28" s="175"/>
      <c r="E28" s="151"/>
      <c r="F28" s="154" t="s">
        <v>349</v>
      </c>
      <c r="G28" s="175"/>
      <c r="H28" s="151"/>
      <c r="I28" s="154" t="s">
        <v>349</v>
      </c>
      <c r="J28" s="175"/>
      <c r="K28" s="151"/>
      <c r="L28" s="154"/>
      <c r="M28" s="175"/>
      <c r="N28" s="151"/>
      <c r="O28" s="115"/>
    </row>
    <row r="29" spans="1:15" ht="15">
      <c r="A29" s="40" t="s">
        <v>245</v>
      </c>
      <c r="B29" s="23" t="s">
        <v>349</v>
      </c>
      <c r="C29" s="154" t="s">
        <v>349</v>
      </c>
      <c r="D29" s="183">
        <v>142885</v>
      </c>
      <c r="E29" s="184"/>
      <c r="F29" s="185"/>
      <c r="G29" s="183">
        <v>146171</v>
      </c>
      <c r="H29" s="184"/>
      <c r="I29" s="185"/>
      <c r="J29" s="183">
        <v>149387</v>
      </c>
      <c r="K29" s="151"/>
      <c r="L29" s="154" t="s">
        <v>349</v>
      </c>
      <c r="M29" s="175"/>
      <c r="N29" s="151"/>
      <c r="O29" s="115"/>
    </row>
    <row r="30" spans="1:15" ht="15">
      <c r="A30" s="40" t="s">
        <v>246</v>
      </c>
      <c r="B30" s="23" t="s">
        <v>349</v>
      </c>
      <c r="C30" s="154" t="s">
        <v>349</v>
      </c>
      <c r="D30" s="183">
        <v>49528</v>
      </c>
      <c r="E30" s="184"/>
      <c r="F30" s="185"/>
      <c r="G30" s="183">
        <v>50667</v>
      </c>
      <c r="H30" s="184"/>
      <c r="I30" s="185"/>
      <c r="J30" s="183">
        <v>51782</v>
      </c>
      <c r="K30" s="151"/>
      <c r="L30" s="154" t="s">
        <v>349</v>
      </c>
      <c r="M30" s="175"/>
      <c r="N30" s="151"/>
      <c r="O30" s="115"/>
    </row>
    <row r="31" spans="1:15" ht="15">
      <c r="A31" s="40" t="s">
        <v>281</v>
      </c>
      <c r="B31" s="23" t="s">
        <v>349</v>
      </c>
      <c r="C31" s="154"/>
      <c r="D31" s="179">
        <v>8.96</v>
      </c>
      <c r="E31" s="151"/>
      <c r="F31" s="154"/>
      <c r="G31" s="179">
        <v>8.96</v>
      </c>
      <c r="H31" s="151"/>
      <c r="I31" s="154"/>
      <c r="J31" s="179">
        <v>8.96</v>
      </c>
      <c r="K31" s="151"/>
      <c r="L31" s="154" t="s">
        <v>349</v>
      </c>
      <c r="M31" s="175"/>
      <c r="N31" s="151"/>
      <c r="O31" s="115"/>
    </row>
    <row r="32" spans="1:15" ht="15">
      <c r="A32" s="136" t="s">
        <v>349</v>
      </c>
      <c r="B32" s="84" t="s">
        <v>349</v>
      </c>
      <c r="C32" s="160" t="s">
        <v>349</v>
      </c>
      <c r="D32" s="170" t="s">
        <v>349</v>
      </c>
      <c r="E32" s="161"/>
      <c r="F32" s="160" t="s">
        <v>349</v>
      </c>
      <c r="G32" s="170" t="s">
        <v>349</v>
      </c>
      <c r="H32" s="161"/>
      <c r="I32" s="160" t="s">
        <v>349</v>
      </c>
      <c r="J32" s="170" t="s">
        <v>349</v>
      </c>
      <c r="K32" s="161"/>
      <c r="L32" s="160"/>
      <c r="M32" s="170"/>
      <c r="N32" s="151"/>
      <c r="O32" s="115"/>
    </row>
    <row r="33" spans="1:15" ht="15">
      <c r="A33" s="25" t="s">
        <v>349</v>
      </c>
      <c r="B33" s="25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5"/>
      <c r="O33" s="115"/>
    </row>
    <row r="34" spans="1:15" ht="15">
      <c r="A34" t="s">
        <v>349</v>
      </c>
      <c r="C34" s="115"/>
      <c r="D34" s="115"/>
      <c r="E34" s="115"/>
      <c r="F34" s="115"/>
      <c r="G34" s="115" t="s">
        <v>282</v>
      </c>
      <c r="H34" s="115"/>
      <c r="I34" s="115"/>
      <c r="J34" s="115" t="s">
        <v>282</v>
      </c>
      <c r="K34" s="115"/>
      <c r="L34" s="115"/>
      <c r="M34" s="115"/>
      <c r="N34" s="115"/>
      <c r="O34" s="115"/>
    </row>
    <row r="35" spans="1:15" ht="15">
      <c r="A35" t="s">
        <v>349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</row>
    <row r="36" spans="1:15" ht="15">
      <c r="A36" t="s">
        <v>283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</row>
    <row r="37" spans="3:15" ht="15"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</row>
    <row r="38" spans="3:15" ht="15"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</row>
    <row r="39" spans="1:15" ht="15">
      <c r="A39" s="24"/>
      <c r="B39" s="24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15"/>
      <c r="O39" s="115"/>
    </row>
    <row r="40" spans="1:15" ht="15">
      <c r="A40" s="135"/>
      <c r="B40" s="155"/>
      <c r="C40" s="188" t="s">
        <v>223</v>
      </c>
      <c r="D40" s="189"/>
      <c r="E40" s="190"/>
      <c r="F40" s="188" t="s">
        <v>120</v>
      </c>
      <c r="G40" s="189"/>
      <c r="H40" s="190"/>
      <c r="I40" s="188" t="s">
        <v>224</v>
      </c>
      <c r="J40" s="189"/>
      <c r="K40" s="190"/>
      <c r="L40" s="188" t="s">
        <v>225</v>
      </c>
      <c r="M40" s="189"/>
      <c r="N40" s="151"/>
      <c r="O40" s="115"/>
    </row>
    <row r="41" spans="1:15" ht="15">
      <c r="A41" s="40"/>
      <c r="B41" s="150"/>
      <c r="C41" s="187" t="s">
        <v>284</v>
      </c>
      <c r="D41" s="177"/>
      <c r="E41" s="178"/>
      <c r="F41" s="187" t="s">
        <v>284</v>
      </c>
      <c r="G41" s="177"/>
      <c r="H41" s="178"/>
      <c r="I41" s="187" t="s">
        <v>284</v>
      </c>
      <c r="J41" s="177"/>
      <c r="K41" s="178"/>
      <c r="L41" s="187" t="s">
        <v>284</v>
      </c>
      <c r="M41" s="177"/>
      <c r="N41" s="151"/>
      <c r="O41" s="115"/>
    </row>
    <row r="42" spans="1:15" ht="15">
      <c r="A42" s="136" t="s">
        <v>103</v>
      </c>
      <c r="B42" s="84"/>
      <c r="C42" s="160" t="s">
        <v>285</v>
      </c>
      <c r="D42" s="170" t="s">
        <v>23</v>
      </c>
      <c r="E42" s="161"/>
      <c r="F42" s="160" t="s">
        <v>285</v>
      </c>
      <c r="G42" s="170" t="s">
        <v>23</v>
      </c>
      <c r="H42" s="161"/>
      <c r="I42" s="160" t="s">
        <v>285</v>
      </c>
      <c r="J42" s="170" t="s">
        <v>23</v>
      </c>
      <c r="K42" s="161"/>
      <c r="L42" s="160" t="s">
        <v>285</v>
      </c>
      <c r="M42" s="170" t="s">
        <v>23</v>
      </c>
      <c r="N42" s="151"/>
      <c r="O42" s="115"/>
    </row>
    <row r="43" spans="1:15" ht="15">
      <c r="A43" s="51"/>
      <c r="B43" s="150"/>
      <c r="C43" s="176"/>
      <c r="D43" s="177" t="s">
        <v>349</v>
      </c>
      <c r="E43" s="178"/>
      <c r="F43" s="176"/>
      <c r="G43" s="177" t="s">
        <v>349</v>
      </c>
      <c r="H43" s="178"/>
      <c r="I43" s="176"/>
      <c r="J43" s="177" t="s">
        <v>349</v>
      </c>
      <c r="K43" s="178"/>
      <c r="L43" s="176"/>
      <c r="M43" s="177"/>
      <c r="N43" s="151"/>
      <c r="O43" s="115"/>
    </row>
    <row r="44" spans="1:15" ht="15">
      <c r="A44" s="40" t="s">
        <v>286</v>
      </c>
      <c r="B44" s="23"/>
      <c r="C44" s="154"/>
      <c r="D44" s="175" t="s">
        <v>349</v>
      </c>
      <c r="E44" s="151"/>
      <c r="F44" s="154"/>
      <c r="G44" s="175" t="s">
        <v>349</v>
      </c>
      <c r="H44" s="151"/>
      <c r="I44" s="154"/>
      <c r="J44" s="175" t="s">
        <v>349</v>
      </c>
      <c r="K44" s="151"/>
      <c r="L44" s="154"/>
      <c r="M44" s="175"/>
      <c r="N44" s="151"/>
      <c r="O44" s="115"/>
    </row>
    <row r="45" spans="1:15" ht="15">
      <c r="A45" s="40" t="s">
        <v>287</v>
      </c>
      <c r="B45" s="23" t="s">
        <v>349</v>
      </c>
      <c r="C45" s="154">
        <v>31999</v>
      </c>
      <c r="D45" s="175">
        <v>1819096</v>
      </c>
      <c r="E45" s="151"/>
      <c r="F45" s="154">
        <v>36768</v>
      </c>
      <c r="G45" s="175">
        <v>1851098</v>
      </c>
      <c r="H45" s="151"/>
      <c r="I45" s="154">
        <v>34283</v>
      </c>
      <c r="J45" s="175">
        <v>1944579</v>
      </c>
      <c r="K45" s="151"/>
      <c r="L45" s="154">
        <v>-2485</v>
      </c>
      <c r="M45" s="175">
        <v>93481</v>
      </c>
      <c r="N45" s="151"/>
      <c r="O45" s="115"/>
    </row>
    <row r="46" spans="1:15" ht="15">
      <c r="A46" s="40" t="s">
        <v>288</v>
      </c>
      <c r="B46" s="23" t="s">
        <v>349</v>
      </c>
      <c r="C46" s="154">
        <v>118</v>
      </c>
      <c r="D46" s="175">
        <v>3204</v>
      </c>
      <c r="E46" s="151"/>
      <c r="F46" s="154">
        <v>158</v>
      </c>
      <c r="G46" s="175">
        <v>3504</v>
      </c>
      <c r="H46" s="151"/>
      <c r="I46" s="154">
        <v>158</v>
      </c>
      <c r="J46" s="175">
        <v>3769</v>
      </c>
      <c r="K46" s="151"/>
      <c r="L46" s="195" t="s">
        <v>101</v>
      </c>
      <c r="M46" s="175">
        <v>265</v>
      </c>
      <c r="N46" s="151"/>
      <c r="O46" s="115"/>
    </row>
    <row r="47" spans="1:15" ht="15">
      <c r="A47" s="40" t="s">
        <v>289</v>
      </c>
      <c r="B47" s="23" t="s">
        <v>349</v>
      </c>
      <c r="C47" s="195" t="s">
        <v>400</v>
      </c>
      <c r="D47" s="175">
        <v>146400</v>
      </c>
      <c r="E47" s="151"/>
      <c r="F47" s="195" t="s">
        <v>9</v>
      </c>
      <c r="G47" s="175">
        <v>146400</v>
      </c>
      <c r="H47" s="151"/>
      <c r="I47" s="195" t="s">
        <v>400</v>
      </c>
      <c r="J47" s="175">
        <v>148227</v>
      </c>
      <c r="K47" s="151"/>
      <c r="L47" s="195" t="s">
        <v>9</v>
      </c>
      <c r="M47" s="175">
        <v>1827</v>
      </c>
      <c r="N47" s="151"/>
      <c r="O47" s="115"/>
    </row>
    <row r="48" spans="1:15" ht="15">
      <c r="A48" s="40" t="s">
        <v>290</v>
      </c>
      <c r="B48" s="128" t="s">
        <v>349</v>
      </c>
      <c r="C48" s="196" t="s">
        <v>101</v>
      </c>
      <c r="D48" s="170">
        <v>918</v>
      </c>
      <c r="E48" s="161"/>
      <c r="F48" s="196" t="s">
        <v>101</v>
      </c>
      <c r="G48" s="170">
        <v>918</v>
      </c>
      <c r="H48" s="161"/>
      <c r="I48" s="196" t="s">
        <v>101</v>
      </c>
      <c r="J48" s="170">
        <v>918</v>
      </c>
      <c r="K48" s="161"/>
      <c r="L48" s="196" t="s">
        <v>101</v>
      </c>
      <c r="M48" s="197" t="s">
        <v>293</v>
      </c>
      <c r="N48" s="151"/>
      <c r="O48" s="115"/>
    </row>
    <row r="49" spans="1:15" ht="15">
      <c r="A49" s="40" t="s">
        <v>291</v>
      </c>
      <c r="B49" s="150" t="s">
        <v>349</v>
      </c>
      <c r="C49" s="176">
        <v>32117</v>
      </c>
      <c r="D49" s="177">
        <v>1969618</v>
      </c>
      <c r="E49" s="178"/>
      <c r="F49" s="176">
        <v>36926</v>
      </c>
      <c r="G49" s="177">
        <v>2001920</v>
      </c>
      <c r="H49" s="178"/>
      <c r="I49" s="176">
        <v>34441</v>
      </c>
      <c r="J49" s="177">
        <v>2097493</v>
      </c>
      <c r="K49" s="178"/>
      <c r="L49" s="176">
        <v>-2485</v>
      </c>
      <c r="M49" s="177">
        <v>95573</v>
      </c>
      <c r="N49" s="151"/>
      <c r="O49" s="115"/>
    </row>
    <row r="50" spans="1:15" ht="15">
      <c r="A50" s="40"/>
      <c r="B50" s="23"/>
      <c r="C50" s="154" t="s">
        <v>349</v>
      </c>
      <c r="D50" s="175" t="s">
        <v>349</v>
      </c>
      <c r="E50" s="151"/>
      <c r="F50" s="154"/>
      <c r="G50" s="175" t="s">
        <v>349</v>
      </c>
      <c r="H50" s="151"/>
      <c r="I50" s="154"/>
      <c r="J50" s="175" t="s">
        <v>349</v>
      </c>
      <c r="K50" s="151"/>
      <c r="L50" s="154"/>
      <c r="M50" s="175"/>
      <c r="N50" s="151"/>
      <c r="O50" s="115"/>
    </row>
    <row r="51" spans="1:15" ht="15">
      <c r="A51" s="40" t="s">
        <v>292</v>
      </c>
      <c r="B51" s="23" t="s">
        <v>349</v>
      </c>
      <c r="C51" s="195" t="s">
        <v>293</v>
      </c>
      <c r="D51" s="175" t="s">
        <v>349</v>
      </c>
      <c r="E51" s="151"/>
      <c r="F51" s="154">
        <v>136</v>
      </c>
      <c r="G51" s="175" t="s">
        <v>349</v>
      </c>
      <c r="H51" s="151"/>
      <c r="I51" s="154">
        <v>136</v>
      </c>
      <c r="J51" s="175" t="s">
        <v>349</v>
      </c>
      <c r="K51" s="151"/>
      <c r="L51" s="195" t="s">
        <v>101</v>
      </c>
      <c r="M51" s="175"/>
      <c r="N51" s="151"/>
      <c r="O51" s="115"/>
    </row>
    <row r="52" spans="1:15" ht="15">
      <c r="A52" s="40"/>
      <c r="B52" s="23"/>
      <c r="C52" s="154" t="s">
        <v>349</v>
      </c>
      <c r="D52" s="175" t="s">
        <v>349</v>
      </c>
      <c r="E52" s="151"/>
      <c r="F52" s="154" t="s">
        <v>349</v>
      </c>
      <c r="G52" s="175" t="s">
        <v>349</v>
      </c>
      <c r="H52" s="151"/>
      <c r="I52" s="154" t="s">
        <v>349</v>
      </c>
      <c r="J52" s="175" t="s">
        <v>349</v>
      </c>
      <c r="K52" s="151"/>
      <c r="L52" s="154"/>
      <c r="M52" s="175"/>
      <c r="N52" s="151"/>
      <c r="O52" s="115"/>
    </row>
    <row r="53" spans="1:15" ht="15">
      <c r="A53" s="40" t="s">
        <v>294</v>
      </c>
      <c r="B53" s="23" t="s">
        <v>349</v>
      </c>
      <c r="C53" s="154"/>
      <c r="D53" s="175">
        <v>885373</v>
      </c>
      <c r="E53" s="151" t="s">
        <v>349</v>
      </c>
      <c r="F53" s="154" t="s">
        <v>349</v>
      </c>
      <c r="G53" s="175">
        <v>900379</v>
      </c>
      <c r="H53" s="151"/>
      <c r="I53" s="154" t="s">
        <v>349</v>
      </c>
      <c r="J53" s="175">
        <v>960628</v>
      </c>
      <c r="K53" s="151"/>
      <c r="L53" s="154"/>
      <c r="M53" s="175">
        <v>60249</v>
      </c>
      <c r="N53" s="151"/>
      <c r="O53" s="115"/>
    </row>
    <row r="54" spans="1:15" ht="15">
      <c r="A54" s="40" t="s">
        <v>295</v>
      </c>
      <c r="B54" s="23" t="s">
        <v>349</v>
      </c>
      <c r="C54" s="154"/>
      <c r="D54" s="175">
        <v>1402</v>
      </c>
      <c r="E54" s="151"/>
      <c r="F54" s="154"/>
      <c r="G54" s="175">
        <v>1402</v>
      </c>
      <c r="H54" s="151"/>
      <c r="I54" s="154"/>
      <c r="J54" s="175">
        <v>1402</v>
      </c>
      <c r="K54" s="151"/>
      <c r="L54" s="154"/>
      <c r="M54" s="175">
        <v>0</v>
      </c>
      <c r="N54" s="151"/>
      <c r="O54" s="115"/>
    </row>
    <row r="55" spans="1:15" ht="15">
      <c r="A55" s="40" t="s">
        <v>296</v>
      </c>
      <c r="B55" s="23" t="s">
        <v>349</v>
      </c>
      <c r="C55" s="154"/>
      <c r="D55" s="175">
        <v>25400</v>
      </c>
      <c r="E55" s="151"/>
      <c r="F55" s="154" t="s">
        <v>349</v>
      </c>
      <c r="G55" s="175">
        <v>25400</v>
      </c>
      <c r="H55" s="151"/>
      <c r="I55" s="154" t="s">
        <v>349</v>
      </c>
      <c r="J55" s="175">
        <v>25400</v>
      </c>
      <c r="K55" s="151"/>
      <c r="L55" s="154"/>
      <c r="M55" s="175">
        <v>0</v>
      </c>
      <c r="N55" s="151"/>
      <c r="O55" s="115"/>
    </row>
    <row r="56" spans="1:15" ht="15">
      <c r="A56" s="40" t="s">
        <v>297</v>
      </c>
      <c r="B56" s="23" t="s">
        <v>349</v>
      </c>
      <c r="C56" s="154"/>
      <c r="D56" s="175">
        <v>10605</v>
      </c>
      <c r="E56" s="151"/>
      <c r="F56" s="154" t="s">
        <v>349</v>
      </c>
      <c r="G56" s="175">
        <v>13795</v>
      </c>
      <c r="H56" s="151"/>
      <c r="I56" s="154" t="s">
        <v>349</v>
      </c>
      <c r="J56" s="175">
        <v>13795</v>
      </c>
      <c r="K56" s="151"/>
      <c r="L56" s="154"/>
      <c r="M56" s="175">
        <v>0</v>
      </c>
      <c r="N56" s="151"/>
      <c r="O56" s="115"/>
    </row>
    <row r="57" spans="1:15" ht="15">
      <c r="A57" s="40" t="s">
        <v>298</v>
      </c>
      <c r="B57" s="23" t="s">
        <v>349</v>
      </c>
      <c r="C57" s="154"/>
      <c r="D57" s="175">
        <v>17633</v>
      </c>
      <c r="E57" s="151"/>
      <c r="F57" s="154"/>
      <c r="G57" s="175">
        <v>19578</v>
      </c>
      <c r="H57" s="151"/>
      <c r="I57" s="154"/>
      <c r="J57" s="175">
        <v>20350</v>
      </c>
      <c r="K57" s="151"/>
      <c r="L57" s="154"/>
      <c r="M57" s="175">
        <v>772</v>
      </c>
      <c r="N57" s="151"/>
      <c r="O57" s="115"/>
    </row>
    <row r="58" spans="1:15" ht="15">
      <c r="A58" s="40" t="s">
        <v>299</v>
      </c>
      <c r="B58" s="23" t="s">
        <v>349</v>
      </c>
      <c r="C58" s="154"/>
      <c r="D58" s="175">
        <v>2761</v>
      </c>
      <c r="E58" s="151"/>
      <c r="F58" s="154" t="s">
        <v>349</v>
      </c>
      <c r="G58" s="175">
        <v>2761</v>
      </c>
      <c r="H58" s="151"/>
      <c r="I58" s="154" t="s">
        <v>349</v>
      </c>
      <c r="J58" s="175">
        <v>2854</v>
      </c>
      <c r="K58" s="151"/>
      <c r="L58" s="154"/>
      <c r="M58" s="175">
        <v>93</v>
      </c>
      <c r="N58" s="151"/>
      <c r="O58" s="115"/>
    </row>
    <row r="59" spans="1:15" ht="15">
      <c r="A59" s="40" t="s">
        <v>300</v>
      </c>
      <c r="B59" s="23" t="s">
        <v>349</v>
      </c>
      <c r="C59" s="154"/>
      <c r="D59" s="175">
        <v>232468</v>
      </c>
      <c r="E59" s="151"/>
      <c r="F59" s="154"/>
      <c r="G59" s="175">
        <v>234462</v>
      </c>
      <c r="H59" s="151"/>
      <c r="I59" s="154"/>
      <c r="J59" s="175">
        <v>242978</v>
      </c>
      <c r="K59" s="151"/>
      <c r="L59" s="154"/>
      <c r="M59" s="175">
        <v>8516</v>
      </c>
      <c r="N59" s="151"/>
      <c r="O59" s="115"/>
    </row>
    <row r="60" spans="1:15" ht="15">
      <c r="A60" s="40" t="s">
        <v>301</v>
      </c>
      <c r="B60" s="23" t="s">
        <v>349</v>
      </c>
      <c r="C60" s="154"/>
      <c r="D60" s="175">
        <v>1553</v>
      </c>
      <c r="E60" s="151"/>
      <c r="F60" s="154"/>
      <c r="G60" s="175">
        <v>1553</v>
      </c>
      <c r="H60" s="151"/>
      <c r="I60" s="154"/>
      <c r="J60" s="175">
        <v>1553</v>
      </c>
      <c r="K60" s="151"/>
      <c r="L60" s="154"/>
      <c r="M60" s="175">
        <v>0</v>
      </c>
      <c r="N60" s="151"/>
      <c r="O60" s="115"/>
    </row>
    <row r="61" spans="1:15" ht="15">
      <c r="A61" s="40" t="s">
        <v>302</v>
      </c>
      <c r="B61" s="23" t="s">
        <v>349</v>
      </c>
      <c r="C61" s="154" t="s">
        <v>349</v>
      </c>
      <c r="D61" s="175">
        <v>1082579</v>
      </c>
      <c r="E61" s="151"/>
      <c r="F61" s="154" t="s">
        <v>349</v>
      </c>
      <c r="G61" s="175">
        <v>1082579</v>
      </c>
      <c r="H61" s="151"/>
      <c r="I61" s="154" t="s">
        <v>349</v>
      </c>
      <c r="J61" s="175">
        <v>1225311</v>
      </c>
      <c r="K61" s="151"/>
      <c r="L61" s="154" t="s">
        <v>349</v>
      </c>
      <c r="M61" s="175">
        <v>142732</v>
      </c>
      <c r="N61" s="151"/>
      <c r="O61" s="115"/>
    </row>
    <row r="62" spans="1:15" ht="15">
      <c r="A62" s="40" t="s">
        <v>303</v>
      </c>
      <c r="B62" s="23" t="s">
        <v>349</v>
      </c>
      <c r="C62" s="154" t="s">
        <v>349</v>
      </c>
      <c r="D62" s="175">
        <v>445395</v>
      </c>
      <c r="E62" s="151"/>
      <c r="F62" s="154"/>
      <c r="G62" s="175">
        <v>445395</v>
      </c>
      <c r="H62" s="151"/>
      <c r="I62" s="154"/>
      <c r="J62" s="175">
        <v>445822</v>
      </c>
      <c r="K62" s="151"/>
      <c r="L62" s="154" t="s">
        <v>349</v>
      </c>
      <c r="M62" s="175">
        <v>427</v>
      </c>
      <c r="N62" s="151"/>
      <c r="O62" s="115"/>
    </row>
    <row r="63" spans="1:15" ht="15">
      <c r="A63" s="40" t="s">
        <v>304</v>
      </c>
      <c r="B63" s="23" t="s">
        <v>349</v>
      </c>
      <c r="C63" s="154"/>
      <c r="D63" s="175">
        <v>72500</v>
      </c>
      <c r="E63" s="151"/>
      <c r="F63" s="154"/>
      <c r="G63" s="175">
        <v>30616</v>
      </c>
      <c r="H63" s="151"/>
      <c r="I63" s="154"/>
      <c r="J63" s="175">
        <v>36062</v>
      </c>
      <c r="K63" s="151"/>
      <c r="L63" s="154"/>
      <c r="M63" s="175">
        <v>5446</v>
      </c>
      <c r="N63" s="151"/>
      <c r="O63" s="115"/>
    </row>
    <row r="64" spans="1:15" ht="15">
      <c r="A64" s="40" t="s">
        <v>305</v>
      </c>
      <c r="B64" s="23" t="s">
        <v>349</v>
      </c>
      <c r="C64" s="154"/>
      <c r="D64" s="175">
        <v>280</v>
      </c>
      <c r="E64" s="151"/>
      <c r="F64" s="154"/>
      <c r="G64" s="175">
        <v>0</v>
      </c>
      <c r="H64" s="151"/>
      <c r="I64" s="154"/>
      <c r="J64" s="175">
        <v>0</v>
      </c>
      <c r="K64" s="151"/>
      <c r="L64" s="154"/>
      <c r="M64" s="175">
        <v>0</v>
      </c>
      <c r="N64" s="151"/>
      <c r="O64" s="115"/>
    </row>
    <row r="65" spans="1:15" ht="15">
      <c r="A65" s="40" t="s">
        <v>324</v>
      </c>
      <c r="B65" s="23" t="s">
        <v>349</v>
      </c>
      <c r="C65" s="154"/>
      <c r="D65" s="175">
        <v>8140</v>
      </c>
      <c r="E65" s="151"/>
      <c r="F65" s="154"/>
      <c r="G65" s="175">
        <v>5941</v>
      </c>
      <c r="H65" s="151"/>
      <c r="I65" s="154"/>
      <c r="J65" s="175">
        <v>8140</v>
      </c>
      <c r="K65" s="151"/>
      <c r="L65" s="154" t="s">
        <v>349</v>
      </c>
      <c r="M65" s="175">
        <v>2199</v>
      </c>
      <c r="N65" s="151"/>
      <c r="O65" s="115"/>
    </row>
    <row r="66" spans="1:15" ht="15">
      <c r="A66" s="40" t="s">
        <v>325</v>
      </c>
      <c r="B66" s="23" t="s">
        <v>349</v>
      </c>
      <c r="C66" s="154"/>
      <c r="D66" s="175">
        <v>1242</v>
      </c>
      <c r="E66" s="151"/>
      <c r="F66" s="154"/>
      <c r="G66" s="175">
        <v>1190</v>
      </c>
      <c r="H66" s="151"/>
      <c r="I66" s="154"/>
      <c r="J66" s="175">
        <v>1190</v>
      </c>
      <c r="K66" s="151"/>
      <c r="L66" s="154"/>
      <c r="M66" s="175">
        <v>0</v>
      </c>
      <c r="N66" s="151"/>
      <c r="O66" s="115"/>
    </row>
    <row r="67" spans="1:15" ht="15">
      <c r="A67" s="40" t="s">
        <v>349</v>
      </c>
      <c r="B67" s="128" t="s">
        <v>349</v>
      </c>
      <c r="C67" s="160"/>
      <c r="D67" s="170" t="s">
        <v>349</v>
      </c>
      <c r="E67" s="161"/>
      <c r="F67" s="160"/>
      <c r="G67" s="170" t="s">
        <v>349</v>
      </c>
      <c r="H67" s="161"/>
      <c r="I67" s="160"/>
      <c r="J67" s="170" t="s">
        <v>349</v>
      </c>
      <c r="K67" s="161"/>
      <c r="L67" s="160"/>
      <c r="M67" s="170" t="s">
        <v>349</v>
      </c>
      <c r="N67" s="151"/>
      <c r="O67" s="115"/>
    </row>
    <row r="68" spans="1:15" ht="15">
      <c r="A68" s="136" t="s">
        <v>326</v>
      </c>
      <c r="B68" s="191" t="s">
        <v>349</v>
      </c>
      <c r="C68" s="192"/>
      <c r="D68" s="193">
        <v>4756949</v>
      </c>
      <c r="E68" s="194"/>
      <c r="F68" s="192"/>
      <c r="G68" s="193">
        <v>4766971</v>
      </c>
      <c r="H68" s="194"/>
      <c r="I68" s="192"/>
      <c r="J68" s="193">
        <v>5082978</v>
      </c>
      <c r="K68" s="194"/>
      <c r="L68" s="192"/>
      <c r="M68" s="193">
        <v>316007</v>
      </c>
      <c r="N68" s="151"/>
      <c r="O68" s="115"/>
    </row>
    <row r="69" spans="1:15" ht="15">
      <c r="A69" s="25"/>
      <c r="B69" s="25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5"/>
      <c r="O69" s="115"/>
    </row>
    <row r="70" spans="3:15" ht="15"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</row>
    <row r="71" spans="1:15" ht="15">
      <c r="A71" t="s">
        <v>349</v>
      </c>
      <c r="C71" s="115" t="s">
        <v>349</v>
      </c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</row>
    <row r="72" spans="3:15" ht="15"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</row>
    <row r="73" spans="3:15" ht="15">
      <c r="C73" s="115" t="s">
        <v>327</v>
      </c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</row>
    <row r="74" spans="3:15" ht="15"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</row>
    <row r="75" spans="1:15" ht="15">
      <c r="A75" s="24"/>
      <c r="B75" s="24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15"/>
      <c r="O75" s="115"/>
    </row>
    <row r="76" spans="1:15" ht="15">
      <c r="A76" s="135"/>
      <c r="B76" s="155"/>
      <c r="C76" s="188" t="s">
        <v>223</v>
      </c>
      <c r="D76" s="189"/>
      <c r="E76" s="190"/>
      <c r="F76" s="188" t="s">
        <v>120</v>
      </c>
      <c r="G76" s="189"/>
      <c r="H76" s="190"/>
      <c r="I76" s="188" t="s">
        <v>224</v>
      </c>
      <c r="J76" s="189"/>
      <c r="K76" s="190"/>
      <c r="L76" s="188" t="s">
        <v>225</v>
      </c>
      <c r="M76" s="189"/>
      <c r="N76" s="151"/>
      <c r="O76" s="115"/>
    </row>
    <row r="77" spans="1:15" ht="15">
      <c r="A77" s="40"/>
      <c r="B77" s="150"/>
      <c r="C77" s="187" t="s">
        <v>284</v>
      </c>
      <c r="D77" s="177"/>
      <c r="E77" s="178"/>
      <c r="F77" s="187" t="s">
        <v>284</v>
      </c>
      <c r="G77" s="177"/>
      <c r="H77" s="178"/>
      <c r="I77" s="187" t="s">
        <v>284</v>
      </c>
      <c r="J77" s="177"/>
      <c r="K77" s="178"/>
      <c r="L77" s="187" t="s">
        <v>284</v>
      </c>
      <c r="M77" s="177"/>
      <c r="N77" s="151"/>
      <c r="O77" s="115"/>
    </row>
    <row r="78" spans="1:15" ht="15">
      <c r="A78" s="136" t="s">
        <v>103</v>
      </c>
      <c r="B78" s="84"/>
      <c r="C78" s="160" t="s">
        <v>285</v>
      </c>
      <c r="D78" s="170" t="s">
        <v>23</v>
      </c>
      <c r="E78" s="161"/>
      <c r="F78" s="160" t="s">
        <v>285</v>
      </c>
      <c r="G78" s="170" t="s">
        <v>23</v>
      </c>
      <c r="H78" s="161"/>
      <c r="I78" s="160" t="s">
        <v>285</v>
      </c>
      <c r="J78" s="170" t="s">
        <v>23</v>
      </c>
      <c r="K78" s="161"/>
      <c r="L78" s="160" t="s">
        <v>285</v>
      </c>
      <c r="M78" s="170" t="s">
        <v>23</v>
      </c>
      <c r="N78" s="151"/>
      <c r="O78" s="115"/>
    </row>
    <row r="79" spans="1:15" ht="15">
      <c r="A79" s="51"/>
      <c r="B79" s="150"/>
      <c r="C79" s="176"/>
      <c r="D79" s="177"/>
      <c r="E79" s="178"/>
      <c r="F79" s="176"/>
      <c r="G79" s="177"/>
      <c r="H79" s="178"/>
      <c r="I79" s="176"/>
      <c r="J79" s="177"/>
      <c r="K79" s="178"/>
      <c r="L79" s="176"/>
      <c r="M79" s="177"/>
      <c r="N79" s="151"/>
      <c r="O79" s="115"/>
    </row>
    <row r="80" spans="1:15" ht="15">
      <c r="A80" s="40" t="s">
        <v>328</v>
      </c>
      <c r="B80" s="23"/>
      <c r="C80" s="154"/>
      <c r="D80" s="175"/>
      <c r="E80" s="151"/>
      <c r="F80" s="154"/>
      <c r="G80" s="175"/>
      <c r="H80" s="151"/>
      <c r="I80" s="154"/>
      <c r="J80" s="175"/>
      <c r="K80" s="151"/>
      <c r="L80" s="154"/>
      <c r="M80" s="175"/>
      <c r="N80" s="151"/>
      <c r="O80" s="115"/>
    </row>
    <row r="81" spans="1:15" ht="15">
      <c r="A81" s="40" t="s">
        <v>329</v>
      </c>
      <c r="B81" s="23"/>
      <c r="C81" s="154"/>
      <c r="D81" s="175"/>
      <c r="E81" s="151"/>
      <c r="F81" s="154"/>
      <c r="G81" s="175"/>
      <c r="H81" s="151"/>
      <c r="I81" s="154"/>
      <c r="J81" s="175"/>
      <c r="K81" s="151"/>
      <c r="L81" s="154"/>
      <c r="M81" s="175"/>
      <c r="N81" s="151"/>
      <c r="O81" s="115"/>
    </row>
    <row r="82" spans="1:15" ht="15">
      <c r="A82" s="40"/>
      <c r="B82" s="23"/>
      <c r="C82" s="154"/>
      <c r="D82" s="175"/>
      <c r="E82" s="151"/>
      <c r="F82" s="154"/>
      <c r="G82" s="175" t="s">
        <v>349</v>
      </c>
      <c r="H82" s="151"/>
      <c r="I82" s="154"/>
      <c r="J82" s="175" t="s">
        <v>349</v>
      </c>
      <c r="K82" s="151"/>
      <c r="L82" s="154"/>
      <c r="M82" s="175"/>
      <c r="N82" s="151"/>
      <c r="O82" s="115"/>
    </row>
    <row r="83" spans="1:15" ht="15">
      <c r="A83" s="40" t="s">
        <v>330</v>
      </c>
      <c r="B83" s="23"/>
      <c r="C83" s="154"/>
      <c r="D83" s="175"/>
      <c r="E83" s="151"/>
      <c r="F83" s="154"/>
      <c r="G83" s="175"/>
      <c r="H83" s="151"/>
      <c r="I83" s="154"/>
      <c r="J83" s="175"/>
      <c r="K83" s="151"/>
      <c r="L83" s="154"/>
      <c r="M83" s="175"/>
      <c r="N83" s="151"/>
      <c r="O83" s="115"/>
    </row>
    <row r="84" spans="1:15" ht="15">
      <c r="A84" s="40" t="s">
        <v>331</v>
      </c>
      <c r="B84" s="128" t="s">
        <v>349</v>
      </c>
      <c r="C84" s="237" t="s">
        <v>101</v>
      </c>
      <c r="D84" s="170">
        <v>45396</v>
      </c>
      <c r="E84" s="161"/>
      <c r="F84" s="237" t="s">
        <v>101</v>
      </c>
      <c r="G84" s="170">
        <v>46463</v>
      </c>
      <c r="H84" s="161"/>
      <c r="I84" s="237" t="s">
        <v>101</v>
      </c>
      <c r="J84" s="170">
        <v>47860</v>
      </c>
      <c r="K84" s="161"/>
      <c r="L84" s="237" t="s">
        <v>101</v>
      </c>
      <c r="M84" s="170">
        <v>1397</v>
      </c>
      <c r="N84" s="151"/>
      <c r="O84" s="115"/>
    </row>
    <row r="85" spans="1:15" ht="15">
      <c r="A85" s="40" t="s">
        <v>332</v>
      </c>
      <c r="B85" s="150" t="s">
        <v>349</v>
      </c>
      <c r="C85" s="238" t="s">
        <v>101</v>
      </c>
      <c r="D85" s="177">
        <v>45396</v>
      </c>
      <c r="E85" s="178"/>
      <c r="F85" s="238" t="s">
        <v>101</v>
      </c>
      <c r="G85" s="177">
        <v>46463</v>
      </c>
      <c r="H85" s="178"/>
      <c r="I85" s="238" t="s">
        <v>101</v>
      </c>
      <c r="J85" s="177">
        <v>47860</v>
      </c>
      <c r="K85" s="178"/>
      <c r="L85" s="238" t="s">
        <v>101</v>
      </c>
      <c r="M85" s="177">
        <v>1397</v>
      </c>
      <c r="N85" s="151"/>
      <c r="O85" s="115"/>
    </row>
    <row r="86" spans="1:15" ht="15">
      <c r="A86" s="40"/>
      <c r="B86" s="23"/>
      <c r="C86" s="154"/>
      <c r="D86" s="175" t="s">
        <v>349</v>
      </c>
      <c r="E86" s="151"/>
      <c r="F86" s="154"/>
      <c r="G86" s="175" t="s">
        <v>349</v>
      </c>
      <c r="H86" s="151"/>
      <c r="I86" s="154"/>
      <c r="J86" s="175" t="s">
        <v>349</v>
      </c>
      <c r="K86" s="151"/>
      <c r="L86" s="154"/>
      <c r="M86" s="175"/>
      <c r="N86" s="151"/>
      <c r="O86" s="115"/>
    </row>
    <row r="87" spans="1:15" ht="15">
      <c r="A87" s="40" t="s">
        <v>333</v>
      </c>
      <c r="B87" s="23"/>
      <c r="C87" s="154"/>
      <c r="D87" s="175" t="s">
        <v>349</v>
      </c>
      <c r="E87" s="151"/>
      <c r="F87" s="154"/>
      <c r="G87" s="175" t="s">
        <v>349</v>
      </c>
      <c r="H87" s="151"/>
      <c r="I87" s="154"/>
      <c r="J87" s="175" t="s">
        <v>349</v>
      </c>
      <c r="K87" s="151"/>
      <c r="L87" s="154"/>
      <c r="M87" s="175"/>
      <c r="N87" s="151"/>
      <c r="O87" s="115"/>
    </row>
    <row r="88" spans="1:15" ht="15">
      <c r="A88" s="40"/>
      <c r="B88" s="23"/>
      <c r="C88" s="154"/>
      <c r="D88" s="175" t="s">
        <v>349</v>
      </c>
      <c r="E88" s="151"/>
      <c r="F88" s="154"/>
      <c r="G88" s="175" t="s">
        <v>349</v>
      </c>
      <c r="H88" s="151"/>
      <c r="I88" s="154"/>
      <c r="J88" s="175" t="s">
        <v>349</v>
      </c>
      <c r="K88" s="151"/>
      <c r="L88" s="154"/>
      <c r="M88" s="175"/>
      <c r="N88" s="151"/>
      <c r="O88" s="115"/>
    </row>
    <row r="89" spans="1:15" ht="15">
      <c r="A89" s="40" t="s">
        <v>334</v>
      </c>
      <c r="B89" s="23" t="s">
        <v>349</v>
      </c>
      <c r="C89" s="154"/>
      <c r="D89" s="175">
        <v>18720</v>
      </c>
      <c r="E89" s="151"/>
      <c r="F89" s="154"/>
      <c r="G89" s="175">
        <v>20010</v>
      </c>
      <c r="H89" s="151"/>
      <c r="I89" s="154"/>
      <c r="J89" s="175">
        <v>20602</v>
      </c>
      <c r="K89" s="151"/>
      <c r="L89" s="154"/>
      <c r="M89" s="175">
        <v>592</v>
      </c>
      <c r="N89" s="151"/>
      <c r="O89" s="115"/>
    </row>
    <row r="90" spans="1:15" ht="15">
      <c r="A90" s="40" t="s">
        <v>296</v>
      </c>
      <c r="B90" s="23" t="s">
        <v>349</v>
      </c>
      <c r="C90" s="154"/>
      <c r="D90" s="175">
        <v>49</v>
      </c>
      <c r="E90" s="151"/>
      <c r="F90" s="154"/>
      <c r="G90" s="240" t="s">
        <v>9</v>
      </c>
      <c r="H90" s="151"/>
      <c r="I90" s="154"/>
      <c r="J90" s="240" t="s">
        <v>9</v>
      </c>
      <c r="K90" s="151"/>
      <c r="L90" s="154"/>
      <c r="M90" s="240" t="s">
        <v>9</v>
      </c>
      <c r="N90" s="151"/>
      <c r="O90" s="115"/>
    </row>
    <row r="91" spans="1:15" ht="15">
      <c r="A91" s="40" t="s">
        <v>297</v>
      </c>
      <c r="B91" s="23" t="s">
        <v>349</v>
      </c>
      <c r="C91" s="154"/>
      <c r="D91" s="175">
        <v>300</v>
      </c>
      <c r="E91" s="151"/>
      <c r="F91" s="154"/>
      <c r="G91" s="240" t="s">
        <v>9</v>
      </c>
      <c r="H91" s="151"/>
      <c r="I91" s="154"/>
      <c r="J91" s="240" t="s">
        <v>9</v>
      </c>
      <c r="K91" s="151"/>
      <c r="L91" s="154"/>
      <c r="M91" s="240" t="s">
        <v>9</v>
      </c>
      <c r="N91" s="151"/>
      <c r="O91" s="115"/>
    </row>
    <row r="92" spans="1:15" ht="15">
      <c r="A92" s="40" t="s">
        <v>302</v>
      </c>
      <c r="B92" s="23" t="s">
        <v>349</v>
      </c>
      <c r="C92" s="154"/>
      <c r="D92" s="175">
        <v>56</v>
      </c>
      <c r="E92" s="151"/>
      <c r="F92" s="154"/>
      <c r="G92" s="240" t="s">
        <v>9</v>
      </c>
      <c r="H92" s="151"/>
      <c r="I92" s="154"/>
      <c r="J92" s="240" t="s">
        <v>9</v>
      </c>
      <c r="K92" s="151"/>
      <c r="L92" s="154"/>
      <c r="M92" s="240" t="s">
        <v>9</v>
      </c>
      <c r="N92" s="151"/>
      <c r="O92" s="115"/>
    </row>
    <row r="93" spans="1:15" ht="15">
      <c r="A93" s="40" t="s">
        <v>303</v>
      </c>
      <c r="B93" s="128" t="s">
        <v>349</v>
      </c>
      <c r="C93" s="160"/>
      <c r="D93" s="170">
        <v>2</v>
      </c>
      <c r="E93" s="161"/>
      <c r="F93" s="160"/>
      <c r="G93" s="242" t="s">
        <v>9</v>
      </c>
      <c r="H93" s="161"/>
      <c r="I93" s="160"/>
      <c r="J93" s="242" t="s">
        <v>9</v>
      </c>
      <c r="K93" s="161"/>
      <c r="L93" s="160"/>
      <c r="M93" s="242" t="s">
        <v>9</v>
      </c>
      <c r="N93" s="151"/>
      <c r="O93" s="115"/>
    </row>
    <row r="94" spans="1:15" ht="15">
      <c r="A94" s="40" t="s">
        <v>335</v>
      </c>
      <c r="B94" s="130" t="s">
        <v>349</v>
      </c>
      <c r="C94" s="239" t="s">
        <v>101</v>
      </c>
      <c r="D94" s="193">
        <v>64116</v>
      </c>
      <c r="E94" s="194"/>
      <c r="F94" s="239" t="s">
        <v>101</v>
      </c>
      <c r="G94" s="193">
        <v>66473</v>
      </c>
      <c r="H94" s="194"/>
      <c r="I94" s="239" t="s">
        <v>101</v>
      </c>
      <c r="J94" s="193">
        <v>68462</v>
      </c>
      <c r="K94" s="194"/>
      <c r="L94" s="239" t="s">
        <v>101</v>
      </c>
      <c r="M94" s="193">
        <v>1989</v>
      </c>
      <c r="N94" s="151"/>
      <c r="O94" s="115"/>
    </row>
    <row r="95" spans="1:15" ht="15">
      <c r="A95" s="40" t="s">
        <v>336</v>
      </c>
      <c r="B95" s="150" t="s">
        <v>349</v>
      </c>
      <c r="C95" s="176">
        <v>32117</v>
      </c>
      <c r="D95" s="177">
        <v>4821065</v>
      </c>
      <c r="E95" s="178" t="s">
        <v>349</v>
      </c>
      <c r="F95" s="176">
        <v>37062</v>
      </c>
      <c r="G95" s="177">
        <v>4833444</v>
      </c>
      <c r="H95" s="178"/>
      <c r="I95" s="176">
        <v>34577</v>
      </c>
      <c r="J95" s="177">
        <v>5151440</v>
      </c>
      <c r="K95" s="178"/>
      <c r="L95" s="176">
        <v>-2485</v>
      </c>
      <c r="M95" s="177">
        <v>317996</v>
      </c>
      <c r="N95" s="151"/>
      <c r="O95" s="115"/>
    </row>
    <row r="96" spans="1:15" ht="15">
      <c r="A96" s="40"/>
      <c r="B96" s="23"/>
      <c r="C96" s="154"/>
      <c r="D96" s="175"/>
      <c r="E96" s="151"/>
      <c r="F96" s="154"/>
      <c r="G96" s="175"/>
      <c r="H96" s="151"/>
      <c r="I96" s="154"/>
      <c r="J96" s="175"/>
      <c r="K96" s="151"/>
      <c r="L96" s="154"/>
      <c r="M96" s="175"/>
      <c r="N96" s="151"/>
      <c r="O96" s="115"/>
    </row>
    <row r="97" spans="1:15" ht="15">
      <c r="A97" s="40"/>
      <c r="B97" s="23"/>
      <c r="C97" s="154"/>
      <c r="D97" s="175"/>
      <c r="E97" s="151"/>
      <c r="F97" s="154"/>
      <c r="G97" s="175"/>
      <c r="H97" s="151"/>
      <c r="I97" s="154"/>
      <c r="J97" s="175"/>
      <c r="K97" s="151"/>
      <c r="L97" s="154"/>
      <c r="M97" s="175"/>
      <c r="N97" s="151"/>
      <c r="O97" s="115"/>
    </row>
    <row r="98" spans="1:15" ht="15">
      <c r="A98" s="40" t="s">
        <v>337</v>
      </c>
      <c r="B98" s="23" t="s">
        <v>349</v>
      </c>
      <c r="C98" s="154" t="s">
        <v>349</v>
      </c>
      <c r="D98" s="175">
        <v>-2140</v>
      </c>
      <c r="E98" s="151"/>
      <c r="F98" s="154" t="s">
        <v>349</v>
      </c>
      <c r="G98" s="175">
        <v>-1144</v>
      </c>
      <c r="H98" s="151"/>
      <c r="I98" s="154" t="s">
        <v>349</v>
      </c>
      <c r="J98" s="240" t="s">
        <v>101</v>
      </c>
      <c r="K98" s="151"/>
      <c r="L98" s="154"/>
      <c r="M98" s="175"/>
      <c r="N98" s="151"/>
      <c r="O98" s="115"/>
    </row>
    <row r="99" spans="1:15" ht="15">
      <c r="A99" s="40" t="s">
        <v>338</v>
      </c>
      <c r="B99" s="23" t="s">
        <v>349</v>
      </c>
      <c r="C99" s="154" t="s">
        <v>349</v>
      </c>
      <c r="D99" s="175">
        <v>-10000</v>
      </c>
      <c r="E99" s="151"/>
      <c r="F99" s="154" t="s">
        <v>349</v>
      </c>
      <c r="G99" s="240" t="s">
        <v>101</v>
      </c>
      <c r="H99" s="151"/>
      <c r="I99" s="154" t="s">
        <v>349</v>
      </c>
      <c r="J99" s="240" t="s">
        <v>101</v>
      </c>
      <c r="K99" s="151"/>
      <c r="L99" s="154"/>
      <c r="M99" s="175"/>
      <c r="N99" s="151"/>
      <c r="O99" s="115"/>
    </row>
    <row r="100" spans="1:15" ht="15">
      <c r="A100" s="40" t="s">
        <v>339</v>
      </c>
      <c r="B100" s="23" t="s">
        <v>349</v>
      </c>
      <c r="C100" s="154"/>
      <c r="D100" s="175">
        <v>-1373</v>
      </c>
      <c r="E100" s="151"/>
      <c r="F100" s="154"/>
      <c r="G100" s="240" t="s">
        <v>229</v>
      </c>
      <c r="H100" s="151"/>
      <c r="I100" s="154"/>
      <c r="J100" s="240" t="s">
        <v>9</v>
      </c>
      <c r="K100" s="151"/>
      <c r="L100" s="154"/>
      <c r="M100" s="175"/>
      <c r="N100" s="151"/>
      <c r="O100" s="115"/>
    </row>
    <row r="101" spans="1:15" ht="15">
      <c r="A101" s="40" t="s">
        <v>340</v>
      </c>
      <c r="B101" s="23" t="s">
        <v>349</v>
      </c>
      <c r="C101" s="154"/>
      <c r="D101" s="175">
        <v>21464</v>
      </c>
      <c r="E101" s="151"/>
      <c r="F101" s="154"/>
      <c r="G101" s="240" t="s">
        <v>229</v>
      </c>
      <c r="H101" s="151"/>
      <c r="I101" s="154"/>
      <c r="J101" s="240" t="s">
        <v>9</v>
      </c>
      <c r="K101" s="151"/>
      <c r="L101" s="154"/>
      <c r="M101" s="175"/>
      <c r="N101" s="151"/>
      <c r="O101" s="115"/>
    </row>
    <row r="102" spans="1:15" ht="15">
      <c r="A102" s="40" t="s">
        <v>341</v>
      </c>
      <c r="B102" s="23" t="s">
        <v>349</v>
      </c>
      <c r="C102" s="154"/>
      <c r="D102" s="143">
        <v>1144</v>
      </c>
      <c r="E102" s="151"/>
      <c r="F102" s="154"/>
      <c r="G102" s="241" t="s">
        <v>400</v>
      </c>
      <c r="H102" s="151"/>
      <c r="I102" s="154"/>
      <c r="J102" s="241" t="s">
        <v>400</v>
      </c>
      <c r="K102" s="151"/>
      <c r="L102" s="154"/>
      <c r="M102" s="175"/>
      <c r="N102" s="151"/>
      <c r="O102" s="115"/>
    </row>
    <row r="103" spans="1:15" ht="15">
      <c r="A103" s="40" t="s">
        <v>342</v>
      </c>
      <c r="B103" s="23" t="s">
        <v>349</v>
      </c>
      <c r="C103" s="154" t="s">
        <v>349</v>
      </c>
      <c r="D103" s="177">
        <v>4830160</v>
      </c>
      <c r="E103" s="151"/>
      <c r="F103" s="154" t="s">
        <v>349</v>
      </c>
      <c r="G103" s="177">
        <v>4832300</v>
      </c>
      <c r="H103" s="151"/>
      <c r="I103" s="154" t="s">
        <v>349</v>
      </c>
      <c r="J103" s="177">
        <v>5151440</v>
      </c>
      <c r="K103" s="151"/>
      <c r="L103" s="154" t="s">
        <v>349</v>
      </c>
      <c r="M103" s="175"/>
      <c r="N103" s="151"/>
      <c r="O103" s="115"/>
    </row>
    <row r="104" spans="1:15" ht="15">
      <c r="A104" s="40"/>
      <c r="B104" s="23" t="s">
        <v>349</v>
      </c>
      <c r="C104" s="154"/>
      <c r="D104" s="175" t="s">
        <v>349</v>
      </c>
      <c r="E104" s="151"/>
      <c r="F104" s="154" t="s">
        <v>349</v>
      </c>
      <c r="G104" s="175" t="s">
        <v>349</v>
      </c>
      <c r="H104" s="151"/>
      <c r="I104" s="154" t="s">
        <v>349</v>
      </c>
      <c r="J104" s="175" t="s">
        <v>349</v>
      </c>
      <c r="K104" s="151"/>
      <c r="L104" s="154"/>
      <c r="M104" s="175"/>
      <c r="N104" s="151"/>
      <c r="O104" s="115"/>
    </row>
    <row r="105" spans="1:15" ht="15">
      <c r="A105" s="40" t="s">
        <v>343</v>
      </c>
      <c r="B105" s="23" t="s">
        <v>349</v>
      </c>
      <c r="C105" s="154"/>
      <c r="D105" s="175"/>
      <c r="E105" s="151"/>
      <c r="F105" s="154"/>
      <c r="G105" s="175"/>
      <c r="H105" s="151"/>
      <c r="I105" s="154"/>
      <c r="J105" s="175"/>
      <c r="K105" s="151"/>
      <c r="L105" s="154"/>
      <c r="M105" s="175"/>
      <c r="N105" s="151"/>
      <c r="O105" s="115"/>
    </row>
    <row r="106" spans="1:15" ht="15">
      <c r="A106" s="40" t="s">
        <v>344</v>
      </c>
      <c r="B106" s="23" t="s">
        <v>349</v>
      </c>
      <c r="C106" s="154" t="s">
        <v>349</v>
      </c>
      <c r="D106" s="175">
        <v>4821065</v>
      </c>
      <c r="E106" s="151"/>
      <c r="F106" s="154"/>
      <c r="G106" s="175">
        <v>4833444</v>
      </c>
      <c r="H106" s="151"/>
      <c r="I106" s="154"/>
      <c r="J106" s="175">
        <v>5151440</v>
      </c>
      <c r="K106" s="151"/>
      <c r="L106" s="154"/>
      <c r="M106" s="175"/>
      <c r="N106" s="151"/>
      <c r="O106" s="115"/>
    </row>
    <row r="107" spans="1:15" ht="15">
      <c r="A107" s="40" t="s">
        <v>345</v>
      </c>
      <c r="B107" s="23" t="s">
        <v>349</v>
      </c>
      <c r="C107" s="154" t="s">
        <v>349</v>
      </c>
      <c r="D107" s="175">
        <v>512549</v>
      </c>
      <c r="E107" s="151"/>
      <c r="F107" s="154"/>
      <c r="G107" s="175">
        <v>544140</v>
      </c>
      <c r="H107" s="151"/>
      <c r="I107" s="154"/>
      <c r="J107" s="175">
        <v>799101</v>
      </c>
      <c r="K107" s="151"/>
      <c r="L107" s="154"/>
      <c r="M107" s="175"/>
      <c r="N107" s="151"/>
      <c r="O107" s="115"/>
    </row>
    <row r="108" spans="1:15" ht="15">
      <c r="A108" s="40" t="s">
        <v>346</v>
      </c>
      <c r="B108" s="23" t="s">
        <v>282</v>
      </c>
      <c r="C108" s="154"/>
      <c r="D108" s="175">
        <v>-9704</v>
      </c>
      <c r="E108" s="151"/>
      <c r="F108" s="154"/>
      <c r="G108" s="240" t="s">
        <v>101</v>
      </c>
      <c r="H108" s="151"/>
      <c r="I108" s="154"/>
      <c r="J108" s="240" t="s">
        <v>101</v>
      </c>
      <c r="K108" s="151"/>
      <c r="L108" s="154"/>
      <c r="M108" s="175"/>
      <c r="N108" s="151"/>
      <c r="O108" s="115"/>
    </row>
    <row r="109" spans="1:15" ht="15">
      <c r="A109" s="40" t="s">
        <v>347</v>
      </c>
      <c r="B109" s="23" t="s">
        <v>349</v>
      </c>
      <c r="C109" s="154" t="s">
        <v>349</v>
      </c>
      <c r="D109" s="175">
        <v>-544140</v>
      </c>
      <c r="E109" s="151"/>
      <c r="F109" s="154" t="s">
        <v>349</v>
      </c>
      <c r="G109" s="175">
        <v>-799101</v>
      </c>
      <c r="H109" s="151"/>
      <c r="I109" s="154" t="s">
        <v>349</v>
      </c>
      <c r="J109" s="175">
        <v>-1033172</v>
      </c>
      <c r="K109" s="151"/>
      <c r="L109" s="154"/>
      <c r="M109" s="175"/>
      <c r="N109" s="151"/>
      <c r="O109" s="115"/>
    </row>
    <row r="110" spans="1:15" ht="15">
      <c r="A110" s="136" t="s">
        <v>349</v>
      </c>
      <c r="B110" s="84" t="s">
        <v>349</v>
      </c>
      <c r="C110" s="160"/>
      <c r="D110" s="170" t="s">
        <v>349</v>
      </c>
      <c r="E110" s="161"/>
      <c r="F110" s="160"/>
      <c r="G110" s="170" t="s">
        <v>349</v>
      </c>
      <c r="H110" s="161"/>
      <c r="I110" s="160"/>
      <c r="J110" s="170" t="s">
        <v>349</v>
      </c>
      <c r="K110" s="161"/>
      <c r="L110" s="160"/>
      <c r="M110" s="170"/>
      <c r="N110" s="151"/>
      <c r="O110" s="115"/>
    </row>
    <row r="111" spans="1:15" ht="15">
      <c r="A111" s="166" t="s">
        <v>348</v>
      </c>
      <c r="B111" s="162" t="s">
        <v>349</v>
      </c>
      <c r="C111" s="189" t="s">
        <v>349</v>
      </c>
      <c r="D111" s="200">
        <v>4779770</v>
      </c>
      <c r="E111" s="194"/>
      <c r="F111" s="192"/>
      <c r="G111" s="193">
        <v>4578483</v>
      </c>
      <c r="H111" s="194"/>
      <c r="I111" s="192"/>
      <c r="J111" s="193">
        <v>4917369</v>
      </c>
      <c r="K111" s="194"/>
      <c r="L111" s="192"/>
      <c r="M111" s="193"/>
      <c r="N111" s="151"/>
      <c r="O111" s="115"/>
    </row>
    <row r="112" spans="1:14" ht="15">
      <c r="A112" s="119" t="s">
        <v>349</v>
      </c>
      <c r="B112" s="119"/>
      <c r="C112" s="119"/>
      <c r="D112" s="119"/>
      <c r="E112" s="201"/>
      <c r="F112" s="198"/>
      <c r="G112" s="198"/>
      <c r="H112" s="198"/>
      <c r="I112" s="198"/>
      <c r="J112" s="198" t="s">
        <v>349</v>
      </c>
      <c r="K112" s="198"/>
      <c r="L112" s="198"/>
      <c r="M112" s="199"/>
      <c r="N112" s="23"/>
    </row>
    <row r="113" spans="1:13" ht="15">
      <c r="A113" s="119"/>
      <c r="B113" s="119"/>
      <c r="C113" s="119"/>
      <c r="D113" s="119" t="s">
        <v>349</v>
      </c>
      <c r="E113" s="150"/>
      <c r="F113" s="25"/>
      <c r="G113" s="25" t="s">
        <v>349</v>
      </c>
      <c r="H113" s="25"/>
      <c r="I113" s="25"/>
      <c r="J113" s="25" t="s">
        <v>349</v>
      </c>
      <c r="K113" s="25"/>
      <c r="L113" s="25"/>
      <c r="M113" s="25"/>
    </row>
    <row r="114" spans="1:4" ht="15">
      <c r="A114" s="25"/>
      <c r="B114" s="25"/>
      <c r="C114" s="25"/>
      <c r="D114" s="25"/>
    </row>
  </sheetData>
  <printOptions/>
  <pageMargins left="0.75" right="0.75" top="1" bottom="1" header="0.5" footer="0.5"/>
  <pageSetup fitToHeight="1" fitToWidth="1" horizontalDpi="1200" verticalDpi="1200" orientation="landscape" scale="71" r:id="rId1"/>
  <rowBreaks count="3" manualBreakCount="3">
    <brk id="33" max="255" man="1"/>
    <brk id="69" max="255" man="1"/>
    <brk id="70" max="13" man="1"/>
  </rowBreaks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bop0968</dc:creator>
  <cp:keywords/>
  <dc:description/>
  <cp:lastModifiedBy>James Ness</cp:lastModifiedBy>
  <cp:lastPrinted>2007-01-24T13:23:03Z</cp:lastPrinted>
  <dcterms:created xsi:type="dcterms:W3CDTF">2006-12-18T16:48:27Z</dcterms:created>
  <dcterms:modified xsi:type="dcterms:W3CDTF">2007-02-16T15:17:26Z</dcterms:modified>
  <cp:category/>
  <cp:version/>
  <cp:contentType/>
  <cp:contentStatus/>
</cp:coreProperties>
</file>