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510" windowWidth="10830" windowHeight="6375" tabRatio="799" firstSheet="5" activeTab="11"/>
  </bookViews>
  <sheets>
    <sheet name="(A) Org Chart" sheetId="1" r:id="rId1"/>
    <sheet name="(B) Sum of Req " sheetId="2" r:id="rId2"/>
    <sheet name="(C) Increases Offsets" sheetId="3" r:id="rId3"/>
    <sheet name="(D) Strat Goal &amp; Obj" sheetId="4" r:id="rId4"/>
    <sheet name="(E) ATB Justification" sheetId="5" r:id="rId5"/>
    <sheet name="(F) 2006XWalk" sheetId="6" r:id="rId6"/>
    <sheet name="(G) 2007XWalk" sheetId="7" r:id="rId7"/>
    <sheet name="(H) Reimb Resources" sheetId="8" r:id="rId8"/>
    <sheet name="(I) Perm Positions" sheetId="9" r:id="rId9"/>
    <sheet name="(J) Financial Analysis" sheetId="10" r:id="rId10"/>
    <sheet name="(K) Sum by Grade" sheetId="11" r:id="rId11"/>
    <sheet name="(L) Sum by OC" sheetId="12" r:id="rId12"/>
  </sheets>
  <externalReferences>
    <externalReference r:id="rId15"/>
    <externalReference r:id="rId16"/>
    <externalReference r:id="rId17"/>
    <externalReference r:id="rId18"/>
    <externalReference r:id="rId19"/>
  </externalReferences>
  <definedNames>
    <definedName name="ATTORNEYSUPP">#REF!</definedName>
    <definedName name="DL">'(B) Sum of Req '!$A$3:$AG$92</definedName>
    <definedName name="EXECSUPP" localSheetId="5">'[4]Sum of Req'!#REF!</definedName>
    <definedName name="EXECSUPP" localSheetId="9">'[5]Sum of Req'!#REF!</definedName>
    <definedName name="EXECSUPP">'(B) Sum of Req '!#REF!</definedName>
    <definedName name="GAROLLUP" localSheetId="5">'[4]Sum of Req'!#REF!</definedName>
    <definedName name="GAROLLUP" localSheetId="7">'[2]SumReq'!#REF!</definedName>
    <definedName name="GAROLLUP" localSheetId="9">'[5]Sum of Req'!#REF!</definedName>
    <definedName name="GAROLLUP">'(B) Sum of Req '!#REF!</definedName>
    <definedName name="INTEL" localSheetId="5">'[4]Sum of Req'!#REF!</definedName>
    <definedName name="INTEL" localSheetId="9">'[5]Sum of Req'!#REF!</definedName>
    <definedName name="INTEL">'(B) Sum of Req '!#REF!</definedName>
    <definedName name="JMD" localSheetId="5">'[4]Sum of Req'!#REF!</definedName>
    <definedName name="JMD" localSheetId="9">'[5]Sum of Req'!#REF!</definedName>
    <definedName name="JMD">'(B) Sum of Req '!#REF!</definedName>
    <definedName name="PART">#REF!</definedName>
    <definedName name="POSBYCAT" localSheetId="5">'[4]Summ Atty Agt'!#REF!</definedName>
    <definedName name="POSBYCAT" localSheetId="9">'[5]Summ Atty Agt'!#REF!</definedName>
    <definedName name="POSBYCAT">#REF!</definedName>
    <definedName name="_xlnm.Print_Area" localSheetId="0">'(A) Org Chart'!$A$1:$N$29</definedName>
    <definedName name="_xlnm.Print_Area" localSheetId="1">'(B) Sum of Req '!$A$1:$AG$102</definedName>
    <definedName name="_xlnm.Print_Area" localSheetId="2">'(C) Increases Offsets'!$A$1:$F$44</definedName>
    <definedName name="_xlnm.Print_Area" localSheetId="3">'(D) Strat Goal &amp; Obj'!$A$1:$Q$47</definedName>
    <definedName name="_xlnm.Print_Area" localSheetId="7">'(H) Reimb Resources'!$A$1:$R$42</definedName>
    <definedName name="_xlnm.Print_Area" localSheetId="8">'(I) Perm Positions'!$A$1:$O$23</definedName>
    <definedName name="_xlnm.Print_Area" localSheetId="10">'(K) Sum by Grade'!$B$1:$N$37</definedName>
    <definedName name="_xlnm.Print_Area" localSheetId="11">'(L) Sum by OC'!$A$1:$O$45</definedName>
    <definedName name="_xlnm.Print_Area">'(B) Sum of Req '!$A$3:$AG$92</definedName>
    <definedName name="REIMPRO" localSheetId="7">'(H) Reimb Resources'!$A$1:$R$40</definedName>
    <definedName name="REIMPRO">#REF!</definedName>
    <definedName name="REIMSOR" localSheetId="7">'(H) Reimb Resources'!#REF!</definedName>
    <definedName name="REIMSOR">#REF!</definedName>
  </definedNames>
  <calcPr fullCalcOnLoad="1"/>
</workbook>
</file>

<file path=xl/sharedStrings.xml><?xml version="1.0" encoding="utf-8"?>
<sst xmlns="http://schemas.openxmlformats.org/spreadsheetml/2006/main" count="614" uniqueCount="342">
  <si>
    <t>B: Summary of Requirements</t>
  </si>
  <si>
    <t>C: Program Increases/Offsets By Decision Unit</t>
  </si>
  <si>
    <t>D: Resources by DOJ Strategic Goal and Strategic Objective</t>
  </si>
  <si>
    <t>E.  Justification for Base Adjustments</t>
  </si>
  <si>
    <t>F: Crosswalk of 2006 Availability</t>
  </si>
  <si>
    <t>H: Summary of Reimbursable Resources</t>
  </si>
  <si>
    <t>I: Detail of Permanent Positions by Category</t>
  </si>
  <si>
    <t>FY 2008 Program Increases/Offsets By Decision Unit</t>
  </si>
  <si>
    <t>Unobligated Balances Carried Forward/</t>
  </si>
  <si>
    <t xml:space="preserve">Reprogrammings/Transfers.  In FY 2005, Congress approved the transfer of 6 positions and related funding from the Civil Division to the U.S. Attorneys' Offices.  The second year annualization for this </t>
  </si>
  <si>
    <t>Other Personnel Compensation</t>
  </si>
  <si>
    <t>Enacted Rescissions.  Funds rescinded as required by P.L. 109-108 and P.L. 109-148.</t>
  </si>
  <si>
    <t>Justification for Base Adjustments</t>
  </si>
  <si>
    <t>Net Compensation</t>
  </si>
  <si>
    <t>Associated employee benefits</t>
  </si>
  <si>
    <t>Transportation of Things</t>
  </si>
  <si>
    <t>Communications/Utilities</t>
  </si>
  <si>
    <t>Printing/Reproduction</t>
  </si>
  <si>
    <t>Other Contractual Services:</t>
  </si>
  <si>
    <t xml:space="preserve">    25.2  Other Services</t>
  </si>
  <si>
    <t xml:space="preserve">    25.3  Purchase of Goods and Services from Government Accts.</t>
  </si>
  <si>
    <t>Supplies and Materials</t>
  </si>
  <si>
    <t>TOTAL COSTS SUBJECT TO ANNUALIZATION</t>
  </si>
  <si>
    <t>Decreases</t>
  </si>
  <si>
    <t>Federal Bureau of Investigation</t>
  </si>
  <si>
    <t>Department of Labor</t>
  </si>
  <si>
    <t>United States Marshals Service</t>
  </si>
  <si>
    <t xml:space="preserve">Amount  </t>
  </si>
  <si>
    <t>Grades:</t>
  </si>
  <si>
    <t>Federal Health Insurance Premiums…………………………………………………………………………………………………………………………………………………………………………………………………………………………………………………………..</t>
  </si>
  <si>
    <t>(Dollars in Thousands)</t>
  </si>
  <si>
    <t>Salaries and Expenses</t>
  </si>
  <si>
    <t>A: Organizational Chart</t>
  </si>
  <si>
    <t>Antitrust Division</t>
  </si>
  <si>
    <t>Department of Treasury, Vaccine Injury Compensation</t>
  </si>
  <si>
    <t>Department of the Navy</t>
  </si>
  <si>
    <t>Department of the Air Force</t>
  </si>
  <si>
    <t>Department of Agriculture</t>
  </si>
  <si>
    <t>Health Care Fraud and Abuse Account</t>
  </si>
  <si>
    <t>Department of Treasury</t>
  </si>
  <si>
    <t>Department of Interior</t>
  </si>
  <si>
    <t>Department of Energy</t>
  </si>
  <si>
    <t>Total Offsets</t>
  </si>
  <si>
    <t xml:space="preserve">     Reimbursable FTE</t>
  </si>
  <si>
    <t>Other FTE:</t>
  </si>
  <si>
    <t>Total Comp. FTE</t>
  </si>
  <si>
    <t>Total FTE</t>
  </si>
  <si>
    <t>Reimbursable FTE</t>
  </si>
  <si>
    <t>Other FTE</t>
  </si>
  <si>
    <t>Total Compensable FTE</t>
  </si>
  <si>
    <t>Strategic Goal and Strategic Objective</t>
  </si>
  <si>
    <t xml:space="preserve">  2.5: Enforce federal statutes, uphold the rule of law, and vigorously</t>
  </si>
  <si>
    <t xml:space="preserve">         represent the interests of the United States in all matters for</t>
  </si>
  <si>
    <t xml:space="preserve">    which the Department has jurisdiction.</t>
  </si>
  <si>
    <t>Headquarters (Washington, D.C.)</t>
  </si>
  <si>
    <t>Summary of Requirements</t>
  </si>
  <si>
    <t xml:space="preserve">Program Offsets </t>
  </si>
  <si>
    <t>104 % Budget Level</t>
  </si>
  <si>
    <t>Reimbursable FTE:</t>
  </si>
  <si>
    <t>11.1  Total FTE &amp; personnel compensation</t>
  </si>
  <si>
    <t>Total Program Increases</t>
  </si>
  <si>
    <t xml:space="preserve">Program Increases </t>
  </si>
  <si>
    <t>Immigration Litigation</t>
  </si>
  <si>
    <t>Department of the Army</t>
  </si>
  <si>
    <t>Rescissions</t>
  </si>
  <si>
    <t xml:space="preserve">     Subtotal Increases</t>
  </si>
  <si>
    <t>Collections by Source</t>
  </si>
  <si>
    <t>Budgetary Resources:</t>
  </si>
  <si>
    <t>Instructions</t>
  </si>
  <si>
    <t>Request</t>
  </si>
  <si>
    <t>Estimates by budget activity</t>
  </si>
  <si>
    <t>Pos.</t>
  </si>
  <si>
    <t xml:space="preserve"> </t>
  </si>
  <si>
    <t>Amount</t>
  </si>
  <si>
    <t>Perm.</t>
  </si>
  <si>
    <t>Recoveries</t>
  </si>
  <si>
    <t>Reprogrammings /</t>
  </si>
  <si>
    <t>Wartime Supplemental Non-personnel recurring costs……………………………………………………………………………………………………………………………………………………………</t>
  </si>
  <si>
    <t>2006 Appropriation Enacted</t>
  </si>
  <si>
    <t>Current Services</t>
  </si>
  <si>
    <t>Increases</t>
  </si>
  <si>
    <t>Clerical and Office Services (300-399)</t>
  </si>
  <si>
    <t>U.S. Field</t>
  </si>
  <si>
    <t>Foreign Field</t>
  </si>
  <si>
    <t>Offsets</t>
  </si>
  <si>
    <t>TOTAL</t>
  </si>
  <si>
    <t>Summary of Requirements by Grade</t>
  </si>
  <si>
    <t xml:space="preserve">                Total ..........................................................</t>
  </si>
  <si>
    <t>Government-wide reduction (0.59%)…………………………………………………………………………………………………………………………………………………………………………………..</t>
  </si>
  <si>
    <t>Annualization of 2005 pay raise......................................................................................................................................................................................................................................................................................................................................................................................................................</t>
  </si>
  <si>
    <t>D………………………………………………………………………………………………………………………………………………………………………………………………………………………………………</t>
  </si>
  <si>
    <t>Program Changes</t>
  </si>
  <si>
    <t xml:space="preserve">  Increases</t>
  </si>
  <si>
    <t xml:space="preserve">       Offsets </t>
  </si>
  <si>
    <t xml:space="preserve">     Total Program Changes</t>
  </si>
  <si>
    <t>US Trustees</t>
  </si>
  <si>
    <t>NASA Space Center</t>
  </si>
  <si>
    <t>Legal Representation</t>
  </si>
  <si>
    <t>Financial Analysis of Program Changes</t>
  </si>
  <si>
    <t>Total positions &amp; annual amount</t>
  </si>
  <si>
    <t xml:space="preserve">      Lapse (-)</t>
  </si>
  <si>
    <t xml:space="preserve">     Other personnel compensation</t>
  </si>
  <si>
    <t>Total FTE &amp; personnel compensation</t>
  </si>
  <si>
    <t>E………………………………………………………………………………………………………………………………………………………………………………………………………………………………………………………………</t>
  </si>
  <si>
    <t>F……………………………………………………………………………………………………………………………………………………………………………………………</t>
  </si>
  <si>
    <t>Agt./Atty.</t>
  </si>
  <si>
    <t>Resources by Department of Justice Strategic Goal/Objective</t>
  </si>
  <si>
    <t>Program Offsets</t>
  </si>
  <si>
    <t>Offset 1</t>
  </si>
  <si>
    <t>Offset 2</t>
  </si>
  <si>
    <t>Offset 3</t>
  </si>
  <si>
    <t>Offset 4</t>
  </si>
  <si>
    <t>Offset 5</t>
  </si>
  <si>
    <t>Total Program Offsets</t>
  </si>
  <si>
    <t xml:space="preserve">1.2: </t>
  </si>
  <si>
    <t>Employee Performance………………………………………………………………………………………………………………………………………………………………………….</t>
  </si>
  <si>
    <t>Reduction applied to commerce Justice State appropriation (0.465%)…………………………………………………………………………………………………………………………………………………………………..</t>
  </si>
  <si>
    <t>Adjustments to Base</t>
  </si>
  <si>
    <t>Goal 1: Prevent Terrorism and Promote the Nation's Security</t>
  </si>
  <si>
    <t>Subtotal, Goal 1</t>
  </si>
  <si>
    <t>Goal 2: Enforce Federal Laws and Represent the Rights and
                 Interests of the American People</t>
  </si>
  <si>
    <t>2.2: Drugs</t>
  </si>
  <si>
    <t>2.3: White Collar Crime</t>
  </si>
  <si>
    <t>2.4: Civil Rights/Exploitation Crimes</t>
  </si>
  <si>
    <t>2.5: Federal Statutes</t>
  </si>
  <si>
    <t>2.6: Bankruptcy</t>
  </si>
  <si>
    <t>Subtotal, Goal 2</t>
  </si>
  <si>
    <t>[... ]</t>
  </si>
  <si>
    <t>3.2: Drug Prevention and Treatment</t>
  </si>
  <si>
    <t>3.3: Crime Victim Services</t>
  </si>
  <si>
    <t>Subtotal, Goal 3</t>
  </si>
  <si>
    <t>Goal 4: Ensure the Fair and Efficient Operation of the 
                 Federal Justice System</t>
  </si>
  <si>
    <t>4.2: Apprehension of Fugitives</t>
  </si>
  <si>
    <t>4.3: Treatment of Detainees</t>
  </si>
  <si>
    <t>4.4: Federal Prison System</t>
  </si>
  <si>
    <t>4.5: Inmate Programs and Services</t>
  </si>
  <si>
    <t>4.6: Immigration</t>
  </si>
  <si>
    <t>Subtotal, Goal 4</t>
  </si>
  <si>
    <t>GRAND TOTAL</t>
  </si>
  <si>
    <t>Increase in reimbursable FTE......................................................................................................................................................................................................................................................................................................................................................................................................................</t>
  </si>
  <si>
    <t>GSA Rent.........................................................................................................................................................................................................................................................................................................................................................................................................................</t>
  </si>
  <si>
    <t>Without Rescissions</t>
  </si>
  <si>
    <t>Crosswalk of 2006 Availability</t>
  </si>
  <si>
    <t>FY 2006 Enacted</t>
  </si>
  <si>
    <t>2006 Availability</t>
  </si>
  <si>
    <t>Supplementals</t>
  </si>
  <si>
    <t>WCF Telecom &amp; Email rate increases.....................................................................................................................................................................................................................................................................................................................................................................................................................</t>
  </si>
  <si>
    <t>Increase/Decrease</t>
  </si>
  <si>
    <t>Decision Unit</t>
  </si>
  <si>
    <t xml:space="preserve">     Total</t>
  </si>
  <si>
    <t>atb</t>
  </si>
  <si>
    <t>enhance</t>
  </si>
  <si>
    <t>FTE</t>
  </si>
  <si>
    <t>Total</t>
  </si>
  <si>
    <t>Detail of Permanent Positions by Category</t>
  </si>
  <si>
    <t>Category</t>
  </si>
  <si>
    <t>Authorized</t>
  </si>
  <si>
    <t>Reimbursable</t>
  </si>
  <si>
    <t>Program</t>
  </si>
  <si>
    <t>Transfers</t>
  </si>
  <si>
    <t>Grades and Salary Ranges</t>
  </si>
  <si>
    <t>Executive Level I, $161,200...........................................................................</t>
  </si>
  <si>
    <t>Executive Level II, $145,100.............................................................</t>
  </si>
  <si>
    <t>Executive Level III, $133,700..........................................................</t>
  </si>
  <si>
    <t>LEAP</t>
  </si>
  <si>
    <t>Less lapse</t>
  </si>
  <si>
    <t>25.4  Operation and maintenance of facilities</t>
  </si>
  <si>
    <t>11.5  Total, Other personnel compensation</t>
  </si>
  <si>
    <t xml:space="preserve">     Other Compensation</t>
  </si>
  <si>
    <t xml:space="preserve">     Overtime</t>
  </si>
  <si>
    <t>11.8  Special personal services payments</t>
  </si>
  <si>
    <t xml:space="preserve">       Total</t>
  </si>
  <si>
    <t xml:space="preserve">    Full-time permanent</t>
  </si>
  <si>
    <t>12.0  Personnel benefits</t>
  </si>
  <si>
    <t>21.0  Travel and transportation of persons</t>
  </si>
  <si>
    <t>22.0  Transportation of things</t>
  </si>
  <si>
    <t>23.3  Comm., util., &amp; other misc. charges</t>
  </si>
  <si>
    <t>24.0  Printing and reproduction</t>
  </si>
  <si>
    <t>25.1  Advisory and assistance services</t>
  </si>
  <si>
    <t>25.2 Other services</t>
  </si>
  <si>
    <t>25.3 Purchases of goods &amp; services from Government acct</t>
  </si>
  <si>
    <t>25.7 Operation and Maintenance of Equipment</t>
  </si>
  <si>
    <t>26.0  Supplies and materials</t>
  </si>
  <si>
    <t>31.0  Equipment</t>
  </si>
  <si>
    <t xml:space="preserve">          Total obligations</t>
  </si>
  <si>
    <t>11.3  Other than full-time permanent</t>
  </si>
  <si>
    <t xml:space="preserve">     Total, appropriated positions</t>
  </si>
  <si>
    <t>GS-14</t>
  </si>
  <si>
    <t>GS-7</t>
  </si>
  <si>
    <t>Personnel benefits</t>
  </si>
  <si>
    <t>Transportation of things</t>
  </si>
  <si>
    <t>Printing</t>
  </si>
  <si>
    <t>Equipment</t>
  </si>
  <si>
    <t>Purchases of goods &amp; services from Government accounts</t>
  </si>
  <si>
    <t>Travel and transportation of persons</t>
  </si>
  <si>
    <t>Communication, rents, and utilities</t>
  </si>
  <si>
    <t>Other services</t>
  </si>
  <si>
    <t>Supplies and materials</t>
  </si>
  <si>
    <t>Executive Level IV, $125,700..........................................................</t>
  </si>
  <si>
    <t>Average GS Salary</t>
  </si>
  <si>
    <t>Average GS Grade</t>
  </si>
  <si>
    <t>Object Classes</t>
  </si>
  <si>
    <t>Other Object Classes:</t>
  </si>
  <si>
    <t>Technical Adjustments</t>
  </si>
  <si>
    <t>FY 2005 Appropriation Enacted……………………………………………………………………………………………………………………………………………………………………………………………………………………………………………………………………………………………………………………………………………………………………………………..</t>
  </si>
  <si>
    <t>Summary of Reimbursable Resources</t>
  </si>
  <si>
    <t>National Drug Intelligence Center..............................................................................................</t>
  </si>
  <si>
    <t>Decision Unit 1</t>
  </si>
  <si>
    <t>Summary of Requirements by Object Class</t>
  </si>
  <si>
    <t>Overtime</t>
  </si>
  <si>
    <t>Travel</t>
  </si>
  <si>
    <t>GSA Rent</t>
  </si>
  <si>
    <t>Attorneys (905)</t>
  </si>
  <si>
    <t>Paralegals / Other Law (900-998)</t>
  </si>
  <si>
    <t xml:space="preserve">Total </t>
  </si>
  <si>
    <t>Pr. Changes</t>
  </si>
  <si>
    <t>A-11: Summary of Requirements by Grade</t>
  </si>
  <si>
    <t>Office of Legal Policy</t>
  </si>
  <si>
    <t>Office of Debt Collection (Request)</t>
  </si>
  <si>
    <t>[ 41]</t>
  </si>
  <si>
    <t>13.0  Benefits to former personnel</t>
  </si>
  <si>
    <t>23.1  GSA rent</t>
  </si>
  <si>
    <t>23.2  Rental payments to others</t>
  </si>
  <si>
    <t>25.6 Medical Care</t>
  </si>
  <si>
    <t>Civil Division</t>
  </si>
  <si>
    <t>Department of Justice</t>
  </si>
  <si>
    <t>Department of Health and Human Services</t>
  </si>
  <si>
    <t>Adjustments to Base and</t>
  </si>
  <si>
    <t>Goal 3: Assist State, Local, and Tribal Efforts to Prevent or 
                 Reduce Crime and Violence</t>
  </si>
  <si>
    <t>[8]</t>
  </si>
  <si>
    <t>2007 Increases ($000)</t>
  </si>
  <si>
    <t>Annualization Required for 2008 ($000)</t>
  </si>
  <si>
    <t>Guantanamo Bay Detainee  Litigation</t>
  </si>
  <si>
    <t xml:space="preserve">  Total, 2008 program changes requested</t>
  </si>
  <si>
    <t>SES, $109,808 -  $152,000</t>
  </si>
  <si>
    <t>GS-15, $107,521 - 139,774</t>
  </si>
  <si>
    <t>GS-14, $91,407 - 118,828</t>
  </si>
  <si>
    <t>GS-13, $77,353 - 100,554</t>
  </si>
  <si>
    <t>GS-12, $65,048 - 84,559</t>
  </si>
  <si>
    <t>GS-11, $54,272 - 70,558</t>
  </si>
  <si>
    <t>GS-10, $49,397 - 64,213</t>
  </si>
  <si>
    <t>GS-9, $44,856 - 58,318</t>
  </si>
  <si>
    <t>GS-8, $40,612 - 52,794</t>
  </si>
  <si>
    <t>GS-7, $36,671 - 47,669</t>
  </si>
  <si>
    <t>GS-6, $32,000 - 42,898</t>
  </si>
  <si>
    <t>GS-5, $29,604 - 38,487</t>
  </si>
  <si>
    <t>GS-4, $26,460 - 34,402</t>
  </si>
  <si>
    <t>GS-3, $23,571 - 30,645</t>
  </si>
  <si>
    <t>GS-2, $21,602 - 27,182</t>
  </si>
  <si>
    <t>GS-1, $19,214 - 24,029</t>
  </si>
  <si>
    <t>Executive Level IV, $143,000</t>
  </si>
  <si>
    <t>Average SES Salary</t>
  </si>
  <si>
    <t xml:space="preserve">            2008 Request</t>
  </si>
  <si>
    <t>2008 Request</t>
  </si>
  <si>
    <t>2006 Enacted w/ Rescissions and Supps.</t>
  </si>
  <si>
    <t>Guantanamo Bay Detainee Litigation</t>
  </si>
  <si>
    <t>FY 2008 Pres. Budget</t>
  </si>
  <si>
    <t>2006 Enacted (with Rescissions, direct only)</t>
  </si>
  <si>
    <t>Annualization of 2007 positions (FTE)</t>
  </si>
  <si>
    <t xml:space="preserve">Annualization of 2007 positions (dollars) </t>
  </si>
  <si>
    <t>Annualization of 2006 positions (dollars)</t>
  </si>
  <si>
    <t>Health Insurance</t>
  </si>
  <si>
    <t>Employee Compensation Fund</t>
  </si>
  <si>
    <t xml:space="preserve">     Increases:</t>
  </si>
  <si>
    <t xml:space="preserve">      Total Adjustments to Base</t>
  </si>
  <si>
    <t>2008 Current Services</t>
  </si>
  <si>
    <t>2008 Total Request</t>
  </si>
  <si>
    <t>2007 - 2008 Total Change</t>
  </si>
  <si>
    <t xml:space="preserve">  Subtotal Increases</t>
  </si>
  <si>
    <t>2006 Increases ($000)</t>
  </si>
  <si>
    <t>Annual salary rate of 172 new positions</t>
  </si>
  <si>
    <t>Direct, Reimb. Other FTE</t>
  </si>
  <si>
    <t>Direct Amount $000s</t>
  </si>
  <si>
    <t>2007 Planned</t>
  </si>
  <si>
    <t>Department of State</t>
  </si>
  <si>
    <t>National Institute of Health</t>
  </si>
  <si>
    <t>2006 Supplementals</t>
  </si>
  <si>
    <t>Total 2006 Appropriation Enacted (with Rescissions and Supplementals)</t>
  </si>
  <si>
    <t>Security Investigations</t>
  </si>
  <si>
    <t>w/Rescissions and Supplementals</t>
  </si>
  <si>
    <t>Supplementals.  Funds received in P.L. 109-234.</t>
  </si>
  <si>
    <t>GS-9</t>
  </si>
  <si>
    <r>
      <t>Annualization of additional positions approved in 2006 and 2007</t>
    </r>
    <r>
      <rPr>
        <sz val="10"/>
        <rFont val="Times New Roman"/>
        <family val="1"/>
      </rPr>
      <t xml:space="preserve">.  This provides for the annualization of 58 additional positions appropriated in 2006 and 114 additional positions requested in the 2007 President's budget.  Annualization of new positions extends to 3 years to provide for entry level funding in the first year with a 2-year progression to the journeyman level.   For 2006 increases, this request includes an increase of $272,000 for full-year payroll costs associated with these additional positions.  For 2007, this request includes a decrease of $1,804,000 for one-time items associated with the increased positions, and an increase of $9,906,000 for full-year costs associated with these additional positions, for a net increase of $8,102,000. </t>
    </r>
  </si>
  <si>
    <t>transfer is $665,000.  In addition, the Civil Division was provided $15,640,000 from the no-year Automated Litigation Support account, resulting in a net change of $14,975,000.</t>
  </si>
  <si>
    <t>Department of Homeland Security</t>
  </si>
  <si>
    <t xml:space="preserve">   Legal Representation</t>
  </si>
  <si>
    <t>2007 President's Request (information only)</t>
  </si>
  <si>
    <t>2007 Continuing Resolution Level (as reflected in the 2008 President's Budget; Information Only)</t>
  </si>
  <si>
    <t>2008 pay raise (3.0%)</t>
  </si>
  <si>
    <t>Retirement</t>
  </si>
  <si>
    <t>DHS Security Charges</t>
  </si>
  <si>
    <t>2007 Estimate (direct only)*</t>
  </si>
  <si>
    <t>percent, unless noted otherwise.</t>
  </si>
  <si>
    <t>General Services Administration (GSA) Rent</t>
  </si>
  <si>
    <t>Moves (Lease Expirations)</t>
  </si>
  <si>
    <t xml:space="preserve"> * The Department of Justice 2008 budget request was built on a starting point that recognized progress in enacting the FY 2007 appropriation.  The starting point used (referred to throughout this document as the "Estimate") is the average of the Senate Committee and House passed marks, less one</t>
  </si>
  <si>
    <t xml:space="preserve">               2007 Estimate</t>
  </si>
  <si>
    <t>Crosswalk of 2007 Availability</t>
  </si>
  <si>
    <t>Estimate</t>
  </si>
  <si>
    <t>2007 Availability</t>
  </si>
  <si>
    <t>2006 Enacted</t>
  </si>
  <si>
    <t>K: Summary of Requirements by Grade</t>
  </si>
  <si>
    <t>L: Summary of Requirements by Object Class</t>
  </si>
  <si>
    <t>G: Crosswalk of 2007 Availability</t>
  </si>
  <si>
    <t xml:space="preserve">    Decreases:</t>
  </si>
  <si>
    <t xml:space="preserve">           Unfunded Position and FTE Reduction</t>
  </si>
  <si>
    <t>2007 Estimate</t>
  </si>
  <si>
    <t>Adj. to Base</t>
  </si>
  <si>
    <t>Total ATB</t>
  </si>
  <si>
    <r>
      <t>Moves (Lease Expirations)</t>
    </r>
    <r>
      <rPr>
        <sz val="10"/>
        <rFont val="Times New Roman"/>
        <family val="1"/>
      </rPr>
      <t>.  GSA requires all agencies to pay relocation costs associated with lease expirations.  This request provides for the costs associated with new office relocations caused by the expiration of leases in FY 2008.  Funding of $2,644,000 is required for this account.</t>
    </r>
  </si>
  <si>
    <r>
      <t>General Services Administration (GSA) Rent</t>
    </r>
    <r>
      <rPr>
        <sz val="10"/>
        <rFont val="Times New Roman"/>
        <family val="1"/>
      </rPr>
      <t xml:space="preserve">.  GSA will continue to charge rental rates that approximate those charged to commercial tenants for equivalent space and related services.  The requested increase of $1,771,000 is required to meet our commitment to GSA.  </t>
    </r>
  </si>
  <si>
    <r>
      <t>DHS Security Charges</t>
    </r>
    <r>
      <rPr>
        <sz val="10"/>
        <rFont val="Times New Roman"/>
        <family val="1"/>
      </rPr>
      <t>.  The Department of Homeland Security (DHS) will continue to charge Basic Security and Building Specific Security.  The requested increase of $9,000 is required to meet our commitment to DHS, and cost estimates were developed by DHS.</t>
    </r>
  </si>
  <si>
    <t>Changes in Compensable Days</t>
  </si>
  <si>
    <t xml:space="preserve">Overseas Capital Security Cost Sharing </t>
  </si>
  <si>
    <t xml:space="preserve">      Total Adjustments to Base and Technical Adjustments</t>
  </si>
  <si>
    <r>
      <t>Security Investigations</t>
    </r>
    <r>
      <rPr>
        <sz val="10"/>
        <rFont val="Times New Roman"/>
        <family val="1"/>
      </rPr>
      <t>.  The $62,000 increase reflects payments to the Office of Personnel Management for security reinvestigations of employees requiring security clearances.</t>
    </r>
  </si>
  <si>
    <r>
      <t>Employees Compensation Fund</t>
    </r>
    <r>
      <rPr>
        <sz val="10"/>
        <rFont val="Times New Roman"/>
        <family val="1"/>
      </rPr>
      <t>.  The $3,000 increases reflects payments to the Department of Labor for injury benefits paid on our behalf in the past year under the Federal Employee Compensation Act.  This estimate is based on the first quarter of prior year billing and current year estimates.</t>
    </r>
  </si>
  <si>
    <r>
      <t>Health Insurance</t>
    </r>
    <r>
      <rPr>
        <sz val="10"/>
        <rFont val="Times New Roman"/>
        <family val="1"/>
      </rPr>
      <t>.  Effective January 2006, this component's contribution to Federal employees' health insurance premiums increased by 4.6 percent.  Applied against the 2007 estimate of $5,295,000, the additional amount required is $244,000.</t>
    </r>
  </si>
  <si>
    <r>
      <t>Retirement</t>
    </r>
    <r>
      <rPr>
        <sz val="10"/>
        <rFont val="Times New Roman"/>
        <family val="1"/>
      </rPr>
      <t>.  Agency retirement contributions increase as employees under CSRS retire and are replaced by FERS employees.  Based on OPM government-wide estimates, we project that the DOJ workforce will convert from CSRS to FERS at a rate of 3 percent per year.  The requested increase of $238,000 is necessary to meet our increased retirement obligations as a result of this conversion.</t>
    </r>
  </si>
  <si>
    <r>
      <t>2008 pay raise</t>
    </r>
    <r>
      <rPr>
        <sz val="10"/>
        <rFont val="Times New Roman"/>
        <family val="1"/>
      </rPr>
      <t>.  This request provides for a proposed 3.0 percent pay raise to be effective in January of 2008.  (This percentage is likely to change as the budget formulation process progresses.)  This increase includes locality pay adjustments as well as the general pay raise.  The amount requested, $2,888,000, represents the pay amounts for 3/4 of the fiscal year plus appropriate benefits ($2,473,000 for pay and $415,000 for benefits).</t>
    </r>
  </si>
  <si>
    <r>
      <t>Changes in Compensable Days</t>
    </r>
    <r>
      <rPr>
        <sz val="10"/>
        <rFont val="Times New Roman"/>
        <family val="1"/>
      </rPr>
      <t>.  The increased costs of two more compensable days in FY 2008 compared to FY 2007 is calculated by dividing the FY 2007 estimated personnel compensation $105,905,000 and applicable benefits $21,876,000 by 260 compensable days.  The cost increase of two compensable days is $983,000.</t>
    </r>
  </si>
  <si>
    <r>
      <t>Overseas Capital Security Cost Sharing</t>
    </r>
    <r>
      <rPr>
        <sz val="10"/>
        <rFont val="Times New Roman"/>
        <family val="1"/>
      </rPr>
      <t>.  The Department of State (DOS) has embarked on a 14-year, $17.5 billion embassy construction program financed through a Capital Security Cost Sharing (CSCS) Program in which each agency contributes funding based on the number of positions that are authorized for overseas personnel.  DOS and the Office of Management and Budget (OMB) established per capita charges, by position type (CAA, non-CAA, etc.), which reflect the costs of construction of the various types of space. The per capita charge is fixed and is being phased in over a five-year period, from FY 2005 (20%) to FY 2009 (100%).  Funding of $71,000 is required for FY 2008.</t>
    </r>
  </si>
  <si>
    <r>
      <t>Unfunded Position and FTE Reduction</t>
    </r>
    <r>
      <rPr>
        <sz val="10"/>
        <rFont val="Times New Roman"/>
        <family val="1"/>
      </rPr>
      <t xml:space="preserve">.  Over the past several years, the Department has been unable to fund positions and FTE at authorized levels because of enacted rescissions, pay raise absorptions, and other mandatory increases.  The Department is eliminating these unfunded positions and FTE in FY 2008, including 32 positions and 32 FTE for the Civil Division.  </t>
    </r>
  </si>
  <si>
    <t>2006 Actual Obligations</t>
  </si>
  <si>
    <t>2006 Actual</t>
  </si>
  <si>
    <t xml:space="preserve">Unobligated Balances.  Funds were carried over from FY 2006 from the Emergency Supplemental Appropriations Act for Defense, the Global War on Terror, and Hurricane Recovery, </t>
  </si>
  <si>
    <t>and Private Counsel.</t>
  </si>
  <si>
    <t xml:space="preserve">and the GLA no-year account.  The Civil Division brought forward $5,295,000 from funds provided in 2006 for Border Security and $408,000 for the Violent Crime Reduction Program </t>
  </si>
  <si>
    <t>42.0 Insurance Claims and Indemnities</t>
  </si>
  <si>
    <t>[27]</t>
  </si>
  <si>
    <t>[41]</t>
  </si>
  <si>
    <t>Office of Attorney Personnel</t>
  </si>
  <si>
    <t>DOJ - Border Security</t>
  </si>
  <si>
    <t>Asset Forfeiture Staff</t>
  </si>
  <si>
    <t>2007 pay raise annualization (2.2%)</t>
  </si>
  <si>
    <t>Note:  ATBs must be recalculated following final FY 2007 action.</t>
  </si>
  <si>
    <t>Unobligated balance, start of year</t>
  </si>
  <si>
    <t>Unobligated balance, end of year</t>
  </si>
  <si>
    <t>Recoveries of prior year obligations</t>
  </si>
  <si>
    <t xml:space="preserve">          Total requirments</t>
  </si>
  <si>
    <r>
      <t>Annualization of 2007 pay raise</t>
    </r>
    <r>
      <rPr>
        <sz val="10"/>
        <rFont val="Times New Roman"/>
        <family val="1"/>
      </rPr>
      <t>.  This pay annualization represents first quarter amounts (October through December) of the 2007 pay increase of 2.2 percent.  The amount requested, $1,058,000, represents the pay amounts for 1/4 of the fiscal year plus appropriate benefits ($793,000 for pay and $265,000 for benefits).</t>
    </r>
  </si>
  <si>
    <t>Note: The Civil Division received $9,625,000 in Supplemental funds in Fiscal Year 2006, of which $5,295,000 for Border Security will be carried forward into Fiscal Year 2007.</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</si>
</sst>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
    <numFmt numFmtId="165" formatCode="&quot;$&quot;#,##0"/>
    <numFmt numFmtId="166" formatCode="#,##0;[Red]\-#,##0"/>
    <numFmt numFmtId="167" formatCode="&quot;$&quot;#,##0;[Red]\-&quot;$&quot;#,##0"/>
    <numFmt numFmtId="168" formatCode="#,##0.000;[Red]\-#,##0.000"/>
    <numFmt numFmtId="169" formatCode="#,##0.0;[Red]\-#,##0.0"/>
    <numFmt numFmtId="170" formatCode="[$$-409]#,##0;[Red]\-[$$-409]#,##0"/>
    <numFmt numFmtId="171" formatCode="#,##0.00;[Red]\-#,##0.00"/>
    <numFmt numFmtId="172" formatCode="#,##0.00000"/>
    <numFmt numFmtId="173" formatCode="0.00%;[Red]\-0.00%"/>
    <numFmt numFmtId="174" formatCode="#,##0.0"/>
    <numFmt numFmtId="175" formatCode="mm/dd/yy"/>
    <numFmt numFmtId="176" formatCode="hh:mm\ AM/PM"/>
    <numFmt numFmtId="177" formatCode="_(* #,##0_);_(* \(#,##0\);_(* &quot;....&quot;_);_(@_)"/>
    <numFmt numFmtId="178" formatCode="0.0"/>
    <numFmt numFmtId="179" formatCode="&quot;Yes&quot;;&quot;Yes&quot;;&quot;No&quot;"/>
    <numFmt numFmtId="180" formatCode="&quot;True&quot;;&quot;True&quot;;&quot;False&quot;"/>
    <numFmt numFmtId="181" formatCode="&quot;On&quot;;&quot;On&quot;;&quot;Off&quot;"/>
    <numFmt numFmtId="182" formatCode="0.000"/>
    <numFmt numFmtId="183" formatCode="_(* #,##0_);_(* \(#,##0\);_(* &quot;-&quot;??_);_(@_)"/>
    <numFmt numFmtId="184" formatCode="#,##0.00000_);[Red]\(#,##0.00000\)"/>
    <numFmt numFmtId="185" formatCode="_(&quot;$&quot;* #,##0_);_(&quot;$&quot;* \(#,##0\);_(&quot;$&quot;* &quot;-&quot;??_);_(@_)"/>
    <numFmt numFmtId="186" formatCode="0.0000"/>
    <numFmt numFmtId="187" formatCode="0.00000"/>
    <numFmt numFmtId="188" formatCode="0.000000"/>
    <numFmt numFmtId="189" formatCode="0.0000000"/>
    <numFmt numFmtId="190" formatCode="0.00000000"/>
    <numFmt numFmtId="191" formatCode="0.000000000"/>
    <numFmt numFmtId="192" formatCode="0.0000000000"/>
    <numFmt numFmtId="193" formatCode="0.00000000000"/>
    <numFmt numFmtId="194" formatCode="0.000000000000"/>
    <numFmt numFmtId="195" formatCode="0.0000000000000"/>
    <numFmt numFmtId="196" formatCode="_(* #,##0.000_);_(* \(#,##0.000\);_(* &quot;-&quot;??_);_(@_)"/>
    <numFmt numFmtId="197" formatCode="_(* #,##0.0000_);_(* \(#,##0.0000\);_(* &quot;-&quot;??_);_(@_)"/>
    <numFmt numFmtId="198" formatCode="_(* #,##0.0_);_(* \(#,##0.0\);_(* &quot;-&quot;??_);_(@_)"/>
    <numFmt numFmtId="199" formatCode="_(* #,##0.0_);_(* \(#,##0.0\);_(* &quot;-&quot;?_);_(@_)"/>
    <numFmt numFmtId="200" formatCode="#,##0.000"/>
    <numFmt numFmtId="201" formatCode="#,##0.0000"/>
    <numFmt numFmtId="202" formatCode="#,##0.0_);[Red]\(#,##0.0\)"/>
    <numFmt numFmtId="203" formatCode="#,##0.000_);[Red]\(#,##0.000\)"/>
    <numFmt numFmtId="204" formatCode="mmmm\ d\,\ yyyy"/>
    <numFmt numFmtId="205" formatCode="_(&quot;$&quot;* #,##0.0_);_(&quot;$&quot;* \(#,##0.0\);_(&quot;$&quot;* &quot;-&quot;??_);_(@_)"/>
    <numFmt numFmtId="206" formatCode="0_);\(0\)"/>
    <numFmt numFmtId="207" formatCode="_(* #,##0.0000_);_(* \(#,##0.0000\);_(* &quot;-&quot;????_);_(@_)"/>
    <numFmt numFmtId="208" formatCode="_(* #,##0.000_);_(* \(#,##0.000\);_(* &quot;-&quot;???_);_(@_)"/>
    <numFmt numFmtId="209" formatCode="00000"/>
    <numFmt numFmtId="210" formatCode="_(&quot;$&quot;* #,##0_);_(&quot;$&quot;* \(#,##0\);_(&quot;$&quot;* &quot;---&quot;_);_(@_)"/>
    <numFmt numFmtId="211" formatCode="&quot;$&quot;#,##0.00"/>
    <numFmt numFmtId="212" formatCode="[$€-2]\ #,##0.00_);[Red]\([$€-2]\ #,##0.00\)"/>
  </numFmts>
  <fonts count="56">
    <font>
      <sz val="12"/>
      <name val="Arial"/>
      <family val="0"/>
    </font>
    <font>
      <b/>
      <sz val="10"/>
      <name val="Arial"/>
      <family val="0"/>
    </font>
    <font>
      <i/>
      <sz val="10"/>
      <name val="Arial"/>
      <family val="0"/>
    </font>
    <font>
      <b/>
      <i/>
      <sz val="10"/>
      <name val="Arial"/>
      <family val="0"/>
    </font>
    <font>
      <u val="single"/>
      <sz val="12"/>
      <name val="TimesNewRomanPS"/>
      <family val="0"/>
    </font>
    <font>
      <sz val="12"/>
      <name val="TimesNewRomanPS"/>
      <family val="0"/>
    </font>
    <font>
      <sz val="12"/>
      <name val="Times New Roman"/>
      <family val="0"/>
    </font>
    <font>
      <sz val="12"/>
      <name val="Arial MT"/>
      <family val="0"/>
    </font>
    <font>
      <sz val="10"/>
      <color indexed="8"/>
      <name val="TMS"/>
      <family val="0"/>
    </font>
    <font>
      <u val="single"/>
      <sz val="7.2"/>
      <color indexed="12"/>
      <name val="Arial"/>
      <family val="0"/>
    </font>
    <font>
      <u val="single"/>
      <sz val="7.2"/>
      <color indexed="36"/>
      <name val="Arial"/>
      <family val="0"/>
    </font>
    <font>
      <b/>
      <sz val="14"/>
      <name val="TimesNewRomanPS"/>
      <family val="0"/>
    </font>
    <font>
      <sz val="13"/>
      <name val="TimesNewRomanPS"/>
      <family val="0"/>
    </font>
    <font>
      <sz val="10"/>
      <color indexed="8"/>
      <name val="Times New Roman"/>
      <family val="1"/>
    </font>
    <font>
      <i/>
      <sz val="10"/>
      <color indexed="8"/>
      <name val="Times New Roman"/>
      <family val="1"/>
    </font>
    <font>
      <sz val="10"/>
      <name val="Times New Roman"/>
      <family val="1"/>
    </font>
    <font>
      <b/>
      <sz val="14"/>
      <name val="Times New Roman"/>
      <family val="1"/>
    </font>
    <font>
      <sz val="9"/>
      <color indexed="8"/>
      <name val="Times New Roman"/>
      <family val="1"/>
    </font>
    <font>
      <sz val="13"/>
      <name val="Times New Roman"/>
      <family val="1"/>
    </font>
    <font>
      <i/>
      <sz val="11"/>
      <name val="Times New Roman"/>
      <family val="1"/>
    </font>
    <font>
      <sz val="8"/>
      <color indexed="8"/>
      <name val="Times New Roman"/>
      <family val="1"/>
    </font>
    <font>
      <sz val="10"/>
      <name val="Arial"/>
      <family val="2"/>
    </font>
    <font>
      <b/>
      <sz val="12"/>
      <name val="Times New Roman"/>
      <family val="1"/>
    </font>
    <font>
      <b/>
      <sz val="16"/>
      <name val="Times New Roman"/>
      <family val="1"/>
    </font>
    <font>
      <sz val="12"/>
      <color indexed="8"/>
      <name val="TMS"/>
      <family val="0"/>
    </font>
    <font>
      <sz val="10"/>
      <name val="TimesNewRomanPS"/>
      <family val="0"/>
    </font>
    <font>
      <b/>
      <sz val="10"/>
      <name val="Times New Roman"/>
      <family val="1"/>
    </font>
    <font>
      <sz val="14"/>
      <name val="Times New Roman"/>
      <family val="1"/>
    </font>
    <font>
      <u val="single"/>
      <sz val="10"/>
      <name val="Times New Roman"/>
      <family val="1"/>
    </font>
    <font>
      <sz val="12"/>
      <color indexed="8"/>
      <name val="Times New Roman"/>
      <family val="1"/>
    </font>
    <font>
      <b/>
      <sz val="12"/>
      <color indexed="8"/>
      <name val="Times New Roman"/>
      <family val="1"/>
    </font>
    <font>
      <b/>
      <sz val="12"/>
      <name val="TimesNewRomanPS"/>
      <family val="0"/>
    </font>
    <font>
      <b/>
      <i/>
      <u val="single"/>
      <sz val="12"/>
      <name val="Times New Roman"/>
      <family val="1"/>
    </font>
    <font>
      <sz val="14"/>
      <name val="Arial"/>
      <family val="0"/>
    </font>
    <font>
      <b/>
      <sz val="10"/>
      <color indexed="8"/>
      <name val="Times New Roman"/>
      <family val="1"/>
    </font>
    <font>
      <b/>
      <sz val="11"/>
      <color indexed="8"/>
      <name val="Times New Roman"/>
      <family val="1"/>
    </font>
    <font>
      <b/>
      <sz val="11"/>
      <name val="Times New Roman"/>
      <family val="1"/>
    </font>
    <font>
      <sz val="11"/>
      <name val="Times New Roman"/>
      <family val="1"/>
    </font>
    <font>
      <sz val="9"/>
      <name val="Times New Roman"/>
      <family val="1"/>
    </font>
    <font>
      <b/>
      <sz val="12"/>
      <name val="Arial"/>
      <family val="0"/>
    </font>
    <font>
      <b/>
      <sz val="14"/>
      <color indexed="8"/>
      <name val="Times New Roman"/>
      <family val="1"/>
    </font>
    <font>
      <b/>
      <sz val="16"/>
      <color indexed="8"/>
      <name val="Times New Roman"/>
      <family val="1"/>
    </font>
    <font>
      <sz val="14"/>
      <color indexed="8"/>
      <name val="Times New Roman"/>
      <family val="1"/>
    </font>
    <font>
      <sz val="11"/>
      <color indexed="8"/>
      <name val="Times New Roman"/>
      <family val="1"/>
    </font>
    <font>
      <i/>
      <sz val="11"/>
      <color indexed="8"/>
      <name val="Times New Roman"/>
      <family val="1"/>
    </font>
    <font>
      <sz val="11"/>
      <name val="Arial"/>
      <family val="0"/>
    </font>
    <font>
      <u val="single"/>
      <sz val="14"/>
      <name val="Times New Roman"/>
      <family val="1"/>
    </font>
    <font>
      <u val="singleAccounting"/>
      <sz val="14"/>
      <name val="Times New Roman"/>
      <family val="1"/>
    </font>
    <font>
      <sz val="11"/>
      <color indexed="8"/>
      <name val="TMS"/>
      <family val="0"/>
    </font>
    <font>
      <b/>
      <sz val="10"/>
      <name val="TimesNewRomanPS"/>
      <family val="0"/>
    </font>
    <font>
      <u val="single"/>
      <sz val="10"/>
      <color indexed="8"/>
      <name val="Times New Roman"/>
      <family val="1"/>
    </font>
    <font>
      <u val="single"/>
      <sz val="12"/>
      <name val="Times New Roman"/>
      <family val="1"/>
    </font>
    <font>
      <sz val="8"/>
      <name val="Arial"/>
      <family val="0"/>
    </font>
    <font>
      <b/>
      <sz val="11"/>
      <name val="Arial"/>
      <family val="2"/>
    </font>
    <font>
      <u val="single"/>
      <sz val="9"/>
      <name val="Times New Roman"/>
      <family val="1"/>
    </font>
    <font>
      <b/>
      <u val="single"/>
      <sz val="10"/>
      <name val="Times New Roman"/>
      <family val="1"/>
    </font>
  </fonts>
  <fills count="5">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8"/>
        <bgColor indexed="64"/>
      </patternFill>
    </fill>
  </fills>
  <borders count="109">
    <border>
      <left/>
      <right/>
      <top/>
      <bottom/>
      <diagonal/>
    </border>
    <border>
      <left>
        <color indexed="63"/>
      </left>
      <right>
        <color indexed="63"/>
      </right>
      <top style="thin">
        <color indexed="8"/>
      </top>
      <bottom>
        <color indexed="63"/>
      </bottom>
    </border>
    <border>
      <left>
        <color indexed="63"/>
      </left>
      <right style="thin"/>
      <top style="thin">
        <color indexed="8"/>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color indexed="8"/>
      </top>
      <bottom>
        <color indexed="63"/>
      </bottom>
    </border>
    <border>
      <left style="thin">
        <color indexed="8"/>
      </left>
      <right style="thin"/>
      <top>
        <color indexed="63"/>
      </top>
      <bottom>
        <color indexed="63"/>
      </bottom>
    </border>
    <border>
      <left style="thin"/>
      <right style="thin">
        <color indexed="8"/>
      </right>
      <top style="thin"/>
      <bottom>
        <color indexed="63"/>
      </bottom>
    </border>
    <border>
      <left>
        <color indexed="63"/>
      </left>
      <right style="thin">
        <color indexed="8"/>
      </right>
      <top>
        <color indexed="63"/>
      </top>
      <bottom>
        <color indexed="63"/>
      </bottom>
    </border>
    <border>
      <left style="thin"/>
      <right style="thin"/>
      <top style="thin">
        <color indexed="8"/>
      </top>
      <bottom>
        <color indexed="63"/>
      </bottom>
    </border>
    <border>
      <left style="thin"/>
      <right>
        <color indexed="63"/>
      </right>
      <top>
        <color indexed="63"/>
      </top>
      <bottom style="medium"/>
    </border>
    <border>
      <left>
        <color indexed="63"/>
      </left>
      <right>
        <color indexed="63"/>
      </right>
      <top>
        <color indexed="63"/>
      </top>
      <bottom style="medium"/>
    </border>
    <border>
      <left style="thin">
        <color indexed="8"/>
      </left>
      <right style="thin"/>
      <top style="thin">
        <color indexed="8"/>
      </top>
      <bottom style="medium"/>
    </border>
    <border>
      <left style="thin"/>
      <right style="thin"/>
      <top style="thin">
        <color indexed="8"/>
      </top>
      <bottom style="medium"/>
    </border>
    <border>
      <left>
        <color indexed="63"/>
      </left>
      <right style="thin"/>
      <top style="thin">
        <color indexed="8"/>
      </top>
      <bottom style="medium"/>
    </border>
    <border>
      <left>
        <color indexed="63"/>
      </left>
      <right style="thin">
        <color indexed="8"/>
      </right>
      <top style="thin">
        <color indexed="8"/>
      </top>
      <bottom style="thin"/>
    </border>
    <border>
      <left style="thin"/>
      <right>
        <color indexed="63"/>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24"/>
      </left>
      <right>
        <color indexed="63"/>
      </right>
      <top style="thin"/>
      <bottom style="thin"/>
    </border>
    <border>
      <left style="thin"/>
      <right style="thin"/>
      <top style="thin"/>
      <bottom style="thin"/>
    </border>
    <border>
      <left>
        <color indexed="63"/>
      </left>
      <right>
        <color indexed="63"/>
      </right>
      <top style="thin">
        <color indexed="8"/>
      </top>
      <bottom style="thin"/>
    </border>
    <border>
      <left>
        <color indexed="63"/>
      </left>
      <right style="thin">
        <color indexed="8"/>
      </right>
      <top style="thin">
        <color indexed="8"/>
      </top>
      <bottom>
        <color indexed="63"/>
      </bottom>
    </border>
    <border>
      <left style="thin"/>
      <right style="thin">
        <color indexed="8"/>
      </right>
      <top style="thin">
        <color indexed="8"/>
      </top>
      <bottom>
        <color indexed="63"/>
      </bottom>
    </border>
    <border>
      <left style="thin"/>
      <right style="thin">
        <color indexed="8"/>
      </right>
      <top>
        <color indexed="63"/>
      </top>
      <bottom>
        <color indexed="63"/>
      </bottom>
    </border>
    <border>
      <left style="thin"/>
      <right style="thin">
        <color indexed="8"/>
      </right>
      <top style="thin">
        <color indexed="8"/>
      </top>
      <bottom style="medium"/>
    </border>
    <border>
      <left style="thin"/>
      <right style="thin">
        <color indexed="8"/>
      </right>
      <top style="thin"/>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style="thin"/>
      <top style="thin"/>
      <bottom style="hair"/>
    </border>
    <border>
      <left>
        <color indexed="24"/>
      </left>
      <right>
        <color indexed="24"/>
      </right>
      <top>
        <color indexed="24"/>
      </top>
      <bottom style="hair"/>
    </border>
    <border>
      <left>
        <color indexed="24"/>
      </left>
      <right>
        <color indexed="24"/>
      </right>
      <top>
        <color indexed="63"/>
      </top>
      <bottom style="hair"/>
    </border>
    <border>
      <left style="thin"/>
      <right>
        <color indexed="63"/>
      </right>
      <top style="hair"/>
      <bottom style="thin"/>
    </border>
    <border>
      <left>
        <color indexed="63"/>
      </left>
      <right>
        <color indexed="63"/>
      </right>
      <top style="hair"/>
      <bottom style="thin"/>
    </border>
    <border>
      <left>
        <color indexed="24"/>
      </left>
      <right>
        <color indexed="24"/>
      </right>
      <top style="hair"/>
      <bottom style="thin"/>
    </border>
    <border>
      <left>
        <color indexed="63"/>
      </left>
      <right style="thin"/>
      <top style="hair"/>
      <bottom style="thin"/>
    </border>
    <border>
      <left style="thin">
        <color indexed="8"/>
      </left>
      <right style="thin"/>
      <top>
        <color indexed="63"/>
      </top>
      <bottom style="hair"/>
    </border>
    <border>
      <left style="thin"/>
      <right style="thin">
        <color indexed="8"/>
      </right>
      <top>
        <color indexed="63"/>
      </top>
      <bottom style="hair"/>
    </border>
    <border>
      <left style="thin"/>
      <right style="thin"/>
      <top>
        <color indexed="63"/>
      </top>
      <bottom style="hair"/>
    </border>
    <border>
      <left style="thin"/>
      <right>
        <color indexed="24"/>
      </right>
      <top>
        <color indexed="63"/>
      </top>
      <bottom style="hair"/>
    </border>
    <border>
      <left style="thin"/>
      <right style="thin"/>
      <top style="medium"/>
      <bottom>
        <color indexed="24"/>
      </bottom>
    </border>
    <border>
      <left>
        <color indexed="63"/>
      </left>
      <right style="thin"/>
      <top>
        <color indexed="24"/>
      </top>
      <bottom>
        <color indexed="24"/>
      </bottom>
    </border>
    <border>
      <left style="thin"/>
      <right style="thin"/>
      <top>
        <color indexed="24"/>
      </top>
      <bottom>
        <color indexed="24"/>
      </bottom>
    </border>
    <border>
      <left style="thin"/>
      <right style="thin">
        <color indexed="8"/>
      </right>
      <top>
        <color indexed="24"/>
      </top>
      <bottom>
        <color indexed="24"/>
      </bottom>
    </border>
    <border>
      <left>
        <color indexed="24"/>
      </left>
      <right>
        <color indexed="63"/>
      </right>
      <top>
        <color indexed="24"/>
      </top>
      <bottom style="hair"/>
    </border>
    <border>
      <left style="thin"/>
      <right style="thin"/>
      <top>
        <color indexed="24"/>
      </top>
      <bottom style="hair"/>
    </border>
    <border>
      <left>
        <color indexed="63"/>
      </left>
      <right style="thin"/>
      <top>
        <color indexed="24"/>
      </top>
      <bottom style="hair"/>
    </border>
    <border>
      <left>
        <color indexed="24"/>
      </left>
      <right>
        <color indexed="63"/>
      </right>
      <top>
        <color indexed="63"/>
      </top>
      <bottom style="hair"/>
    </border>
    <border>
      <left>
        <color indexed="24"/>
      </left>
      <right>
        <color indexed="24"/>
      </right>
      <top>
        <color indexed="24"/>
      </top>
      <bottom style="thin"/>
    </border>
    <border>
      <left>
        <color indexed="63"/>
      </left>
      <right style="thin"/>
      <top style="medium"/>
      <bottom>
        <color indexed="63"/>
      </bottom>
    </border>
    <border>
      <left style="thin"/>
      <right style="thin"/>
      <top>
        <color indexed="63"/>
      </top>
      <bottom style="thin"/>
    </border>
    <border>
      <left style="medium"/>
      <right style="medium"/>
      <top style="medium"/>
      <bottom style="medium"/>
    </border>
    <border>
      <left style="medium"/>
      <right style="medium"/>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style="thin"/>
      <bottom>
        <color indexed="63"/>
      </bottom>
    </border>
    <border>
      <left style="thin"/>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color indexed="8"/>
      </left>
      <right>
        <color indexed="63"/>
      </right>
      <top style="thin">
        <color indexed="8"/>
      </top>
      <bottom>
        <color indexed="63"/>
      </bottom>
    </border>
    <border>
      <left style="thin">
        <color indexed="8"/>
      </left>
      <right>
        <color indexed="63"/>
      </right>
      <top>
        <color indexed="63"/>
      </top>
      <bottom style="medium"/>
    </border>
    <border>
      <left style="thin">
        <color indexed="8"/>
      </left>
      <right>
        <color indexed="63"/>
      </right>
      <top style="thin">
        <color indexed="8"/>
      </top>
      <bottom style="medium"/>
    </border>
    <border>
      <left>
        <color indexed="63"/>
      </left>
      <right style="thin">
        <color indexed="8"/>
      </right>
      <top style="thin">
        <color indexed="8"/>
      </top>
      <bottom style="mediu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style="thin">
        <color indexed="8"/>
      </right>
      <top style="hair">
        <color indexed="8"/>
      </top>
      <bottom style="thin"/>
    </border>
    <border>
      <left>
        <color indexed="63"/>
      </left>
      <right style="thin">
        <color indexed="8"/>
      </right>
      <top>
        <color indexed="63"/>
      </top>
      <bottom style="thin">
        <color indexed="8"/>
      </bottom>
    </border>
    <border>
      <left style="thin">
        <color indexed="8"/>
      </left>
      <right style="thin"/>
      <top>
        <color indexed="63"/>
      </top>
      <bottom style="hair">
        <color indexed="8"/>
      </bottom>
    </border>
    <border>
      <left>
        <color indexed="63"/>
      </left>
      <right>
        <color indexed="63"/>
      </right>
      <top>
        <color indexed="63"/>
      </top>
      <bottom style="hair">
        <color indexed="8"/>
      </bottom>
    </border>
    <border>
      <left>
        <color indexed="63"/>
      </left>
      <right style="thin">
        <color indexed="8"/>
      </right>
      <top style="hair">
        <color indexed="8"/>
      </top>
      <bottom style="hair">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medium">
        <color indexed="8"/>
      </bottom>
    </border>
    <border>
      <left>
        <color indexed="63"/>
      </left>
      <right style="thin">
        <color indexed="8"/>
      </right>
      <top>
        <color indexed="63"/>
      </top>
      <bottom style="medium">
        <color indexed="8"/>
      </bottom>
    </border>
    <border>
      <left style="thin"/>
      <right>
        <color indexed="63"/>
      </right>
      <top style="thin"/>
      <bottom style="medium"/>
    </border>
    <border>
      <left style="thin"/>
      <right style="thin"/>
      <top style="hair"/>
      <bottom style="thin"/>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style="hair"/>
    </border>
    <border>
      <left style="thin"/>
      <right style="thin"/>
      <top style="hair"/>
      <bottom style="hair"/>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thin">
        <color indexed="8"/>
      </bottom>
    </border>
    <border>
      <left>
        <color indexed="63"/>
      </left>
      <right style="thin"/>
      <top style="hair">
        <color indexed="8"/>
      </top>
      <bottom style="hair">
        <color indexed="8"/>
      </bottom>
    </border>
    <border>
      <left>
        <color indexed="63"/>
      </left>
      <right>
        <color indexed="63"/>
      </right>
      <top style="medium"/>
      <bottom style="hair"/>
    </border>
    <border>
      <left>
        <color indexed="63"/>
      </left>
      <right style="thin"/>
      <top style="medium"/>
      <bottom style="hair"/>
    </border>
    <border>
      <left>
        <color indexed="24"/>
      </left>
      <right>
        <color indexed="24"/>
      </right>
      <top>
        <color indexed="63"/>
      </top>
      <bottom style="thin"/>
    </border>
    <border>
      <left style="thin">
        <color indexed="8"/>
      </left>
      <right>
        <color indexed="63"/>
      </right>
      <top>
        <color indexed="63"/>
      </top>
      <bottom style="thin">
        <color indexed="8"/>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1" fillId="0" borderId="0">
      <alignment/>
      <protection/>
    </xf>
    <xf numFmtId="0" fontId="21" fillId="0" borderId="0">
      <alignment/>
      <protection/>
    </xf>
    <xf numFmtId="9" fontId="21" fillId="0" borderId="0" applyFont="0" applyFill="0" applyBorder="0" applyAlignment="0" applyProtection="0"/>
  </cellStyleXfs>
  <cellXfs count="702">
    <xf numFmtId="0" fontId="0" fillId="0" borderId="0" xfId="0" applyAlignment="1">
      <alignment/>
    </xf>
    <xf numFmtId="177" fontId="5" fillId="0" borderId="0" xfId="0" applyNumberFormat="1" applyFont="1" applyAlignment="1">
      <alignment/>
    </xf>
    <xf numFmtId="177" fontId="5" fillId="0" borderId="0" xfId="0" applyNumberFormat="1" applyFont="1" applyBorder="1" applyAlignment="1">
      <alignment/>
    </xf>
    <xf numFmtId="177" fontId="6" fillId="0" borderId="0" xfId="0" applyNumberFormat="1" applyFont="1" applyAlignment="1">
      <alignment/>
    </xf>
    <xf numFmtId="177" fontId="6" fillId="0" borderId="0" xfId="0" applyNumberFormat="1" applyFont="1" applyAlignment="1">
      <alignment horizontal="centerContinuous"/>
    </xf>
    <xf numFmtId="177" fontId="6" fillId="0" borderId="0" xfId="0" applyNumberFormat="1" applyFont="1" applyBorder="1" applyAlignment="1">
      <alignment/>
    </xf>
    <xf numFmtId="177" fontId="6" fillId="0" borderId="0" xfId="0" applyNumberFormat="1" applyFont="1" applyBorder="1" applyAlignment="1">
      <alignment horizontal="centerContinuous"/>
    </xf>
    <xf numFmtId="3" fontId="6" fillId="0" borderId="0" xfId="0" applyNumberFormat="1" applyFont="1" applyAlignment="1">
      <alignment/>
    </xf>
    <xf numFmtId="3" fontId="6" fillId="0" borderId="0" xfId="0" applyNumberFormat="1" applyFont="1" applyAlignment="1">
      <alignment horizontal="centerContinuous"/>
    </xf>
    <xf numFmtId="177" fontId="15" fillId="0" borderId="0" xfId="0" applyNumberFormat="1" applyFont="1" applyAlignment="1">
      <alignment/>
    </xf>
    <xf numFmtId="177" fontId="6" fillId="0" borderId="0" xfId="0" applyNumberFormat="1" applyFont="1" applyAlignment="1">
      <alignment/>
    </xf>
    <xf numFmtId="177" fontId="16" fillId="0" borderId="0" xfId="0" applyNumberFormat="1" applyFont="1" applyAlignment="1">
      <alignment horizontal="centerContinuous"/>
    </xf>
    <xf numFmtId="177" fontId="6" fillId="0" borderId="0" xfId="0" applyNumberFormat="1" applyFont="1" applyAlignment="1">
      <alignment horizontal="centerContinuous"/>
    </xf>
    <xf numFmtId="177" fontId="18" fillId="0" borderId="0" xfId="0" applyNumberFormat="1" applyFont="1" applyAlignment="1">
      <alignment horizontal="centerContinuous"/>
    </xf>
    <xf numFmtId="177" fontId="19" fillId="0" borderId="0" xfId="0" applyNumberFormat="1" applyFont="1" applyAlignment="1">
      <alignment horizontal="centerContinuous"/>
    </xf>
    <xf numFmtId="177" fontId="11" fillId="0" borderId="0" xfId="0" applyNumberFormat="1" applyFont="1" applyAlignment="1">
      <alignment horizontal="centerContinuous"/>
    </xf>
    <xf numFmtId="177" fontId="5" fillId="0" borderId="0" xfId="0" applyNumberFormat="1" applyFont="1" applyAlignment="1">
      <alignment horizontal="centerContinuous"/>
    </xf>
    <xf numFmtId="177" fontId="5" fillId="0" borderId="0" xfId="0" applyNumberFormat="1" applyFont="1" applyBorder="1" applyAlignment="1">
      <alignment horizontal="centerContinuous"/>
    </xf>
    <xf numFmtId="177" fontId="12" fillId="0" borderId="0" xfId="0" applyNumberFormat="1" applyFont="1" applyAlignment="1">
      <alignment horizontal="centerContinuous"/>
    </xf>
    <xf numFmtId="177" fontId="7" fillId="0" borderId="0" xfId="0" applyNumberFormat="1" applyFont="1" applyAlignment="1">
      <alignment/>
    </xf>
    <xf numFmtId="177" fontId="4" fillId="0" borderId="0" xfId="0" applyNumberFormat="1" applyFont="1" applyAlignment="1">
      <alignment/>
    </xf>
    <xf numFmtId="177" fontId="0" fillId="0" borderId="0" xfId="0" applyNumberFormat="1" applyAlignment="1">
      <alignment horizontal="centerContinuous"/>
    </xf>
    <xf numFmtId="177" fontId="0" fillId="0" borderId="0" xfId="0" applyNumberFormat="1" applyAlignment="1">
      <alignment/>
    </xf>
    <xf numFmtId="177" fontId="8" fillId="2" borderId="0" xfId="0" applyNumberFormat="1" applyFont="1" applyFill="1" applyAlignment="1">
      <alignment/>
    </xf>
    <xf numFmtId="177" fontId="0" fillId="0" borderId="0" xfId="0" applyNumberFormat="1" applyBorder="1" applyAlignment="1">
      <alignment/>
    </xf>
    <xf numFmtId="177" fontId="0" fillId="0" borderId="0" xfId="0" applyNumberFormat="1" applyBorder="1" applyAlignment="1">
      <alignment/>
    </xf>
    <xf numFmtId="177" fontId="0" fillId="0" borderId="0" xfId="0" applyNumberFormat="1" applyBorder="1" applyAlignment="1">
      <alignment/>
    </xf>
    <xf numFmtId="177" fontId="0" fillId="0" borderId="0" xfId="0" applyNumberFormat="1" applyBorder="1" applyAlignment="1">
      <alignment/>
    </xf>
    <xf numFmtId="177" fontId="13" fillId="2" borderId="0" xfId="0" applyNumberFormat="1" applyFont="1" applyFill="1" applyAlignment="1">
      <alignment/>
    </xf>
    <xf numFmtId="177" fontId="13" fillId="2" borderId="1" xfId="0" applyNumberFormat="1" applyFont="1" applyFill="1" applyAlignment="1">
      <alignment/>
    </xf>
    <xf numFmtId="177" fontId="13" fillId="2" borderId="2" xfId="0" applyNumberFormat="1" applyFont="1" applyFill="1" applyBorder="1" applyAlignment="1">
      <alignment/>
    </xf>
    <xf numFmtId="177" fontId="13" fillId="2" borderId="0" xfId="0" applyNumberFormat="1" applyFont="1" applyFill="1" applyBorder="1" applyAlignment="1">
      <alignment/>
    </xf>
    <xf numFmtId="177" fontId="13" fillId="2" borderId="3" xfId="0" applyNumberFormat="1" applyFont="1" applyFill="1" applyBorder="1" applyAlignment="1">
      <alignment/>
    </xf>
    <xf numFmtId="177" fontId="13" fillId="2" borderId="0" xfId="0" applyNumberFormat="1" applyFont="1" applyFill="1" applyAlignment="1">
      <alignment horizontal="left"/>
    </xf>
    <xf numFmtId="177" fontId="13" fillId="2" borderId="0" xfId="0" applyNumberFormat="1" applyFont="1" applyFill="1" applyAlignment="1">
      <alignment horizontal="centerContinuous"/>
    </xf>
    <xf numFmtId="177" fontId="17" fillId="2" borderId="0" xfId="0" applyNumberFormat="1" applyFont="1" applyFill="1" applyAlignment="1">
      <alignment horizontal="centerContinuous"/>
    </xf>
    <xf numFmtId="177" fontId="17" fillId="2" borderId="0" xfId="0" applyNumberFormat="1" applyFont="1" applyFill="1" applyAlignment="1">
      <alignment/>
    </xf>
    <xf numFmtId="177" fontId="6" fillId="0" borderId="0" xfId="0" applyNumberFormat="1" applyFont="1" applyBorder="1" applyAlignment="1">
      <alignment horizontal="centerContinuous"/>
    </xf>
    <xf numFmtId="177" fontId="14" fillId="2" borderId="0" xfId="0" applyNumberFormat="1" applyFont="1" applyFill="1" applyBorder="1" applyAlignment="1">
      <alignment/>
    </xf>
    <xf numFmtId="177" fontId="20" fillId="2" borderId="0" xfId="0" applyNumberFormat="1" applyFont="1" applyFill="1" applyAlignment="1">
      <alignment/>
    </xf>
    <xf numFmtId="177" fontId="6" fillId="0" borderId="0" xfId="0" applyNumberFormat="1" applyFont="1" applyAlignment="1">
      <alignment horizontal="right"/>
    </xf>
    <xf numFmtId="177" fontId="5" fillId="0" borderId="4" xfId="0" applyNumberFormat="1" applyFont="1" applyBorder="1" applyAlignment="1">
      <alignment/>
    </xf>
    <xf numFmtId="3" fontId="8" fillId="2" borderId="0" xfId="0" applyNumberFormat="1" applyFont="1" applyFill="1" applyAlignment="1">
      <alignment/>
    </xf>
    <xf numFmtId="3" fontId="8" fillId="2" borderId="0" xfId="0" applyNumberFormat="1" applyFont="1" applyFill="1" applyAlignment="1">
      <alignment horizontal="centerContinuous"/>
    </xf>
    <xf numFmtId="3" fontId="23" fillId="0" borderId="0" xfId="0" applyNumberFormat="1" applyFont="1" applyAlignment="1">
      <alignment/>
    </xf>
    <xf numFmtId="177" fontId="6" fillId="0" borderId="0" xfId="0" applyNumberFormat="1" applyFont="1" applyAlignment="1">
      <alignment/>
    </xf>
    <xf numFmtId="177" fontId="24" fillId="2" borderId="0" xfId="0" applyNumberFormat="1" applyFont="1" applyFill="1" applyAlignment="1">
      <alignment/>
    </xf>
    <xf numFmtId="177" fontId="6" fillId="0" borderId="0" xfId="0" applyNumberFormat="1" applyFont="1" applyBorder="1" applyAlignment="1">
      <alignment/>
    </xf>
    <xf numFmtId="177" fontId="6" fillId="0" borderId="0" xfId="0" applyNumberFormat="1" applyFont="1" applyBorder="1" applyAlignment="1">
      <alignment/>
    </xf>
    <xf numFmtId="0" fontId="21" fillId="0" borderId="0" xfId="21">
      <alignment/>
      <protection/>
    </xf>
    <xf numFmtId="0" fontId="21" fillId="0" borderId="0" xfId="21" applyAlignment="1">
      <alignment horizontal="centerContinuous"/>
      <protection/>
    </xf>
    <xf numFmtId="3" fontId="22" fillId="0" borderId="0" xfId="0" applyNumberFormat="1" applyFont="1" applyAlignment="1">
      <alignment/>
    </xf>
    <xf numFmtId="0" fontId="22" fillId="0" borderId="0" xfId="21" applyFont="1" applyAlignment="1">
      <alignment horizontal="centerContinuous"/>
      <protection/>
    </xf>
    <xf numFmtId="0" fontId="15" fillId="0" borderId="0" xfId="21" applyFont="1" applyAlignment="1">
      <alignment horizontal="centerContinuous"/>
      <protection/>
    </xf>
    <xf numFmtId="3" fontId="6" fillId="0" borderId="0" xfId="21" applyNumberFormat="1" applyFont="1" applyAlignment="1">
      <alignment horizontal="centerContinuous"/>
      <protection/>
    </xf>
    <xf numFmtId="0" fontId="22" fillId="0" borderId="0" xfId="22" applyFont="1">
      <alignment/>
      <protection/>
    </xf>
    <xf numFmtId="177" fontId="25" fillId="0" borderId="0" xfId="0" applyNumberFormat="1" applyFont="1" applyAlignment="1">
      <alignment horizontal="centerContinuous"/>
    </xf>
    <xf numFmtId="177" fontId="15" fillId="0" borderId="0" xfId="0" applyNumberFormat="1" applyFont="1" applyAlignment="1">
      <alignment horizontal="centerContinuous"/>
    </xf>
    <xf numFmtId="177" fontId="13" fillId="2" borderId="5" xfId="0" applyNumberFormat="1" applyFont="1" applyFill="1" applyBorder="1" applyAlignment="1">
      <alignment/>
    </xf>
    <xf numFmtId="177" fontId="13" fillId="2" borderId="6" xfId="0" applyNumberFormat="1" applyFont="1" applyFill="1" applyBorder="1" applyAlignment="1">
      <alignment/>
    </xf>
    <xf numFmtId="177" fontId="13" fillId="2" borderId="7" xfId="0" applyNumberFormat="1" applyFont="1" applyFill="1" applyBorder="1" applyAlignment="1">
      <alignment/>
    </xf>
    <xf numFmtId="177" fontId="13" fillId="2" borderId="8" xfId="0" applyNumberFormat="1" applyFont="1" applyFill="1" applyBorder="1" applyAlignment="1">
      <alignment/>
    </xf>
    <xf numFmtId="177" fontId="13" fillId="2" borderId="9" xfId="0" applyNumberFormat="1" applyFont="1" applyFill="1" applyBorder="1" applyAlignment="1">
      <alignment/>
    </xf>
    <xf numFmtId="177" fontId="35" fillId="2" borderId="10" xfId="0" applyNumberFormat="1" applyFont="1" applyFill="1" applyBorder="1" applyAlignment="1">
      <alignment horizontal="center"/>
    </xf>
    <xf numFmtId="177" fontId="35" fillId="2" borderId="11" xfId="0" applyNumberFormat="1" applyFont="1" applyFill="1" applyBorder="1" applyAlignment="1">
      <alignment/>
    </xf>
    <xf numFmtId="177" fontId="35" fillId="2" borderId="12" xfId="0" applyNumberFormat="1" applyFont="1" applyFill="1" applyBorder="1" applyAlignment="1">
      <alignment/>
    </xf>
    <xf numFmtId="177" fontId="35" fillId="2" borderId="13" xfId="0" applyNumberFormat="1" applyFont="1" applyFill="1" applyBorder="1" applyAlignment="1">
      <alignment/>
    </xf>
    <xf numFmtId="177" fontId="35" fillId="2" borderId="14" xfId="0" applyNumberFormat="1" applyFont="1" applyFill="1" applyBorder="1" applyAlignment="1">
      <alignment/>
    </xf>
    <xf numFmtId="177" fontId="34" fillId="2" borderId="5" xfId="0" applyNumberFormat="1" applyFont="1" applyFill="1" applyBorder="1" applyAlignment="1">
      <alignment/>
    </xf>
    <xf numFmtId="177" fontId="34" fillId="2" borderId="15" xfId="0" applyNumberFormat="1" applyFont="1" applyFill="1" applyBorder="1" applyAlignment="1">
      <alignment horizontal="centerContinuous"/>
    </xf>
    <xf numFmtId="177" fontId="34" fillId="2" borderId="1" xfId="0" applyNumberFormat="1" applyFont="1" applyFill="1" applyAlignment="1">
      <alignment horizontal="centerContinuous"/>
    </xf>
    <xf numFmtId="177" fontId="34" fillId="2" borderId="16" xfId="0" applyNumberFormat="1" applyFont="1" applyFill="1" applyBorder="1" applyAlignment="1">
      <alignment/>
    </xf>
    <xf numFmtId="177" fontId="34" fillId="2" borderId="0" xfId="0" applyNumberFormat="1" applyFont="1" applyFill="1" applyAlignment="1">
      <alignment/>
    </xf>
    <xf numFmtId="177" fontId="34" fillId="2" borderId="17" xfId="0" applyNumberFormat="1" applyFont="1" applyFill="1" applyBorder="1" applyAlignment="1">
      <alignment horizontal="center"/>
    </xf>
    <xf numFmtId="177" fontId="34" fillId="2" borderId="8" xfId="0" applyNumberFormat="1" applyFont="1" applyFill="1" applyBorder="1" applyAlignment="1">
      <alignment horizontal="center"/>
    </xf>
    <xf numFmtId="177" fontId="34" fillId="2" borderId="0" xfId="0" applyNumberFormat="1" applyFont="1" applyFill="1" applyBorder="1" applyAlignment="1">
      <alignment horizontal="center"/>
    </xf>
    <xf numFmtId="177" fontId="34" fillId="2" borderId="2" xfId="0" applyNumberFormat="1" applyFont="1" applyFill="1" applyBorder="1" applyAlignment="1">
      <alignment horizontal="center"/>
    </xf>
    <xf numFmtId="177" fontId="34" fillId="2" borderId="9" xfId="0" applyNumberFormat="1" applyFont="1" applyFill="1" applyBorder="1" applyAlignment="1">
      <alignment horizontal="center"/>
    </xf>
    <xf numFmtId="177" fontId="34" fillId="2" borderId="16" xfId="0" applyNumberFormat="1" applyFont="1" applyFill="1" applyBorder="1" applyAlignment="1">
      <alignment horizontal="center"/>
    </xf>
    <xf numFmtId="177" fontId="34" fillId="2" borderId="18" xfId="0" applyNumberFormat="1" applyFont="1" applyFill="1" applyBorder="1" applyAlignment="1">
      <alignment horizontal="center"/>
    </xf>
    <xf numFmtId="177" fontId="34" fillId="2" borderId="19" xfId="0" applyNumberFormat="1" applyFont="1" applyFill="1" applyBorder="1" applyAlignment="1">
      <alignment horizontal="center"/>
    </xf>
    <xf numFmtId="177" fontId="34" fillId="2" borderId="4" xfId="0" applyNumberFormat="1" applyFont="1" applyFill="1" applyBorder="1" applyAlignment="1">
      <alignment horizontal="center"/>
    </xf>
    <xf numFmtId="177" fontId="34" fillId="2" borderId="3" xfId="0" applyNumberFormat="1" applyFont="1" applyFill="1" applyBorder="1" applyAlignment="1">
      <alignment horizontal="center"/>
    </xf>
    <xf numFmtId="177" fontId="34" fillId="2" borderId="20" xfId="0" applyNumberFormat="1" applyFont="1" applyFill="1" applyBorder="1" applyAlignment="1">
      <alignment horizontal="center"/>
    </xf>
    <xf numFmtId="3" fontId="16" fillId="0" borderId="0" xfId="0" applyNumberFormat="1" applyFont="1" applyAlignment="1">
      <alignment/>
    </xf>
    <xf numFmtId="177" fontId="29" fillId="2" borderId="0" xfId="0" applyNumberFormat="1" applyFont="1" applyFill="1" applyAlignment="1">
      <alignment/>
    </xf>
    <xf numFmtId="177" fontId="29" fillId="2" borderId="3" xfId="0" applyNumberFormat="1" applyFont="1" applyFill="1" applyBorder="1" applyAlignment="1">
      <alignment/>
    </xf>
    <xf numFmtId="177" fontId="29" fillId="2" borderId="4" xfId="0" applyNumberFormat="1" applyFont="1" applyFill="1" applyBorder="1" applyAlignment="1">
      <alignment/>
    </xf>
    <xf numFmtId="0" fontId="38" fillId="0" borderId="0" xfId="0" applyFont="1" applyAlignment="1">
      <alignment/>
    </xf>
    <xf numFmtId="177" fontId="5" fillId="0" borderId="3" xfId="0" applyNumberFormat="1" applyFont="1" applyBorder="1" applyAlignment="1">
      <alignment/>
    </xf>
    <xf numFmtId="177" fontId="5" fillId="0" borderId="21" xfId="0" applyNumberFormat="1" applyFont="1" applyBorder="1" applyAlignment="1">
      <alignment/>
    </xf>
    <xf numFmtId="177" fontId="4" fillId="0" borderId="3" xfId="0" applyNumberFormat="1" applyFont="1" applyBorder="1" applyAlignment="1">
      <alignment/>
    </xf>
    <xf numFmtId="177" fontId="31" fillId="0" borderId="4" xfId="0" applyNumberFormat="1" applyFont="1" applyBorder="1" applyAlignment="1">
      <alignment horizontal="left"/>
    </xf>
    <xf numFmtId="177" fontId="31" fillId="0" borderId="4" xfId="0" applyNumberFormat="1" applyFont="1" applyBorder="1" applyAlignment="1">
      <alignment/>
    </xf>
    <xf numFmtId="5" fontId="31" fillId="0" borderId="4" xfId="0" applyNumberFormat="1" applyFont="1" applyBorder="1" applyAlignment="1">
      <alignment/>
    </xf>
    <xf numFmtId="5" fontId="31" fillId="0" borderId="21" xfId="0" applyNumberFormat="1" applyFont="1" applyBorder="1" applyAlignment="1">
      <alignment/>
    </xf>
    <xf numFmtId="177" fontId="5" fillId="0" borderId="16" xfId="0" applyNumberFormat="1" applyFont="1" applyBorder="1" applyAlignment="1">
      <alignment/>
    </xf>
    <xf numFmtId="177" fontId="4" fillId="0" borderId="16" xfId="0" applyNumberFormat="1" applyFont="1" applyBorder="1" applyAlignment="1">
      <alignment/>
    </xf>
    <xf numFmtId="177" fontId="6" fillId="0" borderId="22" xfId="0" applyNumberFormat="1" applyFont="1" applyBorder="1" applyAlignment="1">
      <alignment/>
    </xf>
    <xf numFmtId="177" fontId="5" fillId="0" borderId="23" xfId="0" applyNumberFormat="1" applyFont="1" applyBorder="1" applyAlignment="1">
      <alignment/>
    </xf>
    <xf numFmtId="177" fontId="5" fillId="0" borderId="24" xfId="0" applyNumberFormat="1" applyFont="1" applyBorder="1" applyAlignment="1">
      <alignment/>
    </xf>
    <xf numFmtId="177" fontId="31" fillId="0" borderId="24" xfId="0" applyNumberFormat="1" applyFont="1" applyBorder="1" applyAlignment="1">
      <alignment horizontal="centerContinuous"/>
    </xf>
    <xf numFmtId="177" fontId="31" fillId="0" borderId="25" xfId="0" applyNumberFormat="1" applyFont="1" applyBorder="1" applyAlignment="1">
      <alignment horizontal="centerContinuous"/>
    </xf>
    <xf numFmtId="177" fontId="5" fillId="0" borderId="11" xfId="0" applyNumberFormat="1" applyFont="1" applyBorder="1" applyAlignment="1">
      <alignment/>
    </xf>
    <xf numFmtId="177" fontId="31" fillId="0" borderId="11" xfId="0" applyNumberFormat="1" applyFont="1" applyBorder="1" applyAlignment="1">
      <alignment horizontal="right"/>
    </xf>
    <xf numFmtId="177" fontId="31" fillId="0" borderId="10" xfId="0" applyNumberFormat="1" applyFont="1" applyBorder="1" applyAlignment="1">
      <alignment/>
    </xf>
    <xf numFmtId="177" fontId="5" fillId="0" borderId="25" xfId="0" applyNumberFormat="1" applyFont="1" applyBorder="1" applyAlignment="1">
      <alignment/>
    </xf>
    <xf numFmtId="177" fontId="5" fillId="0" borderId="26" xfId="0" applyNumberFormat="1" applyFont="1" applyBorder="1" applyAlignment="1">
      <alignment/>
    </xf>
    <xf numFmtId="177" fontId="31" fillId="0" borderId="21" xfId="0" applyNumberFormat="1" applyFont="1" applyBorder="1" applyAlignment="1">
      <alignment/>
    </xf>
    <xf numFmtId="177" fontId="5" fillId="0" borderId="27" xfId="0" applyNumberFormat="1" applyFont="1" applyBorder="1" applyAlignment="1">
      <alignment/>
    </xf>
    <xf numFmtId="177" fontId="5" fillId="0" borderId="28" xfId="0" applyNumberFormat="1" applyFont="1" applyBorder="1" applyAlignment="1">
      <alignment/>
    </xf>
    <xf numFmtId="177" fontId="5" fillId="0" borderId="29" xfId="0" applyNumberFormat="1" applyFont="1" applyBorder="1" applyAlignment="1">
      <alignment/>
    </xf>
    <xf numFmtId="177" fontId="4" fillId="0" borderId="4" xfId="0" applyNumberFormat="1" applyFont="1" applyFill="1" applyBorder="1" applyAlignment="1">
      <alignment/>
    </xf>
    <xf numFmtId="177" fontId="5" fillId="0" borderId="4" xfId="0" applyNumberFormat="1" applyFont="1" applyFill="1" applyBorder="1" applyAlignment="1">
      <alignment/>
    </xf>
    <xf numFmtId="177" fontId="5" fillId="0" borderId="21" xfId="0" applyNumberFormat="1" applyFont="1" applyFill="1" applyBorder="1" applyAlignment="1">
      <alignment/>
    </xf>
    <xf numFmtId="177" fontId="5" fillId="0" borderId="22" xfId="0" applyNumberFormat="1" applyFont="1" applyFill="1" applyBorder="1" applyAlignment="1">
      <alignment/>
    </xf>
    <xf numFmtId="177" fontId="5" fillId="0" borderId="30" xfId="0" applyNumberFormat="1" applyFont="1" applyBorder="1" applyAlignment="1">
      <alignment/>
    </xf>
    <xf numFmtId="177" fontId="5" fillId="0" borderId="31" xfId="0" applyNumberFormat="1" applyFont="1" applyBorder="1" applyAlignment="1">
      <alignment/>
    </xf>
    <xf numFmtId="177" fontId="5" fillId="0" borderId="32" xfId="0" applyNumberFormat="1" applyFont="1" applyBorder="1" applyAlignment="1">
      <alignment/>
    </xf>
    <xf numFmtId="177" fontId="5" fillId="0" borderId="22" xfId="0" applyNumberFormat="1" applyFont="1" applyBorder="1" applyAlignment="1">
      <alignment horizontal="left"/>
    </xf>
    <xf numFmtId="177" fontId="5" fillId="0" borderId="23" xfId="0" applyNumberFormat="1" applyFont="1" applyBorder="1" applyAlignment="1">
      <alignment horizontal="left"/>
    </xf>
    <xf numFmtId="177" fontId="5" fillId="0" borderId="22" xfId="0" applyNumberFormat="1" applyFont="1" applyBorder="1" applyAlignment="1">
      <alignment/>
    </xf>
    <xf numFmtId="177" fontId="31" fillId="0" borderId="23" xfId="0" applyNumberFormat="1" applyFont="1" applyBorder="1" applyAlignment="1">
      <alignment horizontal="centerContinuous"/>
    </xf>
    <xf numFmtId="0" fontId="39" fillId="0" borderId="24" xfId="0" applyFont="1" applyBorder="1" applyAlignment="1">
      <alignment/>
    </xf>
    <xf numFmtId="0" fontId="39" fillId="0" borderId="23" xfId="0" applyFont="1" applyBorder="1" applyAlignment="1">
      <alignment/>
    </xf>
    <xf numFmtId="177" fontId="31" fillId="0" borderId="22" xfId="0" applyNumberFormat="1" applyFont="1" applyBorder="1" applyAlignment="1">
      <alignment/>
    </xf>
    <xf numFmtId="177" fontId="6" fillId="0" borderId="30" xfId="0" applyNumberFormat="1" applyFont="1" applyBorder="1" applyAlignment="1">
      <alignment/>
    </xf>
    <xf numFmtId="177" fontId="34" fillId="2" borderId="2" xfId="0" applyNumberFormat="1" applyFont="1" applyFill="1" applyBorder="1" applyAlignment="1">
      <alignment horizontal="centerContinuous"/>
    </xf>
    <xf numFmtId="177" fontId="35" fillId="2" borderId="27" xfId="0" applyNumberFormat="1" applyFont="1" applyFill="1" applyBorder="1" applyAlignment="1">
      <alignment horizontal="center"/>
    </xf>
    <xf numFmtId="177" fontId="36" fillId="0" borderId="33" xfId="0" applyNumberFormat="1" applyFont="1" applyBorder="1" applyAlignment="1">
      <alignment/>
    </xf>
    <xf numFmtId="177" fontId="36" fillId="0" borderId="34" xfId="0" applyNumberFormat="1" applyFont="1" applyBorder="1" applyAlignment="1">
      <alignment/>
    </xf>
    <xf numFmtId="177" fontId="31" fillId="0" borderId="10" xfId="0" applyNumberFormat="1" applyFont="1" applyBorder="1" applyAlignment="1">
      <alignment horizontal="right"/>
    </xf>
    <xf numFmtId="177" fontId="31" fillId="0" borderId="26" xfId="0" applyNumberFormat="1" applyFont="1" applyBorder="1" applyAlignment="1">
      <alignment horizontal="right"/>
    </xf>
    <xf numFmtId="177" fontId="31" fillId="0" borderId="27" xfId="0" applyNumberFormat="1" applyFont="1" applyBorder="1" applyAlignment="1">
      <alignment horizontal="centerContinuous"/>
    </xf>
    <xf numFmtId="177" fontId="31" fillId="0" borderId="28" xfId="0" applyNumberFormat="1" applyFont="1" applyBorder="1" applyAlignment="1">
      <alignment horizontal="centerContinuous"/>
    </xf>
    <xf numFmtId="177" fontId="31" fillId="0" borderId="29" xfId="0" applyNumberFormat="1" applyFont="1" applyBorder="1" applyAlignment="1">
      <alignment horizontal="centerContinuous"/>
    </xf>
    <xf numFmtId="177" fontId="29" fillId="2" borderId="16" xfId="0" applyNumberFormat="1" applyFont="1" applyFill="1" applyBorder="1" applyAlignment="1">
      <alignment/>
    </xf>
    <xf numFmtId="177" fontId="29" fillId="2" borderId="22" xfId="0" applyNumberFormat="1" applyFont="1" applyFill="1" applyBorder="1" applyAlignment="1">
      <alignment/>
    </xf>
    <xf numFmtId="177" fontId="29" fillId="2" borderId="23" xfId="0" applyNumberFormat="1" applyFont="1" applyFill="1" applyBorder="1" applyAlignment="1">
      <alignment/>
    </xf>
    <xf numFmtId="177" fontId="30" fillId="2" borderId="10" xfId="0" applyNumberFormat="1" applyFont="1" applyFill="1" applyBorder="1" applyAlignment="1">
      <alignment/>
    </xf>
    <xf numFmtId="177" fontId="30" fillId="2" borderId="11" xfId="0" applyNumberFormat="1" applyFont="1" applyFill="1" applyBorder="1" applyAlignment="1">
      <alignment/>
    </xf>
    <xf numFmtId="177" fontId="30" fillId="2" borderId="11" xfId="0" applyNumberFormat="1" applyFont="1" applyFill="1" applyBorder="1" applyAlignment="1">
      <alignment horizontal="right"/>
    </xf>
    <xf numFmtId="177" fontId="30" fillId="2" borderId="10" xfId="0" applyNumberFormat="1" applyFont="1" applyFill="1" applyBorder="1" applyAlignment="1">
      <alignment horizontal="right"/>
    </xf>
    <xf numFmtId="177" fontId="30" fillId="2" borderId="26" xfId="0" applyNumberFormat="1" applyFont="1" applyFill="1" applyBorder="1" applyAlignment="1">
      <alignment horizontal="right"/>
    </xf>
    <xf numFmtId="177" fontId="29" fillId="2" borderId="21" xfId="0" applyNumberFormat="1" applyFont="1" applyFill="1" applyBorder="1" applyAlignment="1">
      <alignment/>
    </xf>
    <xf numFmtId="177" fontId="29" fillId="2" borderId="16" xfId="0" applyNumberFormat="1" applyFont="1" applyFill="1" applyBorder="1" applyAlignment="1">
      <alignment horizontal="left"/>
    </xf>
    <xf numFmtId="177" fontId="29" fillId="2" borderId="22" xfId="0" applyNumberFormat="1" applyFont="1" applyFill="1" applyBorder="1" applyAlignment="1">
      <alignment horizontal="left"/>
    </xf>
    <xf numFmtId="177" fontId="40" fillId="2" borderId="0" xfId="0" applyNumberFormat="1" applyFont="1" applyFill="1" applyAlignment="1">
      <alignment/>
    </xf>
    <xf numFmtId="177" fontId="41" fillId="2" borderId="0" xfId="0" applyNumberFormat="1" applyFont="1" applyFill="1" applyAlignment="1">
      <alignment horizontal="centerContinuous"/>
    </xf>
    <xf numFmtId="177" fontId="42" fillId="2" borderId="0" xfId="0" applyNumberFormat="1" applyFont="1" applyFill="1" applyAlignment="1">
      <alignment horizontal="centerContinuous"/>
    </xf>
    <xf numFmtId="177" fontId="41" fillId="2" borderId="0" xfId="0" applyNumberFormat="1" applyFont="1" applyFill="1" applyAlignment="1">
      <alignment/>
    </xf>
    <xf numFmtId="177" fontId="29" fillId="2" borderId="30" xfId="0" applyNumberFormat="1" applyFont="1" applyFill="1" applyBorder="1" applyAlignment="1">
      <alignment horizontal="left"/>
    </xf>
    <xf numFmtId="177" fontId="29" fillId="2" borderId="31" xfId="0" applyNumberFormat="1" applyFont="1" applyFill="1" applyBorder="1" applyAlignment="1">
      <alignment/>
    </xf>
    <xf numFmtId="177" fontId="29" fillId="2" borderId="30" xfId="0" applyNumberFormat="1" applyFont="1" applyFill="1" applyBorder="1" applyAlignment="1">
      <alignment/>
    </xf>
    <xf numFmtId="177" fontId="29" fillId="2" borderId="32" xfId="0" applyNumberFormat="1" applyFont="1" applyFill="1" applyBorder="1" applyAlignment="1">
      <alignment/>
    </xf>
    <xf numFmtId="177" fontId="29" fillId="2" borderId="28" xfId="0" applyNumberFormat="1" applyFont="1" applyFill="1" applyBorder="1" applyAlignment="1">
      <alignment/>
    </xf>
    <xf numFmtId="177" fontId="29" fillId="2" borderId="29" xfId="0" applyNumberFormat="1" applyFont="1" applyFill="1" applyBorder="1" applyAlignment="1">
      <alignment/>
    </xf>
    <xf numFmtId="177" fontId="29" fillId="2" borderId="30" xfId="0" applyNumberFormat="1" applyFont="1" applyFill="1" applyBorder="1" applyAlignment="1">
      <alignment horizontal="right"/>
    </xf>
    <xf numFmtId="0" fontId="21" fillId="0" borderId="0" xfId="21" applyBorder="1">
      <alignment/>
      <protection/>
    </xf>
    <xf numFmtId="0" fontId="0" fillId="3" borderId="0" xfId="0" applyFill="1" applyAlignment="1">
      <alignment/>
    </xf>
    <xf numFmtId="0" fontId="32" fillId="3" borderId="0" xfId="0" applyFont="1" applyFill="1" applyAlignment="1">
      <alignment horizontal="centerContinuous" vertical="top"/>
    </xf>
    <xf numFmtId="0" fontId="0" fillId="3" borderId="0" xfId="0" applyFill="1" applyAlignment="1">
      <alignment horizontal="centerContinuous" vertical="top"/>
    </xf>
    <xf numFmtId="177" fontId="4" fillId="0" borderId="11" xfId="0" applyNumberFormat="1" applyFont="1" applyBorder="1" applyAlignment="1">
      <alignment/>
    </xf>
    <xf numFmtId="177" fontId="31" fillId="0" borderId="11" xfId="0" applyNumberFormat="1" applyFont="1" applyBorder="1" applyAlignment="1">
      <alignment horizontal="center"/>
    </xf>
    <xf numFmtId="177" fontId="31" fillId="0" borderId="16" xfId="0" applyNumberFormat="1" applyFont="1" applyBorder="1" applyAlignment="1">
      <alignment horizontal="centerContinuous"/>
    </xf>
    <xf numFmtId="177" fontId="31" fillId="0" borderId="0" xfId="0" applyNumberFormat="1" applyFont="1" applyBorder="1" applyAlignment="1">
      <alignment horizontal="centerContinuous"/>
    </xf>
    <xf numFmtId="177" fontId="31" fillId="0" borderId="0" xfId="0" applyNumberFormat="1" applyFont="1" applyBorder="1" applyAlignment="1">
      <alignment/>
    </xf>
    <xf numFmtId="177" fontId="31" fillId="0" borderId="3" xfId="0" applyNumberFormat="1" applyFont="1" applyBorder="1" applyAlignment="1">
      <alignment horizontal="centerContinuous"/>
    </xf>
    <xf numFmtId="0" fontId="0" fillId="0" borderId="25" xfId="0" applyFill="1" applyBorder="1" applyAlignment="1">
      <alignment/>
    </xf>
    <xf numFmtId="0" fontId="16" fillId="0" borderId="0" xfId="0" applyFont="1" applyAlignment="1">
      <alignment/>
    </xf>
    <xf numFmtId="177" fontId="30" fillId="2" borderId="27" xfId="0" applyNumberFormat="1" applyFont="1" applyFill="1" applyBorder="1" applyAlignment="1">
      <alignment horizontal="left"/>
    </xf>
    <xf numFmtId="177" fontId="30" fillId="2" borderId="27" xfId="0" applyNumberFormat="1" applyFont="1" applyFill="1" applyBorder="1" applyAlignment="1">
      <alignment/>
    </xf>
    <xf numFmtId="5" fontId="30" fillId="2" borderId="31" xfId="0" applyNumberFormat="1" applyFont="1" applyFill="1" applyBorder="1" applyAlignment="1">
      <alignment horizontal="right"/>
    </xf>
    <xf numFmtId="177" fontId="30" fillId="2" borderId="30" xfId="0" applyNumberFormat="1" applyFont="1" applyFill="1" applyBorder="1" applyAlignment="1">
      <alignment horizontal="left"/>
    </xf>
    <xf numFmtId="0" fontId="21" fillId="0" borderId="0" xfId="21" applyFont="1" applyAlignment="1">
      <alignment horizontal="left"/>
      <protection/>
    </xf>
    <xf numFmtId="0" fontId="21" fillId="0" borderId="0" xfId="21" applyFont="1" applyBorder="1">
      <alignment/>
      <protection/>
    </xf>
    <xf numFmtId="0" fontId="0" fillId="0" borderId="0" xfId="0" applyBorder="1" applyAlignment="1">
      <alignment horizontal="center"/>
    </xf>
    <xf numFmtId="0" fontId="0" fillId="0" borderId="0" xfId="0" applyBorder="1" applyAlignment="1">
      <alignment horizontal="center"/>
    </xf>
    <xf numFmtId="0" fontId="0" fillId="0" borderId="0" xfId="0" applyAlignment="1">
      <alignment horizontal="center"/>
    </xf>
    <xf numFmtId="0" fontId="21" fillId="0" borderId="0" xfId="0" applyFont="1" applyAlignment="1">
      <alignment/>
    </xf>
    <xf numFmtId="210" fontId="30" fillId="2" borderId="31" xfId="0" applyNumberFormat="1" applyFont="1" applyFill="1" applyBorder="1" applyAlignment="1">
      <alignment/>
    </xf>
    <xf numFmtId="177" fontId="6" fillId="0" borderId="0" xfId="0" applyNumberFormat="1" applyFont="1" applyBorder="1" applyAlignment="1">
      <alignment/>
    </xf>
    <xf numFmtId="1" fontId="34" fillId="2" borderId="35" xfId="0" applyNumberFormat="1" applyFont="1" applyFill="1" applyBorder="1" applyAlignment="1">
      <alignment horizontal="centerContinuous" wrapText="1"/>
    </xf>
    <xf numFmtId="177" fontId="29" fillId="0" borderId="30" xfId="0" applyNumberFormat="1" applyFont="1" applyFill="1" applyBorder="1" applyAlignment="1">
      <alignment horizontal="left"/>
    </xf>
    <xf numFmtId="177" fontId="34" fillId="2" borderId="36" xfId="0" applyNumberFormat="1" applyFont="1" applyFill="1" applyBorder="1" applyAlignment="1">
      <alignment/>
    </xf>
    <xf numFmtId="177" fontId="36" fillId="0" borderId="29" xfId="0" applyNumberFormat="1" applyFont="1" applyBorder="1" applyAlignment="1">
      <alignment/>
    </xf>
    <xf numFmtId="177" fontId="34" fillId="2" borderId="36" xfId="0" applyNumberFormat="1" applyFont="1" applyFill="1" applyBorder="1" applyAlignment="1">
      <alignment horizontal="centerContinuous"/>
    </xf>
    <xf numFmtId="177" fontId="34" fillId="2" borderId="37" xfId="0" applyNumberFormat="1" applyFont="1" applyFill="1" applyBorder="1" applyAlignment="1">
      <alignment horizontal="center"/>
    </xf>
    <xf numFmtId="177" fontId="34" fillId="2" borderId="38" xfId="0" applyNumberFormat="1" applyFont="1" applyFill="1" applyBorder="1" applyAlignment="1">
      <alignment horizontal="center"/>
    </xf>
    <xf numFmtId="177" fontId="13" fillId="2" borderId="37" xfId="0" applyNumberFormat="1" applyFont="1" applyFill="1" applyBorder="1" applyAlignment="1">
      <alignment/>
    </xf>
    <xf numFmtId="177" fontId="35" fillId="2" borderId="39" xfId="0" applyNumberFormat="1" applyFont="1" applyFill="1" applyBorder="1" applyAlignment="1">
      <alignment/>
    </xf>
    <xf numFmtId="177" fontId="36" fillId="0" borderId="40" xfId="0" applyNumberFormat="1" applyFont="1" applyBorder="1" applyAlignment="1">
      <alignment/>
    </xf>
    <xf numFmtId="177" fontId="29" fillId="2" borderId="41" xfId="0" applyNumberFormat="1" applyFont="1" applyFill="1" applyBorder="1" applyAlignment="1">
      <alignment/>
    </xf>
    <xf numFmtId="177" fontId="29" fillId="2" borderId="42" xfId="0" applyNumberFormat="1" applyFont="1" applyFill="1" applyBorder="1" applyAlignment="1">
      <alignment/>
    </xf>
    <xf numFmtId="177" fontId="30" fillId="2" borderId="43" xfId="0" applyNumberFormat="1" applyFont="1" applyFill="1" applyBorder="1" applyAlignment="1">
      <alignment horizontal="left"/>
    </xf>
    <xf numFmtId="177" fontId="29" fillId="2" borderId="44" xfId="0" applyNumberFormat="1" applyFont="1" applyFill="1" applyBorder="1" applyAlignment="1">
      <alignment/>
    </xf>
    <xf numFmtId="2" fontId="29" fillId="2" borderId="43" xfId="0" applyNumberFormat="1" applyFont="1" applyFill="1" applyBorder="1" applyAlignment="1">
      <alignment horizontal="right"/>
    </xf>
    <xf numFmtId="2" fontId="30" fillId="2" borderId="44" xfId="0" applyNumberFormat="1" applyFont="1" applyFill="1" applyBorder="1" applyAlignment="1">
      <alignment horizontal="right"/>
    </xf>
    <xf numFmtId="2" fontId="29" fillId="2" borderId="44" xfId="0" applyNumberFormat="1" applyFont="1" applyFill="1" applyBorder="1" applyAlignment="1">
      <alignment/>
    </xf>
    <xf numFmtId="2" fontId="29" fillId="2" borderId="43" xfId="0" applyNumberFormat="1" applyFont="1" applyFill="1" applyBorder="1" applyAlignment="1">
      <alignment/>
    </xf>
    <xf numFmtId="2" fontId="30" fillId="2" borderId="44" xfId="0" applyNumberFormat="1" applyFont="1" applyFill="1" applyBorder="1" applyAlignment="1">
      <alignment/>
    </xf>
    <xf numFmtId="177" fontId="29" fillId="2" borderId="43" xfId="0" applyNumberFormat="1" applyFont="1" applyFill="1" applyBorder="1" applyAlignment="1">
      <alignment/>
    </xf>
    <xf numFmtId="177" fontId="29" fillId="2" borderId="45" xfId="0" applyNumberFormat="1" applyFont="1" applyFill="1" applyBorder="1" applyAlignment="1">
      <alignment/>
    </xf>
    <xf numFmtId="3" fontId="22" fillId="0" borderId="0" xfId="0" applyNumberFormat="1" applyFont="1" applyAlignment="1">
      <alignment horizontal="centerContinuous"/>
    </xf>
    <xf numFmtId="0" fontId="21" fillId="0" borderId="24" xfId="21" applyBorder="1">
      <alignment/>
      <protection/>
    </xf>
    <xf numFmtId="177" fontId="43" fillId="2" borderId="23" xfId="0" applyNumberFormat="1" applyFont="1" applyFill="1" applyBorder="1" applyAlignment="1">
      <alignment/>
    </xf>
    <xf numFmtId="177" fontId="43" fillId="2" borderId="24" xfId="0" applyNumberFormat="1" applyFont="1" applyFill="1" applyBorder="1" applyAlignment="1">
      <alignment/>
    </xf>
    <xf numFmtId="177" fontId="43" fillId="2" borderId="25" xfId="0" applyNumberFormat="1" applyFont="1" applyFill="1" applyBorder="1" applyAlignment="1">
      <alignment/>
    </xf>
    <xf numFmtId="177" fontId="35" fillId="2" borderId="27" xfId="0" applyNumberFormat="1" applyFont="1" applyFill="1" applyBorder="1" applyAlignment="1">
      <alignment horizontal="centerContinuous"/>
    </xf>
    <xf numFmtId="177" fontId="35" fillId="2" borderId="28" xfId="0" applyNumberFormat="1" applyFont="1" applyFill="1" applyBorder="1" applyAlignment="1">
      <alignment horizontal="centerContinuous"/>
    </xf>
    <xf numFmtId="177" fontId="35" fillId="2" borderId="27" xfId="0" applyNumberFormat="1" applyFont="1" applyFill="1" applyBorder="1" applyAlignment="1">
      <alignment/>
    </xf>
    <xf numFmtId="177" fontId="35" fillId="2" borderId="28" xfId="0" applyNumberFormat="1" applyFont="1" applyFill="1" applyBorder="1" applyAlignment="1">
      <alignment/>
    </xf>
    <xf numFmtId="177" fontId="35" fillId="2" borderId="29" xfId="0" applyNumberFormat="1" applyFont="1" applyFill="1" applyBorder="1" applyAlignment="1">
      <alignment horizontal="centerContinuous"/>
    </xf>
    <xf numFmtId="177" fontId="37" fillId="0" borderId="10" xfId="0" applyNumberFormat="1" applyFont="1" applyBorder="1" applyAlignment="1">
      <alignment/>
    </xf>
    <xf numFmtId="177" fontId="43" fillId="2" borderId="11" xfId="0" applyNumberFormat="1" applyFont="1" applyFill="1" applyBorder="1" applyAlignment="1">
      <alignment/>
    </xf>
    <xf numFmtId="177" fontId="43" fillId="2" borderId="26" xfId="0" applyNumberFormat="1" applyFont="1" applyFill="1" applyBorder="1" applyAlignment="1">
      <alignment/>
    </xf>
    <xf numFmtId="177" fontId="35" fillId="2" borderId="10" xfId="0" applyNumberFormat="1" applyFont="1" applyFill="1" applyBorder="1" applyAlignment="1">
      <alignment horizontal="right"/>
    </xf>
    <xf numFmtId="177" fontId="35" fillId="2" borderId="11" xfId="0" applyNumberFormat="1" applyFont="1" applyFill="1" applyBorder="1" applyAlignment="1">
      <alignment horizontal="right"/>
    </xf>
    <xf numFmtId="177" fontId="35" fillId="2" borderId="10" xfId="0" applyNumberFormat="1" applyFont="1" applyFill="1" applyBorder="1" applyAlignment="1">
      <alignment/>
    </xf>
    <xf numFmtId="177" fontId="35" fillId="2" borderId="26" xfId="0" applyNumberFormat="1" applyFont="1" applyFill="1" applyBorder="1" applyAlignment="1">
      <alignment horizontal="right"/>
    </xf>
    <xf numFmtId="177" fontId="37" fillId="0" borderId="30" xfId="0" applyNumberFormat="1" applyFont="1" applyBorder="1" applyAlignment="1">
      <alignment/>
    </xf>
    <xf numFmtId="177" fontId="43" fillId="2" borderId="31" xfId="0" applyNumberFormat="1" applyFont="1" applyFill="1" applyBorder="1" applyAlignment="1">
      <alignment horizontal="left"/>
    </xf>
    <xf numFmtId="177" fontId="43" fillId="2" borderId="31" xfId="0" applyNumberFormat="1" applyFont="1" applyFill="1" applyBorder="1" applyAlignment="1">
      <alignment/>
    </xf>
    <xf numFmtId="177" fontId="43" fillId="2" borderId="32" xfId="0" applyNumberFormat="1" applyFont="1" applyFill="1" applyBorder="1" applyAlignment="1">
      <alignment/>
    </xf>
    <xf numFmtId="177" fontId="43" fillId="2" borderId="30" xfId="0" applyNumberFormat="1" applyFont="1" applyFill="1" applyBorder="1" applyAlignment="1">
      <alignment/>
    </xf>
    <xf numFmtId="177" fontId="44" fillId="2" borderId="31" xfId="0" applyNumberFormat="1" applyFont="1" applyFill="1" applyBorder="1" applyAlignment="1">
      <alignment horizontal="left"/>
    </xf>
    <xf numFmtId="177" fontId="44" fillId="2" borderId="30" xfId="0" applyNumberFormat="1" applyFont="1" applyFill="1" applyBorder="1" applyAlignment="1">
      <alignment/>
    </xf>
    <xf numFmtId="177" fontId="44" fillId="2" borderId="31" xfId="0" applyNumberFormat="1" applyFont="1" applyFill="1" applyBorder="1" applyAlignment="1">
      <alignment/>
    </xf>
    <xf numFmtId="177" fontId="44" fillId="2" borderId="32" xfId="0" applyNumberFormat="1" applyFont="1" applyFill="1" applyBorder="1" applyAlignment="1">
      <alignment/>
    </xf>
    <xf numFmtId="177" fontId="37" fillId="0" borderId="22" xfId="0" applyNumberFormat="1" applyFont="1" applyBorder="1" applyAlignment="1">
      <alignment/>
    </xf>
    <xf numFmtId="177" fontId="43" fillId="2" borderId="4" xfId="0" applyNumberFormat="1" applyFont="1" applyFill="1" applyBorder="1" applyAlignment="1">
      <alignment horizontal="left"/>
    </xf>
    <xf numFmtId="177" fontId="43" fillId="2" borderId="4" xfId="0" applyNumberFormat="1" applyFont="1" applyFill="1" applyBorder="1" applyAlignment="1">
      <alignment/>
    </xf>
    <xf numFmtId="177" fontId="43" fillId="2" borderId="21" xfId="0" applyNumberFormat="1" applyFont="1" applyFill="1" applyBorder="1" applyAlignment="1">
      <alignment/>
    </xf>
    <xf numFmtId="177" fontId="43" fillId="2" borderId="22" xfId="0" applyNumberFormat="1" applyFont="1" applyFill="1" applyBorder="1" applyAlignment="1">
      <alignment/>
    </xf>
    <xf numFmtId="177" fontId="43" fillId="2" borderId="46" xfId="0" applyNumberFormat="1" applyFont="1" applyFill="1" applyBorder="1" applyAlignment="1">
      <alignment/>
    </xf>
    <xf numFmtId="0" fontId="45" fillId="0" borderId="47" xfId="0" applyFont="1" applyBorder="1" applyAlignment="1">
      <alignment/>
    </xf>
    <xf numFmtId="0" fontId="45" fillId="0" borderId="48" xfId="0" applyFont="1" applyBorder="1" applyAlignment="1">
      <alignment/>
    </xf>
    <xf numFmtId="177" fontId="43" fillId="2" borderId="30" xfId="0" applyNumberFormat="1" applyFont="1" applyFill="1" applyBorder="1" applyAlignment="1">
      <alignment horizontal="right"/>
    </xf>
    <xf numFmtId="177" fontId="43" fillId="2" borderId="31" xfId="0" applyNumberFormat="1" applyFont="1" applyFill="1" applyBorder="1" applyAlignment="1">
      <alignment horizontal="right"/>
    </xf>
    <xf numFmtId="177" fontId="37" fillId="0" borderId="16" xfId="0" applyNumberFormat="1" applyFont="1" applyBorder="1" applyAlignment="1">
      <alignment/>
    </xf>
    <xf numFmtId="177" fontId="43" fillId="2" borderId="0" xfId="0" applyNumberFormat="1" applyFont="1" applyFill="1" applyAlignment="1">
      <alignment horizontal="left"/>
    </xf>
    <xf numFmtId="177" fontId="43" fillId="2" borderId="0" xfId="0" applyNumberFormat="1" applyFont="1" applyFill="1" applyAlignment="1">
      <alignment/>
    </xf>
    <xf numFmtId="0" fontId="45" fillId="0" borderId="0" xfId="0" applyFont="1" applyBorder="1" applyAlignment="1">
      <alignment/>
    </xf>
    <xf numFmtId="177" fontId="43" fillId="2" borderId="16" xfId="0" applyNumberFormat="1" applyFont="1" applyFill="1" applyBorder="1" applyAlignment="1">
      <alignment/>
    </xf>
    <xf numFmtId="177" fontId="43" fillId="2" borderId="3" xfId="0" applyNumberFormat="1" applyFont="1" applyFill="1" applyBorder="1" applyAlignment="1">
      <alignment/>
    </xf>
    <xf numFmtId="182" fontId="43" fillId="2" borderId="31" xfId="0" applyNumberFormat="1" applyFont="1" applyFill="1" applyBorder="1" applyAlignment="1">
      <alignment/>
    </xf>
    <xf numFmtId="177" fontId="35" fillId="2" borderId="31" xfId="0" applyNumberFormat="1" applyFont="1" applyFill="1" applyBorder="1" applyAlignment="1">
      <alignment horizontal="left"/>
    </xf>
    <xf numFmtId="177" fontId="35" fillId="2" borderId="30" xfId="0" applyNumberFormat="1" applyFont="1" applyFill="1" applyBorder="1" applyAlignment="1">
      <alignment/>
    </xf>
    <xf numFmtId="177" fontId="35" fillId="2" borderId="31" xfId="0" applyNumberFormat="1" applyFont="1" applyFill="1" applyBorder="1" applyAlignment="1">
      <alignment/>
    </xf>
    <xf numFmtId="177" fontId="37" fillId="0" borderId="49" xfId="0" applyNumberFormat="1" applyFont="1" applyBorder="1" applyAlignment="1">
      <alignment/>
    </xf>
    <xf numFmtId="177" fontId="43" fillId="2" borderId="50" xfId="0" applyNumberFormat="1" applyFont="1" applyFill="1" applyBorder="1" applyAlignment="1">
      <alignment/>
    </xf>
    <xf numFmtId="0" fontId="45" fillId="0" borderId="51" xfId="0" applyFont="1" applyBorder="1" applyAlignment="1">
      <alignment/>
    </xf>
    <xf numFmtId="177" fontId="43" fillId="2" borderId="49" xfId="0" applyNumberFormat="1" applyFont="1" applyFill="1" applyBorder="1" applyAlignment="1">
      <alignment/>
    </xf>
    <xf numFmtId="177" fontId="43" fillId="2" borderId="52" xfId="0" applyNumberFormat="1" applyFont="1" applyFill="1" applyBorder="1" applyAlignment="1">
      <alignment/>
    </xf>
    <xf numFmtId="177" fontId="43" fillId="2" borderId="30" xfId="0" applyNumberFormat="1" applyFont="1" applyFill="1" applyBorder="1" applyAlignment="1">
      <alignment horizontal="left"/>
    </xf>
    <xf numFmtId="177" fontId="43" fillId="2" borderId="53" xfId="0" applyNumberFormat="1" applyFont="1" applyFill="1" applyBorder="1" applyAlignment="1">
      <alignment/>
    </xf>
    <xf numFmtId="177" fontId="43" fillId="2" borderId="54" xfId="0" applyNumberFormat="1" applyFont="1" applyFill="1" applyBorder="1" applyAlignment="1">
      <alignment/>
    </xf>
    <xf numFmtId="177" fontId="43" fillId="2" borderId="55" xfId="0" applyNumberFormat="1" applyFont="1" applyFill="1" applyBorder="1" applyAlignment="1">
      <alignment/>
    </xf>
    <xf numFmtId="177" fontId="37" fillId="0" borderId="56" xfId="0" applyNumberFormat="1" applyFont="1" applyBorder="1" applyAlignment="1">
      <alignment/>
    </xf>
    <xf numFmtId="177" fontId="43" fillId="2" borderId="16" xfId="0" applyNumberFormat="1" applyFont="1" applyFill="1" applyBorder="1" applyAlignment="1">
      <alignment horizontal="left"/>
    </xf>
    <xf numFmtId="177" fontId="37" fillId="0" borderId="0" xfId="0" applyNumberFormat="1" applyFont="1" applyBorder="1" applyAlignment="1">
      <alignment/>
    </xf>
    <xf numFmtId="177" fontId="37" fillId="0" borderId="57" xfId="0" applyNumberFormat="1" applyFont="1" applyBorder="1" applyAlignment="1">
      <alignment/>
    </xf>
    <xf numFmtId="177" fontId="37" fillId="0" borderId="58" xfId="0" applyNumberFormat="1" applyFont="1" applyBorder="1" applyAlignment="1">
      <alignment/>
    </xf>
    <xf numFmtId="177" fontId="37" fillId="0" borderId="59" xfId="0" applyNumberFormat="1" applyFont="1" applyBorder="1" applyAlignment="1">
      <alignment/>
    </xf>
    <xf numFmtId="177" fontId="37" fillId="0" borderId="60" xfId="0" applyNumberFormat="1" applyFont="1" applyBorder="1" applyAlignment="1">
      <alignment/>
    </xf>
    <xf numFmtId="177" fontId="37" fillId="0" borderId="61" xfId="0" applyNumberFormat="1" applyFont="1" applyBorder="1" applyAlignment="1">
      <alignment/>
    </xf>
    <xf numFmtId="177" fontId="37" fillId="0" borderId="62" xfId="0" applyNumberFormat="1" applyFont="1" applyBorder="1" applyAlignment="1">
      <alignment/>
    </xf>
    <xf numFmtId="177" fontId="37" fillId="0" borderId="63" xfId="0" applyNumberFormat="1" applyFont="1" applyBorder="1" applyAlignment="1">
      <alignment/>
    </xf>
    <xf numFmtId="177" fontId="37" fillId="0" borderId="55" xfId="0" applyNumberFormat="1" applyFont="1" applyBorder="1" applyAlignment="1">
      <alignment/>
    </xf>
    <xf numFmtId="177" fontId="37" fillId="0" borderId="64" xfId="0" applyNumberFormat="1" applyFont="1" applyBorder="1" applyAlignment="1">
      <alignment/>
    </xf>
    <xf numFmtId="177" fontId="37" fillId="0" borderId="32" xfId="0" applyNumberFormat="1" applyFont="1" applyBorder="1" applyAlignment="1">
      <alignment/>
    </xf>
    <xf numFmtId="177" fontId="5" fillId="0" borderId="31" xfId="0" applyNumberFormat="1" applyFont="1" applyBorder="1" applyAlignment="1">
      <alignment horizontal="right"/>
    </xf>
    <xf numFmtId="5" fontId="43" fillId="2" borderId="31" xfId="0" applyNumberFormat="1" applyFont="1" applyFill="1" applyBorder="1" applyAlignment="1">
      <alignment/>
    </xf>
    <xf numFmtId="5" fontId="43" fillId="2" borderId="32" xfId="0" applyNumberFormat="1" applyFont="1" applyFill="1" applyBorder="1" applyAlignment="1">
      <alignment/>
    </xf>
    <xf numFmtId="0" fontId="15" fillId="0" borderId="0" xfId="0" applyFont="1" applyBorder="1" applyAlignment="1">
      <alignment wrapText="1"/>
    </xf>
    <xf numFmtId="0" fontId="15" fillId="0" borderId="0" xfId="0" applyFont="1" applyBorder="1" applyAlignment="1">
      <alignment wrapText="1"/>
    </xf>
    <xf numFmtId="0" fontId="15" fillId="0" borderId="0" xfId="0" applyFont="1" applyBorder="1" applyAlignment="1">
      <alignment horizontal="center"/>
    </xf>
    <xf numFmtId="0" fontId="15" fillId="0" borderId="0" xfId="0" applyFont="1" applyBorder="1" applyAlignment="1">
      <alignment horizontal="center"/>
    </xf>
    <xf numFmtId="0" fontId="15" fillId="0" borderId="0" xfId="0" applyFont="1" applyAlignment="1">
      <alignment/>
    </xf>
    <xf numFmtId="0" fontId="21" fillId="0" borderId="0" xfId="0" applyFont="1" applyBorder="1" applyAlignment="1">
      <alignment wrapText="1"/>
    </xf>
    <xf numFmtId="0" fontId="21" fillId="0" borderId="0" xfId="0" applyFont="1" applyBorder="1" applyAlignment="1">
      <alignment wrapText="1"/>
    </xf>
    <xf numFmtId="0" fontId="15" fillId="0" borderId="0" xfId="0" applyFont="1" applyBorder="1" applyAlignment="1">
      <alignment/>
    </xf>
    <xf numFmtId="0" fontId="15" fillId="0" borderId="0" xfId="0" applyFont="1" applyBorder="1" applyAlignment="1">
      <alignment/>
    </xf>
    <xf numFmtId="5" fontId="15" fillId="0" borderId="0" xfId="0" applyNumberFormat="1" applyFont="1" applyBorder="1" applyAlignment="1">
      <alignment/>
    </xf>
    <xf numFmtId="37" fontId="15" fillId="0" borderId="65" xfId="0" applyNumberFormat="1" applyFont="1" applyBorder="1" applyAlignment="1">
      <alignment/>
    </xf>
    <xf numFmtId="177" fontId="15" fillId="0" borderId="65" xfId="0" applyNumberFormat="1" applyFont="1" applyBorder="1" applyAlignment="1">
      <alignment/>
    </xf>
    <xf numFmtId="37" fontId="15" fillId="0" borderId="0" xfId="0" applyNumberFormat="1" applyFont="1" applyBorder="1" applyAlignment="1">
      <alignment/>
    </xf>
    <xf numFmtId="0" fontId="15" fillId="0" borderId="0" xfId="0" applyFont="1" applyBorder="1" applyAlignment="1">
      <alignment/>
    </xf>
    <xf numFmtId="37" fontId="15" fillId="0" borderId="0" xfId="0" applyNumberFormat="1" applyFont="1" applyAlignment="1">
      <alignment/>
    </xf>
    <xf numFmtId="5" fontId="5" fillId="0" borderId="31" xfId="0" applyNumberFormat="1" applyFont="1" applyBorder="1" applyAlignment="1">
      <alignment/>
    </xf>
    <xf numFmtId="5" fontId="5" fillId="0" borderId="32" xfId="0" applyNumberFormat="1" applyFont="1" applyBorder="1" applyAlignment="1">
      <alignment/>
    </xf>
    <xf numFmtId="3" fontId="6" fillId="0" borderId="23" xfId="0" applyNumberFormat="1" applyFont="1" applyBorder="1" applyAlignment="1">
      <alignment/>
    </xf>
    <xf numFmtId="177" fontId="6" fillId="0" borderId="24" xfId="0" applyNumberFormat="1" applyFont="1" applyBorder="1" applyAlignment="1">
      <alignment/>
    </xf>
    <xf numFmtId="3" fontId="6" fillId="0" borderId="16" xfId="0" applyNumberFormat="1" applyFont="1" applyBorder="1" applyAlignment="1">
      <alignment/>
    </xf>
    <xf numFmtId="3" fontId="6" fillId="0" borderId="30" xfId="0" applyNumberFormat="1" applyFont="1" applyBorder="1" applyAlignment="1">
      <alignment/>
    </xf>
    <xf numFmtId="3" fontId="22" fillId="0" borderId="10" xfId="0" applyNumberFormat="1" applyFont="1" applyBorder="1" applyAlignment="1">
      <alignment/>
    </xf>
    <xf numFmtId="3" fontId="6" fillId="0" borderId="22" xfId="0" applyNumberFormat="1" applyFont="1" applyFill="1" applyBorder="1" applyAlignment="1">
      <alignment/>
    </xf>
    <xf numFmtId="3" fontId="6" fillId="0" borderId="22" xfId="0" applyNumberFormat="1" applyFont="1" applyBorder="1" applyAlignment="1">
      <alignment/>
    </xf>
    <xf numFmtId="3" fontId="16" fillId="0" borderId="0" xfId="0" applyNumberFormat="1" applyFont="1" applyAlignment="1">
      <alignment horizontal="centerContinuous"/>
    </xf>
    <xf numFmtId="3" fontId="27" fillId="0" borderId="0" xfId="0" applyNumberFormat="1" applyFont="1" applyAlignment="1">
      <alignment horizontal="centerContinuous"/>
    </xf>
    <xf numFmtId="177" fontId="27" fillId="0" borderId="0" xfId="0" applyNumberFormat="1" applyFont="1" applyAlignment="1">
      <alignment horizontal="centerContinuous"/>
    </xf>
    <xf numFmtId="3" fontId="46" fillId="0" borderId="0" xfId="0" applyNumberFormat="1" applyFont="1" applyAlignment="1">
      <alignment horizontal="centerContinuous"/>
    </xf>
    <xf numFmtId="177" fontId="46" fillId="0" borderId="0" xfId="0" applyNumberFormat="1" applyFont="1" applyAlignment="1">
      <alignment horizontal="centerContinuous"/>
    </xf>
    <xf numFmtId="3" fontId="27" fillId="0" borderId="0" xfId="0" applyNumberFormat="1" applyFont="1" applyAlignment="1">
      <alignment/>
    </xf>
    <xf numFmtId="177" fontId="27" fillId="0" borderId="0" xfId="0" applyNumberFormat="1" applyFont="1" applyAlignment="1">
      <alignment/>
    </xf>
    <xf numFmtId="0" fontId="15" fillId="0" borderId="0" xfId="0" applyFont="1" applyBorder="1" applyAlignment="1">
      <alignment/>
    </xf>
    <xf numFmtId="0" fontId="15" fillId="0" borderId="0" xfId="0" applyFont="1" applyBorder="1" applyAlignment="1">
      <alignment horizontal="center" wrapText="1"/>
    </xf>
    <xf numFmtId="0" fontId="15" fillId="0" borderId="0" xfId="0" applyFont="1" applyBorder="1" applyAlignment="1">
      <alignment horizontal="center" wrapText="1"/>
    </xf>
    <xf numFmtId="5" fontId="15" fillId="0" borderId="0" xfId="0" applyNumberFormat="1" applyFont="1" applyBorder="1" applyAlignment="1">
      <alignment/>
    </xf>
    <xf numFmtId="37" fontId="15" fillId="0" borderId="0" xfId="0" applyNumberFormat="1" applyFont="1" applyBorder="1" applyAlignment="1">
      <alignment/>
    </xf>
    <xf numFmtId="37" fontId="15" fillId="0" borderId="0" xfId="0" applyNumberFormat="1" applyFont="1" applyBorder="1" applyAlignment="1">
      <alignment/>
    </xf>
    <xf numFmtId="3" fontId="22" fillId="0" borderId="0" xfId="22" applyNumberFormat="1" applyFont="1" applyAlignment="1">
      <alignment horizontal="center"/>
      <protection/>
    </xf>
    <xf numFmtId="0" fontId="28" fillId="0" borderId="0" xfId="0" applyFont="1" applyBorder="1" applyAlignment="1">
      <alignment wrapText="1"/>
    </xf>
    <xf numFmtId="0" fontId="6" fillId="0" borderId="0" xfId="0" applyFont="1" applyBorder="1" applyAlignment="1">
      <alignment vertical="top" wrapText="1"/>
    </xf>
    <xf numFmtId="177" fontId="0" fillId="3" borderId="0" xfId="0" applyNumberFormat="1" applyFont="1" applyFill="1" applyBorder="1" applyAlignment="1">
      <alignment/>
    </xf>
    <xf numFmtId="177" fontId="31" fillId="0" borderId="23" xfId="0" applyNumberFormat="1" applyFont="1" applyBorder="1" applyAlignment="1">
      <alignment horizontal="centerContinuous" wrapText="1"/>
    </xf>
    <xf numFmtId="37" fontId="31" fillId="0" borderId="4" xfId="0" applyNumberFormat="1" applyFont="1" applyBorder="1" applyAlignment="1">
      <alignment/>
    </xf>
    <xf numFmtId="177" fontId="6" fillId="0" borderId="4" xfId="0" applyNumberFormat="1" applyFont="1" applyBorder="1" applyAlignment="1">
      <alignment/>
    </xf>
    <xf numFmtId="177" fontId="6" fillId="0" borderId="27" xfId="0" applyNumberFormat="1" applyFont="1" applyBorder="1" applyAlignment="1">
      <alignment/>
    </xf>
    <xf numFmtId="177" fontId="6" fillId="0" borderId="30" xfId="0" applyNumberFormat="1" applyFont="1" applyBorder="1" applyAlignment="1">
      <alignment/>
    </xf>
    <xf numFmtId="0" fontId="0" fillId="0" borderId="0" xfId="0" applyBorder="1" applyAlignment="1">
      <alignment vertical="top" wrapText="1"/>
    </xf>
    <xf numFmtId="0" fontId="26" fillId="0" borderId="0" xfId="22" applyFont="1">
      <alignment/>
      <protection/>
    </xf>
    <xf numFmtId="0" fontId="21" fillId="0" borderId="0" xfId="22" applyFont="1">
      <alignment/>
      <protection/>
    </xf>
    <xf numFmtId="0" fontId="26" fillId="0" borderId="0" xfId="22" applyFont="1" applyAlignment="1">
      <alignment horizontal="centerContinuous"/>
      <protection/>
    </xf>
    <xf numFmtId="0" fontId="21" fillId="0" borderId="0" xfId="22" applyFont="1" applyAlignment="1">
      <alignment horizontal="centerContinuous"/>
      <protection/>
    </xf>
    <xf numFmtId="3" fontId="26" fillId="0" borderId="0" xfId="22" applyNumberFormat="1" applyFont="1" applyAlignment="1">
      <alignment horizontal="centerContinuous"/>
      <protection/>
    </xf>
    <xf numFmtId="0" fontId="15" fillId="0" borderId="0" xfId="22" applyFont="1" applyAlignment="1">
      <alignment horizontal="centerContinuous"/>
      <protection/>
    </xf>
    <xf numFmtId="0" fontId="15" fillId="0" borderId="0" xfId="22" applyFont="1">
      <alignment/>
      <protection/>
    </xf>
    <xf numFmtId="0" fontId="26" fillId="0" borderId="41" xfId="22" applyFont="1" applyFill="1" applyBorder="1" applyAlignment="1">
      <alignment horizontal="centerContinuous"/>
      <protection/>
    </xf>
    <xf numFmtId="0" fontId="26" fillId="0" borderId="66" xfId="22" applyFont="1" applyFill="1" applyBorder="1" applyAlignment="1">
      <alignment horizontal="centerContinuous"/>
      <protection/>
    </xf>
    <xf numFmtId="0" fontId="15" fillId="0" borderId="0" xfId="22" applyFont="1" applyFill="1">
      <alignment/>
      <protection/>
    </xf>
    <xf numFmtId="0" fontId="21" fillId="0" borderId="0" xfId="22" applyFont="1" applyFill="1">
      <alignment/>
      <protection/>
    </xf>
    <xf numFmtId="0" fontId="26" fillId="0" borderId="22" xfId="22" applyFont="1" applyFill="1" applyBorder="1" applyAlignment="1">
      <alignment horizontal="centerContinuous"/>
      <protection/>
    </xf>
    <xf numFmtId="0" fontId="26" fillId="0" borderId="21" xfId="22" applyFont="1" applyFill="1" applyBorder="1" applyAlignment="1">
      <alignment horizontal="centerContinuous"/>
      <protection/>
    </xf>
    <xf numFmtId="0" fontId="15" fillId="0" borderId="20" xfId="22" applyFont="1" applyBorder="1">
      <alignment/>
      <protection/>
    </xf>
    <xf numFmtId="0" fontId="15" fillId="0" borderId="16" xfId="22" applyFont="1" applyBorder="1">
      <alignment/>
      <protection/>
    </xf>
    <xf numFmtId="0" fontId="15" fillId="0" borderId="3" xfId="22" applyFont="1" applyBorder="1">
      <alignment/>
      <protection/>
    </xf>
    <xf numFmtId="0" fontId="15" fillId="0" borderId="0" xfId="22" applyFont="1" applyBorder="1">
      <alignment/>
      <protection/>
    </xf>
    <xf numFmtId="0" fontId="26" fillId="0" borderId="20" xfId="22" applyFont="1" applyBorder="1">
      <alignment/>
      <protection/>
    </xf>
    <xf numFmtId="183" fontId="26" fillId="0" borderId="16" xfId="22" applyNumberFormat="1" applyFont="1" applyBorder="1">
      <alignment/>
      <protection/>
    </xf>
    <xf numFmtId="185" fontId="26" fillId="0" borderId="3" xfId="17" applyNumberFormat="1" applyFont="1" applyBorder="1" applyAlignment="1">
      <alignment/>
    </xf>
    <xf numFmtId="185" fontId="26" fillId="0" borderId="0" xfId="17" applyNumberFormat="1" applyFont="1" applyBorder="1" applyAlignment="1">
      <alignment/>
    </xf>
    <xf numFmtId="0" fontId="15" fillId="0" borderId="67" xfId="22" applyFont="1" applyBorder="1" applyAlignment="1">
      <alignment horizontal="left" indent="1"/>
      <protection/>
    </xf>
    <xf numFmtId="183" fontId="15" fillId="0" borderId="22" xfId="15" applyNumberFormat="1" applyFont="1" applyBorder="1" applyAlignment="1">
      <alignment/>
    </xf>
    <xf numFmtId="183" fontId="15" fillId="0" borderId="21" xfId="15" applyNumberFormat="1" applyFont="1" applyBorder="1" applyAlignment="1">
      <alignment/>
    </xf>
    <xf numFmtId="183" fontId="15" fillId="0" borderId="20" xfId="15" applyNumberFormat="1" applyFont="1" applyBorder="1" applyAlignment="1">
      <alignment/>
    </xf>
    <xf numFmtId="183" fontId="15" fillId="0" borderId="4" xfId="15" applyNumberFormat="1" applyFont="1" applyBorder="1" applyAlignment="1">
      <alignment/>
    </xf>
    <xf numFmtId="0" fontId="15" fillId="0" borderId="20" xfId="22" applyFont="1" applyBorder="1" applyAlignment="1">
      <alignment horizontal="left" indent="1"/>
      <protection/>
    </xf>
    <xf numFmtId="183" fontId="28" fillId="0" borderId="16" xfId="15" applyNumberFormat="1" applyFont="1" applyBorder="1" applyAlignment="1">
      <alignment/>
    </xf>
    <xf numFmtId="183" fontId="28" fillId="0" borderId="3" xfId="15" applyNumberFormat="1" applyFont="1" applyBorder="1" applyAlignment="1">
      <alignment/>
    </xf>
    <xf numFmtId="183" fontId="15" fillId="0" borderId="0" xfId="15" applyNumberFormat="1" applyFont="1" applyAlignment="1">
      <alignment/>
    </xf>
    <xf numFmtId="183" fontId="28" fillId="0" borderId="0" xfId="15" applyNumberFormat="1" applyFont="1" applyBorder="1" applyAlignment="1">
      <alignment/>
    </xf>
    <xf numFmtId="0" fontId="26" fillId="0" borderId="67" xfId="22" applyFont="1" applyBorder="1">
      <alignment/>
      <protection/>
    </xf>
    <xf numFmtId="183" fontId="26" fillId="0" borderId="22" xfId="15" applyNumberFormat="1" applyFont="1" applyBorder="1" applyAlignment="1">
      <alignment/>
    </xf>
    <xf numFmtId="183" fontId="26" fillId="0" borderId="21" xfId="15" applyNumberFormat="1" applyFont="1" applyBorder="1" applyAlignment="1">
      <alignment/>
    </xf>
    <xf numFmtId="183" fontId="26" fillId="0" borderId="20" xfId="15" applyNumberFormat="1" applyFont="1" applyBorder="1" applyAlignment="1">
      <alignment/>
    </xf>
    <xf numFmtId="0" fontId="1" fillId="0" borderId="0" xfId="22" applyFont="1">
      <alignment/>
      <protection/>
    </xf>
    <xf numFmtId="0" fontId="26" fillId="0" borderId="20" xfId="22" applyFont="1" applyBorder="1" applyAlignment="1">
      <alignment wrapText="1"/>
      <protection/>
    </xf>
    <xf numFmtId="0" fontId="15" fillId="0" borderId="20" xfId="22" applyFont="1" applyBorder="1" applyAlignment="1">
      <alignment wrapText="1"/>
      <protection/>
    </xf>
    <xf numFmtId="5" fontId="15" fillId="0" borderId="21" xfId="15" applyNumberFormat="1" applyFont="1" applyBorder="1" applyAlignment="1">
      <alignment/>
    </xf>
    <xf numFmtId="183" fontId="15" fillId="0" borderId="16" xfId="15" applyNumberFormat="1" applyFont="1" applyBorder="1" applyAlignment="1">
      <alignment/>
    </xf>
    <xf numFmtId="183" fontId="15" fillId="0" borderId="3" xfId="15" applyNumberFormat="1" applyFont="1" applyBorder="1" applyAlignment="1">
      <alignment/>
    </xf>
    <xf numFmtId="183" fontId="15" fillId="0" borderId="0" xfId="15" applyNumberFormat="1" applyFont="1" applyBorder="1" applyAlignment="1">
      <alignment/>
    </xf>
    <xf numFmtId="183" fontId="26" fillId="0" borderId="22" xfId="15" applyNumberFormat="1" applyFont="1" applyBorder="1" applyAlignment="1">
      <alignment horizontal="right"/>
    </xf>
    <xf numFmtId="183" fontId="26" fillId="0" borderId="21" xfId="15" applyNumberFormat="1" applyFont="1" applyBorder="1" applyAlignment="1">
      <alignment horizontal="right"/>
    </xf>
    <xf numFmtId="0" fontId="15" fillId="0" borderId="16" xfId="22" applyFont="1" applyBorder="1" applyAlignment="1">
      <alignment horizontal="right"/>
      <protection/>
    </xf>
    <xf numFmtId="0" fontId="15" fillId="0" borderId="3" xfId="22" applyFont="1" applyBorder="1" applyAlignment="1">
      <alignment horizontal="right"/>
      <protection/>
    </xf>
    <xf numFmtId="183" fontId="15" fillId="0" borderId="22" xfId="15" applyNumberFormat="1" applyFont="1" applyBorder="1" applyAlignment="1">
      <alignment horizontal="right"/>
    </xf>
    <xf numFmtId="183" fontId="15" fillId="0" borderId="21" xfId="15" applyNumberFormat="1" applyFont="1" applyBorder="1" applyAlignment="1">
      <alignment horizontal="right"/>
    </xf>
    <xf numFmtId="183" fontId="15" fillId="0" borderId="16" xfId="15" applyNumberFormat="1" applyFont="1" applyBorder="1" applyAlignment="1">
      <alignment horizontal="right"/>
    </xf>
    <xf numFmtId="183" fontId="15" fillId="0" borderId="3" xfId="15" applyNumberFormat="1" applyFont="1" applyBorder="1" applyAlignment="1">
      <alignment horizontal="right"/>
    </xf>
    <xf numFmtId="183" fontId="28" fillId="0" borderId="16" xfId="15" applyNumberFormat="1" applyFont="1" applyBorder="1" applyAlignment="1">
      <alignment horizontal="right"/>
    </xf>
    <xf numFmtId="183" fontId="28" fillId="0" borderId="3" xfId="15" applyNumberFormat="1" applyFont="1" applyBorder="1" applyAlignment="1">
      <alignment horizontal="right"/>
    </xf>
    <xf numFmtId="183" fontId="26" fillId="0" borderId="0" xfId="15" applyNumberFormat="1" applyFont="1" applyAlignment="1">
      <alignment/>
    </xf>
    <xf numFmtId="0" fontId="26" fillId="0" borderId="68" xfId="22" applyFont="1" applyBorder="1" applyAlignment="1">
      <alignment horizontal="left"/>
      <protection/>
    </xf>
    <xf numFmtId="0" fontId="26" fillId="0" borderId="69" xfId="22" applyFont="1" applyBorder="1" applyAlignment="1">
      <alignment horizontal="left"/>
      <protection/>
    </xf>
    <xf numFmtId="183" fontId="26" fillId="0" borderId="70" xfId="22" applyNumberFormat="1" applyFont="1" applyBorder="1" applyAlignment="1">
      <alignment horizontal="left"/>
      <protection/>
    </xf>
    <xf numFmtId="3" fontId="26" fillId="0" borderId="71" xfId="17" applyNumberFormat="1" applyFont="1" applyBorder="1" applyAlignment="1">
      <alignment horizontal="right"/>
    </xf>
    <xf numFmtId="183" fontId="26" fillId="0" borderId="72" xfId="22" applyNumberFormat="1" applyFont="1" applyBorder="1" applyAlignment="1">
      <alignment horizontal="left"/>
      <protection/>
    </xf>
    <xf numFmtId="0" fontId="1" fillId="0" borderId="0" xfId="22" applyFont="1" applyAlignment="1">
      <alignment horizontal="left"/>
      <protection/>
    </xf>
    <xf numFmtId="0" fontId="26" fillId="0" borderId="0" xfId="22" applyFont="1" applyBorder="1" applyAlignment="1">
      <alignment horizontal="left"/>
      <protection/>
    </xf>
    <xf numFmtId="183" fontId="26" fillId="0" borderId="0" xfId="22" applyNumberFormat="1" applyFont="1" applyBorder="1" applyAlignment="1">
      <alignment horizontal="left"/>
      <protection/>
    </xf>
    <xf numFmtId="185" fontId="26" fillId="0" borderId="0" xfId="17" applyNumberFormat="1" applyFont="1" applyBorder="1" applyAlignment="1">
      <alignment horizontal="left"/>
    </xf>
    <xf numFmtId="177" fontId="16" fillId="0" borderId="23" xfId="0" applyNumberFormat="1" applyFont="1" applyBorder="1" applyAlignment="1">
      <alignment horizontal="center"/>
    </xf>
    <xf numFmtId="177" fontId="16" fillId="0" borderId="24" xfId="0" applyNumberFormat="1" applyFont="1" applyBorder="1" applyAlignment="1">
      <alignment horizontal="center"/>
    </xf>
    <xf numFmtId="177" fontId="16" fillId="0" borderId="25" xfId="0" applyNumberFormat="1" applyFont="1" applyBorder="1" applyAlignment="1">
      <alignment horizontal="center"/>
    </xf>
    <xf numFmtId="177" fontId="16" fillId="0" borderId="73" xfId="0" applyNumberFormat="1" applyFont="1" applyBorder="1" applyAlignment="1">
      <alignment horizontal="left"/>
    </xf>
    <xf numFmtId="177" fontId="16" fillId="0" borderId="73" xfId="0" applyNumberFormat="1" applyFont="1" applyBorder="1" applyAlignment="1">
      <alignment/>
    </xf>
    <xf numFmtId="177" fontId="16" fillId="0" borderId="74" xfId="0" applyNumberFormat="1" applyFont="1" applyBorder="1" applyAlignment="1">
      <alignment horizontal="left"/>
    </xf>
    <xf numFmtId="177" fontId="16" fillId="0" borderId="74" xfId="0" applyNumberFormat="1" applyFont="1" applyBorder="1" applyAlignment="1">
      <alignment horizontal="center"/>
    </xf>
    <xf numFmtId="177" fontId="16" fillId="0" borderId="74" xfId="0" applyNumberFormat="1" applyFont="1" applyBorder="1" applyAlignment="1">
      <alignment horizontal="right"/>
    </xf>
    <xf numFmtId="177" fontId="27" fillId="0" borderId="20" xfId="0" applyNumberFormat="1" applyFont="1" applyBorder="1" applyAlignment="1">
      <alignment/>
    </xf>
    <xf numFmtId="177" fontId="27" fillId="0" borderId="3" xfId="0" applyNumberFormat="1" applyFont="1" applyBorder="1" applyAlignment="1">
      <alignment/>
    </xf>
    <xf numFmtId="37" fontId="16" fillId="0" borderId="67" xfId="0" applyNumberFormat="1" applyFont="1" applyBorder="1" applyAlignment="1">
      <alignment/>
    </xf>
    <xf numFmtId="165" fontId="16" fillId="0" borderId="21" xfId="0" applyNumberFormat="1" applyFont="1" applyBorder="1" applyAlignment="1">
      <alignment/>
    </xf>
    <xf numFmtId="37" fontId="27" fillId="0" borderId="55" xfId="0" applyNumberFormat="1" applyFont="1" applyBorder="1" applyAlignment="1">
      <alignment/>
    </xf>
    <xf numFmtId="37" fontId="27" fillId="0" borderId="20" xfId="0" applyNumberFormat="1" applyFont="1" applyBorder="1" applyAlignment="1">
      <alignment/>
    </xf>
    <xf numFmtId="3" fontId="27" fillId="0" borderId="3" xfId="0" applyNumberFormat="1" applyFont="1" applyBorder="1" applyAlignment="1">
      <alignment/>
    </xf>
    <xf numFmtId="37" fontId="47" fillId="0" borderId="20" xfId="0" applyNumberFormat="1" applyFont="1" applyBorder="1" applyAlignment="1">
      <alignment/>
    </xf>
    <xf numFmtId="3" fontId="47" fillId="0" borderId="3" xfId="0" applyNumberFormat="1" applyFont="1" applyBorder="1" applyAlignment="1">
      <alignment/>
    </xf>
    <xf numFmtId="37" fontId="16" fillId="0" borderId="55" xfId="0" applyNumberFormat="1" applyFont="1" applyBorder="1" applyAlignment="1">
      <alignment/>
    </xf>
    <xf numFmtId="37" fontId="16" fillId="0" borderId="32" xfId="0" applyNumberFormat="1" applyFont="1" applyBorder="1" applyAlignment="1">
      <alignment/>
    </xf>
    <xf numFmtId="37" fontId="27" fillId="0" borderId="32" xfId="0" applyNumberFormat="1" applyFont="1" applyBorder="1" applyAlignment="1">
      <alignment/>
    </xf>
    <xf numFmtId="37" fontId="27" fillId="0" borderId="3" xfId="0" applyNumberFormat="1" applyFont="1" applyBorder="1" applyAlignment="1">
      <alignment/>
    </xf>
    <xf numFmtId="37" fontId="27" fillId="0" borderId="20" xfId="0" applyNumberFormat="1" applyFont="1" applyBorder="1" applyAlignment="1">
      <alignment horizontal="right"/>
    </xf>
    <xf numFmtId="37" fontId="27" fillId="0" borderId="67" xfId="0" applyNumberFormat="1" applyFont="1" applyBorder="1" applyAlignment="1">
      <alignment/>
    </xf>
    <xf numFmtId="37" fontId="27" fillId="0" borderId="21" xfId="0" applyNumberFormat="1" applyFont="1" applyBorder="1" applyAlignment="1">
      <alignment/>
    </xf>
    <xf numFmtId="3" fontId="27" fillId="0" borderId="23" xfId="0" applyNumberFormat="1" applyFont="1" applyBorder="1" applyAlignment="1">
      <alignment/>
    </xf>
    <xf numFmtId="3" fontId="27" fillId="0" borderId="24" xfId="0" applyNumberFormat="1" applyFont="1" applyBorder="1" applyAlignment="1">
      <alignment/>
    </xf>
    <xf numFmtId="177" fontId="27" fillId="0" borderId="24" xfId="0" applyNumberFormat="1" applyFont="1" applyBorder="1" applyAlignment="1">
      <alignment/>
    </xf>
    <xf numFmtId="3" fontId="46" fillId="0" borderId="10" xfId="0" applyNumberFormat="1" applyFont="1" applyBorder="1" applyAlignment="1">
      <alignment/>
    </xf>
    <xf numFmtId="3" fontId="27" fillId="0" borderId="11" xfId="0" applyNumberFormat="1" applyFont="1" applyBorder="1" applyAlignment="1">
      <alignment/>
    </xf>
    <xf numFmtId="177" fontId="27" fillId="0" borderId="11" xfId="0" applyNumberFormat="1" applyFont="1" applyBorder="1" applyAlignment="1">
      <alignment/>
    </xf>
    <xf numFmtId="3" fontId="27" fillId="0" borderId="16" xfId="0" applyNumberFormat="1" applyFont="1" applyBorder="1" applyAlignment="1">
      <alignment/>
    </xf>
    <xf numFmtId="3" fontId="27" fillId="0" borderId="0" xfId="0" applyNumberFormat="1" applyFont="1" applyBorder="1" applyAlignment="1">
      <alignment/>
    </xf>
    <xf numFmtId="3" fontId="16" fillId="0" borderId="22" xfId="0" applyNumberFormat="1" applyFont="1" applyBorder="1" applyAlignment="1">
      <alignment/>
    </xf>
    <xf numFmtId="3" fontId="16" fillId="0" borderId="4" xfId="0" applyNumberFormat="1" applyFont="1" applyBorder="1" applyAlignment="1">
      <alignment/>
    </xf>
    <xf numFmtId="3" fontId="16" fillId="0" borderId="4" xfId="0" applyNumberFormat="1" applyFont="1" applyBorder="1" applyAlignment="1">
      <alignment horizontal="fill"/>
    </xf>
    <xf numFmtId="177" fontId="16" fillId="0" borderId="4" xfId="0" applyNumberFormat="1" applyFont="1" applyBorder="1" applyAlignment="1">
      <alignment horizontal="fill"/>
    </xf>
    <xf numFmtId="3" fontId="27" fillId="0" borderId="30" xfId="0" applyNumberFormat="1" applyFont="1" applyBorder="1" applyAlignment="1">
      <alignment/>
    </xf>
    <xf numFmtId="3" fontId="27" fillId="0" borderId="31" xfId="0" applyNumberFormat="1" applyFont="1" applyBorder="1" applyAlignment="1">
      <alignment/>
    </xf>
    <xf numFmtId="3" fontId="27" fillId="0" borderId="31" xfId="0" applyNumberFormat="1" applyFont="1" applyBorder="1" applyAlignment="1">
      <alignment horizontal="fill"/>
    </xf>
    <xf numFmtId="177" fontId="27" fillId="0" borderId="31" xfId="0" applyNumberFormat="1" applyFont="1" applyBorder="1" applyAlignment="1">
      <alignment horizontal="fill"/>
    </xf>
    <xf numFmtId="3" fontId="27" fillId="0" borderId="0" xfId="0" applyNumberFormat="1" applyFont="1" applyAlignment="1">
      <alignment horizontal="fill"/>
    </xf>
    <xf numFmtId="177" fontId="27" fillId="0" borderId="0" xfId="0" applyNumberFormat="1" applyFont="1" applyAlignment="1">
      <alignment horizontal="fill"/>
    </xf>
    <xf numFmtId="3" fontId="16" fillId="0" borderId="30" xfId="0" applyNumberFormat="1" applyFont="1" applyBorder="1" applyAlignment="1">
      <alignment/>
    </xf>
    <xf numFmtId="3" fontId="27" fillId="0" borderId="31" xfId="0" applyNumberFormat="1" applyFont="1" applyFill="1" applyBorder="1" applyAlignment="1">
      <alignment/>
    </xf>
    <xf numFmtId="0" fontId="27" fillId="0" borderId="47" xfId="0" applyFont="1" applyBorder="1" applyAlignment="1">
      <alignment/>
    </xf>
    <xf numFmtId="177" fontId="27" fillId="0" borderId="31" xfId="0" applyNumberFormat="1" applyFont="1" applyBorder="1" applyAlignment="1">
      <alignment/>
    </xf>
    <xf numFmtId="3" fontId="27" fillId="0" borderId="4" xfId="0" applyNumberFormat="1" applyFont="1" applyBorder="1" applyAlignment="1">
      <alignment horizontal="fill"/>
    </xf>
    <xf numFmtId="177" fontId="27" fillId="0" borderId="4" xfId="0" applyNumberFormat="1" applyFont="1" applyBorder="1" applyAlignment="1">
      <alignment horizontal="fill"/>
    </xf>
    <xf numFmtId="177" fontId="27" fillId="0" borderId="4" xfId="0" applyNumberFormat="1" applyFont="1" applyBorder="1" applyAlignment="1">
      <alignment/>
    </xf>
    <xf numFmtId="3" fontId="27" fillId="0" borderId="22" xfId="0" applyNumberFormat="1" applyFont="1" applyBorder="1" applyAlignment="1">
      <alignment/>
    </xf>
    <xf numFmtId="3" fontId="27" fillId="0" borderId="4" xfId="0" applyNumberFormat="1" applyFont="1" applyBorder="1" applyAlignment="1">
      <alignment/>
    </xf>
    <xf numFmtId="3" fontId="27" fillId="0" borderId="10" xfId="0" applyNumberFormat="1" applyFont="1" applyBorder="1" applyAlignment="1">
      <alignment horizontal="right"/>
    </xf>
    <xf numFmtId="3" fontId="27" fillId="0" borderId="11" xfId="0" applyNumberFormat="1" applyFont="1" applyBorder="1" applyAlignment="1">
      <alignment horizontal="right"/>
    </xf>
    <xf numFmtId="177" fontId="27" fillId="0" borderId="11" xfId="0" applyNumberFormat="1" applyFont="1" applyBorder="1" applyAlignment="1">
      <alignment horizontal="right"/>
    </xf>
    <xf numFmtId="177" fontId="27" fillId="0" borderId="10" xfId="0" applyNumberFormat="1" applyFont="1" applyBorder="1" applyAlignment="1">
      <alignment horizontal="right"/>
    </xf>
    <xf numFmtId="177" fontId="27" fillId="0" borderId="11" xfId="0" applyNumberFormat="1" applyFont="1" applyBorder="1" applyAlignment="1">
      <alignment horizontal="center"/>
    </xf>
    <xf numFmtId="3" fontId="27" fillId="0" borderId="26" xfId="0" applyNumberFormat="1" applyFont="1" applyBorder="1" applyAlignment="1">
      <alignment horizontal="right"/>
    </xf>
    <xf numFmtId="165" fontId="27" fillId="0" borderId="31" xfId="0" applyNumberFormat="1" applyFont="1" applyBorder="1" applyAlignment="1">
      <alignment/>
    </xf>
    <xf numFmtId="177" fontId="27" fillId="0" borderId="30" xfId="0" applyNumberFormat="1" applyFont="1" applyBorder="1" applyAlignment="1">
      <alignment/>
    </xf>
    <xf numFmtId="165" fontId="27" fillId="0" borderId="32" xfId="0" applyNumberFormat="1" applyFont="1" applyBorder="1" applyAlignment="1">
      <alignment/>
    </xf>
    <xf numFmtId="177" fontId="27" fillId="0" borderId="22" xfId="0" applyNumberFormat="1" applyFont="1" applyBorder="1" applyAlignment="1">
      <alignment/>
    </xf>
    <xf numFmtId="177" fontId="27" fillId="0" borderId="21" xfId="0" applyNumberFormat="1" applyFont="1" applyBorder="1" applyAlignment="1">
      <alignment/>
    </xf>
    <xf numFmtId="177" fontId="16" fillId="0" borderId="4" xfId="0" applyNumberFormat="1" applyFont="1" applyBorder="1" applyAlignment="1">
      <alignment/>
    </xf>
    <xf numFmtId="177" fontId="16" fillId="0" borderId="22" xfId="0" applyNumberFormat="1" applyFont="1" applyBorder="1" applyAlignment="1">
      <alignment/>
    </xf>
    <xf numFmtId="3" fontId="16" fillId="0" borderId="21" xfId="0" applyNumberFormat="1" applyFont="1" applyBorder="1" applyAlignment="1">
      <alignment/>
    </xf>
    <xf numFmtId="177" fontId="27" fillId="0" borderId="16" xfId="0" applyNumberFormat="1" applyFont="1" applyBorder="1" applyAlignment="1">
      <alignment/>
    </xf>
    <xf numFmtId="177" fontId="27" fillId="0" borderId="32" xfId="0" applyNumberFormat="1" applyFont="1" applyBorder="1" applyAlignment="1">
      <alignment/>
    </xf>
    <xf numFmtId="177" fontId="27" fillId="0" borderId="50" xfId="0" applyNumberFormat="1" applyFont="1" applyBorder="1" applyAlignment="1">
      <alignment/>
    </xf>
    <xf numFmtId="177" fontId="27" fillId="0" borderId="28" xfId="0" applyNumberFormat="1" applyFont="1" applyBorder="1" applyAlignment="1">
      <alignment/>
    </xf>
    <xf numFmtId="177" fontId="27" fillId="0" borderId="55" xfId="0" applyNumberFormat="1" applyFont="1" applyBorder="1" applyAlignment="1">
      <alignment/>
    </xf>
    <xf numFmtId="177" fontId="27" fillId="0" borderId="67" xfId="0" applyNumberFormat="1" applyFont="1" applyBorder="1" applyAlignment="1">
      <alignment/>
    </xf>
    <xf numFmtId="3" fontId="48" fillId="2" borderId="0" xfId="0" applyNumberFormat="1" applyFont="1" applyFill="1" applyAlignment="1">
      <alignment/>
    </xf>
    <xf numFmtId="0" fontId="45" fillId="0" borderId="0" xfId="0" applyFont="1" applyAlignment="1">
      <alignment/>
    </xf>
    <xf numFmtId="3" fontId="48" fillId="2" borderId="0" xfId="0" applyNumberFormat="1" applyFont="1" applyFill="1" applyBorder="1" applyAlignment="1">
      <alignment/>
    </xf>
    <xf numFmtId="0" fontId="45" fillId="0" borderId="0" xfId="0" applyFont="1" applyBorder="1" applyAlignment="1">
      <alignment/>
    </xf>
    <xf numFmtId="0" fontId="45" fillId="0" borderId="0" xfId="0" applyFont="1" applyBorder="1" applyAlignment="1">
      <alignment/>
    </xf>
    <xf numFmtId="0" fontId="37" fillId="0" borderId="0" xfId="0" applyNumberFormat="1" applyFont="1" applyBorder="1" applyAlignment="1">
      <alignment/>
    </xf>
    <xf numFmtId="177" fontId="30" fillId="2" borderId="75" xfId="0" applyNumberFormat="1" applyFont="1" applyFill="1" applyBorder="1" applyAlignment="1">
      <alignment horizontal="centerContinuous" wrapText="1"/>
    </xf>
    <xf numFmtId="177" fontId="30" fillId="2" borderId="76" xfId="0" applyNumberFormat="1" applyFont="1" applyFill="1" applyBorder="1" applyAlignment="1">
      <alignment horizontal="centerContinuous"/>
    </xf>
    <xf numFmtId="177" fontId="30" fillId="2" borderId="77" xfId="0" applyNumberFormat="1" applyFont="1" applyFill="1" applyBorder="1" applyAlignment="1">
      <alignment horizontal="centerContinuous"/>
    </xf>
    <xf numFmtId="177" fontId="30" fillId="2" borderId="75" xfId="0" applyNumberFormat="1" applyFont="1" applyFill="1" applyBorder="1" applyAlignment="1">
      <alignment horizontal="left"/>
    </xf>
    <xf numFmtId="177" fontId="30" fillId="2" borderId="76" xfId="0" applyNumberFormat="1" applyFont="1" applyFill="1" applyBorder="1" applyAlignment="1">
      <alignment horizontal="center"/>
    </xf>
    <xf numFmtId="177" fontId="30" fillId="2" borderId="77" xfId="0" applyNumberFormat="1" applyFont="1" applyFill="1" applyBorder="1" applyAlignment="1">
      <alignment horizontal="center"/>
    </xf>
    <xf numFmtId="177" fontId="30" fillId="2" borderId="75" xfId="0" applyNumberFormat="1" applyFont="1" applyFill="1" applyBorder="1" applyAlignment="1">
      <alignment/>
    </xf>
    <xf numFmtId="177" fontId="35" fillId="2" borderId="28" xfId="0" applyNumberFormat="1" applyFont="1" applyFill="1" applyBorder="1" applyAlignment="1">
      <alignment horizontal="centerContinuous" wrapText="1"/>
    </xf>
    <xf numFmtId="177" fontId="15" fillId="0" borderId="0" xfId="0" applyNumberFormat="1" applyFont="1" applyAlignment="1">
      <alignment/>
    </xf>
    <xf numFmtId="177" fontId="31" fillId="0" borderId="27" xfId="0" applyNumberFormat="1" applyFont="1" applyBorder="1" applyAlignment="1">
      <alignment/>
    </xf>
    <xf numFmtId="177" fontId="31" fillId="0" borderId="28" xfId="0" applyNumberFormat="1" applyFont="1" applyBorder="1" applyAlignment="1">
      <alignment/>
    </xf>
    <xf numFmtId="3" fontId="13" fillId="2" borderId="0" xfId="0" applyNumberFormat="1" applyFont="1" applyFill="1" applyAlignment="1">
      <alignment/>
    </xf>
    <xf numFmtId="177" fontId="49" fillId="0" borderId="0" xfId="0" applyNumberFormat="1" applyFont="1" applyAlignment="1">
      <alignment horizontal="centerContinuous"/>
    </xf>
    <xf numFmtId="0" fontId="21" fillId="0" borderId="0" xfId="0" applyFont="1" applyBorder="1" applyAlignment="1">
      <alignment/>
    </xf>
    <xf numFmtId="3" fontId="8" fillId="2" borderId="0" xfId="0" applyNumberFormat="1" applyFont="1" applyFill="1" applyBorder="1" applyAlignment="1">
      <alignment horizontal="centerContinuous"/>
    </xf>
    <xf numFmtId="3" fontId="13" fillId="2" borderId="78" xfId="0" applyNumberFormat="1" applyFont="1" applyFill="1" applyAlignment="1">
      <alignment/>
    </xf>
    <xf numFmtId="3" fontId="13" fillId="2" borderId="17" xfId="0" applyNumberFormat="1" applyFont="1" applyFill="1" applyAlignment="1">
      <alignment/>
    </xf>
    <xf numFmtId="3" fontId="34" fillId="2" borderId="79" xfId="0" applyNumberFormat="1" applyFont="1" applyFill="1" applyBorder="1" applyAlignment="1">
      <alignment/>
    </xf>
    <xf numFmtId="3" fontId="34" fillId="2" borderId="80" xfId="0" applyNumberFormat="1" applyFont="1" applyFill="1" applyBorder="1" applyAlignment="1">
      <alignment horizontal="right"/>
    </xf>
    <xf numFmtId="3" fontId="34" fillId="2" borderId="81" xfId="0" applyNumberFormat="1" applyFont="1" applyFill="1" applyBorder="1" applyAlignment="1">
      <alignment horizontal="right"/>
    </xf>
    <xf numFmtId="3" fontId="50" fillId="2" borderId="17" xfId="0" applyNumberFormat="1" applyFont="1" applyFill="1" applyAlignment="1">
      <alignment/>
    </xf>
    <xf numFmtId="3" fontId="13" fillId="2" borderId="17" xfId="0" applyNumberFormat="1" applyFont="1" applyFill="1" applyBorder="1" applyAlignment="1">
      <alignment/>
    </xf>
    <xf numFmtId="3" fontId="13" fillId="2" borderId="66" xfId="0" applyNumberFormat="1" applyFont="1" applyFill="1" applyBorder="1" applyAlignment="1">
      <alignment/>
    </xf>
    <xf numFmtId="3" fontId="13" fillId="2" borderId="82" xfId="0" applyNumberFormat="1" applyFont="1" applyFill="1" applyBorder="1" applyAlignment="1">
      <alignment horizontal="left"/>
    </xf>
    <xf numFmtId="177" fontId="13" fillId="2" borderId="82" xfId="0" applyNumberFormat="1" applyFont="1" applyFill="1" applyBorder="1" applyAlignment="1">
      <alignment/>
    </xf>
    <xf numFmtId="165" fontId="13" fillId="2" borderId="83" xfId="0" applyNumberFormat="1" applyFont="1" applyFill="1" applyBorder="1" applyAlignment="1">
      <alignment/>
    </xf>
    <xf numFmtId="3" fontId="13" fillId="2" borderId="84" xfId="0" applyNumberFormat="1" applyFont="1" applyFill="1" applyBorder="1" applyAlignment="1">
      <alignment horizontal="left"/>
    </xf>
    <xf numFmtId="177" fontId="13" fillId="2" borderId="17" xfId="0" applyNumberFormat="1" applyFont="1" applyFill="1" applyAlignment="1">
      <alignment/>
    </xf>
    <xf numFmtId="3" fontId="13" fillId="2" borderId="85" xfId="0" applyNumberFormat="1" applyFont="1" applyFill="1" applyBorder="1" applyAlignment="1">
      <alignment/>
    </xf>
    <xf numFmtId="3" fontId="13" fillId="2" borderId="17" xfId="0" applyNumberFormat="1" applyFont="1" applyFill="1" applyAlignment="1">
      <alignment horizontal="left"/>
    </xf>
    <xf numFmtId="3" fontId="13" fillId="2" borderId="36" xfId="0" applyNumberFormat="1" applyFont="1" applyFill="1" applyBorder="1" applyAlignment="1">
      <alignment/>
    </xf>
    <xf numFmtId="3" fontId="13" fillId="2" borderId="82" xfId="0" applyNumberFormat="1" applyFont="1" applyFill="1" applyBorder="1" applyAlignment="1">
      <alignment/>
    </xf>
    <xf numFmtId="3" fontId="13" fillId="2" borderId="83" xfId="0" applyNumberFormat="1" applyFont="1" applyFill="1" applyBorder="1" applyAlignment="1">
      <alignment/>
    </xf>
    <xf numFmtId="3" fontId="13" fillId="2" borderId="86" xfId="0" applyNumberFormat="1" applyFont="1" applyFill="1" applyBorder="1" applyAlignment="1">
      <alignment horizontal="left"/>
    </xf>
    <xf numFmtId="37" fontId="13" fillId="2" borderId="87" xfId="0" applyNumberFormat="1" applyFont="1" applyFill="1" applyBorder="1" applyAlignment="1">
      <alignment/>
    </xf>
    <xf numFmtId="37" fontId="13" fillId="2" borderId="88" xfId="0" applyNumberFormat="1" applyFont="1" applyFill="1" applyBorder="1" applyAlignment="1">
      <alignment/>
    </xf>
    <xf numFmtId="3" fontId="13" fillId="2" borderId="89" xfId="0" applyNumberFormat="1" applyFont="1" applyFill="1" applyBorder="1" applyAlignment="1">
      <alignment horizontal="left"/>
    </xf>
    <xf numFmtId="3" fontId="13" fillId="2" borderId="18" xfId="0" applyNumberFormat="1" applyFont="1" applyFill="1" applyBorder="1" applyAlignment="1">
      <alignment/>
    </xf>
    <xf numFmtId="3" fontId="13" fillId="2" borderId="19" xfId="0" applyNumberFormat="1" applyFont="1" applyFill="1" applyBorder="1" applyAlignment="1">
      <alignment/>
    </xf>
    <xf numFmtId="3" fontId="13" fillId="2" borderId="25" xfId="0" applyNumberFormat="1" applyFont="1" applyFill="1" applyBorder="1" applyAlignment="1">
      <alignment/>
    </xf>
    <xf numFmtId="3" fontId="13" fillId="2" borderId="8" xfId="0" applyNumberFormat="1" applyFont="1" applyFill="1" applyBorder="1" applyAlignment="1">
      <alignment/>
    </xf>
    <xf numFmtId="3" fontId="34" fillId="2" borderId="90" xfId="0" applyNumberFormat="1" applyFont="1" applyFill="1" applyBorder="1" applyAlignment="1">
      <alignment horizontal="left"/>
    </xf>
    <xf numFmtId="3" fontId="34" fillId="2" borderId="90" xfId="0" applyNumberFormat="1" applyFont="1" applyFill="1" applyBorder="1" applyAlignment="1">
      <alignment/>
    </xf>
    <xf numFmtId="3" fontId="34" fillId="2" borderId="91" xfId="0" applyNumberFormat="1" applyFont="1" applyFill="1" applyBorder="1" applyAlignment="1">
      <alignment/>
    </xf>
    <xf numFmtId="0" fontId="6" fillId="0" borderId="0" xfId="0" applyFont="1" applyBorder="1" applyAlignment="1">
      <alignment horizontal="center"/>
    </xf>
    <xf numFmtId="177" fontId="6" fillId="0" borderId="23" xfId="0" applyNumberFormat="1" applyFont="1" applyBorder="1" applyAlignment="1">
      <alignment horizontal="centerContinuous"/>
    </xf>
    <xf numFmtId="3" fontId="6" fillId="0" borderId="24" xfId="0" applyNumberFormat="1" applyFont="1" applyBorder="1" applyAlignment="1">
      <alignment horizontal="centerContinuous"/>
    </xf>
    <xf numFmtId="0" fontId="0" fillId="0" borderId="25" xfId="0" applyFont="1" applyBorder="1" applyAlignment="1">
      <alignment/>
    </xf>
    <xf numFmtId="1" fontId="6" fillId="0" borderId="23" xfId="0" applyNumberFormat="1" applyFont="1" applyBorder="1" applyAlignment="1">
      <alignment horizontal="centerContinuous"/>
    </xf>
    <xf numFmtId="1" fontId="6" fillId="0" borderId="24" xfId="0" applyNumberFormat="1" applyFont="1" applyBorder="1" applyAlignment="1">
      <alignment horizontal="centerContinuous"/>
    </xf>
    <xf numFmtId="1" fontId="6" fillId="0" borderId="25" xfId="0" applyNumberFormat="1" applyFont="1" applyBorder="1" applyAlignment="1">
      <alignment horizontal="centerContinuous"/>
    </xf>
    <xf numFmtId="177" fontId="6" fillId="0" borderId="16" xfId="0" applyNumberFormat="1" applyFont="1" applyBorder="1" applyAlignment="1">
      <alignment horizontal="centerContinuous"/>
    </xf>
    <xf numFmtId="3" fontId="6" fillId="0" borderId="0" xfId="0" applyNumberFormat="1" applyFont="1" applyBorder="1" applyAlignment="1">
      <alignment horizontal="centerContinuous"/>
    </xf>
    <xf numFmtId="177" fontId="6" fillId="0" borderId="0" xfId="0" applyNumberFormat="1" applyFont="1" applyBorder="1" applyAlignment="1">
      <alignment/>
    </xf>
    <xf numFmtId="0" fontId="0" fillId="0" borderId="0" xfId="0" applyFont="1" applyBorder="1" applyAlignment="1">
      <alignment/>
    </xf>
    <xf numFmtId="1" fontId="6" fillId="0" borderId="16" xfId="0" applyNumberFormat="1" applyFont="1" applyBorder="1" applyAlignment="1">
      <alignment horizontal="centerContinuous"/>
    </xf>
    <xf numFmtId="1" fontId="6" fillId="0" borderId="0" xfId="0" applyNumberFormat="1" applyFont="1" applyBorder="1" applyAlignment="1">
      <alignment horizontal="centerContinuous"/>
    </xf>
    <xf numFmtId="1" fontId="6" fillId="0" borderId="3" xfId="0" applyNumberFormat="1" applyFont="1" applyBorder="1" applyAlignment="1">
      <alignment horizontal="centerContinuous"/>
    </xf>
    <xf numFmtId="177" fontId="6" fillId="0" borderId="22" xfId="0" applyNumberFormat="1" applyFont="1" applyBorder="1" applyAlignment="1">
      <alignment horizontal="centerContinuous"/>
    </xf>
    <xf numFmtId="3" fontId="6" fillId="0" borderId="4" xfId="0" applyNumberFormat="1" applyFont="1" applyBorder="1" applyAlignment="1">
      <alignment horizontal="centerContinuous"/>
    </xf>
    <xf numFmtId="177" fontId="6" fillId="0" borderId="4" xfId="0" applyNumberFormat="1" applyFont="1" applyBorder="1" applyAlignment="1">
      <alignment/>
    </xf>
    <xf numFmtId="3" fontId="6" fillId="0" borderId="4" xfId="0" applyNumberFormat="1" applyFont="1" applyBorder="1" applyAlignment="1">
      <alignment/>
    </xf>
    <xf numFmtId="3" fontId="0" fillId="0" borderId="4" xfId="0" applyNumberFormat="1" applyFont="1" applyBorder="1" applyAlignment="1">
      <alignment/>
    </xf>
    <xf numFmtId="0" fontId="0" fillId="0" borderId="21" xfId="0" applyFont="1" applyBorder="1" applyAlignment="1">
      <alignment/>
    </xf>
    <xf numFmtId="177" fontId="6" fillId="0" borderId="4" xfId="0" applyNumberFormat="1" applyFont="1" applyBorder="1" applyAlignment="1">
      <alignment horizontal="centerContinuous"/>
    </xf>
    <xf numFmtId="177" fontId="51" fillId="0" borderId="4" xfId="0" applyNumberFormat="1" applyFont="1" applyBorder="1" applyAlignment="1">
      <alignment horizontal="centerContinuous"/>
    </xf>
    <xf numFmtId="177" fontId="6" fillId="0" borderId="21" xfId="0" applyNumberFormat="1" applyFont="1" applyBorder="1" applyAlignment="1">
      <alignment horizontal="centerContinuous"/>
    </xf>
    <xf numFmtId="177" fontId="27" fillId="0" borderId="92" xfId="0" applyNumberFormat="1" applyFont="1" applyBorder="1" applyAlignment="1">
      <alignment horizontal="right"/>
    </xf>
    <xf numFmtId="177" fontId="44" fillId="2" borderId="30" xfId="0" applyNumberFormat="1" applyFont="1" applyFill="1" applyBorder="1" applyAlignment="1">
      <alignment horizontal="right"/>
    </xf>
    <xf numFmtId="177" fontId="44" fillId="2" borderId="31" xfId="0" applyNumberFormat="1" applyFont="1" applyFill="1" applyBorder="1" applyAlignment="1">
      <alignment horizontal="right"/>
    </xf>
    <xf numFmtId="3" fontId="6" fillId="0" borderId="16" xfId="0" applyNumberFormat="1" applyFont="1" applyBorder="1" applyAlignment="1">
      <alignment horizontal="left"/>
    </xf>
    <xf numFmtId="0" fontId="36" fillId="0" borderId="73" xfId="21" applyFont="1" applyBorder="1">
      <alignment/>
      <protection/>
    </xf>
    <xf numFmtId="0" fontId="36" fillId="0" borderId="27" xfId="21" applyFont="1" applyBorder="1" applyAlignment="1">
      <alignment horizontal="centerContinuous"/>
      <protection/>
    </xf>
    <xf numFmtId="0" fontId="36" fillId="0" borderId="28" xfId="21" applyFont="1" applyBorder="1" applyAlignment="1">
      <alignment horizontal="centerContinuous"/>
      <protection/>
    </xf>
    <xf numFmtId="0" fontId="36" fillId="0" borderId="29" xfId="21" applyFont="1" applyBorder="1" applyAlignment="1">
      <alignment horizontal="centerContinuous"/>
      <protection/>
    </xf>
    <xf numFmtId="0" fontId="36" fillId="0" borderId="67" xfId="21" applyFont="1" applyBorder="1">
      <alignment/>
      <protection/>
    </xf>
    <xf numFmtId="0" fontId="36" fillId="0" borderId="4" xfId="21" applyFont="1" applyBorder="1" applyAlignment="1">
      <alignment horizontal="center"/>
      <protection/>
    </xf>
    <xf numFmtId="0" fontId="36" fillId="0" borderId="21" xfId="21" applyFont="1" applyBorder="1" applyAlignment="1">
      <alignment horizontal="center"/>
      <protection/>
    </xf>
    <xf numFmtId="0" fontId="36" fillId="0" borderId="20" xfId="21" applyFont="1" applyBorder="1">
      <alignment/>
      <protection/>
    </xf>
    <xf numFmtId="0" fontId="37" fillId="0" borderId="20" xfId="21" applyFont="1" applyBorder="1">
      <alignment/>
      <protection/>
    </xf>
    <xf numFmtId="0" fontId="37" fillId="0" borderId="55" xfId="21" applyFont="1" applyBorder="1">
      <alignment/>
      <protection/>
    </xf>
    <xf numFmtId="0" fontId="37" fillId="0" borderId="67" xfId="21" applyFont="1" applyBorder="1">
      <alignment/>
      <protection/>
    </xf>
    <xf numFmtId="177" fontId="37" fillId="0" borderId="4" xfId="21" applyNumberFormat="1" applyFont="1" applyBorder="1" applyAlignment="1">
      <alignment/>
      <protection/>
    </xf>
    <xf numFmtId="177" fontId="37" fillId="0" borderId="4" xfId="21" applyNumberFormat="1" applyFont="1" applyBorder="1" applyAlignment="1">
      <alignment horizontal="right"/>
      <protection/>
    </xf>
    <xf numFmtId="37" fontId="37" fillId="0" borderId="21" xfId="21" applyNumberFormat="1" applyFont="1" applyBorder="1" applyAlignment="1">
      <alignment/>
      <protection/>
    </xf>
    <xf numFmtId="0" fontId="36" fillId="0" borderId="16" xfId="21" applyFont="1" applyBorder="1" applyAlignment="1">
      <alignment horizontal="left"/>
      <protection/>
    </xf>
    <xf numFmtId="0" fontId="37" fillId="0" borderId="22" xfId="21" applyFont="1" applyBorder="1">
      <alignment/>
      <protection/>
    </xf>
    <xf numFmtId="0" fontId="37" fillId="0" borderId="4" xfId="21" applyFont="1" applyBorder="1">
      <alignment/>
      <protection/>
    </xf>
    <xf numFmtId="0" fontId="37" fillId="0" borderId="21" xfId="21" applyFont="1" applyBorder="1">
      <alignment/>
      <protection/>
    </xf>
    <xf numFmtId="0" fontId="37" fillId="0" borderId="0" xfId="21" applyFont="1">
      <alignment/>
      <protection/>
    </xf>
    <xf numFmtId="0" fontId="45" fillId="0" borderId="21" xfId="21" applyFont="1" applyBorder="1">
      <alignment/>
      <protection/>
    </xf>
    <xf numFmtId="0" fontId="37" fillId="0" borderId="0" xfId="21" applyFont="1" applyBorder="1">
      <alignment/>
      <protection/>
    </xf>
    <xf numFmtId="0" fontId="37" fillId="0" borderId="3" xfId="21" applyFont="1" applyBorder="1">
      <alignment/>
      <protection/>
    </xf>
    <xf numFmtId="0" fontId="37" fillId="0" borderId="31" xfId="21" applyFont="1" applyBorder="1">
      <alignment/>
      <protection/>
    </xf>
    <xf numFmtId="211" fontId="37" fillId="0" borderId="32" xfId="21" applyNumberFormat="1" applyFont="1" applyBorder="1">
      <alignment/>
      <protection/>
    </xf>
    <xf numFmtId="0" fontId="37" fillId="0" borderId="93" xfId="21" applyFont="1" applyBorder="1">
      <alignment/>
      <protection/>
    </xf>
    <xf numFmtId="0" fontId="37" fillId="0" borderId="50" xfId="21" applyFont="1" applyBorder="1">
      <alignment/>
      <protection/>
    </xf>
    <xf numFmtId="211" fontId="37" fillId="0" borderId="52" xfId="21" applyNumberFormat="1" applyFont="1" applyBorder="1">
      <alignment/>
      <protection/>
    </xf>
    <xf numFmtId="0" fontId="36" fillId="0" borderId="73" xfId="21" applyFont="1" applyBorder="1" applyAlignment="1">
      <alignment horizontal="left"/>
      <protection/>
    </xf>
    <xf numFmtId="0" fontId="36" fillId="0" borderId="16" xfId="21" applyFont="1" applyBorder="1">
      <alignment/>
      <protection/>
    </xf>
    <xf numFmtId="0" fontId="36" fillId="0" borderId="0" xfId="21" applyFont="1" applyBorder="1">
      <alignment/>
      <protection/>
    </xf>
    <xf numFmtId="165" fontId="36" fillId="0" borderId="0" xfId="21" applyNumberFormat="1" applyFont="1" applyBorder="1">
      <alignment/>
      <protection/>
    </xf>
    <xf numFmtId="37" fontId="36" fillId="0" borderId="0" xfId="21" applyNumberFormat="1" applyFont="1" applyFill="1" applyBorder="1">
      <alignment/>
      <protection/>
    </xf>
    <xf numFmtId="5" fontId="36" fillId="0" borderId="3" xfId="21" applyNumberFormat="1" applyFont="1" applyFill="1" applyBorder="1">
      <alignment/>
      <protection/>
    </xf>
    <xf numFmtId="0" fontId="53" fillId="0" borderId="67" xfId="21" applyFont="1" applyBorder="1">
      <alignment/>
      <protection/>
    </xf>
    <xf numFmtId="0" fontId="45" fillId="0" borderId="4" xfId="21" applyFont="1" applyBorder="1">
      <alignment/>
      <protection/>
    </xf>
    <xf numFmtId="0" fontId="45" fillId="0" borderId="25" xfId="21" applyFont="1" applyBorder="1">
      <alignment/>
      <protection/>
    </xf>
    <xf numFmtId="0" fontId="45" fillId="0" borderId="0" xfId="21" applyFont="1" applyBorder="1">
      <alignment/>
      <protection/>
    </xf>
    <xf numFmtId="0" fontId="36" fillId="0" borderId="94" xfId="21" applyFont="1" applyBorder="1">
      <alignment/>
      <protection/>
    </xf>
    <xf numFmtId="0" fontId="36" fillId="0" borderId="94" xfId="21" applyFont="1" applyBorder="1" applyAlignment="1">
      <alignment horizontal="center"/>
      <protection/>
    </xf>
    <xf numFmtId="0" fontId="36" fillId="0" borderId="95" xfId="21" applyFont="1" applyBorder="1" applyAlignment="1">
      <alignment horizontal="center"/>
      <protection/>
    </xf>
    <xf numFmtId="0" fontId="36" fillId="0" borderId="46" xfId="21" applyFont="1" applyBorder="1" applyAlignment="1">
      <alignment horizontal="center"/>
      <protection/>
    </xf>
    <xf numFmtId="0" fontId="37" fillId="0" borderId="96" xfId="21" applyFont="1" applyBorder="1">
      <alignment/>
      <protection/>
    </xf>
    <xf numFmtId="177" fontId="45" fillId="0" borderId="96" xfId="21" applyNumberFormat="1" applyFont="1" applyBorder="1">
      <alignment/>
      <protection/>
    </xf>
    <xf numFmtId="177" fontId="45" fillId="0" borderId="97" xfId="21" applyNumberFormat="1" applyFont="1" applyBorder="1">
      <alignment/>
      <protection/>
    </xf>
    <xf numFmtId="177" fontId="37" fillId="0" borderId="98" xfId="21" applyNumberFormat="1" applyFont="1" applyBorder="1">
      <alignment/>
      <protection/>
    </xf>
    <xf numFmtId="177" fontId="45" fillId="0" borderId="50" xfId="21" applyNumberFormat="1" applyFont="1" applyBorder="1">
      <alignment/>
      <protection/>
    </xf>
    <xf numFmtId="177" fontId="37" fillId="0" borderId="50" xfId="21" applyNumberFormat="1" applyFont="1" applyBorder="1">
      <alignment/>
      <protection/>
    </xf>
    <xf numFmtId="177" fontId="37" fillId="0" borderId="52" xfId="21" applyNumberFormat="1" applyFont="1" applyBorder="1">
      <alignment/>
      <protection/>
    </xf>
    <xf numFmtId="0" fontId="37" fillId="0" borderId="16" xfId="21" applyFont="1" applyBorder="1">
      <alignment/>
      <protection/>
    </xf>
    <xf numFmtId="0" fontId="45" fillId="0" borderId="27" xfId="21" applyFont="1" applyBorder="1">
      <alignment/>
      <protection/>
    </xf>
    <xf numFmtId="37" fontId="37" fillId="0" borderId="3" xfId="21" applyNumberFormat="1" applyFont="1" applyBorder="1">
      <alignment/>
      <protection/>
    </xf>
    <xf numFmtId="177" fontId="53" fillId="0" borderId="24" xfId="21" applyNumberFormat="1" applyFont="1" applyBorder="1">
      <alignment/>
      <protection/>
    </xf>
    <xf numFmtId="177" fontId="36" fillId="0" borderId="24" xfId="21" applyNumberFormat="1" applyFont="1" applyBorder="1">
      <alignment/>
      <protection/>
    </xf>
    <xf numFmtId="177" fontId="36" fillId="0" borderId="25" xfId="21" applyNumberFormat="1" applyFont="1" applyBorder="1">
      <alignment/>
      <protection/>
    </xf>
    <xf numFmtId="0" fontId="36" fillId="0" borderId="99" xfId="21" applyFont="1" applyBorder="1">
      <alignment/>
      <protection/>
    </xf>
    <xf numFmtId="0" fontId="37" fillId="0" borderId="100" xfId="21" applyFont="1" applyBorder="1">
      <alignment/>
      <protection/>
    </xf>
    <xf numFmtId="165" fontId="37" fillId="0" borderId="98" xfId="21" applyNumberFormat="1" applyFont="1" applyBorder="1" applyAlignment="1">
      <alignment/>
      <protection/>
    </xf>
    <xf numFmtId="3" fontId="37" fillId="0" borderId="98" xfId="21" applyNumberFormat="1" applyFont="1" applyBorder="1" applyAlignment="1">
      <alignment/>
      <protection/>
    </xf>
    <xf numFmtId="3" fontId="27" fillId="0" borderId="0" xfId="0" applyNumberFormat="1" applyFont="1" applyBorder="1" applyAlignment="1">
      <alignment horizontal="fill"/>
    </xf>
    <xf numFmtId="177" fontId="27" fillId="0" borderId="0" xfId="0" applyNumberFormat="1" applyFont="1" applyBorder="1" applyAlignment="1">
      <alignment horizontal="fill"/>
    </xf>
    <xf numFmtId="0" fontId="28" fillId="0" borderId="0" xfId="0" applyFont="1" applyBorder="1" applyAlignment="1">
      <alignment wrapText="1"/>
    </xf>
    <xf numFmtId="0" fontId="15" fillId="4" borderId="0" xfId="0" applyFont="1" applyFill="1" applyBorder="1" applyAlignment="1">
      <alignment/>
    </xf>
    <xf numFmtId="0" fontId="15" fillId="4" borderId="0" xfId="0" applyFont="1" applyFill="1" applyBorder="1" applyAlignment="1">
      <alignment/>
    </xf>
    <xf numFmtId="0" fontId="15" fillId="4" borderId="0" xfId="0" applyFont="1" applyFill="1" applyBorder="1" applyAlignment="1">
      <alignment/>
    </xf>
    <xf numFmtId="0" fontId="15" fillId="4" borderId="0" xfId="0" applyFont="1" applyFill="1" applyBorder="1" applyAlignment="1">
      <alignment/>
    </xf>
    <xf numFmtId="0" fontId="15" fillId="4" borderId="0" xfId="0" applyFont="1" applyFill="1" applyBorder="1" applyAlignment="1">
      <alignment/>
    </xf>
    <xf numFmtId="0" fontId="15" fillId="0" borderId="0" xfId="0" applyFont="1" applyFill="1" applyAlignment="1">
      <alignment/>
    </xf>
    <xf numFmtId="0" fontId="54" fillId="0" borderId="0" xfId="0" applyFont="1" applyAlignment="1">
      <alignment/>
    </xf>
    <xf numFmtId="37" fontId="5" fillId="0" borderId="31" xfId="0" applyNumberFormat="1" applyFont="1" applyBorder="1" applyAlignment="1">
      <alignment/>
    </xf>
    <xf numFmtId="3" fontId="16" fillId="0" borderId="31" xfId="0" applyNumberFormat="1" applyFont="1" applyBorder="1" applyAlignment="1">
      <alignment/>
    </xf>
    <xf numFmtId="177" fontId="16" fillId="0" borderId="28" xfId="0" applyNumberFormat="1" applyFont="1" applyBorder="1" applyAlignment="1">
      <alignment/>
    </xf>
    <xf numFmtId="177" fontId="16" fillId="0" borderId="27" xfId="0" applyNumberFormat="1" applyFont="1" applyBorder="1" applyAlignment="1">
      <alignment/>
    </xf>
    <xf numFmtId="177" fontId="27" fillId="0" borderId="52" xfId="0" applyNumberFormat="1" applyFont="1" applyBorder="1" applyAlignment="1">
      <alignment/>
    </xf>
    <xf numFmtId="3" fontId="37" fillId="0" borderId="97" xfId="21" applyNumberFormat="1" applyFont="1" applyBorder="1" applyAlignment="1">
      <alignment/>
      <protection/>
    </xf>
    <xf numFmtId="3" fontId="37" fillId="0" borderId="97" xfId="21" applyNumberFormat="1" applyFont="1" applyBorder="1" applyAlignment="1">
      <alignment horizontal="right"/>
      <protection/>
    </xf>
    <xf numFmtId="0" fontId="36" fillId="0" borderId="23" xfId="21" applyNumberFormat="1" applyFont="1" applyBorder="1" applyAlignment="1">
      <alignment/>
      <protection/>
    </xf>
    <xf numFmtId="0" fontId="36" fillId="0" borderId="24" xfId="21" applyNumberFormat="1" applyFont="1" applyBorder="1" applyAlignment="1">
      <alignment/>
      <protection/>
    </xf>
    <xf numFmtId="3" fontId="36" fillId="0" borderId="25" xfId="21" applyNumberFormat="1" applyFont="1" applyBorder="1" applyAlignment="1">
      <alignment/>
      <protection/>
    </xf>
    <xf numFmtId="3" fontId="26" fillId="0" borderId="0" xfId="21" applyNumberFormat="1" applyFont="1" applyBorder="1">
      <alignment/>
      <protection/>
    </xf>
    <xf numFmtId="3" fontId="13" fillId="2" borderId="17" xfId="0" applyNumberFormat="1" applyFont="1" applyFill="1" applyBorder="1" applyAlignment="1">
      <alignment horizontal="left"/>
    </xf>
    <xf numFmtId="0" fontId="45" fillId="0" borderId="0" xfId="0" applyFont="1" applyBorder="1" applyAlignment="1">
      <alignment/>
    </xf>
    <xf numFmtId="177" fontId="13" fillId="2" borderId="101" xfId="0" applyNumberFormat="1" applyFont="1" applyFill="1" applyBorder="1" applyAlignment="1">
      <alignment/>
    </xf>
    <xf numFmtId="177" fontId="13" fillId="2" borderId="102" xfId="0" applyNumberFormat="1" applyFont="1" applyFill="1" applyBorder="1" applyAlignment="1">
      <alignment/>
    </xf>
    <xf numFmtId="37" fontId="31" fillId="0" borderId="29" xfId="0" applyNumberFormat="1" applyFont="1" applyBorder="1" applyAlignment="1">
      <alignment/>
    </xf>
    <xf numFmtId="37" fontId="13" fillId="2" borderId="101" xfId="0" applyNumberFormat="1" applyFont="1" applyFill="1" applyBorder="1" applyAlignment="1">
      <alignment/>
    </xf>
    <xf numFmtId="177" fontId="35" fillId="2" borderId="49" xfId="0" applyNumberFormat="1" applyFont="1" applyFill="1" applyBorder="1" applyAlignment="1">
      <alignment/>
    </xf>
    <xf numFmtId="177" fontId="26" fillId="0" borderId="0" xfId="0" applyNumberFormat="1" applyFont="1" applyAlignment="1">
      <alignment/>
    </xf>
    <xf numFmtId="177" fontId="43" fillId="2" borderId="24" xfId="0" applyNumberFormat="1" applyFont="1" applyFill="1" applyBorder="1" applyAlignment="1">
      <alignment horizontal="left"/>
    </xf>
    <xf numFmtId="177" fontId="5" fillId="0" borderId="96" xfId="0" applyNumberFormat="1" applyFont="1" applyFill="1" applyBorder="1" applyAlignment="1">
      <alignment/>
    </xf>
    <xf numFmtId="177" fontId="5" fillId="0" borderId="97" xfId="0" applyNumberFormat="1" applyFont="1" applyBorder="1" applyAlignment="1">
      <alignment/>
    </xf>
    <xf numFmtId="177" fontId="5" fillId="0" borderId="97" xfId="0" applyNumberFormat="1" applyFont="1" applyFill="1" applyBorder="1" applyAlignment="1">
      <alignment/>
    </xf>
    <xf numFmtId="177" fontId="4" fillId="0" borderId="97" xfId="0" applyNumberFormat="1" applyFont="1" applyFill="1" applyBorder="1" applyAlignment="1">
      <alignment/>
    </xf>
    <xf numFmtId="177" fontId="5" fillId="0" borderId="98" xfId="0" applyNumberFormat="1" applyFont="1" applyFill="1" applyBorder="1" applyAlignment="1">
      <alignment/>
    </xf>
    <xf numFmtId="5" fontId="43" fillId="2" borderId="50" xfId="0" applyNumberFormat="1" applyFont="1" applyFill="1" applyBorder="1" applyAlignment="1">
      <alignment/>
    </xf>
    <xf numFmtId="0" fontId="36" fillId="0" borderId="73" xfId="21" applyFont="1" applyBorder="1" applyAlignment="1">
      <alignment horizontal="center"/>
      <protection/>
    </xf>
    <xf numFmtId="1" fontId="31" fillId="0" borderId="23" xfId="0" applyNumberFormat="1" applyFont="1" applyBorder="1" applyAlignment="1">
      <alignment horizontal="left"/>
    </xf>
    <xf numFmtId="177" fontId="31" fillId="0" borderId="24" xfId="0" applyNumberFormat="1" applyFont="1" applyBorder="1" applyAlignment="1">
      <alignment horizontal="center"/>
    </xf>
    <xf numFmtId="1" fontId="31" fillId="0" borderId="24" xfId="0" applyNumberFormat="1" applyFont="1" applyBorder="1" applyAlignment="1">
      <alignment horizontal="centerContinuous"/>
    </xf>
    <xf numFmtId="177" fontId="34" fillId="2" borderId="73" xfId="0" applyNumberFormat="1" applyFont="1" applyFill="1" applyBorder="1" applyAlignment="1">
      <alignment horizontal="center"/>
    </xf>
    <xf numFmtId="177" fontId="13" fillId="2" borderId="103" xfId="0" applyNumberFormat="1" applyFont="1" applyFill="1" applyBorder="1" applyAlignment="1">
      <alignment/>
    </xf>
    <xf numFmtId="37" fontId="13" fillId="2" borderId="83" xfId="0" applyNumberFormat="1" applyFont="1" applyFill="1" applyBorder="1" applyAlignment="1">
      <alignment/>
    </xf>
    <xf numFmtId="3" fontId="13" fillId="2" borderId="21" xfId="0" applyNumberFormat="1" applyFont="1" applyFill="1" applyBorder="1" applyAlignment="1">
      <alignment/>
    </xf>
    <xf numFmtId="3" fontId="13" fillId="2" borderId="88" xfId="0" applyNumberFormat="1" applyFont="1" applyFill="1" applyBorder="1" applyAlignment="1">
      <alignment/>
    </xf>
    <xf numFmtId="3" fontId="13" fillId="2" borderId="104" xfId="0" applyNumberFormat="1" applyFont="1" applyFill="1" applyBorder="1" applyAlignment="1">
      <alignment/>
    </xf>
    <xf numFmtId="0" fontId="28" fillId="0" borderId="0" xfId="0" applyFont="1" applyBorder="1" applyAlignment="1">
      <alignment horizontal="left"/>
    </xf>
    <xf numFmtId="0" fontId="28" fillId="0" borderId="0" xfId="0" applyFont="1" applyBorder="1" applyAlignment="1">
      <alignment horizontal="left"/>
    </xf>
    <xf numFmtId="0" fontId="28" fillId="0" borderId="0" xfId="0" applyFont="1" applyBorder="1" applyAlignment="1">
      <alignment horizontal="left"/>
    </xf>
    <xf numFmtId="177" fontId="35" fillId="2" borderId="98" xfId="0" applyNumberFormat="1" applyFont="1" applyFill="1" applyBorder="1" applyAlignment="1">
      <alignment/>
    </xf>
    <xf numFmtId="177" fontId="6" fillId="0" borderId="16" xfId="0" applyNumberFormat="1" applyFont="1" applyBorder="1" applyAlignment="1">
      <alignment horizontal="center"/>
    </xf>
    <xf numFmtId="177" fontId="6" fillId="0" borderId="0" xfId="0" applyNumberFormat="1" applyFont="1" applyBorder="1" applyAlignment="1">
      <alignment horizontal="center"/>
    </xf>
    <xf numFmtId="177" fontId="16" fillId="0" borderId="27" xfId="0" applyNumberFormat="1" applyFont="1" applyBorder="1" applyAlignment="1">
      <alignment horizontal="center"/>
    </xf>
    <xf numFmtId="177" fontId="16" fillId="0" borderId="28" xfId="0" applyNumberFormat="1" applyFont="1" applyBorder="1" applyAlignment="1">
      <alignment horizontal="center"/>
    </xf>
    <xf numFmtId="177" fontId="16" fillId="0" borderId="29" xfId="0" applyNumberFormat="1" applyFont="1" applyBorder="1" applyAlignment="1">
      <alignment horizontal="center"/>
    </xf>
    <xf numFmtId="3" fontId="16" fillId="0" borderId="49" xfId="0" applyNumberFormat="1" applyFont="1" applyBorder="1" applyAlignment="1">
      <alignment/>
    </xf>
    <xf numFmtId="0" fontId="33" fillId="0" borderId="50" xfId="0" applyFont="1" applyBorder="1" applyAlignment="1">
      <alignment/>
    </xf>
    <xf numFmtId="3" fontId="27" fillId="0" borderId="27" xfId="0" applyNumberFormat="1" applyFont="1" applyBorder="1" applyAlignment="1">
      <alignment/>
    </xf>
    <xf numFmtId="0" fontId="33" fillId="0" borderId="28" xfId="0" applyFont="1" applyBorder="1" applyAlignment="1">
      <alignment/>
    </xf>
    <xf numFmtId="3" fontId="27" fillId="0" borderId="105" xfId="0" applyNumberFormat="1" applyFont="1" applyBorder="1" applyAlignment="1">
      <alignment/>
    </xf>
    <xf numFmtId="0" fontId="33" fillId="0" borderId="105" xfId="0" applyFont="1" applyBorder="1" applyAlignment="1">
      <alignment/>
    </xf>
    <xf numFmtId="0" fontId="33" fillId="0" borderId="106" xfId="0" applyFont="1" applyBorder="1" applyAlignment="1">
      <alignment/>
    </xf>
    <xf numFmtId="3" fontId="27" fillId="0" borderId="50" xfId="0" applyNumberFormat="1" applyFont="1" applyBorder="1" applyAlignment="1">
      <alignment/>
    </xf>
    <xf numFmtId="0" fontId="33" fillId="0" borderId="52" xfId="0" applyFont="1" applyBorder="1" applyAlignment="1">
      <alignment/>
    </xf>
    <xf numFmtId="0" fontId="6" fillId="0" borderId="23" xfId="0" applyFont="1" applyBorder="1" applyAlignment="1">
      <alignment horizontal="center"/>
    </xf>
    <xf numFmtId="0" fontId="6" fillId="0" borderId="24" xfId="0" applyFont="1" applyBorder="1" applyAlignment="1">
      <alignment horizontal="center"/>
    </xf>
    <xf numFmtId="1" fontId="6" fillId="0" borderId="23" xfId="0" applyNumberFormat="1" applyFont="1" applyBorder="1" applyAlignment="1">
      <alignment horizontal="center"/>
    </xf>
    <xf numFmtId="0" fontId="0" fillId="0" borderId="24" xfId="0" applyFont="1" applyBorder="1" applyAlignment="1">
      <alignment/>
    </xf>
    <xf numFmtId="177" fontId="6" fillId="0" borderId="22" xfId="0" applyNumberFormat="1" applyFont="1" applyBorder="1" applyAlignment="1">
      <alignment horizontal="center"/>
    </xf>
    <xf numFmtId="177" fontId="6" fillId="0" borderId="4" xfId="0" applyNumberFormat="1" applyFont="1" applyBorder="1" applyAlignment="1">
      <alignment horizontal="center"/>
    </xf>
    <xf numFmtId="0" fontId="26" fillId="0" borderId="22" xfId="22" applyFont="1" applyFill="1" applyBorder="1" applyAlignment="1">
      <alignment horizontal="center"/>
      <protection/>
    </xf>
    <xf numFmtId="0" fontId="26" fillId="0" borderId="21" xfId="22" applyFont="1" applyFill="1" applyBorder="1" applyAlignment="1">
      <alignment horizontal="center"/>
      <protection/>
    </xf>
    <xf numFmtId="1" fontId="26" fillId="0" borderId="75" xfId="22" applyNumberFormat="1" applyFont="1" applyFill="1" applyBorder="1" applyAlignment="1">
      <alignment horizontal="center"/>
      <protection/>
    </xf>
    <xf numFmtId="0" fontId="21" fillId="0" borderId="76" xfId="0" applyFont="1" applyBorder="1" applyAlignment="1">
      <alignment horizontal="center"/>
    </xf>
    <xf numFmtId="0" fontId="21" fillId="0" borderId="77" xfId="0" applyFont="1" applyBorder="1" applyAlignment="1">
      <alignment horizontal="center"/>
    </xf>
    <xf numFmtId="1" fontId="26" fillId="0" borderId="41" xfId="22" applyNumberFormat="1" applyFont="1" applyFill="1" applyBorder="1" applyAlignment="1">
      <alignment horizontal="center"/>
      <protection/>
    </xf>
    <xf numFmtId="0" fontId="21" fillId="0" borderId="66" xfId="0" applyFont="1" applyBorder="1" applyAlignment="1">
      <alignment horizontal="center"/>
    </xf>
    <xf numFmtId="0" fontId="15" fillId="0" borderId="25" xfId="22" applyFont="1" applyFill="1" applyBorder="1" applyAlignment="1">
      <alignment horizontal="center" wrapText="1"/>
      <protection/>
    </xf>
    <xf numFmtId="0" fontId="0" fillId="0" borderId="3" xfId="0" applyBorder="1" applyAlignment="1">
      <alignment horizontal="center" wrapText="1"/>
    </xf>
    <xf numFmtId="0" fontId="0" fillId="0" borderId="21" xfId="0" applyBorder="1" applyAlignment="1">
      <alignment horizontal="center" wrapText="1"/>
    </xf>
    <xf numFmtId="0" fontId="15" fillId="0" borderId="23" xfId="22" applyFont="1" applyFill="1" applyBorder="1" applyAlignment="1">
      <alignment horizontal="center" wrapText="1"/>
      <protection/>
    </xf>
    <xf numFmtId="0" fontId="0" fillId="0" borderId="16" xfId="0" applyBorder="1" applyAlignment="1">
      <alignment horizontal="center" wrapText="1"/>
    </xf>
    <xf numFmtId="0" fontId="0" fillId="0" borderId="22" xfId="0" applyBorder="1" applyAlignment="1">
      <alignment horizontal="center" wrapText="1"/>
    </xf>
    <xf numFmtId="0" fontId="26" fillId="0" borderId="73" xfId="22" applyFont="1" applyFill="1" applyBorder="1" applyAlignment="1">
      <alignment/>
      <protection/>
    </xf>
    <xf numFmtId="0" fontId="26" fillId="0" borderId="20" xfId="22" applyFont="1" applyFill="1" applyBorder="1" applyAlignment="1">
      <alignment/>
      <protection/>
    </xf>
    <xf numFmtId="0" fontId="15" fillId="0" borderId="67" xfId="22" applyFont="1" applyFill="1" applyBorder="1" applyAlignment="1">
      <alignment/>
      <protection/>
    </xf>
    <xf numFmtId="0" fontId="26" fillId="0" borderId="41" xfId="22" applyFont="1" applyFill="1" applyBorder="1" applyAlignment="1">
      <alignment horizontal="center"/>
      <protection/>
    </xf>
    <xf numFmtId="0" fontId="21" fillId="0" borderId="21" xfId="0" applyFont="1" applyBorder="1" applyAlignment="1">
      <alignment horizontal="center"/>
    </xf>
    <xf numFmtId="0" fontId="15" fillId="0" borderId="0" xfId="0" applyFont="1" applyBorder="1" applyAlignment="1">
      <alignment wrapText="1"/>
    </xf>
    <xf numFmtId="0" fontId="28" fillId="0" borderId="0" xfId="0" applyFont="1" applyBorder="1" applyAlignment="1">
      <alignment wrapText="1"/>
    </xf>
    <xf numFmtId="0" fontId="26" fillId="0" borderId="0" xfId="0" applyFont="1" applyBorder="1" applyAlignment="1">
      <alignment wrapText="1"/>
    </xf>
    <xf numFmtId="0" fontId="55" fillId="0" borderId="0" xfId="0" applyFont="1" applyBorder="1" applyAlignment="1">
      <alignment wrapText="1"/>
    </xf>
    <xf numFmtId="0" fontId="28" fillId="0" borderId="0" xfId="0" applyFont="1" applyBorder="1" applyAlignment="1">
      <alignment wrapText="1"/>
    </xf>
    <xf numFmtId="0" fontId="21" fillId="0" borderId="0" xfId="0" applyFont="1" applyBorder="1" applyAlignment="1">
      <alignment wrapText="1"/>
    </xf>
    <xf numFmtId="0" fontId="15" fillId="0" borderId="0" xfId="0" applyFont="1" applyBorder="1" applyAlignment="1">
      <alignment horizontal="center" wrapText="1"/>
    </xf>
    <xf numFmtId="0" fontId="15" fillId="0" borderId="107" xfId="0" applyFont="1" applyBorder="1" applyAlignment="1">
      <alignment horizontal="center" wrapText="1"/>
    </xf>
    <xf numFmtId="0" fontId="28" fillId="0" borderId="0" xfId="0" applyFont="1" applyBorder="1" applyAlignment="1">
      <alignment horizontal="left"/>
    </xf>
    <xf numFmtId="0" fontId="28" fillId="0" borderId="0" xfId="0" applyFont="1" applyBorder="1" applyAlignment="1">
      <alignment horizontal="left"/>
    </xf>
    <xf numFmtId="0" fontId="28" fillId="0" borderId="0" xfId="0" applyFont="1" applyBorder="1" applyAlignment="1">
      <alignment horizontal="left"/>
    </xf>
    <xf numFmtId="0" fontId="22" fillId="0" borderId="0" xfId="22" applyFont="1" applyAlignment="1">
      <alignment horizontal="center"/>
      <protection/>
    </xf>
    <xf numFmtId="0" fontId="0" fillId="0" borderId="0" xfId="0" applyBorder="1" applyAlignment="1">
      <alignment horizontal="center"/>
    </xf>
    <xf numFmtId="3" fontId="22" fillId="0" borderId="0" xfId="22" applyNumberFormat="1" applyFont="1" applyAlignment="1">
      <alignment horizontal="center"/>
      <protection/>
    </xf>
    <xf numFmtId="0" fontId="0" fillId="0" borderId="0" xfId="0" applyBorder="1" applyAlignment="1">
      <alignment horizontal="center"/>
    </xf>
    <xf numFmtId="0" fontId="28" fillId="0" borderId="0" xfId="0" applyFont="1" applyBorder="1" applyAlignment="1">
      <alignment horizontal="center"/>
    </xf>
    <xf numFmtId="0" fontId="28" fillId="0" borderId="0" xfId="0" applyFont="1" applyBorder="1" applyAlignment="1">
      <alignment horizontal="center"/>
    </xf>
    <xf numFmtId="0" fontId="15" fillId="0" borderId="0" xfId="0" applyFont="1" applyBorder="1" applyAlignment="1">
      <alignment horizontal="center" wrapText="1"/>
    </xf>
    <xf numFmtId="177" fontId="5" fillId="0" borderId="0" xfId="0" applyNumberFormat="1" applyFont="1" applyAlignment="1">
      <alignment/>
    </xf>
    <xf numFmtId="0" fontId="0" fillId="0" borderId="0" xfId="0" applyAlignment="1">
      <alignment/>
    </xf>
    <xf numFmtId="0" fontId="0" fillId="0" borderId="0" xfId="0" applyBorder="1" applyAlignment="1">
      <alignment/>
    </xf>
    <xf numFmtId="3" fontId="34" fillId="2" borderId="78" xfId="0" applyNumberFormat="1" applyFont="1" applyFill="1" applyBorder="1" applyAlignment="1">
      <alignment horizontal="center" wrapText="1"/>
    </xf>
    <xf numFmtId="0" fontId="0" fillId="0" borderId="36" xfId="0" applyBorder="1" applyAlignment="1">
      <alignment horizontal="center"/>
    </xf>
    <xf numFmtId="0" fontId="0" fillId="0" borderId="108" xfId="0" applyBorder="1" applyAlignment="1">
      <alignment horizontal="center"/>
    </xf>
    <xf numFmtId="0" fontId="0" fillId="0" borderId="85" xfId="0"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Improve by DU" xfId="21"/>
    <cellStyle name="Normal_Rsrcs_X_ DOJ Goal  Obj"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1</xdr:row>
      <xdr:rowOff>114300</xdr:rowOff>
    </xdr:from>
    <xdr:to>
      <xdr:col>13</xdr:col>
      <xdr:colOff>590550</xdr:colOff>
      <xdr:row>36</xdr:row>
      <xdr:rowOff>38100</xdr:rowOff>
    </xdr:to>
    <xdr:pic>
      <xdr:nvPicPr>
        <xdr:cNvPr id="1" name="Picture 1"/>
        <xdr:cNvPicPr preferRelativeResize="1">
          <a:picLocks noChangeAspect="1"/>
        </xdr:cNvPicPr>
      </xdr:nvPicPr>
      <xdr:blipFill>
        <a:blip r:embed="rId1"/>
        <a:srcRect l="6362" t="10527" r="6727" b="9474"/>
        <a:stretch>
          <a:fillRect/>
        </a:stretch>
      </xdr:blipFill>
      <xdr:spPr>
        <a:xfrm>
          <a:off x="876300" y="352425"/>
          <a:ext cx="9620250" cy="6877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dget_Staff\2006%20Congressional%20Submission\Instructions\excel%20templa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udget_Staff\napostolides\FY06%20Formulation\05%20OMB%20Budget%20-%20chart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NNT\Profiles\napostolides\Desktop\Rsrcs_X_%20DOJ%20Goal%20%20Obj.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NNT\Profiles\debjones\Temporary%20Internet%20Files\OLKD\2006%20Perf%20Budget%20Cong%20Submission%20Exhibits%20Template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WINNT\Profiles\debjones\Temporary%20Internet%20Files\OLKD\2006%20Perf%20Budget%20Cong%20Submission%20Exhibits%20Template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5 XWalk"/>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Req"/>
      <sheetName val="ATB Narr"/>
      <sheetName val="2003 XWalk"/>
      <sheetName val="2004 XWalk"/>
      <sheetName val="Perm Positions"/>
      <sheetName val="Positions by Category"/>
      <sheetName val="Sum by Grade"/>
      <sheetName val="Sum by OC"/>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EFC Split"/>
      <sheetName val="Unclass"/>
    </sheetNames>
    <sheetDataSet>
      <sheetData sheetId="0">
        <row r="7">
          <cell r="I7">
            <v>0</v>
          </cell>
          <cell r="J7">
            <v>0</v>
          </cell>
          <cell r="K7">
            <v>0</v>
          </cell>
          <cell r="L7">
            <v>0</v>
          </cell>
          <cell r="M7">
            <v>0</v>
          </cell>
          <cell r="N7">
            <v>0</v>
          </cell>
        </row>
        <row r="8">
          <cell r="I8">
            <v>0</v>
          </cell>
          <cell r="J8">
            <v>0</v>
          </cell>
          <cell r="K8">
            <v>0</v>
          </cell>
          <cell r="L8">
            <v>0</v>
          </cell>
          <cell r="M8">
            <v>0</v>
          </cell>
          <cell r="N8">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ONS"/>
      <sheetName val="Org Chart"/>
      <sheetName val="Approp Lang"/>
      <sheetName val="Sum of Req"/>
      <sheetName val="Increases Offsets"/>
      <sheetName val="Strat Goal &amp; Obj"/>
      <sheetName val="ATB Justification"/>
      <sheetName val="2004 XWalk"/>
      <sheetName val="2005 XWalk"/>
      <sheetName val="Reimb Resources"/>
      <sheetName val="Perm Positions"/>
      <sheetName val="Summ Atty Agt"/>
      <sheetName val="Financial Analysis"/>
      <sheetName val="Sum by Grade"/>
      <sheetName val="Sum by OC"/>
      <sheetName val="Cong Reports"/>
      <sheetName val="PART"/>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ONS"/>
      <sheetName val="Org Chart"/>
      <sheetName val="Approp Lang"/>
      <sheetName val="Sum of Req"/>
      <sheetName val="Increases Offsets"/>
      <sheetName val="Strat Goal &amp; Obj"/>
      <sheetName val="ATB Justification"/>
      <sheetName val="2004 XWalk"/>
      <sheetName val="2005 XWalk"/>
      <sheetName val="Reimb Resources"/>
      <sheetName val="Perm Positions"/>
      <sheetName val="Summ Atty Agt"/>
      <sheetName val="Financial Analysis"/>
      <sheetName val="Sum by Grade"/>
      <sheetName val="Sum by OC"/>
      <sheetName val="Cong Reports"/>
      <sheetName val="PA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31"/>
  <sheetViews>
    <sheetView zoomScale="50" zoomScaleNormal="50" workbookViewId="0" topLeftCell="A1">
      <selection activeCell="E75" sqref="E75"/>
    </sheetView>
  </sheetViews>
  <sheetFormatPr defaultColWidth="8.88671875" defaultRowHeight="15"/>
  <sheetData>
    <row r="1" ht="18.75">
      <c r="A1" s="169" t="s">
        <v>32</v>
      </c>
    </row>
    <row r="31" spans="1:11" ht="15.75">
      <c r="A31" s="160" t="s">
        <v>68</v>
      </c>
      <c r="B31" s="161"/>
      <c r="C31" s="161"/>
      <c r="D31" s="161"/>
      <c r="E31" s="161"/>
      <c r="F31" s="161"/>
      <c r="G31" s="161"/>
      <c r="H31" s="161"/>
      <c r="I31" s="161"/>
      <c r="J31" s="161"/>
      <c r="K31" s="159"/>
    </row>
    <row r="32" ht="36.75" customHeight="1"/>
  </sheetData>
  <printOptions horizontalCentered="1"/>
  <pageMargins left="0.75" right="0.75" top="1" bottom="1" header="0.5" footer="0.5"/>
  <pageSetup fitToHeight="1" fitToWidth="1" horizontalDpi="600" verticalDpi="600" orientation="landscape" scale="81" r:id="rId2"/>
  <headerFooter alignWithMargins="0">
    <oddFooter>&amp;C&amp;"Times New Roman,Regular"Exhibit A - Organizational Chart</oddFooter>
  </headerFooter>
  <drawing r:id="rId1"/>
</worksheet>
</file>

<file path=xl/worksheets/sheet10.xml><?xml version="1.0" encoding="utf-8"?>
<worksheet xmlns="http://schemas.openxmlformats.org/spreadsheetml/2006/main" xmlns:r="http://schemas.openxmlformats.org/officeDocument/2006/relationships">
  <dimension ref="A3:N39"/>
  <sheetViews>
    <sheetView workbookViewId="0" topLeftCell="A1">
      <pane xSplit="1" ySplit="14" topLeftCell="B15" activePane="bottomRight" state="frozen"/>
      <selection pane="topLeft" activeCell="A1" sqref="A1"/>
      <selection pane="topRight" activeCell="C1" sqref="C1"/>
      <selection pane="bottomLeft" activeCell="A12" sqref="A12"/>
      <selection pane="bottomRight" activeCell="C32" sqref="C32"/>
    </sheetView>
  </sheetViews>
  <sheetFormatPr defaultColWidth="8.88671875" defaultRowHeight="15"/>
  <cols>
    <col min="1" max="1" width="37.77734375" style="455" customWidth="1"/>
    <col min="2" max="2" width="7.6640625" style="455" customWidth="1"/>
    <col min="3" max="3" width="14.10546875" style="455" customWidth="1"/>
    <col min="4" max="16384" width="8.88671875" style="455" customWidth="1"/>
  </cols>
  <sheetData>
    <row r="1" ht="14.25" hidden="1"/>
    <row r="3" spans="1:3" ht="14.25">
      <c r="A3" s="471"/>
      <c r="B3" s="42"/>
      <c r="C3" s="42"/>
    </row>
    <row r="4" spans="1:3" ht="12.75" customHeight="1">
      <c r="A4" s="42"/>
      <c r="B4" s="42"/>
      <c r="C4" s="454"/>
    </row>
    <row r="5" spans="1:3" ht="12.75" customHeight="1">
      <c r="A5" s="42"/>
      <c r="B5" s="42"/>
      <c r="C5" s="454"/>
    </row>
    <row r="6" spans="1:3" ht="14.25">
      <c r="A6" s="472"/>
      <c r="B6" s="43"/>
      <c r="C6" s="472" t="s">
        <v>98</v>
      </c>
    </row>
    <row r="7" spans="1:3" ht="14.25">
      <c r="A7" s="56"/>
      <c r="B7" s="43"/>
      <c r="C7" s="56" t="s">
        <v>224</v>
      </c>
    </row>
    <row r="8" spans="1:3" ht="14.25">
      <c r="A8" s="56"/>
      <c r="B8" s="43"/>
      <c r="C8" s="56" t="s">
        <v>31</v>
      </c>
    </row>
    <row r="9" spans="1:3" ht="14.25">
      <c r="A9" s="56"/>
      <c r="B9" s="43"/>
      <c r="C9" s="56" t="s">
        <v>30</v>
      </c>
    </row>
    <row r="10" spans="1:5" ht="14.25">
      <c r="A10" s="56"/>
      <c r="B10" s="43"/>
      <c r="C10" s="43"/>
      <c r="D10" s="43"/>
      <c r="E10" s="43"/>
    </row>
    <row r="11" spans="1:3" ht="14.25">
      <c r="A11" s="43"/>
      <c r="B11" s="473"/>
      <c r="C11" s="474"/>
    </row>
    <row r="12" spans="1:7" ht="15" customHeight="1">
      <c r="A12" s="475"/>
      <c r="B12" s="698" t="s">
        <v>232</v>
      </c>
      <c r="C12" s="699"/>
      <c r="D12" s="698" t="s">
        <v>62</v>
      </c>
      <c r="E12" s="699"/>
      <c r="F12" s="698" t="s">
        <v>91</v>
      </c>
      <c r="G12" s="699"/>
    </row>
    <row r="13" spans="1:7" ht="15" customHeight="1">
      <c r="A13" s="476"/>
      <c r="B13" s="700"/>
      <c r="C13" s="701"/>
      <c r="D13" s="700"/>
      <c r="E13" s="701"/>
      <c r="F13" s="700"/>
      <c r="G13" s="701"/>
    </row>
    <row r="14" spans="1:7" ht="15" thickBot="1">
      <c r="A14" s="477" t="s">
        <v>28</v>
      </c>
      <c r="B14" s="478" t="s">
        <v>71</v>
      </c>
      <c r="C14" s="479" t="s">
        <v>27</v>
      </c>
      <c r="D14" s="478" t="s">
        <v>71</v>
      </c>
      <c r="E14" s="479" t="s">
        <v>27</v>
      </c>
      <c r="F14" s="478" t="s">
        <v>71</v>
      </c>
      <c r="G14" s="479" t="s">
        <v>27</v>
      </c>
    </row>
    <row r="15" spans="1:7" ht="14.25">
      <c r="A15" s="480"/>
      <c r="B15" s="481"/>
      <c r="C15" s="482"/>
      <c r="D15" s="481"/>
      <c r="E15" s="482"/>
      <c r="F15" s="481"/>
      <c r="G15" s="482"/>
    </row>
    <row r="16" spans="1:7" ht="14.25">
      <c r="A16" s="483" t="s">
        <v>187</v>
      </c>
      <c r="B16" s="484">
        <v>23</v>
      </c>
      <c r="C16" s="485">
        <v>2489</v>
      </c>
      <c r="D16" s="484">
        <v>124</v>
      </c>
      <c r="E16" s="485">
        <v>13417</v>
      </c>
      <c r="F16" s="484">
        <f aca="true" t="shared" si="0" ref="F16:G18">+B16++D16</f>
        <v>147</v>
      </c>
      <c r="G16" s="485">
        <f t="shared" si="0"/>
        <v>15906</v>
      </c>
    </row>
    <row r="17" spans="1:8" ht="14.25">
      <c r="A17" s="610" t="s">
        <v>281</v>
      </c>
      <c r="B17" s="612">
        <v>2</v>
      </c>
      <c r="C17" s="633">
        <v>94</v>
      </c>
      <c r="D17" s="612">
        <v>8</v>
      </c>
      <c r="E17" s="634">
        <v>375</v>
      </c>
      <c r="F17" s="613">
        <f t="shared" si="0"/>
        <v>10</v>
      </c>
      <c r="G17" s="634">
        <f t="shared" si="0"/>
        <v>469</v>
      </c>
      <c r="H17" s="611"/>
    </row>
    <row r="18" spans="1:7" ht="14.25">
      <c r="A18" s="486" t="s">
        <v>188</v>
      </c>
      <c r="B18" s="487">
        <v>4</v>
      </c>
      <c r="C18" s="488">
        <v>153</v>
      </c>
      <c r="D18" s="487">
        <v>31</v>
      </c>
      <c r="E18" s="488">
        <v>1187</v>
      </c>
      <c r="F18" s="484">
        <f t="shared" si="0"/>
        <v>35</v>
      </c>
      <c r="G18" s="488">
        <f t="shared" si="0"/>
        <v>1340</v>
      </c>
    </row>
    <row r="19" spans="1:7" ht="14.25">
      <c r="A19" s="489"/>
      <c r="B19" s="475"/>
      <c r="C19" s="490"/>
      <c r="D19" s="475"/>
      <c r="E19" s="490"/>
      <c r="F19" s="475"/>
      <c r="G19" s="490"/>
    </row>
    <row r="20" spans="1:7" ht="14.25">
      <c r="A20" s="483" t="s">
        <v>99</v>
      </c>
      <c r="B20" s="491">
        <f>SUM(B16:B18)</f>
        <v>29</v>
      </c>
      <c r="C20" s="492">
        <f>SUM(C16:C18)</f>
        <v>2736</v>
      </c>
      <c r="D20" s="491">
        <f>SUM(D16:D18)</f>
        <v>163</v>
      </c>
      <c r="E20" s="492">
        <f>SUM(E16:E18)</f>
        <v>14979</v>
      </c>
      <c r="F20" s="491">
        <f>SUM(F16:F18)</f>
        <v>192</v>
      </c>
      <c r="G20" s="492">
        <f>+C20++E20</f>
        <v>17715</v>
      </c>
    </row>
    <row r="21" spans="1:7" ht="14.25">
      <c r="A21" s="493" t="s">
        <v>100</v>
      </c>
      <c r="B21" s="494">
        <v>-14</v>
      </c>
      <c r="C21" s="495">
        <v>-1368</v>
      </c>
      <c r="D21" s="615">
        <v>-81</v>
      </c>
      <c r="E21" s="495">
        <v>-7489</v>
      </c>
      <c r="F21" s="494">
        <f>+B21++D21</f>
        <v>-95</v>
      </c>
      <c r="G21" s="631">
        <f>+C21++E21</f>
        <v>-8857</v>
      </c>
    </row>
    <row r="22" spans="1:8" ht="14.25">
      <c r="A22" s="486" t="s">
        <v>101</v>
      </c>
      <c r="B22" s="487">
        <v>0</v>
      </c>
      <c r="C22" s="630">
        <v>4</v>
      </c>
      <c r="D22" s="487">
        <v>0</v>
      </c>
      <c r="E22" s="630">
        <v>29</v>
      </c>
      <c r="F22" s="487">
        <v>0</v>
      </c>
      <c r="G22" s="630">
        <v>0</v>
      </c>
      <c r="H22" s="611"/>
    </row>
    <row r="23" spans="1:7" ht="14.25">
      <c r="A23" s="489"/>
      <c r="B23" s="475"/>
      <c r="C23" s="490"/>
      <c r="D23" s="475"/>
      <c r="E23" s="490"/>
      <c r="F23" s="475"/>
      <c r="G23" s="490"/>
    </row>
    <row r="24" spans="1:8" ht="14.25">
      <c r="A24" s="496" t="s">
        <v>102</v>
      </c>
      <c r="B24" s="497">
        <f>SUM(B20:B22)</f>
        <v>15</v>
      </c>
      <c r="C24" s="498">
        <f>SUM(C20:C22)</f>
        <v>1372</v>
      </c>
      <c r="D24" s="497">
        <f>SUM(D20:D22)</f>
        <v>82</v>
      </c>
      <c r="E24" s="498">
        <f>SUM(E20:E22)</f>
        <v>7519</v>
      </c>
      <c r="F24" s="497">
        <f>+B24++D24</f>
        <v>97</v>
      </c>
      <c r="G24" s="632">
        <f>+C24++E24</f>
        <v>8891</v>
      </c>
      <c r="H24" s="611"/>
    </row>
    <row r="25" spans="1:7" ht="14.25">
      <c r="A25" s="489"/>
      <c r="B25" s="476"/>
      <c r="C25" s="499"/>
      <c r="D25" s="476"/>
      <c r="E25" s="499"/>
      <c r="F25" s="476"/>
      <c r="G25" s="499"/>
    </row>
    <row r="26" spans="1:7" ht="14.25">
      <c r="A26" s="483" t="s">
        <v>189</v>
      </c>
      <c r="B26" s="491" t="s">
        <v>72</v>
      </c>
      <c r="C26" s="492">
        <v>404</v>
      </c>
      <c r="D26" s="491" t="s">
        <v>72</v>
      </c>
      <c r="E26" s="492">
        <v>2212</v>
      </c>
      <c r="F26" s="491" t="s">
        <v>72</v>
      </c>
      <c r="G26" s="492">
        <f aca="true" t="shared" si="1" ref="G26:G34">+C26++E26</f>
        <v>2616</v>
      </c>
    </row>
    <row r="27" spans="1:7" ht="14.25">
      <c r="A27" s="483" t="s">
        <v>194</v>
      </c>
      <c r="B27" s="491" t="s">
        <v>72</v>
      </c>
      <c r="C27" s="492">
        <v>67</v>
      </c>
      <c r="D27" s="491" t="s">
        <v>72</v>
      </c>
      <c r="E27" s="492">
        <v>357</v>
      </c>
      <c r="F27" s="491" t="s">
        <v>72</v>
      </c>
      <c r="G27" s="492">
        <f t="shared" si="1"/>
        <v>424</v>
      </c>
    </row>
    <row r="28" spans="1:7" ht="14.25">
      <c r="A28" s="483" t="s">
        <v>190</v>
      </c>
      <c r="B28" s="491" t="s">
        <v>72</v>
      </c>
      <c r="C28" s="492">
        <v>11</v>
      </c>
      <c r="D28" s="491" t="s">
        <v>72</v>
      </c>
      <c r="E28" s="492">
        <v>62</v>
      </c>
      <c r="F28" s="491" t="s">
        <v>72</v>
      </c>
      <c r="G28" s="492">
        <f t="shared" si="1"/>
        <v>73</v>
      </c>
    </row>
    <row r="29" spans="1:7" ht="14.25">
      <c r="A29" s="483" t="s">
        <v>195</v>
      </c>
      <c r="B29" s="491" t="s">
        <v>72</v>
      </c>
      <c r="C29" s="492">
        <v>29</v>
      </c>
      <c r="D29" s="491" t="s">
        <v>72</v>
      </c>
      <c r="E29" s="492">
        <v>164</v>
      </c>
      <c r="F29" s="491" t="s">
        <v>72</v>
      </c>
      <c r="G29" s="492">
        <f t="shared" si="1"/>
        <v>193</v>
      </c>
    </row>
    <row r="30" spans="1:7" ht="14.25">
      <c r="A30" s="483" t="s">
        <v>191</v>
      </c>
      <c r="B30" s="491" t="s">
        <v>72</v>
      </c>
      <c r="C30" s="492">
        <v>25</v>
      </c>
      <c r="D30" s="491" t="s">
        <v>72</v>
      </c>
      <c r="E30" s="492">
        <v>142</v>
      </c>
      <c r="F30" s="491" t="s">
        <v>72</v>
      </c>
      <c r="G30" s="492">
        <f t="shared" si="1"/>
        <v>167</v>
      </c>
    </row>
    <row r="31" spans="1:7" ht="14.25">
      <c r="A31" s="483" t="s">
        <v>196</v>
      </c>
      <c r="B31" s="491" t="s">
        <v>72</v>
      </c>
      <c r="C31" s="492">
        <v>1054</v>
      </c>
      <c r="D31" s="491" t="s">
        <v>72</v>
      </c>
      <c r="E31" s="492">
        <v>1974</v>
      </c>
      <c r="F31" s="491" t="s">
        <v>72</v>
      </c>
      <c r="G31" s="492">
        <f t="shared" si="1"/>
        <v>3028</v>
      </c>
    </row>
    <row r="32" spans="1:7" ht="14.25">
      <c r="A32" s="483" t="s">
        <v>193</v>
      </c>
      <c r="B32" s="491" t="s">
        <v>72</v>
      </c>
      <c r="C32" s="492">
        <v>158</v>
      </c>
      <c r="D32" s="491" t="s">
        <v>72</v>
      </c>
      <c r="E32" s="492">
        <v>874</v>
      </c>
      <c r="F32" s="491" t="s">
        <v>72</v>
      </c>
      <c r="G32" s="492">
        <f t="shared" si="1"/>
        <v>1032</v>
      </c>
    </row>
    <row r="33" spans="1:7" ht="14.25">
      <c r="A33" s="483" t="s">
        <v>197</v>
      </c>
      <c r="B33" s="491" t="s">
        <v>72</v>
      </c>
      <c r="C33" s="492">
        <v>17</v>
      </c>
      <c r="D33" s="491" t="s">
        <v>72</v>
      </c>
      <c r="E33" s="492">
        <v>95</v>
      </c>
      <c r="F33" s="491" t="s">
        <v>72</v>
      </c>
      <c r="G33" s="492">
        <f t="shared" si="1"/>
        <v>112</v>
      </c>
    </row>
    <row r="34" spans="1:7" ht="14.25">
      <c r="A34" s="486" t="s">
        <v>192</v>
      </c>
      <c r="B34" s="476" t="s">
        <v>72</v>
      </c>
      <c r="C34" s="500">
        <v>126</v>
      </c>
      <c r="D34" s="476" t="s">
        <v>72</v>
      </c>
      <c r="E34" s="500">
        <v>725</v>
      </c>
      <c r="F34" s="476" t="s">
        <v>72</v>
      </c>
      <c r="G34" s="492">
        <f t="shared" si="1"/>
        <v>851</v>
      </c>
    </row>
    <row r="35" spans="1:7" ht="14.25">
      <c r="A35" s="489"/>
      <c r="B35" s="475"/>
      <c r="C35" s="490"/>
      <c r="D35" s="475"/>
      <c r="E35" s="490"/>
      <c r="F35" s="475"/>
      <c r="G35" s="490"/>
    </row>
    <row r="36" spans="1:7" ht="15" thickBot="1">
      <c r="A36" s="501" t="s">
        <v>233</v>
      </c>
      <c r="B36" s="502">
        <f aca="true" t="shared" si="2" ref="B36:G36">SUM(B24:B34)</f>
        <v>15</v>
      </c>
      <c r="C36" s="503">
        <f t="shared" si="2"/>
        <v>3263</v>
      </c>
      <c r="D36" s="502">
        <f t="shared" si="2"/>
        <v>82</v>
      </c>
      <c r="E36" s="503">
        <f t="shared" si="2"/>
        <v>14124</v>
      </c>
      <c r="F36" s="502">
        <f t="shared" si="2"/>
        <v>97</v>
      </c>
      <c r="G36" s="503">
        <f t="shared" si="2"/>
        <v>17387</v>
      </c>
    </row>
    <row r="37" spans="1:14" ht="14.25">
      <c r="A37" s="456"/>
      <c r="B37" s="456"/>
      <c r="C37" s="456"/>
      <c r="D37" s="457"/>
      <c r="E37" s="457"/>
      <c r="F37" s="457"/>
      <c r="G37" s="457"/>
      <c r="H37" s="457"/>
      <c r="I37" s="457"/>
      <c r="J37" s="457"/>
      <c r="K37" s="457"/>
      <c r="L37" s="457"/>
      <c r="M37" s="457"/>
      <c r="N37" s="457"/>
    </row>
    <row r="38" spans="1:14" ht="14.25">
      <c r="A38" s="456"/>
      <c r="B38" s="456"/>
      <c r="C38" s="456"/>
      <c r="D38" s="458"/>
      <c r="E38" s="458"/>
      <c r="F38" s="458"/>
      <c r="G38" s="458"/>
      <c r="H38" s="458"/>
      <c r="I38" s="458"/>
      <c r="J38" s="458"/>
      <c r="K38" s="458"/>
      <c r="L38" s="458"/>
      <c r="M38" s="458"/>
      <c r="N38" s="458"/>
    </row>
    <row r="39" spans="1:14" ht="15">
      <c r="A39" s="459"/>
      <c r="B39" s="459"/>
      <c r="C39" s="459"/>
      <c r="D39" s="458"/>
      <c r="E39" s="458"/>
      <c r="F39" s="458"/>
      <c r="G39" s="458"/>
      <c r="H39" s="458"/>
      <c r="I39" s="458"/>
      <c r="J39" s="458"/>
      <c r="K39" s="458"/>
      <c r="L39" s="458"/>
      <c r="M39" s="458"/>
      <c r="N39" s="458"/>
    </row>
  </sheetData>
  <mergeCells count="3">
    <mergeCell ref="F12:G13"/>
    <mergeCell ref="B12:C13"/>
    <mergeCell ref="D12:E13"/>
  </mergeCells>
  <printOptions horizontalCentered="1"/>
  <pageMargins left="0.75" right="0.75" top="0.5" bottom="0.5" header="0.5" footer="0.5"/>
  <pageSetup fitToHeight="0" horizontalDpi="600" verticalDpi="600" orientation="landscape" scale="85" r:id="rId1"/>
  <headerFooter alignWithMargins="0">
    <oddHeader>&amp;L&amp;"Times New Roman,Bold"&amp;11     J: Financial Analysis of Program Changes</oddHeader>
    <oddFooter>&amp;C&amp;"Times New Roman,Regular"&amp;11Exhibit J - Financial Analysis of Program Changes&amp;12
</oddFooter>
  </headerFooter>
</worksheet>
</file>

<file path=xl/worksheets/sheet11.xml><?xml version="1.0" encoding="utf-8"?>
<worksheet xmlns="http://schemas.openxmlformats.org/spreadsheetml/2006/main" xmlns:r="http://schemas.openxmlformats.org/officeDocument/2006/relationships">
  <dimension ref="A1:N39"/>
  <sheetViews>
    <sheetView showGridLines="0" showOutlineSymbols="0" zoomScale="70" zoomScaleNormal="70" workbookViewId="0" topLeftCell="B1">
      <pane xSplit="2" ySplit="10" topLeftCell="D11" activePane="bottomRight" state="frozen"/>
      <selection pane="topLeft" activeCell="B1" sqref="B1"/>
      <selection pane="topRight" activeCell="D1" sqref="D1"/>
      <selection pane="bottomLeft" activeCell="B12" sqref="B12"/>
      <selection pane="bottomRight" activeCell="K41" sqref="K41"/>
    </sheetView>
  </sheetViews>
  <sheetFormatPr defaultColWidth="8.88671875" defaultRowHeight="15"/>
  <cols>
    <col min="1" max="1" width="3.88671875" style="10" hidden="1" customWidth="1"/>
    <col min="2" max="2" width="56.99609375" style="10" customWidth="1"/>
    <col min="3" max="3" width="1.66796875" style="10" customWidth="1"/>
    <col min="4" max="4" width="8.3359375" style="10" customWidth="1"/>
    <col min="5" max="5" width="9.77734375" style="10" customWidth="1"/>
    <col min="6" max="6" width="3.77734375" style="10" customWidth="1"/>
    <col min="7" max="7" width="8.77734375" style="10" customWidth="1"/>
    <col min="8" max="8" width="12.77734375" style="10" customWidth="1"/>
    <col min="9" max="9" width="3.77734375" style="10" customWidth="1"/>
    <col min="10" max="10" width="9.21484375" style="10" customWidth="1"/>
    <col min="11" max="11" width="9.77734375" style="10" customWidth="1"/>
    <col min="12" max="12" width="3.77734375" style="10" customWidth="1"/>
    <col min="13" max="13" width="7.77734375" style="10" customWidth="1"/>
    <col min="14" max="14" width="9.77734375" style="10" customWidth="1"/>
    <col min="15" max="16384" width="9.6640625" style="10" customWidth="1"/>
  </cols>
  <sheetData>
    <row r="1" spans="1:14" ht="20.25">
      <c r="A1" s="44" t="s">
        <v>216</v>
      </c>
      <c r="B1" s="150" t="s">
        <v>301</v>
      </c>
      <c r="C1" s="28"/>
      <c r="D1" s="28"/>
      <c r="E1" s="28"/>
      <c r="F1" s="28"/>
      <c r="G1" s="28"/>
      <c r="H1" s="28"/>
      <c r="I1" s="28"/>
      <c r="J1" s="28"/>
      <c r="K1" s="28"/>
      <c r="L1" s="28"/>
      <c r="M1" s="28"/>
      <c r="N1" s="28"/>
    </row>
    <row r="2" spans="1:14" ht="20.25">
      <c r="A2" s="44"/>
      <c r="B2" s="147"/>
      <c r="C2" s="28"/>
      <c r="D2" s="28"/>
      <c r="E2" s="28"/>
      <c r="F2" s="28"/>
      <c r="G2" s="28"/>
      <c r="H2" s="28"/>
      <c r="I2" s="28"/>
      <c r="J2" s="28"/>
      <c r="K2" s="28"/>
      <c r="L2" s="28"/>
      <c r="M2" s="28"/>
      <c r="N2" s="28"/>
    </row>
    <row r="3" spans="1:14" ht="20.25">
      <c r="A3" s="44"/>
      <c r="B3" s="28"/>
      <c r="C3" s="28"/>
      <c r="D3" s="28"/>
      <c r="E3" s="28"/>
      <c r="F3" s="28"/>
      <c r="G3" s="28"/>
      <c r="H3" s="28"/>
      <c r="I3" s="28"/>
      <c r="J3" s="28"/>
      <c r="K3" s="28"/>
      <c r="L3" s="28"/>
      <c r="M3" s="28"/>
      <c r="N3" s="28"/>
    </row>
    <row r="4" spans="1:14" ht="20.25">
      <c r="A4" s="44"/>
      <c r="B4" s="148" t="s">
        <v>86</v>
      </c>
      <c r="C4" s="34"/>
      <c r="D4" s="34"/>
      <c r="E4" s="34"/>
      <c r="F4" s="34"/>
      <c r="G4" s="34"/>
      <c r="H4" s="34"/>
      <c r="I4" s="34"/>
      <c r="J4" s="34"/>
      <c r="K4" s="34"/>
      <c r="L4" s="34"/>
      <c r="M4" s="34"/>
      <c r="N4" s="34"/>
    </row>
    <row r="5" spans="1:14" ht="18.75">
      <c r="A5" s="11" t="s">
        <v>86</v>
      </c>
      <c r="B5" s="149" t="str">
        <f>+'(B) Sum of Req '!A4</f>
        <v>Civil Division</v>
      </c>
      <c r="C5" s="34"/>
      <c r="D5" s="34"/>
      <c r="E5" s="34"/>
      <c r="F5" s="35"/>
      <c r="G5" s="34"/>
      <c r="H5" s="34"/>
      <c r="I5" s="34"/>
      <c r="J5" s="34"/>
      <c r="K5" s="34"/>
      <c r="L5" s="34"/>
      <c r="M5" s="34"/>
      <c r="N5" s="34"/>
    </row>
    <row r="6" spans="1:14" ht="18.75">
      <c r="A6" s="13" t="str">
        <f>+'(B) Sum of Req '!A4</f>
        <v>Civil Division</v>
      </c>
      <c r="B6" s="149" t="str">
        <f>+'(B) Sum of Req '!A5</f>
        <v>Salaries and Expenses</v>
      </c>
      <c r="C6" s="34"/>
      <c r="D6" s="34"/>
      <c r="E6" s="34"/>
      <c r="F6" s="35"/>
      <c r="G6" s="34"/>
      <c r="H6" s="34"/>
      <c r="I6" s="34"/>
      <c r="J6" s="34"/>
      <c r="K6" s="34"/>
      <c r="L6" s="34"/>
      <c r="M6" s="34"/>
      <c r="N6" s="34"/>
    </row>
    <row r="7" spans="1:14" ht="15.75">
      <c r="A7" s="14"/>
      <c r="B7" s="34"/>
      <c r="C7" s="34"/>
      <c r="D7" s="34"/>
      <c r="E7" s="34"/>
      <c r="F7" s="35"/>
      <c r="G7" s="34"/>
      <c r="H7" s="34"/>
      <c r="I7" s="34"/>
      <c r="J7" s="34"/>
      <c r="K7" s="34"/>
      <c r="L7" s="34"/>
      <c r="M7" s="34"/>
      <c r="N7" s="34"/>
    </row>
    <row r="8" spans="1:14" ht="16.5" thickBot="1">
      <c r="A8" s="28"/>
      <c r="B8" s="28" t="s">
        <v>72</v>
      </c>
      <c r="C8" s="28"/>
      <c r="D8" s="28"/>
      <c r="E8" s="28"/>
      <c r="F8" s="28"/>
      <c r="G8" s="28"/>
      <c r="H8" s="28"/>
      <c r="I8" s="28"/>
      <c r="J8" s="28"/>
      <c r="K8" s="28"/>
      <c r="L8" s="28"/>
      <c r="M8" s="28"/>
      <c r="N8" s="28"/>
    </row>
    <row r="9" spans="1:14" ht="35.25" customHeight="1">
      <c r="A9" s="138"/>
      <c r="B9" s="192"/>
      <c r="C9" s="193"/>
      <c r="D9" s="460" t="s">
        <v>324</v>
      </c>
      <c r="E9" s="461"/>
      <c r="F9" s="462"/>
      <c r="G9" s="460" t="s">
        <v>306</v>
      </c>
      <c r="H9" s="461"/>
      <c r="I9" s="462"/>
      <c r="J9" s="463" t="s">
        <v>252</v>
      </c>
      <c r="K9" s="464"/>
      <c r="L9" s="465"/>
      <c r="M9" s="466" t="s">
        <v>147</v>
      </c>
      <c r="N9" s="465"/>
    </row>
    <row r="10" spans="1:14" ht="16.5" thickBot="1">
      <c r="A10" s="139"/>
      <c r="B10" s="139" t="s">
        <v>160</v>
      </c>
      <c r="C10" s="140"/>
      <c r="D10" s="142" t="s">
        <v>71</v>
      </c>
      <c r="E10" s="141" t="s">
        <v>73</v>
      </c>
      <c r="F10" s="140"/>
      <c r="G10" s="142" t="s">
        <v>71</v>
      </c>
      <c r="H10" s="141" t="s">
        <v>73</v>
      </c>
      <c r="I10" s="140"/>
      <c r="J10" s="142" t="s">
        <v>71</v>
      </c>
      <c r="K10" s="141" t="s">
        <v>73</v>
      </c>
      <c r="L10" s="140"/>
      <c r="M10" s="142" t="s">
        <v>71</v>
      </c>
      <c r="N10" s="143" t="s">
        <v>73</v>
      </c>
    </row>
    <row r="11" spans="1:14" ht="15.75">
      <c r="A11" s="136"/>
      <c r="B11" s="136"/>
      <c r="C11" s="85"/>
      <c r="D11" s="136"/>
      <c r="E11" s="85"/>
      <c r="F11" s="85"/>
      <c r="G11" s="136"/>
      <c r="H11" s="85"/>
      <c r="I11" s="85"/>
      <c r="J11" s="136"/>
      <c r="K11" s="85"/>
      <c r="L11" s="85"/>
      <c r="M11" s="136"/>
      <c r="N11" s="86"/>
    </row>
    <row r="12" spans="1:14" ht="15.75" hidden="1">
      <c r="A12" s="136"/>
      <c r="B12" s="145" t="s">
        <v>161</v>
      </c>
      <c r="C12" s="85" t="s">
        <v>72</v>
      </c>
      <c r="D12" s="136"/>
      <c r="E12" s="85"/>
      <c r="F12" s="85"/>
      <c r="G12" s="136"/>
      <c r="H12" s="85"/>
      <c r="I12" s="85"/>
      <c r="J12" s="136"/>
      <c r="K12" s="85"/>
      <c r="L12" s="85"/>
      <c r="M12" s="136">
        <f aca="true" t="shared" si="0" ref="M12:M32">J12-G12</f>
        <v>0</v>
      </c>
      <c r="N12" s="86"/>
    </row>
    <row r="13" spans="1:14" ht="15.75" hidden="1">
      <c r="A13" s="136"/>
      <c r="B13" s="145" t="s">
        <v>162</v>
      </c>
      <c r="C13" s="85" t="s">
        <v>72</v>
      </c>
      <c r="D13" s="136"/>
      <c r="E13" s="85"/>
      <c r="F13" s="85"/>
      <c r="G13" s="136"/>
      <c r="H13" s="85"/>
      <c r="I13" s="85"/>
      <c r="J13" s="136"/>
      <c r="K13" s="85"/>
      <c r="L13" s="85"/>
      <c r="M13" s="136">
        <f t="shared" si="0"/>
        <v>0</v>
      </c>
      <c r="N13" s="86"/>
    </row>
    <row r="14" spans="1:14" ht="15.75" hidden="1">
      <c r="A14" s="136"/>
      <c r="B14" s="145" t="s">
        <v>163</v>
      </c>
      <c r="C14" s="85" t="s">
        <v>72</v>
      </c>
      <c r="D14" s="136"/>
      <c r="E14" s="85"/>
      <c r="F14" s="85"/>
      <c r="G14" s="136"/>
      <c r="H14" s="85"/>
      <c r="I14" s="85"/>
      <c r="J14" s="136"/>
      <c r="K14" s="85"/>
      <c r="L14" s="85"/>
      <c r="M14" s="136">
        <f t="shared" si="0"/>
        <v>0</v>
      </c>
      <c r="N14" s="86"/>
    </row>
    <row r="15" spans="1:14" ht="15.75" hidden="1">
      <c r="A15" s="136"/>
      <c r="B15" s="145" t="s">
        <v>198</v>
      </c>
      <c r="C15" s="85" t="s">
        <v>72</v>
      </c>
      <c r="D15" s="136"/>
      <c r="E15" s="85"/>
      <c r="F15" s="85"/>
      <c r="G15" s="136"/>
      <c r="H15" s="85"/>
      <c r="I15" s="85"/>
      <c r="J15" s="136"/>
      <c r="K15" s="85"/>
      <c r="L15" s="85"/>
      <c r="M15" s="136">
        <f t="shared" si="0"/>
        <v>0</v>
      </c>
      <c r="N15" s="86"/>
    </row>
    <row r="16" spans="1:14" ht="15.75">
      <c r="A16" s="136"/>
      <c r="B16" s="183" t="s">
        <v>250</v>
      </c>
      <c r="C16" s="152"/>
      <c r="D16" s="153">
        <v>1</v>
      </c>
      <c r="E16" s="152"/>
      <c r="F16" s="152"/>
      <c r="G16" s="153">
        <v>1</v>
      </c>
      <c r="H16" s="152"/>
      <c r="I16" s="152"/>
      <c r="J16" s="153">
        <v>1</v>
      </c>
      <c r="K16" s="152"/>
      <c r="L16" s="152"/>
      <c r="M16" s="153">
        <f t="shared" si="0"/>
        <v>0</v>
      </c>
      <c r="N16" s="154"/>
    </row>
    <row r="17" spans="1:14" ht="15.75">
      <c r="A17" s="136"/>
      <c r="B17" s="183" t="s">
        <v>234</v>
      </c>
      <c r="C17" s="152"/>
      <c r="D17" s="153">
        <v>34</v>
      </c>
      <c r="E17" s="152"/>
      <c r="F17" s="152"/>
      <c r="G17" s="153">
        <v>34</v>
      </c>
      <c r="H17" s="152"/>
      <c r="I17" s="152"/>
      <c r="J17" s="153">
        <v>34</v>
      </c>
      <c r="K17" s="152"/>
      <c r="L17" s="152"/>
      <c r="M17" s="153">
        <f t="shared" si="0"/>
        <v>0</v>
      </c>
      <c r="N17" s="154"/>
    </row>
    <row r="18" spans="1:14" ht="15.75">
      <c r="A18" s="136"/>
      <c r="B18" s="151" t="s">
        <v>235</v>
      </c>
      <c r="C18" s="152" t="s">
        <v>72</v>
      </c>
      <c r="D18" s="153">
        <v>613</v>
      </c>
      <c r="E18" s="152"/>
      <c r="F18" s="152"/>
      <c r="G18" s="153">
        <v>613</v>
      </c>
      <c r="H18" s="152"/>
      <c r="I18" s="152"/>
      <c r="J18" s="153">
        <v>596</v>
      </c>
      <c r="K18" s="152"/>
      <c r="L18" s="152"/>
      <c r="M18" s="153">
        <f t="shared" si="0"/>
        <v>-17</v>
      </c>
      <c r="N18" s="154"/>
    </row>
    <row r="19" spans="1:14" ht="15.75">
      <c r="A19" s="136"/>
      <c r="B19" s="151" t="s">
        <v>236</v>
      </c>
      <c r="C19" s="152" t="s">
        <v>72</v>
      </c>
      <c r="D19" s="153">
        <v>74</v>
      </c>
      <c r="E19" s="152"/>
      <c r="F19" s="152"/>
      <c r="G19" s="153">
        <v>154</v>
      </c>
      <c r="H19" s="152"/>
      <c r="I19" s="152"/>
      <c r="J19" s="153">
        <v>299</v>
      </c>
      <c r="K19" s="152"/>
      <c r="L19" s="152"/>
      <c r="M19" s="153">
        <f t="shared" si="0"/>
        <v>145</v>
      </c>
      <c r="N19" s="154"/>
    </row>
    <row r="20" spans="1:14" ht="15.75">
      <c r="A20" s="136"/>
      <c r="B20" s="151" t="s">
        <v>237</v>
      </c>
      <c r="C20" s="152" t="s">
        <v>72</v>
      </c>
      <c r="D20" s="153">
        <v>64</v>
      </c>
      <c r="E20" s="152"/>
      <c r="F20" s="152"/>
      <c r="G20" s="153">
        <v>64</v>
      </c>
      <c r="H20" s="152"/>
      <c r="I20" s="152"/>
      <c r="J20" s="153">
        <v>62</v>
      </c>
      <c r="K20" s="152"/>
      <c r="L20" s="152"/>
      <c r="M20" s="153">
        <f t="shared" si="0"/>
        <v>-2</v>
      </c>
      <c r="N20" s="154"/>
    </row>
    <row r="21" spans="1:14" ht="15.75">
      <c r="A21" s="136"/>
      <c r="B21" s="151" t="s">
        <v>238</v>
      </c>
      <c r="C21" s="152" t="s">
        <v>72</v>
      </c>
      <c r="D21" s="153">
        <v>39</v>
      </c>
      <c r="E21" s="152"/>
      <c r="F21" s="152"/>
      <c r="G21" s="153">
        <v>39</v>
      </c>
      <c r="H21" s="152"/>
      <c r="I21" s="152"/>
      <c r="J21" s="153">
        <v>38</v>
      </c>
      <c r="K21" s="152"/>
      <c r="L21" s="152"/>
      <c r="M21" s="153">
        <f t="shared" si="0"/>
        <v>-1</v>
      </c>
      <c r="N21" s="154"/>
    </row>
    <row r="22" spans="1:14" ht="15.75">
      <c r="A22" s="136"/>
      <c r="B22" s="151" t="s">
        <v>239</v>
      </c>
      <c r="C22" s="152" t="s">
        <v>72</v>
      </c>
      <c r="D22" s="153">
        <v>63</v>
      </c>
      <c r="E22" s="152"/>
      <c r="F22" s="152"/>
      <c r="G22" s="153">
        <v>63</v>
      </c>
      <c r="H22" s="152"/>
      <c r="I22" s="152"/>
      <c r="J22" s="153">
        <v>60</v>
      </c>
      <c r="K22" s="152"/>
      <c r="L22" s="152"/>
      <c r="M22" s="153">
        <f t="shared" si="0"/>
        <v>-3</v>
      </c>
      <c r="N22" s="154"/>
    </row>
    <row r="23" spans="1:14" ht="15.75">
      <c r="A23" s="136"/>
      <c r="B23" s="151" t="s">
        <v>240</v>
      </c>
      <c r="C23" s="152" t="s">
        <v>72</v>
      </c>
      <c r="D23" s="153">
        <v>7</v>
      </c>
      <c r="E23" s="152"/>
      <c r="F23" s="152"/>
      <c r="G23" s="153">
        <v>7</v>
      </c>
      <c r="H23" s="152"/>
      <c r="I23" s="152"/>
      <c r="J23" s="153">
        <v>7</v>
      </c>
      <c r="K23" s="152"/>
      <c r="L23" s="152"/>
      <c r="M23" s="153">
        <f t="shared" si="0"/>
        <v>0</v>
      </c>
      <c r="N23" s="154"/>
    </row>
    <row r="24" spans="1:14" ht="15.75">
      <c r="A24" s="136"/>
      <c r="B24" s="151" t="s">
        <v>241</v>
      </c>
      <c r="C24" s="152" t="s">
        <v>72</v>
      </c>
      <c r="D24" s="153">
        <v>67</v>
      </c>
      <c r="E24" s="152"/>
      <c r="F24" s="152"/>
      <c r="G24" s="153">
        <v>67</v>
      </c>
      <c r="H24" s="152"/>
      <c r="I24" s="152"/>
      <c r="J24" s="153">
        <v>74</v>
      </c>
      <c r="K24" s="152"/>
      <c r="L24" s="152"/>
      <c r="M24" s="153">
        <f t="shared" si="0"/>
        <v>7</v>
      </c>
      <c r="N24" s="154"/>
    </row>
    <row r="25" spans="1:14" ht="15.75">
      <c r="A25" s="136"/>
      <c r="B25" s="151" t="s">
        <v>242</v>
      </c>
      <c r="C25" s="152" t="s">
        <v>72</v>
      </c>
      <c r="D25" s="153">
        <v>30</v>
      </c>
      <c r="E25" s="152"/>
      <c r="F25" s="152"/>
      <c r="G25" s="153">
        <v>30</v>
      </c>
      <c r="H25" s="152"/>
      <c r="I25" s="152"/>
      <c r="J25" s="153">
        <v>30</v>
      </c>
      <c r="K25" s="152"/>
      <c r="L25" s="152"/>
      <c r="M25" s="153">
        <f t="shared" si="0"/>
        <v>0</v>
      </c>
      <c r="N25" s="154"/>
    </row>
    <row r="26" spans="1:14" ht="15.75">
      <c r="A26" s="136"/>
      <c r="B26" s="151" t="s">
        <v>243</v>
      </c>
      <c r="C26" s="152" t="s">
        <v>72</v>
      </c>
      <c r="D26" s="153">
        <v>89</v>
      </c>
      <c r="E26" s="152"/>
      <c r="F26" s="152"/>
      <c r="G26" s="153">
        <v>117</v>
      </c>
      <c r="H26" s="152"/>
      <c r="I26" s="152"/>
      <c r="J26" s="153">
        <v>148</v>
      </c>
      <c r="K26" s="152"/>
      <c r="L26" s="152"/>
      <c r="M26" s="153">
        <f t="shared" si="0"/>
        <v>31</v>
      </c>
      <c r="N26" s="154"/>
    </row>
    <row r="27" spans="1:14" ht="15.75">
      <c r="A27" s="136"/>
      <c r="B27" s="151" t="s">
        <v>244</v>
      </c>
      <c r="C27" s="152" t="s">
        <v>72</v>
      </c>
      <c r="D27" s="153">
        <v>9</v>
      </c>
      <c r="E27" s="152"/>
      <c r="F27" s="152"/>
      <c r="G27" s="153">
        <v>9</v>
      </c>
      <c r="H27" s="152"/>
      <c r="I27" s="152"/>
      <c r="J27" s="153">
        <v>9</v>
      </c>
      <c r="K27" s="152"/>
      <c r="L27" s="152"/>
      <c r="M27" s="153">
        <f t="shared" si="0"/>
        <v>0</v>
      </c>
      <c r="N27" s="154"/>
    </row>
    <row r="28" spans="1:14" ht="15.75">
      <c r="A28" s="136"/>
      <c r="B28" s="151" t="s">
        <v>245</v>
      </c>
      <c r="C28" s="152" t="s">
        <v>72</v>
      </c>
      <c r="D28" s="153">
        <v>8</v>
      </c>
      <c r="E28" s="152"/>
      <c r="F28" s="152"/>
      <c r="G28" s="153">
        <v>8</v>
      </c>
      <c r="H28" s="152"/>
      <c r="I28" s="152"/>
      <c r="J28" s="153">
        <v>8</v>
      </c>
      <c r="K28" s="152"/>
      <c r="L28" s="152"/>
      <c r="M28" s="153">
        <f t="shared" si="0"/>
        <v>0</v>
      </c>
      <c r="N28" s="154"/>
    </row>
    <row r="29" spans="1:14" ht="15.75">
      <c r="A29" s="136"/>
      <c r="B29" s="151" t="s">
        <v>246</v>
      </c>
      <c r="C29" s="152" t="s">
        <v>72</v>
      </c>
      <c r="D29" s="153">
        <v>1</v>
      </c>
      <c r="E29" s="152"/>
      <c r="F29" s="152"/>
      <c r="G29" s="153">
        <v>1</v>
      </c>
      <c r="H29" s="152"/>
      <c r="I29" s="152"/>
      <c r="J29" s="153">
        <v>1</v>
      </c>
      <c r="K29" s="152"/>
      <c r="L29" s="152"/>
      <c r="M29" s="153">
        <f t="shared" si="0"/>
        <v>0</v>
      </c>
      <c r="N29" s="154"/>
    </row>
    <row r="30" spans="1:14" ht="15.75">
      <c r="A30" s="136"/>
      <c r="B30" s="151" t="s">
        <v>247</v>
      </c>
      <c r="C30" s="154" t="s">
        <v>72</v>
      </c>
      <c r="D30" s="152">
        <v>1</v>
      </c>
      <c r="E30" s="152"/>
      <c r="F30" s="152"/>
      <c r="G30" s="153">
        <v>1</v>
      </c>
      <c r="H30" s="152"/>
      <c r="I30" s="152"/>
      <c r="J30" s="153">
        <v>1</v>
      </c>
      <c r="K30" s="152"/>
      <c r="L30" s="152"/>
      <c r="M30" s="153">
        <f t="shared" si="0"/>
        <v>0</v>
      </c>
      <c r="N30" s="154"/>
    </row>
    <row r="31" spans="1:14" ht="15.75">
      <c r="A31" s="136"/>
      <c r="B31" s="151" t="s">
        <v>248</v>
      </c>
      <c r="C31" s="152"/>
      <c r="D31" s="153">
        <v>0</v>
      </c>
      <c r="E31" s="152"/>
      <c r="F31" s="152"/>
      <c r="G31" s="153">
        <v>0</v>
      </c>
      <c r="H31" s="152"/>
      <c r="I31" s="152"/>
      <c r="J31" s="153">
        <v>0</v>
      </c>
      <c r="K31" s="152"/>
      <c r="L31" s="152"/>
      <c r="M31" s="153">
        <f t="shared" si="0"/>
        <v>0</v>
      </c>
      <c r="N31" s="154"/>
    </row>
    <row r="32" spans="1:14" ht="15.75">
      <c r="A32" s="136"/>
      <c r="B32" s="146" t="s">
        <v>249</v>
      </c>
      <c r="C32" s="87"/>
      <c r="D32" s="137">
        <v>0</v>
      </c>
      <c r="E32" s="87"/>
      <c r="F32" s="87"/>
      <c r="G32" s="137">
        <v>0</v>
      </c>
      <c r="H32" s="87"/>
      <c r="I32" s="87"/>
      <c r="J32" s="137">
        <v>0</v>
      </c>
      <c r="K32" s="87"/>
      <c r="L32" s="87"/>
      <c r="M32" s="137">
        <f t="shared" si="0"/>
        <v>0</v>
      </c>
      <c r="N32" s="144"/>
    </row>
    <row r="33" spans="1:14" ht="15.75">
      <c r="A33" s="136"/>
      <c r="B33" s="170" t="s">
        <v>186</v>
      </c>
      <c r="C33" s="155" t="s">
        <v>72</v>
      </c>
      <c r="D33" s="171">
        <f>SUM(D12:D32)</f>
        <v>1100</v>
      </c>
      <c r="E33" s="155"/>
      <c r="F33" s="155"/>
      <c r="G33" s="171">
        <f>SUM(G12:G32)</f>
        <v>1208</v>
      </c>
      <c r="H33" s="155"/>
      <c r="I33" s="155"/>
      <c r="J33" s="171">
        <f>SUM(J12:J32)</f>
        <v>1368</v>
      </c>
      <c r="K33" s="155"/>
      <c r="L33" s="155"/>
      <c r="M33" s="171">
        <f>SUM(M12:M32)</f>
        <v>160</v>
      </c>
      <c r="N33" s="156"/>
    </row>
    <row r="34" spans="1:14" ht="15.75">
      <c r="A34" s="136"/>
      <c r="B34" s="145"/>
      <c r="C34" s="85"/>
      <c r="D34" s="136"/>
      <c r="E34" s="85"/>
      <c r="F34" s="85"/>
      <c r="G34" s="136"/>
      <c r="H34" s="85"/>
      <c r="I34" s="85"/>
      <c r="J34" s="136"/>
      <c r="K34" s="85"/>
      <c r="L34" s="85"/>
      <c r="M34" s="136"/>
      <c r="N34" s="86"/>
    </row>
    <row r="35" spans="1:14" ht="15.75">
      <c r="A35" s="136"/>
      <c r="B35" s="173" t="s">
        <v>251</v>
      </c>
      <c r="C35" s="152"/>
      <c r="D35" s="153"/>
      <c r="E35" s="172">
        <v>153774</v>
      </c>
      <c r="F35" s="152"/>
      <c r="G35" s="153"/>
      <c r="H35" s="180">
        <v>157157</v>
      </c>
      <c r="I35" s="152"/>
      <c r="J35" s="126"/>
      <c r="K35" s="180">
        <v>161872</v>
      </c>
      <c r="L35" s="152"/>
      <c r="M35" s="153"/>
      <c r="N35" s="154"/>
    </row>
    <row r="36" spans="1:14" ht="15.75">
      <c r="A36" s="136"/>
      <c r="B36" s="173" t="s">
        <v>199</v>
      </c>
      <c r="C36" s="152"/>
      <c r="D36" s="157"/>
      <c r="E36" s="172">
        <v>104855</v>
      </c>
      <c r="F36" s="152"/>
      <c r="G36" s="153"/>
      <c r="H36" s="180">
        <v>107162</v>
      </c>
      <c r="I36" s="152"/>
      <c r="J36" s="126"/>
      <c r="K36" s="180">
        <v>110377</v>
      </c>
      <c r="L36" s="152"/>
      <c r="M36" s="153"/>
      <c r="N36" s="154"/>
    </row>
    <row r="37" spans="1:14" ht="16.5" thickBot="1">
      <c r="A37" s="137"/>
      <c r="B37" s="194" t="s">
        <v>200</v>
      </c>
      <c r="C37" s="195"/>
      <c r="D37" s="196"/>
      <c r="E37" s="197">
        <v>13.02</v>
      </c>
      <c r="F37" s="198"/>
      <c r="G37" s="199"/>
      <c r="H37" s="200">
        <v>12.94</v>
      </c>
      <c r="I37" s="198"/>
      <c r="J37" s="199"/>
      <c r="K37" s="200">
        <v>12.87</v>
      </c>
      <c r="L37" s="195"/>
      <c r="M37" s="201"/>
      <c r="N37" s="202"/>
    </row>
    <row r="38" spans="1:14" ht="15.75">
      <c r="A38" s="28"/>
      <c r="B38" s="33"/>
      <c r="C38" s="28"/>
      <c r="D38" s="28"/>
      <c r="E38" s="28"/>
      <c r="F38" s="28"/>
      <c r="G38" s="28"/>
      <c r="H38" s="28"/>
      <c r="I38" s="28"/>
      <c r="J38" s="36"/>
      <c r="K38" s="36"/>
      <c r="L38" s="28"/>
      <c r="M38" s="28"/>
      <c r="N38" s="28"/>
    </row>
    <row r="39" spans="2:14" ht="15.75">
      <c r="B39" s="28"/>
      <c r="C39" s="28"/>
      <c r="D39" s="28"/>
      <c r="E39" s="28"/>
      <c r="F39" s="28"/>
      <c r="G39" s="28"/>
      <c r="H39" s="28"/>
      <c r="I39" s="28"/>
      <c r="J39" s="28"/>
      <c r="K39" s="28"/>
      <c r="L39" s="28"/>
      <c r="M39" s="28"/>
      <c r="N39" s="28"/>
    </row>
  </sheetData>
  <printOptions horizontalCentered="1"/>
  <pageMargins left="0.5" right="0.5" top="0.5" bottom="0.55" header="0" footer="0.5"/>
  <pageSetup horizontalDpi="300" verticalDpi="300" orientation="landscape" scale="67" r:id="rId1"/>
  <headerFooter alignWithMargins="0">
    <oddFooter>&amp;C&amp;"Times New Roman,Regular"Exhibit K - Summary of Requirements by Grade</oddFooter>
  </headerFooter>
</worksheet>
</file>

<file path=xl/worksheets/sheet12.xml><?xml version="1.0" encoding="utf-8"?>
<worksheet xmlns="http://schemas.openxmlformats.org/spreadsheetml/2006/main" xmlns:r="http://schemas.openxmlformats.org/officeDocument/2006/relationships">
  <dimension ref="A1:R80"/>
  <sheetViews>
    <sheetView tabSelected="1" zoomScale="75" zoomScaleNormal="75" workbookViewId="0" topLeftCell="A1">
      <pane xSplit="4" ySplit="9" topLeftCell="E19" activePane="bottomRight" state="frozen"/>
      <selection pane="topLeft" activeCell="A1" sqref="A1"/>
      <selection pane="topRight" activeCell="E1" sqref="E1"/>
      <selection pane="bottomLeft" activeCell="A10" sqref="A10"/>
      <selection pane="bottomRight" activeCell="B45" sqref="B45"/>
    </sheetView>
  </sheetViews>
  <sheetFormatPr defaultColWidth="8.88671875" defaultRowHeight="15"/>
  <cols>
    <col min="1" max="1" width="1.88671875" style="3" customWidth="1"/>
    <col min="2" max="2" width="27.10546875" style="3" customWidth="1"/>
    <col min="3" max="3" width="12.5546875" style="3" customWidth="1"/>
    <col min="4" max="4" width="11.3359375" style="3" customWidth="1"/>
    <col min="5" max="5" width="8.88671875" style="3" customWidth="1"/>
    <col min="6" max="6" width="9.77734375" style="3" customWidth="1"/>
    <col min="7" max="7" width="2.3359375" style="3" customWidth="1"/>
    <col min="8" max="8" width="7.77734375" style="3" customWidth="1"/>
    <col min="9" max="9" width="12.77734375" style="3" customWidth="1"/>
    <col min="10" max="10" width="1.88671875" style="3" customWidth="1"/>
    <col min="11" max="11" width="8.88671875" style="3" customWidth="1"/>
    <col min="12" max="12" width="9.77734375" style="3" customWidth="1"/>
    <col min="13" max="13" width="2.3359375" style="3" customWidth="1"/>
    <col min="14" max="14" width="8.88671875" style="3" customWidth="1"/>
    <col min="15" max="15" width="9.77734375" style="3" customWidth="1"/>
    <col min="16" max="18" width="0" style="3" hidden="1" customWidth="1"/>
    <col min="19" max="16384" width="8.88671875" style="3" customWidth="1"/>
  </cols>
  <sheetData>
    <row r="1" ht="18.75" customHeight="1">
      <c r="A1" s="44" t="s">
        <v>302</v>
      </c>
    </row>
    <row r="2" ht="18.75" customHeight="1">
      <c r="A2" s="44"/>
    </row>
    <row r="3" spans="2:15" ht="18.75">
      <c r="B3" s="11" t="s">
        <v>208</v>
      </c>
      <c r="C3" s="4"/>
      <c r="D3" s="4"/>
      <c r="E3" s="4"/>
      <c r="F3" s="4"/>
      <c r="G3" s="4"/>
      <c r="H3" s="4"/>
      <c r="I3" s="4"/>
      <c r="J3" s="4"/>
      <c r="K3" s="4"/>
      <c r="L3" s="4"/>
      <c r="M3" s="4"/>
      <c r="N3" s="4"/>
      <c r="O3" s="4"/>
    </row>
    <row r="4" spans="2:15" ht="16.5">
      <c r="B4" s="13" t="str">
        <f>+'(B) Sum of Req '!A4</f>
        <v>Civil Division</v>
      </c>
      <c r="C4" s="4"/>
      <c r="D4" s="4"/>
      <c r="E4" s="4"/>
      <c r="F4" s="4"/>
      <c r="G4" s="4"/>
      <c r="H4" s="4"/>
      <c r="I4" s="4"/>
      <c r="J4" s="4"/>
      <c r="K4" s="4"/>
      <c r="L4" s="4"/>
      <c r="M4" s="4"/>
      <c r="N4" s="4"/>
      <c r="O4" s="4"/>
    </row>
    <row r="5" spans="2:15" ht="16.5">
      <c r="B5" s="13" t="str">
        <f>+'(B) Sum of Req '!A5</f>
        <v>Salaries and Expenses</v>
      </c>
      <c r="C5" s="4"/>
      <c r="D5" s="4"/>
      <c r="E5" s="4"/>
      <c r="F5" s="4"/>
      <c r="G5" s="4"/>
      <c r="H5" s="4"/>
      <c r="I5" s="4"/>
      <c r="J5" s="4"/>
      <c r="K5" s="4"/>
      <c r="L5" s="4"/>
      <c r="M5" s="4"/>
      <c r="N5" s="37"/>
      <c r="O5" s="37"/>
    </row>
    <row r="6" spans="2:15" ht="15.75">
      <c r="B6" s="57" t="s">
        <v>30</v>
      </c>
      <c r="C6" s="4"/>
      <c r="D6" s="4"/>
      <c r="E6" s="4"/>
      <c r="F6" s="4"/>
      <c r="G6" s="4"/>
      <c r="H6" s="4"/>
      <c r="I6" s="4"/>
      <c r="J6" s="4"/>
      <c r="K6" s="4"/>
      <c r="L6" s="4"/>
      <c r="M6" s="4"/>
      <c r="N6" s="6"/>
      <c r="O6" s="6"/>
    </row>
    <row r="7" spans="1:15" ht="16.5">
      <c r="A7" s="47"/>
      <c r="B7" s="13"/>
      <c r="C7" s="37"/>
      <c r="D7" s="37"/>
      <c r="E7" s="37"/>
      <c r="F7" s="37"/>
      <c r="G7" s="37"/>
      <c r="H7" s="37"/>
      <c r="I7" s="37"/>
      <c r="J7" s="37"/>
      <c r="K7" s="37"/>
      <c r="L7" s="37"/>
      <c r="M7" s="37"/>
      <c r="N7" s="5"/>
      <c r="O7" s="5"/>
    </row>
    <row r="8" spans="1:16" ht="48" customHeight="1">
      <c r="A8" s="205"/>
      <c r="B8" s="206"/>
      <c r="C8" s="206"/>
      <c r="D8" s="207"/>
      <c r="E8" s="467" t="s">
        <v>323</v>
      </c>
      <c r="F8" s="209"/>
      <c r="G8" s="210"/>
      <c r="H8" s="467" t="s">
        <v>306</v>
      </c>
      <c r="I8" s="209"/>
      <c r="J8" s="211"/>
      <c r="K8" s="208" t="s">
        <v>253</v>
      </c>
      <c r="L8" s="209"/>
      <c r="M8" s="211"/>
      <c r="N8" s="208" t="s">
        <v>147</v>
      </c>
      <c r="O8" s="212"/>
      <c r="P8" s="10"/>
    </row>
    <row r="9" spans="1:16" ht="16.5" thickBot="1">
      <c r="A9" s="213"/>
      <c r="B9" s="214" t="s">
        <v>201</v>
      </c>
      <c r="C9" s="214"/>
      <c r="D9" s="215"/>
      <c r="E9" s="216" t="s">
        <v>152</v>
      </c>
      <c r="F9" s="217" t="s">
        <v>73</v>
      </c>
      <c r="G9" s="218"/>
      <c r="H9" s="217" t="s">
        <v>152</v>
      </c>
      <c r="I9" s="217" t="s">
        <v>73</v>
      </c>
      <c r="J9" s="64"/>
      <c r="K9" s="216" t="s">
        <v>152</v>
      </c>
      <c r="L9" s="217" t="s">
        <v>73</v>
      </c>
      <c r="M9" s="64"/>
      <c r="N9" s="216" t="s">
        <v>152</v>
      </c>
      <c r="O9" s="219" t="s">
        <v>73</v>
      </c>
      <c r="P9" s="10"/>
    </row>
    <row r="10" spans="1:16" ht="15.75">
      <c r="A10" s="220"/>
      <c r="B10" s="221" t="s">
        <v>59</v>
      </c>
      <c r="C10" s="222"/>
      <c r="D10" s="223" t="s">
        <v>72</v>
      </c>
      <c r="E10" s="224">
        <v>911</v>
      </c>
      <c r="F10" s="272">
        <v>89499</v>
      </c>
      <c r="G10" s="224"/>
      <c r="H10" s="222">
        <v>1065</v>
      </c>
      <c r="I10" s="272">
        <v>97962</v>
      </c>
      <c r="J10" s="222"/>
      <c r="K10" s="224">
        <v>1230</v>
      </c>
      <c r="L10" s="272">
        <v>116736</v>
      </c>
      <c r="M10" s="222"/>
      <c r="N10" s="224">
        <f aca="true" t="shared" si="0" ref="N10:O15">K10-H10</f>
        <v>165</v>
      </c>
      <c r="O10" s="273">
        <f t="shared" si="0"/>
        <v>18774</v>
      </c>
      <c r="P10" s="10"/>
    </row>
    <row r="11" spans="1:17" ht="15.75">
      <c r="A11" s="220"/>
      <c r="B11" s="221" t="s">
        <v>185</v>
      </c>
      <c r="C11" s="222"/>
      <c r="D11" s="223" t="s">
        <v>72</v>
      </c>
      <c r="E11" s="224">
        <v>68</v>
      </c>
      <c r="F11" s="222">
        <v>3686</v>
      </c>
      <c r="G11" s="224"/>
      <c r="H11" s="222">
        <v>111</v>
      </c>
      <c r="I11" s="222">
        <v>6505</v>
      </c>
      <c r="J11" s="222"/>
      <c r="K11" s="224">
        <v>68</v>
      </c>
      <c r="L11" s="222">
        <v>3782</v>
      </c>
      <c r="M11" s="222"/>
      <c r="N11" s="224">
        <f t="shared" si="0"/>
        <v>-43</v>
      </c>
      <c r="O11" s="223">
        <f t="shared" si="0"/>
        <v>-2723</v>
      </c>
      <c r="P11" s="40" t="s">
        <v>150</v>
      </c>
      <c r="Q11" s="3" t="s">
        <v>151</v>
      </c>
    </row>
    <row r="12" spans="1:16" ht="15.75">
      <c r="A12" s="220"/>
      <c r="B12" s="221" t="s">
        <v>167</v>
      </c>
      <c r="C12" s="222"/>
      <c r="D12" s="223" t="s">
        <v>72</v>
      </c>
      <c r="E12" s="238" t="s">
        <v>229</v>
      </c>
      <c r="F12" s="222">
        <v>1629</v>
      </c>
      <c r="G12" s="224"/>
      <c r="H12" s="238" t="s">
        <v>229</v>
      </c>
      <c r="I12" s="222">
        <v>1944</v>
      </c>
      <c r="J12" s="222"/>
      <c r="K12" s="237" t="s">
        <v>229</v>
      </c>
      <c r="L12" s="222">
        <v>2125</v>
      </c>
      <c r="M12" s="222"/>
      <c r="N12" s="224">
        <v>0</v>
      </c>
      <c r="O12" s="223">
        <f t="shared" si="0"/>
        <v>181</v>
      </c>
      <c r="P12" s="10">
        <v>93</v>
      </c>
    </row>
    <row r="13" spans="1:16" ht="15.75">
      <c r="A13" s="220"/>
      <c r="B13" s="225" t="s">
        <v>169</v>
      </c>
      <c r="C13" s="222"/>
      <c r="D13" s="223" t="s">
        <v>72</v>
      </c>
      <c r="E13" s="529" t="s">
        <v>229</v>
      </c>
      <c r="F13" s="227">
        <v>465</v>
      </c>
      <c r="G13" s="226"/>
      <c r="H13" s="529" t="s">
        <v>229</v>
      </c>
      <c r="I13" s="227">
        <v>478</v>
      </c>
      <c r="J13" s="227"/>
      <c r="K13" s="528" t="s">
        <v>229</v>
      </c>
      <c r="L13" s="227">
        <v>492</v>
      </c>
      <c r="M13" s="227"/>
      <c r="N13" s="226">
        <v>0</v>
      </c>
      <c r="O13" s="228">
        <f t="shared" si="0"/>
        <v>14</v>
      </c>
      <c r="P13" s="10"/>
    </row>
    <row r="14" spans="1:16" ht="15.75">
      <c r="A14" s="220"/>
      <c r="B14" s="225" t="s">
        <v>168</v>
      </c>
      <c r="C14" s="222"/>
      <c r="D14" s="223" t="s">
        <v>72</v>
      </c>
      <c r="E14" s="226">
        <v>0</v>
      </c>
      <c r="F14" s="227">
        <v>1164</v>
      </c>
      <c r="G14" s="226"/>
      <c r="H14" s="227">
        <v>0</v>
      </c>
      <c r="I14" s="227">
        <v>1466</v>
      </c>
      <c r="J14" s="227"/>
      <c r="K14" s="226">
        <v>0</v>
      </c>
      <c r="L14" s="227">
        <v>1633</v>
      </c>
      <c r="M14" s="227"/>
      <c r="N14" s="226">
        <f t="shared" si="0"/>
        <v>0</v>
      </c>
      <c r="O14" s="228">
        <f t="shared" si="0"/>
        <v>167</v>
      </c>
      <c r="P14" s="10"/>
    </row>
    <row r="15" spans="1:16" ht="15.75">
      <c r="A15" s="229"/>
      <c r="B15" s="230" t="s">
        <v>170</v>
      </c>
      <c r="C15" s="231"/>
      <c r="D15" s="232" t="s">
        <v>72</v>
      </c>
      <c r="E15" s="233">
        <v>0</v>
      </c>
      <c r="F15" s="231">
        <v>2672</v>
      </c>
      <c r="G15" s="233"/>
      <c r="H15" s="231">
        <v>0</v>
      </c>
      <c r="I15" s="231">
        <v>2684</v>
      </c>
      <c r="J15" s="231"/>
      <c r="K15" s="233">
        <v>0</v>
      </c>
      <c r="L15" s="231">
        <v>2684</v>
      </c>
      <c r="M15" s="231"/>
      <c r="N15" s="233">
        <f t="shared" si="0"/>
        <v>0</v>
      </c>
      <c r="O15" s="232">
        <f t="shared" si="0"/>
        <v>0</v>
      </c>
      <c r="P15" s="10"/>
    </row>
    <row r="16" spans="1:18" ht="15.75">
      <c r="A16" s="220"/>
      <c r="B16" s="221" t="s">
        <v>171</v>
      </c>
      <c r="C16" s="222"/>
      <c r="D16" s="223" t="s">
        <v>72</v>
      </c>
      <c r="E16" s="224">
        <f>SUM(E10:E12)</f>
        <v>979</v>
      </c>
      <c r="F16" s="222">
        <f>SUM(F10:F12,F15)</f>
        <v>97486</v>
      </c>
      <c r="G16" s="224"/>
      <c r="H16" s="222">
        <f>SUM(H10:H12)</f>
        <v>1176</v>
      </c>
      <c r="I16" s="222">
        <f>SUM(I10:I12,I15)</f>
        <v>109095</v>
      </c>
      <c r="J16" s="222"/>
      <c r="K16" s="224">
        <f>SUM(K10:K12)</f>
        <v>1298</v>
      </c>
      <c r="L16" s="222">
        <f>SUM(L10:L12,L15)</f>
        <v>125327</v>
      </c>
      <c r="M16" s="222"/>
      <c r="N16" s="224">
        <f>SUM(N10:N12)</f>
        <v>122</v>
      </c>
      <c r="O16" s="234">
        <f>SUM(O10:O12,O15)</f>
        <v>16232</v>
      </c>
      <c r="P16" s="48">
        <f>697+630+957+2333</f>
        <v>4617</v>
      </c>
      <c r="Q16" s="3">
        <f>2451-93</f>
        <v>2358</v>
      </c>
      <c r="R16" s="3">
        <f>+I16-L16</f>
        <v>-16232</v>
      </c>
    </row>
    <row r="17" spans="1:16" ht="15.75">
      <c r="A17" s="220"/>
      <c r="B17" s="221" t="s">
        <v>58</v>
      </c>
      <c r="C17" s="222"/>
      <c r="D17" s="235"/>
      <c r="E17" s="224"/>
      <c r="F17" s="222"/>
      <c r="G17" s="224"/>
      <c r="H17" s="222"/>
      <c r="I17" s="222"/>
      <c r="J17" s="222"/>
      <c r="K17" s="224"/>
      <c r="L17" s="222"/>
      <c r="M17" s="222"/>
      <c r="N17" s="224"/>
      <c r="O17" s="223"/>
      <c r="P17" s="10"/>
    </row>
    <row r="18" spans="1:16" ht="15.75">
      <c r="A18" s="220"/>
      <c r="B18" s="221" t="s">
        <v>172</v>
      </c>
      <c r="C18" s="222"/>
      <c r="D18" s="236"/>
      <c r="E18" s="237" t="s">
        <v>329</v>
      </c>
      <c r="F18" s="222"/>
      <c r="G18" s="224"/>
      <c r="H18" s="238" t="s">
        <v>219</v>
      </c>
      <c r="I18" s="222"/>
      <c r="J18" s="222"/>
      <c r="K18" s="237" t="s">
        <v>330</v>
      </c>
      <c r="L18" s="222"/>
      <c r="M18" s="222"/>
      <c r="N18" s="237" t="s">
        <v>127</v>
      </c>
      <c r="O18" s="223"/>
      <c r="P18" s="10"/>
    </row>
    <row r="19" spans="1:16" ht="9.75" customHeight="1">
      <c r="A19" s="239"/>
      <c r="B19" s="240"/>
      <c r="C19" s="241"/>
      <c r="D19" s="242"/>
      <c r="E19" s="243"/>
      <c r="F19" s="241"/>
      <c r="G19" s="243"/>
      <c r="H19" s="241"/>
      <c r="I19" s="241"/>
      <c r="J19" s="241"/>
      <c r="K19" s="243"/>
      <c r="L19" s="241"/>
      <c r="M19" s="241"/>
      <c r="N19" s="243"/>
      <c r="O19" s="244"/>
      <c r="P19" s="10"/>
    </row>
    <row r="20" spans="1:16" ht="15.75">
      <c r="A20" s="220"/>
      <c r="B20" s="221" t="s">
        <v>202</v>
      </c>
      <c r="C20" s="222"/>
      <c r="D20" s="235"/>
      <c r="E20" s="224"/>
      <c r="F20" s="222"/>
      <c r="G20" s="224"/>
      <c r="H20" s="222"/>
      <c r="I20" s="222"/>
      <c r="J20" s="222"/>
      <c r="K20" s="224"/>
      <c r="L20" s="222"/>
      <c r="M20" s="222"/>
      <c r="N20" s="224"/>
      <c r="O20" s="223"/>
      <c r="P20" s="10"/>
    </row>
    <row r="21" spans="1:18" ht="15.75">
      <c r="A21" s="220"/>
      <c r="B21" s="221" t="s">
        <v>173</v>
      </c>
      <c r="C21" s="222"/>
      <c r="D21" s="236"/>
      <c r="E21" s="224"/>
      <c r="F21" s="222">
        <v>23060</v>
      </c>
      <c r="G21" s="224"/>
      <c r="H21" s="245"/>
      <c r="I21" s="222">
        <v>27167</v>
      </c>
      <c r="J21" s="222"/>
      <c r="K21" s="224"/>
      <c r="L21" s="222">
        <v>31968</v>
      </c>
      <c r="M21" s="222"/>
      <c r="N21" s="224"/>
      <c r="O21" s="223">
        <f aca="true" t="shared" si="1" ref="O21:O31">L21-I21</f>
        <v>4801</v>
      </c>
      <c r="P21" s="10">
        <v>359</v>
      </c>
      <c r="Q21" s="3">
        <f>1171+93</f>
        <v>1264</v>
      </c>
      <c r="R21" s="3">
        <f>+I21-L21</f>
        <v>-4801</v>
      </c>
    </row>
    <row r="22" spans="1:16" ht="15.75">
      <c r="A22" s="220"/>
      <c r="B22" s="221" t="s">
        <v>220</v>
      </c>
      <c r="C22" s="222"/>
      <c r="D22" s="236"/>
      <c r="E22" s="224"/>
      <c r="F22" s="222">
        <v>28</v>
      </c>
      <c r="G22" s="224"/>
      <c r="H22" s="245"/>
      <c r="I22" s="222">
        <v>28</v>
      </c>
      <c r="J22" s="222"/>
      <c r="K22" s="224"/>
      <c r="L22" s="222">
        <v>28</v>
      </c>
      <c r="M22" s="222"/>
      <c r="N22" s="224"/>
      <c r="O22" s="223">
        <f t="shared" si="1"/>
        <v>0</v>
      </c>
      <c r="P22" s="10"/>
    </row>
    <row r="23" spans="1:18" ht="15.75">
      <c r="A23" s="220"/>
      <c r="B23" s="221" t="s">
        <v>174</v>
      </c>
      <c r="C23" s="222"/>
      <c r="D23" s="236"/>
      <c r="E23" s="224"/>
      <c r="F23" s="222">
        <v>3351</v>
      </c>
      <c r="G23" s="224"/>
      <c r="H23" s="222"/>
      <c r="I23" s="222">
        <v>3600</v>
      </c>
      <c r="J23" s="222"/>
      <c r="K23" s="224"/>
      <c r="L23" s="222">
        <v>4312</v>
      </c>
      <c r="M23" s="222"/>
      <c r="N23" s="224"/>
      <c r="O23" s="223">
        <f t="shared" si="1"/>
        <v>712</v>
      </c>
      <c r="P23" s="10"/>
      <c r="Q23" s="3">
        <v>110</v>
      </c>
      <c r="R23" s="3">
        <f aca="true" t="shared" si="2" ref="R23:R42">+I23-L23</f>
        <v>-712</v>
      </c>
    </row>
    <row r="24" spans="1:18" ht="15.75">
      <c r="A24" s="220"/>
      <c r="B24" s="221" t="s">
        <v>175</v>
      </c>
      <c r="C24" s="222"/>
      <c r="D24" s="236"/>
      <c r="E24" s="224"/>
      <c r="F24" s="222">
        <v>661</v>
      </c>
      <c r="G24" s="224"/>
      <c r="H24" s="222"/>
      <c r="I24" s="222">
        <v>708</v>
      </c>
      <c r="J24" s="222"/>
      <c r="K24" s="224"/>
      <c r="L24" s="222">
        <v>822</v>
      </c>
      <c r="M24" s="222"/>
      <c r="N24" s="224"/>
      <c r="O24" s="223">
        <f t="shared" si="1"/>
        <v>114</v>
      </c>
      <c r="P24" s="10"/>
      <c r="Q24" s="3">
        <v>0</v>
      </c>
      <c r="R24" s="3">
        <f t="shared" si="2"/>
        <v>-114</v>
      </c>
    </row>
    <row r="25" spans="1:18" ht="15.75">
      <c r="A25" s="220"/>
      <c r="B25" s="221" t="s">
        <v>221</v>
      </c>
      <c r="C25" s="222"/>
      <c r="D25" s="236"/>
      <c r="E25" s="224"/>
      <c r="F25" s="222">
        <v>23285</v>
      </c>
      <c r="G25" s="224"/>
      <c r="H25" s="222"/>
      <c r="I25" s="222">
        <v>28843</v>
      </c>
      <c r="J25" s="222"/>
      <c r="K25" s="224"/>
      <c r="L25" s="222">
        <v>30335</v>
      </c>
      <c r="M25" s="222"/>
      <c r="N25" s="224"/>
      <c r="O25" s="223">
        <f t="shared" si="1"/>
        <v>1492</v>
      </c>
      <c r="P25" s="10">
        <f>4220-576</f>
        <v>3644</v>
      </c>
      <c r="R25" s="3">
        <f t="shared" si="2"/>
        <v>-1492</v>
      </c>
    </row>
    <row r="26" spans="1:18" ht="15.75">
      <c r="A26" s="220"/>
      <c r="B26" s="221" t="s">
        <v>222</v>
      </c>
      <c r="C26" s="222"/>
      <c r="D26" s="236"/>
      <c r="E26" s="224"/>
      <c r="F26" s="222">
        <v>539</v>
      </c>
      <c r="G26" s="224"/>
      <c r="H26" s="222"/>
      <c r="I26" s="222">
        <v>350</v>
      </c>
      <c r="J26" s="222"/>
      <c r="K26" s="224"/>
      <c r="L26" s="222">
        <v>350</v>
      </c>
      <c r="M26" s="222"/>
      <c r="N26" s="224"/>
      <c r="O26" s="223">
        <f t="shared" si="1"/>
        <v>0</v>
      </c>
      <c r="P26" s="10"/>
      <c r="R26" s="3">
        <f t="shared" si="2"/>
        <v>0</v>
      </c>
    </row>
    <row r="27" spans="1:18" ht="15.75">
      <c r="A27" s="220"/>
      <c r="B27" s="221" t="s">
        <v>176</v>
      </c>
      <c r="C27" s="222"/>
      <c r="D27" s="236"/>
      <c r="E27" s="224"/>
      <c r="F27" s="222">
        <v>1988</v>
      </c>
      <c r="G27" s="224"/>
      <c r="H27" s="222"/>
      <c r="I27" s="222">
        <v>2642</v>
      </c>
      <c r="J27" s="222"/>
      <c r="K27" s="224"/>
      <c r="L27" s="222">
        <v>2945</v>
      </c>
      <c r="M27" s="222"/>
      <c r="N27" s="224"/>
      <c r="O27" s="223">
        <f t="shared" si="1"/>
        <v>303</v>
      </c>
      <c r="P27" s="10">
        <v>332</v>
      </c>
      <c r="Q27" s="3">
        <v>175</v>
      </c>
      <c r="R27" s="3">
        <f t="shared" si="2"/>
        <v>-303</v>
      </c>
    </row>
    <row r="28" spans="1:18" ht="15.75">
      <c r="A28" s="220"/>
      <c r="B28" s="221" t="s">
        <v>177</v>
      </c>
      <c r="C28" s="222"/>
      <c r="D28" s="236"/>
      <c r="E28" s="224"/>
      <c r="F28" s="222">
        <v>1538</v>
      </c>
      <c r="G28" s="224"/>
      <c r="H28" s="222"/>
      <c r="I28" s="222">
        <v>1530</v>
      </c>
      <c r="J28" s="222"/>
      <c r="K28" s="224"/>
      <c r="L28" s="222">
        <v>1795</v>
      </c>
      <c r="M28" s="222"/>
      <c r="N28" s="224"/>
      <c r="O28" s="223">
        <f t="shared" si="1"/>
        <v>265</v>
      </c>
      <c r="P28" s="10"/>
      <c r="R28" s="3">
        <f t="shared" si="2"/>
        <v>-265</v>
      </c>
    </row>
    <row r="29" spans="1:18" ht="15.75">
      <c r="A29" s="220"/>
      <c r="B29" s="221" t="s">
        <v>178</v>
      </c>
      <c r="C29" s="222"/>
      <c r="D29" s="236"/>
      <c r="E29" s="224"/>
      <c r="F29" s="222">
        <v>773</v>
      </c>
      <c r="G29" s="224"/>
      <c r="H29" s="222"/>
      <c r="I29" s="222">
        <v>1000</v>
      </c>
      <c r="J29" s="222"/>
      <c r="K29" s="224"/>
      <c r="L29" s="222">
        <v>1000</v>
      </c>
      <c r="M29" s="222"/>
      <c r="N29" s="224"/>
      <c r="O29" s="223">
        <f t="shared" si="1"/>
        <v>0</v>
      </c>
      <c r="P29" s="10"/>
      <c r="Q29" s="3">
        <v>14918</v>
      </c>
      <c r="R29" s="3">
        <f t="shared" si="2"/>
        <v>0</v>
      </c>
    </row>
    <row r="30" spans="1:18" ht="15.75">
      <c r="A30" s="220"/>
      <c r="B30" s="221" t="s">
        <v>179</v>
      </c>
      <c r="C30" s="222"/>
      <c r="D30" s="236"/>
      <c r="E30" s="224"/>
      <c r="F30" s="222">
        <v>45716</v>
      </c>
      <c r="G30" s="224"/>
      <c r="H30" s="222"/>
      <c r="I30" s="222">
        <v>24265</v>
      </c>
      <c r="J30" s="222"/>
      <c r="K30" s="224"/>
      <c r="L30" s="222">
        <v>33607</v>
      </c>
      <c r="M30" s="222"/>
      <c r="N30" s="224"/>
      <c r="O30" s="223">
        <f t="shared" si="1"/>
        <v>9342</v>
      </c>
      <c r="P30" s="10">
        <v>276</v>
      </c>
      <c r="Q30" s="3">
        <v>14853</v>
      </c>
      <c r="R30" s="3">
        <f t="shared" si="2"/>
        <v>-9342</v>
      </c>
    </row>
    <row r="31" spans="1:18" ht="15.75">
      <c r="A31" s="220"/>
      <c r="B31" s="221" t="s">
        <v>180</v>
      </c>
      <c r="C31" s="222"/>
      <c r="D31" s="236"/>
      <c r="E31" s="224"/>
      <c r="F31" s="222">
        <v>10253</v>
      </c>
      <c r="G31" s="224"/>
      <c r="H31" s="222"/>
      <c r="I31" s="222">
        <v>8657</v>
      </c>
      <c r="J31" s="222"/>
      <c r="K31" s="224"/>
      <c r="L31" s="222">
        <v>9501</v>
      </c>
      <c r="M31" s="222"/>
      <c r="N31" s="224"/>
      <c r="O31" s="223">
        <f t="shared" si="1"/>
        <v>844</v>
      </c>
      <c r="P31" s="10"/>
      <c r="Q31" s="3">
        <v>135</v>
      </c>
      <c r="R31" s="3">
        <f t="shared" si="2"/>
        <v>-844</v>
      </c>
    </row>
    <row r="32" spans="1:16" ht="15.75">
      <c r="A32" s="220"/>
      <c r="B32" s="221" t="s">
        <v>166</v>
      </c>
      <c r="C32" s="222"/>
      <c r="D32" s="236"/>
      <c r="E32" s="224"/>
      <c r="F32" s="222">
        <v>99</v>
      </c>
      <c r="G32" s="224"/>
      <c r="H32" s="222"/>
      <c r="I32" s="222">
        <v>50</v>
      </c>
      <c r="J32" s="222"/>
      <c r="K32" s="224"/>
      <c r="L32" s="222">
        <v>50</v>
      </c>
      <c r="M32" s="222"/>
      <c r="N32" s="224"/>
      <c r="O32" s="223">
        <f aca="true" t="shared" si="3" ref="O32:O41">L32-I32</f>
        <v>0</v>
      </c>
      <c r="P32" s="10"/>
    </row>
    <row r="33" spans="1:18" ht="15.75">
      <c r="A33" s="220"/>
      <c r="B33" s="221" t="s">
        <v>223</v>
      </c>
      <c r="C33" s="222"/>
      <c r="D33" s="236"/>
      <c r="E33" s="224"/>
      <c r="F33" s="222">
        <v>82</v>
      </c>
      <c r="G33" s="224"/>
      <c r="H33" s="222"/>
      <c r="I33" s="222">
        <v>85</v>
      </c>
      <c r="J33" s="222"/>
      <c r="K33" s="224"/>
      <c r="L33" s="222">
        <v>85</v>
      </c>
      <c r="M33" s="222"/>
      <c r="N33" s="224"/>
      <c r="O33" s="223">
        <f t="shared" si="3"/>
        <v>0</v>
      </c>
      <c r="P33" s="10"/>
      <c r="R33" s="3">
        <f t="shared" si="2"/>
        <v>0</v>
      </c>
    </row>
    <row r="34" spans="1:18" ht="15.75">
      <c r="A34" s="220"/>
      <c r="B34" s="221" t="s">
        <v>181</v>
      </c>
      <c r="C34" s="222"/>
      <c r="D34" s="236"/>
      <c r="E34" s="224"/>
      <c r="F34" s="222">
        <v>331</v>
      </c>
      <c r="G34" s="224"/>
      <c r="H34" s="222"/>
      <c r="I34" s="222">
        <v>450</v>
      </c>
      <c r="J34" s="222"/>
      <c r="K34" s="224"/>
      <c r="L34" s="222">
        <v>450</v>
      </c>
      <c r="M34" s="222"/>
      <c r="N34" s="224"/>
      <c r="O34" s="223">
        <f t="shared" si="3"/>
        <v>0</v>
      </c>
      <c r="P34" s="10"/>
      <c r="Q34" s="3">
        <v>10</v>
      </c>
      <c r="R34" s="3">
        <f t="shared" si="2"/>
        <v>0</v>
      </c>
    </row>
    <row r="35" spans="1:18" ht="15.75">
      <c r="A35" s="220"/>
      <c r="B35" s="221" t="s">
        <v>182</v>
      </c>
      <c r="C35" s="222"/>
      <c r="D35" s="236"/>
      <c r="E35" s="224"/>
      <c r="F35" s="222">
        <v>1476</v>
      </c>
      <c r="G35" s="224"/>
      <c r="H35" s="222"/>
      <c r="I35" s="222">
        <v>1400</v>
      </c>
      <c r="J35" s="222"/>
      <c r="K35" s="224"/>
      <c r="L35" s="222">
        <v>1571</v>
      </c>
      <c r="M35" s="222"/>
      <c r="N35" s="224"/>
      <c r="O35" s="223">
        <f t="shared" si="3"/>
        <v>171</v>
      </c>
      <c r="P35" s="10"/>
      <c r="Q35" s="3">
        <v>85</v>
      </c>
      <c r="R35" s="3">
        <f t="shared" si="2"/>
        <v>-171</v>
      </c>
    </row>
    <row r="36" spans="1:18" ht="15.75">
      <c r="A36" s="220"/>
      <c r="B36" s="221" t="s">
        <v>183</v>
      </c>
      <c r="C36" s="222"/>
      <c r="D36" s="236"/>
      <c r="E36" s="224"/>
      <c r="F36" s="222">
        <v>1333</v>
      </c>
      <c r="G36" s="224"/>
      <c r="H36" s="222"/>
      <c r="I36" s="222">
        <v>445</v>
      </c>
      <c r="J36" s="222"/>
      <c r="K36" s="224"/>
      <c r="L36" s="222">
        <v>877</v>
      </c>
      <c r="M36" s="222"/>
      <c r="N36" s="224"/>
      <c r="O36" s="223">
        <f t="shared" si="3"/>
        <v>432</v>
      </c>
      <c r="P36" s="10"/>
      <c r="Q36" s="3">
        <v>37758</v>
      </c>
      <c r="R36" s="3">
        <f t="shared" si="2"/>
        <v>-432</v>
      </c>
    </row>
    <row r="37" spans="1:18" ht="15.75">
      <c r="A37" s="220"/>
      <c r="B37" s="221" t="s">
        <v>328</v>
      </c>
      <c r="C37" s="222"/>
      <c r="D37" s="236"/>
      <c r="E37" s="224"/>
      <c r="F37" s="222">
        <v>5</v>
      </c>
      <c r="G37" s="224"/>
      <c r="H37" s="222"/>
      <c r="I37" s="222">
        <v>0</v>
      </c>
      <c r="J37" s="222"/>
      <c r="K37" s="224"/>
      <c r="L37" s="222">
        <v>0</v>
      </c>
      <c r="M37" s="222"/>
      <c r="N37" s="224"/>
      <c r="O37" s="223">
        <f t="shared" si="3"/>
        <v>0</v>
      </c>
      <c r="P37" s="10"/>
      <c r="R37" s="3">
        <f t="shared" si="2"/>
        <v>0</v>
      </c>
    </row>
    <row r="38" spans="1:16" ht="15.75">
      <c r="A38" s="220"/>
      <c r="B38" s="246" t="s">
        <v>184</v>
      </c>
      <c r="C38" s="222"/>
      <c r="D38" s="236"/>
      <c r="E38" s="247"/>
      <c r="F38" s="248">
        <f>SUM(F16:F37)</f>
        <v>212004</v>
      </c>
      <c r="G38" s="247"/>
      <c r="H38" s="248"/>
      <c r="I38" s="248">
        <f>SUM(I16:I37)</f>
        <v>210315</v>
      </c>
      <c r="J38" s="248"/>
      <c r="K38" s="247"/>
      <c r="L38" s="248">
        <f>SUM(L16:L37)</f>
        <v>245023</v>
      </c>
      <c r="M38" s="248"/>
      <c r="N38" s="247"/>
      <c r="O38" s="638">
        <f>SUM(O16:O37)</f>
        <v>34708</v>
      </c>
      <c r="P38" s="10"/>
    </row>
    <row r="39" spans="1:16" ht="30" customHeight="1">
      <c r="A39" s="220"/>
      <c r="B39" s="221" t="s">
        <v>336</v>
      </c>
      <c r="C39" s="222"/>
      <c r="D39" s="236"/>
      <c r="E39" s="224"/>
      <c r="F39" s="222">
        <v>0</v>
      </c>
      <c r="G39" s="224"/>
      <c r="H39" s="222"/>
      <c r="I39" s="222">
        <v>-5703</v>
      </c>
      <c r="J39" s="222"/>
      <c r="K39" s="224"/>
      <c r="L39" s="222">
        <v>0</v>
      </c>
      <c r="M39" s="222"/>
      <c r="N39" s="224"/>
      <c r="O39" s="223">
        <f t="shared" si="3"/>
        <v>5703</v>
      </c>
      <c r="P39" s="10"/>
    </row>
    <row r="40" spans="1:16" ht="15.75">
      <c r="A40" s="220"/>
      <c r="B40" s="221" t="s">
        <v>337</v>
      </c>
      <c r="C40" s="222"/>
      <c r="D40" s="236"/>
      <c r="E40" s="224"/>
      <c r="F40" s="222">
        <v>5703</v>
      </c>
      <c r="G40" s="224"/>
      <c r="H40" s="222"/>
      <c r="I40" s="222">
        <v>0</v>
      </c>
      <c r="J40" s="222"/>
      <c r="K40" s="224"/>
      <c r="L40" s="222">
        <v>0</v>
      </c>
      <c r="M40" s="222"/>
      <c r="N40" s="224"/>
      <c r="O40" s="223">
        <f t="shared" si="3"/>
        <v>0</v>
      </c>
      <c r="P40" s="10"/>
    </row>
    <row r="41" spans="1:16" ht="15.75">
      <c r="A41" s="220"/>
      <c r="B41" s="221" t="s">
        <v>338</v>
      </c>
      <c r="C41" s="222"/>
      <c r="D41" s="236"/>
      <c r="E41" s="224"/>
      <c r="F41" s="222">
        <v>0</v>
      </c>
      <c r="G41" s="224"/>
      <c r="H41" s="222"/>
      <c r="I41" s="222">
        <v>0</v>
      </c>
      <c r="J41" s="222"/>
      <c r="K41" s="224"/>
      <c r="L41" s="222">
        <v>0</v>
      </c>
      <c r="M41" s="222"/>
      <c r="N41" s="224"/>
      <c r="O41" s="223">
        <f t="shared" si="3"/>
        <v>0</v>
      </c>
      <c r="P41" s="10"/>
    </row>
    <row r="42" spans="1:18" ht="15.75">
      <c r="A42" s="220"/>
      <c r="B42" s="221" t="s">
        <v>339</v>
      </c>
      <c r="C42" s="222"/>
      <c r="D42" s="236"/>
      <c r="E42" s="247"/>
      <c r="F42" s="248">
        <f>+F38+F39+F40+F41</f>
        <v>217707</v>
      </c>
      <c r="G42" s="247"/>
      <c r="H42" s="248"/>
      <c r="I42" s="248">
        <f>+I38+I39+I40+I41</f>
        <v>204612</v>
      </c>
      <c r="J42" s="248"/>
      <c r="K42" s="247"/>
      <c r="L42" s="248">
        <f>+L38+L39+L40+L41</f>
        <v>245023</v>
      </c>
      <c r="M42" s="248"/>
      <c r="N42" s="247"/>
      <c r="O42" s="638">
        <f>+O38+O39+O40+O41</f>
        <v>40411</v>
      </c>
      <c r="P42" s="10">
        <f>SUM(P12:P36)</f>
        <v>9321</v>
      </c>
      <c r="Q42" s="3">
        <f>SUM(Q16:Q36)</f>
        <v>71666</v>
      </c>
      <c r="R42" s="3">
        <f t="shared" si="2"/>
        <v>-40411</v>
      </c>
    </row>
    <row r="43" spans="1:16" ht="15.75">
      <c r="A43" s="249"/>
      <c r="B43" s="221"/>
      <c r="C43" s="250"/>
      <c r="D43" s="251"/>
      <c r="E43" s="616"/>
      <c r="F43" s="624"/>
      <c r="G43" s="252"/>
      <c r="H43" s="250"/>
      <c r="I43" s="624"/>
      <c r="J43" s="250"/>
      <c r="K43" s="252"/>
      <c r="L43" s="624"/>
      <c r="M43" s="250"/>
      <c r="N43" s="252"/>
      <c r="O43" s="253"/>
      <c r="P43" s="10"/>
    </row>
    <row r="44" spans="1:16" ht="15.75">
      <c r="A44" s="10"/>
      <c r="B44" s="618"/>
      <c r="C44" s="9"/>
      <c r="D44" s="9" t="s">
        <v>72</v>
      </c>
      <c r="E44" s="9"/>
      <c r="F44" s="9"/>
      <c r="G44" s="9"/>
      <c r="H44" s="9"/>
      <c r="I44" s="9"/>
      <c r="J44" s="9"/>
      <c r="K44" s="9"/>
      <c r="L44" s="9"/>
      <c r="M44" s="9"/>
      <c r="N44" s="31"/>
      <c r="O44" s="31"/>
      <c r="P44" s="10"/>
    </row>
    <row r="45" spans="1:16" ht="12.75" customHeight="1">
      <c r="A45" s="9"/>
      <c r="B45" s="617" t="s">
        <v>341</v>
      </c>
      <c r="C45" s="9"/>
      <c r="D45" s="9"/>
      <c r="E45" s="9"/>
      <c r="F45" s="9"/>
      <c r="G45" s="9"/>
      <c r="H45" s="9"/>
      <c r="I45" s="9"/>
      <c r="J45" s="9"/>
      <c r="K45" s="9"/>
      <c r="L45" s="9"/>
      <c r="M45" s="9"/>
      <c r="N45" s="31"/>
      <c r="O45" s="31"/>
      <c r="P45" s="10"/>
    </row>
    <row r="46" spans="1:16" ht="15.75">
      <c r="A46" s="9"/>
      <c r="B46" s="33"/>
      <c r="C46" s="9"/>
      <c r="D46" s="9"/>
      <c r="E46" s="9"/>
      <c r="F46" s="9"/>
      <c r="G46" s="9"/>
      <c r="H46" s="9"/>
      <c r="I46" s="9"/>
      <c r="J46" s="9"/>
      <c r="K46" s="9"/>
      <c r="L46" s="9"/>
      <c r="M46" s="9"/>
      <c r="N46" s="38"/>
      <c r="O46" s="38"/>
      <c r="P46" s="10"/>
    </row>
    <row r="47" spans="14:16" ht="15.75">
      <c r="N47" s="28"/>
      <c r="O47" s="28"/>
      <c r="P47" s="10"/>
    </row>
    <row r="48" spans="14:16" ht="15.75">
      <c r="N48" s="28"/>
      <c r="O48" s="28"/>
      <c r="P48" s="10"/>
    </row>
    <row r="49" spans="14:16" ht="15.75">
      <c r="N49" s="28"/>
      <c r="O49" s="28"/>
      <c r="P49" s="10"/>
    </row>
    <row r="50" spans="14:16" ht="15.75">
      <c r="N50" s="28"/>
      <c r="O50" s="28"/>
      <c r="P50" s="10"/>
    </row>
    <row r="51" spans="14:16" ht="15.75">
      <c r="N51" s="28"/>
      <c r="O51" s="28"/>
      <c r="P51" s="10"/>
    </row>
    <row r="52" spans="14:16" ht="15.75">
      <c r="N52" s="28"/>
      <c r="O52" s="28"/>
      <c r="P52" s="10"/>
    </row>
    <row r="53" spans="14:16" ht="15.75">
      <c r="N53" s="28"/>
      <c r="O53" s="28"/>
      <c r="P53" s="10"/>
    </row>
    <row r="54" spans="14:16" ht="15.75">
      <c r="N54" s="28"/>
      <c r="O54" s="28"/>
      <c r="P54" s="10"/>
    </row>
    <row r="55" spans="14:16" ht="15.75">
      <c r="N55" s="28"/>
      <c r="O55" s="28"/>
      <c r="P55" s="10"/>
    </row>
    <row r="56" spans="14:16" ht="15.75">
      <c r="N56" s="28"/>
      <c r="O56" s="28"/>
      <c r="P56" s="10"/>
    </row>
    <row r="57" spans="14:16" ht="15.75">
      <c r="N57" s="28"/>
      <c r="O57" s="28"/>
      <c r="P57" s="10"/>
    </row>
    <row r="58" spans="14:16" ht="15.75">
      <c r="N58" s="28"/>
      <c r="O58" s="31"/>
      <c r="P58" s="10"/>
    </row>
    <row r="59" spans="14:16" ht="15.75">
      <c r="N59" s="28"/>
      <c r="O59" s="31"/>
      <c r="P59" s="10"/>
    </row>
    <row r="60" spans="14:16" ht="15.75">
      <c r="N60" s="28"/>
      <c r="O60" s="28"/>
      <c r="P60" s="10"/>
    </row>
    <row r="61" spans="14:16" ht="15.75">
      <c r="N61" s="28"/>
      <c r="O61" s="28"/>
      <c r="P61" s="10"/>
    </row>
    <row r="62" spans="14:16" ht="15.75">
      <c r="N62" s="28"/>
      <c r="O62" s="28"/>
      <c r="P62" s="10"/>
    </row>
    <row r="63" spans="14:16" ht="15.75">
      <c r="N63" s="28"/>
      <c r="O63" s="28"/>
      <c r="P63" s="10"/>
    </row>
    <row r="64" spans="14:16" ht="15.75">
      <c r="N64" s="28"/>
      <c r="O64" s="28"/>
      <c r="P64" s="10"/>
    </row>
    <row r="65" spans="14:16" ht="15.75">
      <c r="N65" s="28"/>
      <c r="O65" s="28"/>
      <c r="P65" s="10"/>
    </row>
    <row r="66" spans="14:16" ht="15.75">
      <c r="N66" s="28"/>
      <c r="O66" s="28"/>
      <c r="P66" s="10"/>
    </row>
    <row r="67" spans="14:16" ht="15.75">
      <c r="N67" s="28"/>
      <c r="O67" s="28"/>
      <c r="P67" s="10"/>
    </row>
    <row r="68" spans="14:16" ht="15.75">
      <c r="N68" s="28"/>
      <c r="O68" s="28"/>
      <c r="P68" s="10"/>
    </row>
    <row r="69" spans="14:16" ht="15.75">
      <c r="N69" s="28"/>
      <c r="O69" s="28"/>
      <c r="P69" s="10"/>
    </row>
    <row r="70" spans="14:16" ht="15.75">
      <c r="N70" s="28"/>
      <c r="O70" s="28"/>
      <c r="P70" s="10"/>
    </row>
    <row r="71" spans="14:16" ht="15.75">
      <c r="N71" s="28"/>
      <c r="O71" s="28"/>
      <c r="P71" s="10"/>
    </row>
    <row r="72" spans="14:16" ht="15.75">
      <c r="N72" s="28"/>
      <c r="O72" s="28"/>
      <c r="P72" s="10"/>
    </row>
    <row r="73" spans="14:16" ht="15.75">
      <c r="N73" s="39"/>
      <c r="O73" s="28"/>
      <c r="P73" s="10"/>
    </row>
    <row r="74" spans="14:16" ht="15.75">
      <c r="N74" s="10"/>
      <c r="O74" s="10"/>
      <c r="P74" s="10"/>
    </row>
    <row r="75" spans="14:16" ht="15.75">
      <c r="N75" s="9"/>
      <c r="O75" s="9"/>
      <c r="P75" s="10"/>
    </row>
    <row r="76" spans="14:16" ht="15.75">
      <c r="N76" s="9"/>
      <c r="O76" s="9"/>
      <c r="P76" s="10"/>
    </row>
    <row r="77" spans="14:16" ht="15.75">
      <c r="N77" s="9"/>
      <c r="O77" s="9"/>
      <c r="P77" s="10"/>
    </row>
    <row r="78" spans="14:16" ht="15.75">
      <c r="N78" s="9"/>
      <c r="O78" s="9"/>
      <c r="P78" s="10"/>
    </row>
    <row r="79" ht="15.75">
      <c r="P79" s="10"/>
    </row>
    <row r="80" ht="15.75">
      <c r="P80" s="10"/>
    </row>
  </sheetData>
  <printOptions horizontalCentered="1"/>
  <pageMargins left="0.5" right="0.5" top="0.5" bottom="0.5" header="0.5" footer="0.5"/>
  <pageSetup horizontalDpi="600" verticalDpi="600" orientation="landscape" scale="70" r:id="rId1"/>
  <headerFooter alignWithMargins="0">
    <oddFooter>&amp;C&amp;"Times New Roman,Regular"Exhibit L - Summary of Requirements by Object Class</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G102"/>
  <sheetViews>
    <sheetView showGridLines="0" showOutlineSymbols="0" zoomScale="50" zoomScaleNormal="50" zoomScaleSheetLayoutView="50" workbookViewId="0" topLeftCell="A1">
      <selection activeCell="U74" sqref="U74"/>
    </sheetView>
  </sheetViews>
  <sheetFormatPr defaultColWidth="8.88671875" defaultRowHeight="15"/>
  <cols>
    <col min="1" max="2" width="2.5546875" style="7" customWidth="1"/>
    <col min="3" max="3" width="28.77734375" style="7" customWidth="1"/>
    <col min="4" max="4" width="2.77734375" style="7" hidden="1" customWidth="1"/>
    <col min="5" max="5" width="1.66796875" style="7" hidden="1" customWidth="1"/>
    <col min="6" max="6" width="0.23046875" style="7" hidden="1" customWidth="1"/>
    <col min="7" max="7" width="1.77734375" style="7" hidden="1" customWidth="1"/>
    <col min="8" max="8" width="9.77734375" style="10" customWidth="1"/>
    <col min="9" max="9" width="7.77734375" style="7" customWidth="1"/>
    <col min="10" max="10" width="11.77734375" style="7" customWidth="1"/>
    <col min="11" max="11" width="1.66796875" style="10" customWidth="1"/>
    <col min="12" max="13" width="7.77734375" style="7" customWidth="1"/>
    <col min="14" max="14" width="11.77734375" style="7" customWidth="1"/>
    <col min="15" max="15" width="1.77734375" style="10" customWidth="1"/>
    <col min="16" max="17" width="5.6640625" style="10" customWidth="1"/>
    <col min="18" max="18" width="10.77734375" style="7" customWidth="1"/>
    <col min="19" max="19" width="9.10546875" style="10" customWidth="1"/>
    <col min="20" max="20" width="8.77734375" style="10" customWidth="1"/>
    <col min="21" max="21" width="10.4453125" style="10" customWidth="1"/>
    <col min="22" max="22" width="1.66796875" style="10" customWidth="1"/>
    <col min="23" max="23" width="6.77734375" style="10" customWidth="1"/>
    <col min="24" max="24" width="6.99609375" style="10" customWidth="1"/>
    <col min="25" max="25" width="9.77734375" style="10" customWidth="1"/>
    <col min="26" max="26" width="1.66796875" style="10" customWidth="1"/>
    <col min="27" max="27" width="6.10546875" style="10" customWidth="1"/>
    <col min="28" max="28" width="5.6640625" style="10" customWidth="1"/>
    <col min="29" max="29" width="7.77734375" style="10" customWidth="1"/>
    <col min="30" max="30" width="1.66796875" style="10" customWidth="1"/>
    <col min="31" max="32" width="8.77734375" style="10" customWidth="1"/>
    <col min="33" max="33" width="12.77734375" style="10" customWidth="1"/>
    <col min="34" max="34" width="5.6640625" style="7" customWidth="1"/>
    <col min="35" max="35" width="7.6640625" style="7" customWidth="1"/>
    <col min="36" max="16384" width="9.6640625" style="7" customWidth="1"/>
  </cols>
  <sheetData>
    <row r="1" ht="18.75">
      <c r="A1" s="84" t="s">
        <v>0</v>
      </c>
    </row>
    <row r="3" spans="1:33" s="303" customFormat="1" ht="18.75">
      <c r="A3" s="298" t="s">
        <v>55</v>
      </c>
      <c r="B3" s="299"/>
      <c r="C3" s="299"/>
      <c r="D3" s="299"/>
      <c r="E3" s="299"/>
      <c r="F3" s="299"/>
      <c r="G3" s="299"/>
      <c r="H3" s="300"/>
      <c r="I3" s="299"/>
      <c r="J3" s="299"/>
      <c r="K3" s="300"/>
      <c r="L3" s="299"/>
      <c r="M3" s="301"/>
      <c r="N3" s="301"/>
      <c r="O3" s="302"/>
      <c r="P3" s="302"/>
      <c r="Q3" s="302"/>
      <c r="R3" s="299"/>
      <c r="S3" s="300"/>
      <c r="T3" s="300"/>
      <c r="U3" s="300"/>
      <c r="V3" s="300"/>
      <c r="W3" s="300"/>
      <c r="X3" s="300"/>
      <c r="Y3" s="300"/>
      <c r="Z3" s="300"/>
      <c r="AA3" s="300"/>
      <c r="AB3" s="300"/>
      <c r="AC3" s="300"/>
      <c r="AD3" s="300"/>
      <c r="AE3" s="300"/>
      <c r="AF3" s="300"/>
      <c r="AG3" s="300"/>
    </row>
    <row r="4" spans="1:33" s="303" customFormat="1" ht="18.75">
      <c r="A4" s="299" t="s">
        <v>224</v>
      </c>
      <c r="B4" s="299"/>
      <c r="C4" s="299"/>
      <c r="D4" s="299"/>
      <c r="E4" s="299"/>
      <c r="F4" s="299"/>
      <c r="G4" s="299"/>
      <c r="H4" s="300"/>
      <c r="I4" s="299"/>
      <c r="J4" s="299"/>
      <c r="K4" s="300"/>
      <c r="L4" s="299"/>
      <c r="M4" s="301"/>
      <c r="N4" s="301"/>
      <c r="O4" s="302"/>
      <c r="P4" s="302"/>
      <c r="Q4" s="302"/>
      <c r="R4" s="299"/>
      <c r="S4" s="300"/>
      <c r="T4" s="300"/>
      <c r="U4" s="300"/>
      <c r="V4" s="300"/>
      <c r="W4" s="300"/>
      <c r="X4" s="300"/>
      <c r="Y4" s="300"/>
      <c r="Z4" s="300"/>
      <c r="AA4" s="300"/>
      <c r="AB4" s="300"/>
      <c r="AC4" s="300"/>
      <c r="AD4" s="300"/>
      <c r="AE4" s="300"/>
      <c r="AF4" s="300"/>
      <c r="AG4" s="300"/>
    </row>
    <row r="5" spans="1:33" s="303" customFormat="1" ht="18.75">
      <c r="A5" s="299" t="s">
        <v>31</v>
      </c>
      <c r="B5" s="299"/>
      <c r="C5" s="299"/>
      <c r="D5" s="299"/>
      <c r="E5" s="299"/>
      <c r="F5" s="299"/>
      <c r="G5" s="299"/>
      <c r="H5" s="300"/>
      <c r="I5" s="299"/>
      <c r="J5" s="299"/>
      <c r="K5" s="300"/>
      <c r="L5" s="299"/>
      <c r="M5" s="301"/>
      <c r="N5" s="301"/>
      <c r="O5" s="302"/>
      <c r="P5" s="302"/>
      <c r="Q5" s="302"/>
      <c r="R5" s="299"/>
      <c r="S5" s="300"/>
      <c r="T5" s="300"/>
      <c r="U5" s="300"/>
      <c r="V5" s="300"/>
      <c r="W5" s="300"/>
      <c r="X5" s="300"/>
      <c r="Y5" s="300"/>
      <c r="Z5" s="300"/>
      <c r="AA5" s="300"/>
      <c r="AB5" s="300"/>
      <c r="AC5" s="300"/>
      <c r="AD5" s="300"/>
      <c r="AE5" s="300"/>
      <c r="AF5" s="300"/>
      <c r="AG5" s="300"/>
    </row>
    <row r="6" spans="1:33" s="303" customFormat="1" ht="18.75">
      <c r="A6" s="299" t="s">
        <v>30</v>
      </c>
      <c r="B6" s="299"/>
      <c r="C6" s="299"/>
      <c r="D6" s="299"/>
      <c r="E6" s="299"/>
      <c r="F6" s="299"/>
      <c r="G6" s="299"/>
      <c r="H6" s="300"/>
      <c r="I6" s="299"/>
      <c r="J6" s="299"/>
      <c r="K6" s="300"/>
      <c r="L6" s="299"/>
      <c r="M6" s="299"/>
      <c r="N6" s="299"/>
      <c r="O6" s="300"/>
      <c r="P6" s="300"/>
      <c r="Q6" s="300"/>
      <c r="R6" s="299"/>
      <c r="S6" s="300"/>
      <c r="T6" s="300"/>
      <c r="U6" s="300"/>
      <c r="V6" s="300"/>
      <c r="W6" s="300"/>
      <c r="X6" s="300"/>
      <c r="Y6" s="300"/>
      <c r="Z6" s="300"/>
      <c r="AA6" s="300"/>
      <c r="AB6" s="300"/>
      <c r="AC6" s="300"/>
      <c r="AD6" s="300"/>
      <c r="AE6" s="300"/>
      <c r="AF6" s="300"/>
      <c r="AG6" s="300"/>
    </row>
    <row r="7" spans="1:33" ht="15.75">
      <c r="A7" s="8"/>
      <c r="B7" s="8"/>
      <c r="C7" s="8"/>
      <c r="D7" s="8"/>
      <c r="E7" s="8"/>
      <c r="F7" s="8"/>
      <c r="G7" s="8"/>
      <c r="H7" s="12"/>
      <c r="I7" s="8"/>
      <c r="J7" s="8"/>
      <c r="K7" s="12"/>
      <c r="L7" s="8"/>
      <c r="M7" s="8"/>
      <c r="N7" s="8"/>
      <c r="O7" s="12"/>
      <c r="P7" s="12"/>
      <c r="Q7" s="12"/>
      <c r="R7" s="8"/>
      <c r="S7" s="12"/>
      <c r="T7" s="12"/>
      <c r="U7" s="12"/>
      <c r="V7" s="12"/>
      <c r="W7" s="12"/>
      <c r="X7" s="12"/>
      <c r="Y7" s="12"/>
      <c r="Z7" s="12"/>
      <c r="AA7" s="12"/>
      <c r="AB7" s="12"/>
      <c r="AC7" s="12"/>
      <c r="AD7" s="12"/>
      <c r="AE7" s="12"/>
      <c r="AF7" s="12"/>
      <c r="AG7" s="12"/>
    </row>
    <row r="8" spans="1:33" ht="18.75">
      <c r="A8" s="8"/>
      <c r="B8" s="8"/>
      <c r="C8" s="8"/>
      <c r="D8" s="8"/>
      <c r="E8" s="8"/>
      <c r="F8" s="8"/>
      <c r="G8" s="8"/>
      <c r="H8" s="12"/>
      <c r="I8" s="8"/>
      <c r="J8" s="8"/>
      <c r="K8" s="12"/>
      <c r="L8" s="8"/>
      <c r="M8" s="8"/>
      <c r="N8" s="8"/>
      <c r="O8" s="12"/>
      <c r="P8" s="12"/>
      <c r="Q8" s="12"/>
      <c r="R8" s="8"/>
      <c r="S8" s="12"/>
      <c r="T8" s="12"/>
      <c r="U8" s="12"/>
      <c r="V8" s="12"/>
      <c r="W8" s="12"/>
      <c r="X8" s="12"/>
      <c r="Y8" s="12"/>
      <c r="Z8" s="12"/>
      <c r="AA8" s="12"/>
      <c r="AB8" s="12"/>
      <c r="AC8" s="12"/>
      <c r="AD8" s="12"/>
      <c r="AE8" s="641" t="s">
        <v>256</v>
      </c>
      <c r="AF8" s="642"/>
      <c r="AG8" s="643"/>
    </row>
    <row r="9" spans="1:33" ht="18.75">
      <c r="A9" s="8"/>
      <c r="B9" s="8"/>
      <c r="C9" s="8"/>
      <c r="D9" s="8"/>
      <c r="E9" s="8"/>
      <c r="F9" s="8"/>
      <c r="G9" s="8"/>
      <c r="H9" s="12"/>
      <c r="I9" s="8"/>
      <c r="J9" s="8"/>
      <c r="K9" s="12"/>
      <c r="L9" s="8"/>
      <c r="M9" s="8"/>
      <c r="N9" s="8"/>
      <c r="O9" s="12"/>
      <c r="P9" s="12"/>
      <c r="Q9" s="12"/>
      <c r="R9" s="8"/>
      <c r="S9" s="12"/>
      <c r="T9" s="12"/>
      <c r="U9" s="12"/>
      <c r="V9" s="12"/>
      <c r="W9" s="12"/>
      <c r="X9" s="12"/>
      <c r="Y9" s="12"/>
      <c r="Z9" s="12"/>
      <c r="AA9" s="12"/>
      <c r="AB9" s="12"/>
      <c r="AC9" s="12"/>
      <c r="AD9" s="12"/>
      <c r="AE9" s="383"/>
      <c r="AF9" s="384"/>
      <c r="AG9" s="385"/>
    </row>
    <row r="10" spans="1:33" ht="18.75">
      <c r="A10" s="407"/>
      <c r="B10" s="408"/>
      <c r="C10" s="408"/>
      <c r="D10" s="408"/>
      <c r="E10" s="408"/>
      <c r="F10" s="408"/>
      <c r="G10" s="408"/>
      <c r="H10" s="409"/>
      <c r="I10" s="408"/>
      <c r="J10" s="408"/>
      <c r="K10" s="409"/>
      <c r="L10" s="408"/>
      <c r="M10" s="408"/>
      <c r="N10" s="408"/>
      <c r="O10" s="409"/>
      <c r="P10" s="409"/>
      <c r="Q10" s="409"/>
      <c r="R10" s="408"/>
      <c r="S10" s="409"/>
      <c r="T10" s="409"/>
      <c r="U10" s="409"/>
      <c r="V10" s="409"/>
      <c r="W10" s="409"/>
      <c r="X10" s="409"/>
      <c r="Y10" s="409"/>
      <c r="Z10" s="409"/>
      <c r="AA10" s="409"/>
      <c r="AB10" s="409"/>
      <c r="AC10" s="409"/>
      <c r="AD10" s="409"/>
      <c r="AE10" s="386" t="s">
        <v>74</v>
      </c>
      <c r="AF10" s="387"/>
      <c r="AG10" s="387"/>
    </row>
    <row r="11" spans="1:33" ht="19.5" thickBot="1">
      <c r="A11" s="410"/>
      <c r="B11" s="411"/>
      <c r="C11" s="411"/>
      <c r="D11" s="411"/>
      <c r="E11" s="411"/>
      <c r="F11" s="411"/>
      <c r="G11" s="411"/>
      <c r="H11" s="412"/>
      <c r="I11" s="411"/>
      <c r="J11" s="411"/>
      <c r="K11" s="412"/>
      <c r="L11" s="411"/>
      <c r="M11" s="411"/>
      <c r="N11" s="411"/>
      <c r="O11" s="412"/>
      <c r="P11" s="412"/>
      <c r="Q11" s="412"/>
      <c r="R11" s="411"/>
      <c r="S11" s="412"/>
      <c r="T11" s="412"/>
      <c r="U11" s="412"/>
      <c r="V11" s="412"/>
      <c r="W11" s="412"/>
      <c r="X11" s="412"/>
      <c r="Y11" s="412"/>
      <c r="Z11" s="412"/>
      <c r="AA11" s="412"/>
      <c r="AB11" s="412"/>
      <c r="AC11" s="412"/>
      <c r="AD11" s="412"/>
      <c r="AE11" s="388" t="s">
        <v>71</v>
      </c>
      <c r="AF11" s="389" t="s">
        <v>152</v>
      </c>
      <c r="AG11" s="390" t="s">
        <v>73</v>
      </c>
    </row>
    <row r="12" spans="1:33" ht="9" customHeight="1">
      <c r="A12" s="413"/>
      <c r="B12" s="414"/>
      <c r="C12" s="303"/>
      <c r="D12" s="303"/>
      <c r="E12" s="303"/>
      <c r="F12" s="303"/>
      <c r="G12" s="303"/>
      <c r="H12" s="304"/>
      <c r="I12" s="303"/>
      <c r="J12" s="303"/>
      <c r="K12" s="304"/>
      <c r="L12" s="303"/>
      <c r="M12" s="303"/>
      <c r="N12" s="303"/>
      <c r="O12" s="304"/>
      <c r="P12" s="304"/>
      <c r="Q12" s="304"/>
      <c r="R12" s="303"/>
      <c r="S12" s="304"/>
      <c r="T12" s="304"/>
      <c r="U12" s="304"/>
      <c r="V12" s="304"/>
      <c r="W12" s="304"/>
      <c r="X12" s="304"/>
      <c r="Y12" s="304"/>
      <c r="Z12" s="304"/>
      <c r="AA12" s="304"/>
      <c r="AB12" s="304"/>
      <c r="AC12" s="304"/>
      <c r="AD12" s="304"/>
      <c r="AE12" s="391"/>
      <c r="AF12" s="391"/>
      <c r="AG12" s="392"/>
    </row>
    <row r="13" spans="1:33" ht="18.75">
      <c r="A13" s="415" t="s">
        <v>257</v>
      </c>
      <c r="B13" s="416"/>
      <c r="C13" s="417"/>
      <c r="D13" s="417"/>
      <c r="E13" s="417"/>
      <c r="F13" s="417"/>
      <c r="G13" s="417"/>
      <c r="H13" s="418"/>
      <c r="I13" s="417"/>
      <c r="J13" s="417"/>
      <c r="K13" s="418"/>
      <c r="L13" s="417"/>
      <c r="M13" s="417"/>
      <c r="N13" s="417"/>
      <c r="O13" s="418"/>
      <c r="P13" s="418"/>
      <c r="Q13" s="418"/>
      <c r="R13" s="417"/>
      <c r="S13" s="418"/>
      <c r="T13" s="418"/>
      <c r="U13" s="418"/>
      <c r="V13" s="418"/>
      <c r="W13" s="418"/>
      <c r="X13" s="418"/>
      <c r="Y13" s="418"/>
      <c r="Z13" s="418"/>
      <c r="AA13" s="418"/>
      <c r="AB13" s="418"/>
      <c r="AC13" s="418"/>
      <c r="AD13" s="418"/>
      <c r="AE13" s="393">
        <v>1100</v>
      </c>
      <c r="AF13" s="393">
        <v>1096</v>
      </c>
      <c r="AG13" s="394">
        <v>192864</v>
      </c>
    </row>
    <row r="14" spans="1:33" ht="18.75" hidden="1">
      <c r="A14" s="413" t="s">
        <v>204</v>
      </c>
      <c r="B14" s="414"/>
      <c r="C14" s="423"/>
      <c r="D14" s="423"/>
      <c r="E14" s="423"/>
      <c r="F14" s="423"/>
      <c r="G14" s="423"/>
      <c r="H14" s="424"/>
      <c r="I14" s="423"/>
      <c r="J14" s="423"/>
      <c r="K14" s="424"/>
      <c r="L14" s="423"/>
      <c r="M14" s="423"/>
      <c r="N14" s="423"/>
      <c r="O14" s="424"/>
      <c r="P14" s="424"/>
      <c r="Q14" s="424"/>
      <c r="R14" s="423"/>
      <c r="S14" s="424"/>
      <c r="T14" s="424"/>
      <c r="U14" s="424"/>
      <c r="V14" s="424"/>
      <c r="W14" s="424"/>
      <c r="X14" s="424"/>
      <c r="Y14" s="424"/>
      <c r="Z14" s="424"/>
      <c r="AA14" s="424"/>
      <c r="AB14" s="424"/>
      <c r="AC14" s="424"/>
      <c r="AD14" s="424"/>
      <c r="AE14" s="396" t="e">
        <f>+#REF!+#REF!+#REF!+#REF!</f>
        <v>#REF!</v>
      </c>
      <c r="AF14" s="396" t="e">
        <f>+#REF!+#REF!+#REF!+#REF!</f>
        <v>#REF!</v>
      </c>
      <c r="AG14" s="397" t="e">
        <f>+#REF!+#REF!+#REF!+#REF!-2</f>
        <v>#REF!</v>
      </c>
    </row>
    <row r="15" spans="1:33" ht="18.75" hidden="1">
      <c r="A15" s="413"/>
      <c r="B15" s="414" t="s">
        <v>116</v>
      </c>
      <c r="C15" s="423"/>
      <c r="D15" s="423"/>
      <c r="E15" s="423"/>
      <c r="F15" s="423"/>
      <c r="G15" s="423"/>
      <c r="H15" s="424"/>
      <c r="I15" s="423"/>
      <c r="J15" s="423"/>
      <c r="K15" s="424"/>
      <c r="L15" s="423"/>
      <c r="M15" s="423"/>
      <c r="N15" s="423"/>
      <c r="O15" s="424"/>
      <c r="P15" s="424"/>
      <c r="Q15" s="424"/>
      <c r="R15" s="423"/>
      <c r="S15" s="424"/>
      <c r="T15" s="424"/>
      <c r="U15" s="424"/>
      <c r="V15" s="424"/>
      <c r="W15" s="424"/>
      <c r="X15" s="424"/>
      <c r="Y15" s="424"/>
      <c r="Z15" s="424"/>
      <c r="AA15" s="424"/>
      <c r="AB15" s="424"/>
      <c r="AC15" s="424"/>
      <c r="AD15" s="424"/>
      <c r="AE15" s="396">
        <v>0</v>
      </c>
      <c r="AF15" s="396">
        <v>0</v>
      </c>
      <c r="AG15" s="397">
        <v>-496</v>
      </c>
    </row>
    <row r="16" spans="1:33" ht="21" hidden="1">
      <c r="A16" s="413"/>
      <c r="B16" s="414" t="s">
        <v>88</v>
      </c>
      <c r="C16" s="423"/>
      <c r="D16" s="423"/>
      <c r="E16" s="423"/>
      <c r="F16" s="423"/>
      <c r="G16" s="423"/>
      <c r="H16" s="424"/>
      <c r="I16" s="423"/>
      <c r="J16" s="423"/>
      <c r="K16" s="424"/>
      <c r="L16" s="423"/>
      <c r="M16" s="423"/>
      <c r="N16" s="423"/>
      <c r="O16" s="424"/>
      <c r="P16" s="424"/>
      <c r="Q16" s="424"/>
      <c r="R16" s="423"/>
      <c r="S16" s="424"/>
      <c r="T16" s="424"/>
      <c r="U16" s="424"/>
      <c r="V16" s="424"/>
      <c r="W16" s="424"/>
      <c r="X16" s="424"/>
      <c r="Y16" s="424"/>
      <c r="Z16" s="424"/>
      <c r="AA16" s="424"/>
      <c r="AB16" s="424"/>
      <c r="AC16" s="424"/>
      <c r="AD16" s="424"/>
      <c r="AE16" s="398">
        <v>0</v>
      </c>
      <c r="AF16" s="398">
        <v>0</v>
      </c>
      <c r="AG16" s="399">
        <v>-627</v>
      </c>
    </row>
    <row r="17" spans="1:33" ht="18.75">
      <c r="A17" s="419"/>
      <c r="B17" s="420"/>
      <c r="C17" s="421"/>
      <c r="D17" s="421"/>
      <c r="E17" s="421"/>
      <c r="F17" s="421"/>
      <c r="G17" s="421"/>
      <c r="H17" s="422"/>
      <c r="I17" s="421"/>
      <c r="J17" s="421"/>
      <c r="K17" s="422"/>
      <c r="L17" s="421"/>
      <c r="M17" s="421"/>
      <c r="N17" s="421"/>
      <c r="O17" s="422"/>
      <c r="P17" s="422"/>
      <c r="Q17" s="422"/>
      <c r="R17" s="421"/>
      <c r="S17" s="422"/>
      <c r="T17" s="422"/>
      <c r="U17" s="422"/>
      <c r="V17" s="422"/>
      <c r="W17" s="422"/>
      <c r="X17" s="422"/>
      <c r="Y17" s="422"/>
      <c r="Z17" s="422"/>
      <c r="AA17" s="422"/>
      <c r="AB17" s="422"/>
      <c r="AC17" s="422"/>
      <c r="AD17" s="422"/>
      <c r="AE17" s="395"/>
      <c r="AF17" s="395"/>
      <c r="AG17" s="402"/>
    </row>
    <row r="18" spans="1:33" ht="18.75">
      <c r="A18" s="419" t="s">
        <v>276</v>
      </c>
      <c r="B18" s="420"/>
      <c r="C18" s="421"/>
      <c r="D18" s="421"/>
      <c r="E18" s="421"/>
      <c r="F18" s="421"/>
      <c r="G18" s="421"/>
      <c r="H18" s="422"/>
      <c r="I18" s="421"/>
      <c r="J18" s="421"/>
      <c r="K18" s="422"/>
      <c r="L18" s="421"/>
      <c r="M18" s="421"/>
      <c r="N18" s="421"/>
      <c r="O18" s="422"/>
      <c r="P18" s="422"/>
      <c r="Q18" s="422"/>
      <c r="R18" s="421"/>
      <c r="S18" s="422"/>
      <c r="T18" s="422"/>
      <c r="U18" s="422"/>
      <c r="V18" s="422"/>
      <c r="W18" s="422"/>
      <c r="X18" s="422"/>
      <c r="Y18" s="422"/>
      <c r="Z18" s="422"/>
      <c r="AA18" s="422"/>
      <c r="AB18" s="422"/>
      <c r="AC18" s="422"/>
      <c r="AD18" s="422"/>
      <c r="AE18" s="452">
        <v>0</v>
      </c>
      <c r="AF18" s="452">
        <v>0</v>
      </c>
      <c r="AG18" s="402">
        <v>9625</v>
      </c>
    </row>
    <row r="19" spans="1:33" ht="18.75">
      <c r="A19" s="419"/>
      <c r="B19" s="600" t="s">
        <v>277</v>
      </c>
      <c r="C19" s="421"/>
      <c r="D19" s="421"/>
      <c r="E19" s="421"/>
      <c r="F19" s="421"/>
      <c r="G19" s="421"/>
      <c r="H19" s="422"/>
      <c r="I19" s="421"/>
      <c r="J19" s="421"/>
      <c r="K19" s="422"/>
      <c r="L19" s="421"/>
      <c r="M19" s="421"/>
      <c r="N19" s="421"/>
      <c r="O19" s="422"/>
      <c r="P19" s="422"/>
      <c r="Q19" s="422"/>
      <c r="R19" s="421"/>
      <c r="S19" s="422"/>
      <c r="T19" s="422"/>
      <c r="U19" s="422"/>
      <c r="V19" s="422"/>
      <c r="W19" s="422"/>
      <c r="X19" s="422"/>
      <c r="Y19" s="422"/>
      <c r="Z19" s="422"/>
      <c r="AA19" s="422"/>
      <c r="AB19" s="422"/>
      <c r="AC19" s="422"/>
      <c r="AD19" s="422"/>
      <c r="AE19" s="400">
        <f>+AE13+AE18</f>
        <v>1100</v>
      </c>
      <c r="AF19" s="400">
        <f>+AF13+AF18</f>
        <v>1096</v>
      </c>
      <c r="AG19" s="400">
        <f>+AG13+AG18</f>
        <v>202489</v>
      </c>
    </row>
    <row r="20" spans="1:33" ht="18.75">
      <c r="A20" s="419"/>
      <c r="B20" s="600"/>
      <c r="C20" s="421"/>
      <c r="D20" s="421"/>
      <c r="E20" s="421"/>
      <c r="F20" s="421"/>
      <c r="G20" s="421"/>
      <c r="H20" s="422"/>
      <c r="I20" s="421"/>
      <c r="J20" s="421"/>
      <c r="K20" s="422"/>
      <c r="L20" s="421"/>
      <c r="M20" s="421"/>
      <c r="N20" s="421"/>
      <c r="O20" s="422"/>
      <c r="P20" s="422"/>
      <c r="Q20" s="422"/>
      <c r="R20" s="421"/>
      <c r="S20" s="422"/>
      <c r="T20" s="422"/>
      <c r="U20" s="422"/>
      <c r="V20" s="422"/>
      <c r="W20" s="422"/>
      <c r="X20" s="422"/>
      <c r="Y20" s="422"/>
      <c r="Z20" s="422"/>
      <c r="AA20" s="422"/>
      <c r="AB20" s="422"/>
      <c r="AC20" s="422"/>
      <c r="AD20" s="422"/>
      <c r="AE20" s="400"/>
      <c r="AF20" s="400"/>
      <c r="AG20" s="401"/>
    </row>
    <row r="21" spans="1:33" ht="20.25" customHeight="1">
      <c r="A21" s="419" t="s">
        <v>286</v>
      </c>
      <c r="B21" s="420"/>
      <c r="C21" s="421"/>
      <c r="D21" s="421"/>
      <c r="E21" s="421"/>
      <c r="F21" s="421"/>
      <c r="G21" s="421"/>
      <c r="H21" s="422"/>
      <c r="I21" s="421"/>
      <c r="J21" s="421"/>
      <c r="K21" s="422"/>
      <c r="L21" s="421"/>
      <c r="M21" s="421"/>
      <c r="N21" s="421"/>
      <c r="O21" s="422"/>
      <c r="P21" s="422"/>
      <c r="Q21" s="422"/>
      <c r="R21" s="421"/>
      <c r="S21" s="422"/>
      <c r="T21" s="422"/>
      <c r="U21" s="422"/>
      <c r="V21" s="422"/>
      <c r="W21" s="422"/>
      <c r="X21" s="422"/>
      <c r="Y21" s="422"/>
      <c r="Z21" s="422"/>
      <c r="AA21" s="422"/>
      <c r="AB21" s="422"/>
      <c r="AC21" s="422"/>
      <c r="AD21" s="422"/>
      <c r="AE21" s="395">
        <v>1208</v>
      </c>
      <c r="AF21" s="395">
        <v>1176</v>
      </c>
      <c r="AG21" s="402">
        <v>213286</v>
      </c>
    </row>
    <row r="22" spans="1:33" ht="20.25" customHeight="1">
      <c r="A22" s="419" t="s">
        <v>287</v>
      </c>
      <c r="B22" s="420"/>
      <c r="C22" s="421"/>
      <c r="D22" s="421"/>
      <c r="E22" s="421"/>
      <c r="F22" s="421"/>
      <c r="G22" s="421"/>
      <c r="H22" s="422"/>
      <c r="I22" s="421"/>
      <c r="J22" s="421"/>
      <c r="K22" s="422"/>
      <c r="L22" s="421"/>
      <c r="M22" s="421"/>
      <c r="N22" s="421"/>
      <c r="O22" s="422"/>
      <c r="P22" s="422"/>
      <c r="Q22" s="422"/>
      <c r="R22" s="421"/>
      <c r="S22" s="422"/>
      <c r="T22" s="422"/>
      <c r="U22" s="422"/>
      <c r="V22" s="422"/>
      <c r="W22" s="422"/>
      <c r="X22" s="422"/>
      <c r="Y22" s="422"/>
      <c r="Z22" s="422"/>
      <c r="AA22" s="422"/>
      <c r="AB22" s="422"/>
      <c r="AC22" s="422"/>
      <c r="AD22" s="422"/>
      <c r="AE22" s="395">
        <v>1100</v>
      </c>
      <c r="AF22" s="395">
        <v>1096</v>
      </c>
      <c r="AG22" s="402">
        <v>192864</v>
      </c>
    </row>
    <row r="23" spans="1:33" ht="20.25" customHeight="1">
      <c r="A23" s="419"/>
      <c r="B23" s="420"/>
      <c r="C23" s="421"/>
      <c r="D23" s="421"/>
      <c r="E23" s="421"/>
      <c r="F23" s="421"/>
      <c r="G23" s="421"/>
      <c r="H23" s="422"/>
      <c r="I23" s="421"/>
      <c r="J23" s="421"/>
      <c r="K23" s="422"/>
      <c r="L23" s="421"/>
      <c r="M23" s="421"/>
      <c r="N23" s="421"/>
      <c r="O23" s="422"/>
      <c r="P23" s="422"/>
      <c r="Q23" s="422"/>
      <c r="R23" s="421"/>
      <c r="S23" s="422"/>
      <c r="T23" s="422"/>
      <c r="U23" s="422"/>
      <c r="V23" s="422"/>
      <c r="W23" s="422"/>
      <c r="X23" s="422"/>
      <c r="Y23" s="422"/>
      <c r="Z23" s="422"/>
      <c r="AA23" s="422"/>
      <c r="AB23" s="422"/>
      <c r="AC23" s="422"/>
      <c r="AD23" s="422"/>
      <c r="AE23" s="395"/>
      <c r="AF23" s="395"/>
      <c r="AG23" s="402"/>
    </row>
    <row r="24" spans="1:33" ht="20.25" customHeight="1">
      <c r="A24" s="425" t="s">
        <v>291</v>
      </c>
      <c r="B24" s="420"/>
      <c r="C24" s="421"/>
      <c r="D24" s="421"/>
      <c r="E24" s="421"/>
      <c r="F24" s="421"/>
      <c r="G24" s="421"/>
      <c r="H24" s="422"/>
      <c r="I24" s="421"/>
      <c r="J24" s="421"/>
      <c r="K24" s="422"/>
      <c r="L24" s="421"/>
      <c r="M24" s="421"/>
      <c r="N24" s="421"/>
      <c r="O24" s="422"/>
      <c r="P24" s="422"/>
      <c r="Q24" s="422"/>
      <c r="R24" s="421"/>
      <c r="S24" s="422"/>
      <c r="T24" s="422"/>
      <c r="U24" s="422"/>
      <c r="V24" s="422"/>
      <c r="W24" s="422"/>
      <c r="X24" s="422"/>
      <c r="Y24" s="422"/>
      <c r="Z24" s="422"/>
      <c r="AA24" s="422"/>
      <c r="AB24" s="422"/>
      <c r="AC24" s="422"/>
      <c r="AD24" s="422"/>
      <c r="AE24" s="400">
        <v>1208</v>
      </c>
      <c r="AF24" s="400">
        <v>1176</v>
      </c>
      <c r="AG24" s="401">
        <v>204612</v>
      </c>
    </row>
    <row r="25" spans="1:33" ht="20.25" customHeight="1">
      <c r="A25" s="419"/>
      <c r="B25" s="420"/>
      <c r="C25" s="421"/>
      <c r="D25" s="421"/>
      <c r="E25" s="421"/>
      <c r="F25" s="421"/>
      <c r="G25" s="421"/>
      <c r="H25" s="422"/>
      <c r="I25" s="421"/>
      <c r="J25" s="421"/>
      <c r="K25" s="422"/>
      <c r="L25" s="421"/>
      <c r="M25" s="421"/>
      <c r="N25" s="421"/>
      <c r="O25" s="422"/>
      <c r="P25" s="422"/>
      <c r="Q25" s="422"/>
      <c r="R25" s="421"/>
      <c r="S25" s="422"/>
      <c r="T25" s="422"/>
      <c r="U25" s="422"/>
      <c r="V25" s="422"/>
      <c r="W25" s="422"/>
      <c r="X25" s="422"/>
      <c r="Y25" s="422"/>
      <c r="Z25" s="422"/>
      <c r="AA25" s="422"/>
      <c r="AB25" s="422"/>
      <c r="AC25" s="422"/>
      <c r="AD25" s="422"/>
      <c r="AE25" s="452"/>
      <c r="AF25" s="452"/>
      <c r="AG25" s="452"/>
    </row>
    <row r="26" spans="1:33" ht="20.25" customHeight="1">
      <c r="A26" s="419" t="s">
        <v>203</v>
      </c>
      <c r="B26" s="420"/>
      <c r="C26" s="421"/>
      <c r="D26" s="421"/>
      <c r="E26" s="421"/>
      <c r="F26" s="421"/>
      <c r="G26" s="421"/>
      <c r="H26" s="422"/>
      <c r="I26" s="421"/>
      <c r="J26" s="421"/>
      <c r="K26" s="422"/>
      <c r="L26" s="421"/>
      <c r="M26" s="421"/>
      <c r="N26" s="421"/>
      <c r="O26" s="422"/>
      <c r="P26" s="422"/>
      <c r="Q26" s="422"/>
      <c r="R26" s="421"/>
      <c r="S26" s="422"/>
      <c r="T26" s="422"/>
      <c r="U26" s="422"/>
      <c r="V26" s="422"/>
      <c r="W26" s="422"/>
      <c r="X26" s="422"/>
      <c r="Y26" s="422"/>
      <c r="Z26" s="422"/>
      <c r="AA26" s="422"/>
      <c r="AB26" s="422"/>
      <c r="AC26" s="422"/>
      <c r="AD26" s="422"/>
      <c r="AE26" s="452">
        <v>0</v>
      </c>
      <c r="AF26" s="452">
        <v>0</v>
      </c>
      <c r="AG26" s="452">
        <v>4679</v>
      </c>
    </row>
    <row r="27" spans="1:33" ht="20.25" customHeight="1">
      <c r="A27" s="425"/>
      <c r="B27" s="420"/>
      <c r="C27" s="421"/>
      <c r="D27" s="421"/>
      <c r="E27" s="421"/>
      <c r="F27" s="421"/>
      <c r="G27" s="421"/>
      <c r="H27" s="422"/>
      <c r="I27" s="421"/>
      <c r="J27" s="421"/>
      <c r="K27" s="422"/>
      <c r="L27" s="421"/>
      <c r="M27" s="421"/>
      <c r="N27" s="421"/>
      <c r="O27" s="422"/>
      <c r="P27" s="422"/>
      <c r="Q27" s="422"/>
      <c r="R27" s="421"/>
      <c r="S27" s="422"/>
      <c r="T27" s="422"/>
      <c r="U27" s="422"/>
      <c r="V27" s="422"/>
      <c r="W27" s="422"/>
      <c r="X27" s="422"/>
      <c r="Y27" s="422"/>
      <c r="Z27" s="422"/>
      <c r="AA27" s="422"/>
      <c r="AB27" s="422"/>
      <c r="AC27" s="422"/>
      <c r="AD27" s="422"/>
      <c r="AE27" s="452"/>
      <c r="AF27" s="452"/>
      <c r="AG27" s="449"/>
    </row>
    <row r="28" spans="1:33" ht="18.75">
      <c r="A28" s="419" t="s">
        <v>117</v>
      </c>
      <c r="B28" s="420"/>
      <c r="C28" s="421"/>
      <c r="D28" s="421"/>
      <c r="E28" s="421"/>
      <c r="F28" s="421"/>
      <c r="G28" s="421"/>
      <c r="H28" s="422"/>
      <c r="I28" s="421"/>
      <c r="J28" s="421"/>
      <c r="K28" s="422"/>
      <c r="L28" s="421"/>
      <c r="M28" s="421"/>
      <c r="N28" s="421"/>
      <c r="O28" s="422"/>
      <c r="P28" s="422"/>
      <c r="Q28" s="422"/>
      <c r="R28" s="421"/>
      <c r="S28" s="422"/>
      <c r="T28" s="422"/>
      <c r="U28" s="422"/>
      <c r="V28" s="422"/>
      <c r="W28" s="422"/>
      <c r="X28" s="422"/>
      <c r="Y28" s="422"/>
      <c r="Z28" s="422"/>
      <c r="AA28" s="422"/>
      <c r="AB28" s="422"/>
      <c r="AC28" s="422"/>
      <c r="AD28" s="422"/>
      <c r="AE28" s="395"/>
      <c r="AF28" s="395"/>
      <c r="AG28" s="402"/>
    </row>
    <row r="29" spans="1:33" ht="18.75">
      <c r="A29" s="419" t="s">
        <v>263</v>
      </c>
      <c r="B29" s="420"/>
      <c r="C29" s="421"/>
      <c r="D29" s="421"/>
      <c r="E29" s="421"/>
      <c r="F29" s="421"/>
      <c r="G29" s="421"/>
      <c r="H29" s="422"/>
      <c r="I29" s="421"/>
      <c r="J29" s="421"/>
      <c r="K29" s="422"/>
      <c r="L29" s="421"/>
      <c r="M29" s="421"/>
      <c r="N29" s="421"/>
      <c r="O29" s="422"/>
      <c r="P29" s="422"/>
      <c r="Q29" s="422"/>
      <c r="R29" s="421"/>
      <c r="S29" s="422"/>
      <c r="T29" s="422"/>
      <c r="U29" s="422"/>
      <c r="V29" s="422"/>
      <c r="W29" s="422"/>
      <c r="X29" s="422"/>
      <c r="Y29" s="422"/>
      <c r="Z29" s="422"/>
      <c r="AA29" s="422"/>
      <c r="AB29" s="422"/>
      <c r="AC29" s="422"/>
      <c r="AD29" s="422"/>
      <c r="AE29" s="395"/>
      <c r="AF29" s="395"/>
      <c r="AG29" s="402"/>
    </row>
    <row r="30" spans="1:33" ht="18.75">
      <c r="A30" s="419"/>
      <c r="B30" s="420"/>
      <c r="C30" s="426" t="s">
        <v>288</v>
      </c>
      <c r="D30" s="421"/>
      <c r="E30" s="421"/>
      <c r="F30" s="421"/>
      <c r="G30" s="421"/>
      <c r="H30" s="422"/>
      <c r="I30" s="421"/>
      <c r="J30" s="421"/>
      <c r="K30" s="422"/>
      <c r="L30" s="421"/>
      <c r="M30" s="421"/>
      <c r="N30" s="421"/>
      <c r="O30" s="422"/>
      <c r="P30" s="422"/>
      <c r="Q30" s="422"/>
      <c r="R30" s="421"/>
      <c r="S30" s="422"/>
      <c r="T30" s="422"/>
      <c r="U30" s="422"/>
      <c r="V30" s="422"/>
      <c r="W30" s="422"/>
      <c r="X30" s="422"/>
      <c r="Y30" s="422"/>
      <c r="Z30" s="422"/>
      <c r="AA30" s="422"/>
      <c r="AB30" s="422"/>
      <c r="AC30" s="422"/>
      <c r="AD30" s="422"/>
      <c r="AE30" s="452">
        <v>0</v>
      </c>
      <c r="AF30" s="452">
        <v>0</v>
      </c>
      <c r="AG30" s="402">
        <v>2888</v>
      </c>
    </row>
    <row r="31" spans="1:33" ht="18.75" hidden="1">
      <c r="A31" s="413"/>
      <c r="B31" s="414"/>
      <c r="C31" s="303" t="s">
        <v>115</v>
      </c>
      <c r="D31" s="423"/>
      <c r="E31" s="423"/>
      <c r="F31" s="423"/>
      <c r="G31" s="423"/>
      <c r="H31" s="424"/>
      <c r="I31" s="423"/>
      <c r="J31" s="423"/>
      <c r="K31" s="424"/>
      <c r="L31" s="423"/>
      <c r="M31" s="423"/>
      <c r="N31" s="423"/>
      <c r="O31" s="424"/>
      <c r="P31" s="424"/>
      <c r="Q31" s="424"/>
      <c r="R31" s="423"/>
      <c r="S31" s="424"/>
      <c r="T31" s="424"/>
      <c r="U31" s="424"/>
      <c r="V31" s="424"/>
      <c r="W31" s="424"/>
      <c r="X31" s="424"/>
      <c r="Y31" s="424"/>
      <c r="Z31" s="424"/>
      <c r="AA31" s="424"/>
      <c r="AB31" s="424"/>
      <c r="AC31" s="424"/>
      <c r="AD31" s="424"/>
      <c r="AE31" s="391"/>
      <c r="AF31" s="396"/>
      <c r="AG31" s="403"/>
    </row>
    <row r="32" spans="1:33" ht="18.75" hidden="1">
      <c r="A32" s="413"/>
      <c r="B32" s="414"/>
      <c r="C32" s="303" t="s">
        <v>89</v>
      </c>
      <c r="D32" s="423"/>
      <c r="E32" s="423"/>
      <c r="F32" s="423"/>
      <c r="G32" s="423"/>
      <c r="H32" s="424"/>
      <c r="I32" s="423"/>
      <c r="J32" s="423"/>
      <c r="K32" s="424"/>
      <c r="L32" s="423"/>
      <c r="M32" s="423"/>
      <c r="N32" s="423"/>
      <c r="O32" s="424"/>
      <c r="P32" s="424"/>
      <c r="Q32" s="424"/>
      <c r="R32" s="423"/>
      <c r="S32" s="424"/>
      <c r="T32" s="424"/>
      <c r="U32" s="424"/>
      <c r="V32" s="424"/>
      <c r="W32" s="424"/>
      <c r="X32" s="424"/>
      <c r="Y32" s="424"/>
      <c r="Z32" s="424"/>
      <c r="AA32" s="424"/>
      <c r="AB32" s="424"/>
      <c r="AC32" s="424"/>
      <c r="AD32" s="424"/>
      <c r="AE32" s="391"/>
      <c r="AF32" s="396"/>
      <c r="AG32" s="403"/>
    </row>
    <row r="33" spans="1:33" ht="18.75">
      <c r="A33" s="419"/>
      <c r="B33" s="420"/>
      <c r="C33" s="420" t="s">
        <v>334</v>
      </c>
      <c r="D33" s="421"/>
      <c r="E33" s="421"/>
      <c r="F33" s="421"/>
      <c r="G33" s="421"/>
      <c r="H33" s="422"/>
      <c r="I33" s="421"/>
      <c r="J33" s="421"/>
      <c r="K33" s="422"/>
      <c r="L33" s="421"/>
      <c r="M33" s="421"/>
      <c r="N33" s="421"/>
      <c r="O33" s="422"/>
      <c r="P33" s="422"/>
      <c r="Q33" s="422"/>
      <c r="R33" s="421"/>
      <c r="S33" s="422"/>
      <c r="T33" s="422"/>
      <c r="U33" s="422"/>
      <c r="V33" s="422"/>
      <c r="W33" s="422"/>
      <c r="X33" s="422"/>
      <c r="Y33" s="422"/>
      <c r="Z33" s="422"/>
      <c r="AA33" s="422"/>
      <c r="AB33" s="422"/>
      <c r="AC33" s="422"/>
      <c r="AD33" s="422"/>
      <c r="AE33" s="452">
        <v>0</v>
      </c>
      <c r="AF33" s="452">
        <v>0</v>
      </c>
      <c r="AG33" s="402">
        <v>1058</v>
      </c>
    </row>
    <row r="34" spans="1:33" ht="18.75">
      <c r="A34" s="419"/>
      <c r="B34" s="420"/>
      <c r="C34" s="420" t="s">
        <v>258</v>
      </c>
      <c r="D34" s="421"/>
      <c r="E34" s="421"/>
      <c r="F34" s="421"/>
      <c r="G34" s="421"/>
      <c r="H34" s="422"/>
      <c r="I34" s="421"/>
      <c r="J34" s="421"/>
      <c r="K34" s="422"/>
      <c r="L34" s="421"/>
      <c r="M34" s="421"/>
      <c r="N34" s="421"/>
      <c r="O34" s="422"/>
      <c r="P34" s="422"/>
      <c r="Q34" s="422"/>
      <c r="R34" s="421"/>
      <c r="S34" s="422"/>
      <c r="T34" s="422"/>
      <c r="U34" s="422"/>
      <c r="V34" s="422"/>
      <c r="W34" s="422"/>
      <c r="X34" s="422"/>
      <c r="Y34" s="422"/>
      <c r="Z34" s="422"/>
      <c r="AA34" s="422"/>
      <c r="AB34" s="422"/>
      <c r="AC34" s="422"/>
      <c r="AD34" s="422"/>
      <c r="AE34" s="452">
        <v>0</v>
      </c>
      <c r="AF34" s="395">
        <v>57</v>
      </c>
      <c r="AG34" s="449">
        <v>0</v>
      </c>
    </row>
    <row r="35" spans="1:33" ht="18.75">
      <c r="A35" s="419"/>
      <c r="B35" s="420"/>
      <c r="C35" s="420" t="s">
        <v>259</v>
      </c>
      <c r="D35" s="421"/>
      <c r="E35" s="421"/>
      <c r="F35" s="421"/>
      <c r="G35" s="421"/>
      <c r="H35" s="422"/>
      <c r="I35" s="421"/>
      <c r="J35" s="421"/>
      <c r="K35" s="422"/>
      <c r="L35" s="421"/>
      <c r="M35" s="421"/>
      <c r="N35" s="421"/>
      <c r="O35" s="422"/>
      <c r="P35" s="422"/>
      <c r="Q35" s="422"/>
      <c r="R35" s="421"/>
      <c r="S35" s="422"/>
      <c r="T35" s="422"/>
      <c r="U35" s="422"/>
      <c r="V35" s="422"/>
      <c r="W35" s="422"/>
      <c r="X35" s="422"/>
      <c r="Y35" s="422"/>
      <c r="Z35" s="422"/>
      <c r="AA35" s="422"/>
      <c r="AB35" s="422"/>
      <c r="AC35" s="422"/>
      <c r="AD35" s="422"/>
      <c r="AE35" s="452">
        <v>0</v>
      </c>
      <c r="AF35" s="452">
        <v>0</v>
      </c>
      <c r="AG35" s="402">
        <v>8102</v>
      </c>
    </row>
    <row r="36" spans="1:33" ht="18.75">
      <c r="A36" s="419"/>
      <c r="B36" s="420"/>
      <c r="C36" s="420" t="s">
        <v>260</v>
      </c>
      <c r="D36" s="421"/>
      <c r="E36" s="421"/>
      <c r="F36" s="421"/>
      <c r="G36" s="421"/>
      <c r="H36" s="422"/>
      <c r="I36" s="421"/>
      <c r="J36" s="421"/>
      <c r="K36" s="422"/>
      <c r="L36" s="421"/>
      <c r="M36" s="421"/>
      <c r="N36" s="421"/>
      <c r="O36" s="422"/>
      <c r="P36" s="422"/>
      <c r="Q36" s="422"/>
      <c r="R36" s="421"/>
      <c r="S36" s="422"/>
      <c r="T36" s="422"/>
      <c r="U36" s="422"/>
      <c r="V36" s="422"/>
      <c r="W36" s="422"/>
      <c r="X36" s="422"/>
      <c r="Y36" s="422"/>
      <c r="Z36" s="422"/>
      <c r="AA36" s="422"/>
      <c r="AB36" s="422"/>
      <c r="AC36" s="422"/>
      <c r="AD36" s="422"/>
      <c r="AE36" s="452">
        <v>0</v>
      </c>
      <c r="AF36" s="452">
        <v>0</v>
      </c>
      <c r="AG36" s="402">
        <v>272</v>
      </c>
    </row>
    <row r="37" spans="1:33" ht="18.75">
      <c r="A37" s="419"/>
      <c r="B37" s="420"/>
      <c r="C37" s="420" t="s">
        <v>312</v>
      </c>
      <c r="D37" s="421"/>
      <c r="E37" s="421"/>
      <c r="F37" s="421"/>
      <c r="G37" s="421"/>
      <c r="H37" s="422"/>
      <c r="I37" s="421"/>
      <c r="J37" s="421"/>
      <c r="K37" s="422"/>
      <c r="L37" s="421"/>
      <c r="M37" s="421"/>
      <c r="N37" s="421"/>
      <c r="O37" s="422"/>
      <c r="P37" s="422"/>
      <c r="Q37" s="422"/>
      <c r="R37" s="421"/>
      <c r="S37" s="422"/>
      <c r="T37" s="422"/>
      <c r="U37" s="422"/>
      <c r="V37" s="422"/>
      <c r="W37" s="422"/>
      <c r="X37" s="422"/>
      <c r="Y37" s="422"/>
      <c r="Z37" s="422"/>
      <c r="AA37" s="422"/>
      <c r="AB37" s="422"/>
      <c r="AC37" s="422"/>
      <c r="AD37" s="422"/>
      <c r="AE37" s="452">
        <v>0</v>
      </c>
      <c r="AF37" s="452">
        <v>0</v>
      </c>
      <c r="AG37" s="402">
        <v>983</v>
      </c>
    </row>
    <row r="38" spans="1:33" ht="18.75" hidden="1">
      <c r="A38" s="413"/>
      <c r="B38" s="414"/>
      <c r="C38" s="303" t="s">
        <v>77</v>
      </c>
      <c r="D38" s="423"/>
      <c r="E38" s="423"/>
      <c r="F38" s="423"/>
      <c r="G38" s="423"/>
      <c r="H38" s="424"/>
      <c r="I38" s="423"/>
      <c r="J38" s="423"/>
      <c r="K38" s="424"/>
      <c r="L38" s="423"/>
      <c r="M38" s="423"/>
      <c r="N38" s="423"/>
      <c r="O38" s="424"/>
      <c r="P38" s="424"/>
      <c r="Q38" s="424"/>
      <c r="R38" s="423"/>
      <c r="S38" s="424"/>
      <c r="T38" s="424"/>
      <c r="U38" s="424"/>
      <c r="V38" s="424"/>
      <c r="W38" s="424"/>
      <c r="X38" s="424"/>
      <c r="Y38" s="424"/>
      <c r="Z38" s="424"/>
      <c r="AA38" s="424"/>
      <c r="AB38" s="424"/>
      <c r="AC38" s="424"/>
      <c r="AD38" s="424"/>
      <c r="AE38" s="391"/>
      <c r="AF38" s="396"/>
      <c r="AG38" s="403"/>
    </row>
    <row r="39" spans="1:33" ht="18.75" hidden="1">
      <c r="A39" s="413"/>
      <c r="B39" s="414"/>
      <c r="C39" s="303" t="s">
        <v>139</v>
      </c>
      <c r="D39" s="423"/>
      <c r="E39" s="423"/>
      <c r="F39" s="423"/>
      <c r="G39" s="423"/>
      <c r="H39" s="424"/>
      <c r="I39" s="423"/>
      <c r="J39" s="423"/>
      <c r="K39" s="424"/>
      <c r="L39" s="423"/>
      <c r="M39" s="423"/>
      <c r="N39" s="423"/>
      <c r="O39" s="424"/>
      <c r="P39" s="424"/>
      <c r="Q39" s="424"/>
      <c r="R39" s="423"/>
      <c r="S39" s="424"/>
      <c r="T39" s="424"/>
      <c r="U39" s="424"/>
      <c r="V39" s="424"/>
      <c r="W39" s="424"/>
      <c r="X39" s="424"/>
      <c r="Y39" s="424"/>
      <c r="Z39" s="424"/>
      <c r="AA39" s="424"/>
      <c r="AB39" s="424"/>
      <c r="AC39" s="424"/>
      <c r="AD39" s="424"/>
      <c r="AE39" s="391"/>
      <c r="AF39" s="404"/>
      <c r="AG39" s="403"/>
    </row>
    <row r="40" spans="1:33" ht="18.75" hidden="1">
      <c r="A40" s="413"/>
      <c r="B40" s="414"/>
      <c r="C40" s="303" t="s">
        <v>29</v>
      </c>
      <c r="D40" s="423"/>
      <c r="E40" s="423"/>
      <c r="F40" s="423"/>
      <c r="G40" s="423"/>
      <c r="H40" s="424"/>
      <c r="I40" s="423"/>
      <c r="J40" s="423"/>
      <c r="K40" s="424"/>
      <c r="L40" s="423"/>
      <c r="M40" s="423"/>
      <c r="N40" s="423"/>
      <c r="O40" s="424"/>
      <c r="P40" s="424"/>
      <c r="Q40" s="424"/>
      <c r="R40" s="423"/>
      <c r="S40" s="424"/>
      <c r="T40" s="424"/>
      <c r="U40" s="424"/>
      <c r="V40" s="424"/>
      <c r="W40" s="424"/>
      <c r="X40" s="424"/>
      <c r="Y40" s="424"/>
      <c r="Z40" s="424"/>
      <c r="AA40" s="424"/>
      <c r="AB40" s="424"/>
      <c r="AC40" s="424"/>
      <c r="AD40" s="424"/>
      <c r="AE40" s="391"/>
      <c r="AF40" s="396"/>
      <c r="AG40" s="403"/>
    </row>
    <row r="41" spans="1:33" ht="18.75" hidden="1">
      <c r="A41" s="413"/>
      <c r="B41" s="414"/>
      <c r="C41" s="303" t="s">
        <v>140</v>
      </c>
      <c r="D41" s="423"/>
      <c r="E41" s="423"/>
      <c r="F41" s="423"/>
      <c r="G41" s="423"/>
      <c r="H41" s="424"/>
      <c r="I41" s="423"/>
      <c r="J41" s="423"/>
      <c r="K41" s="424"/>
      <c r="L41" s="423"/>
      <c r="M41" s="423"/>
      <c r="N41" s="423"/>
      <c r="O41" s="424"/>
      <c r="P41" s="424"/>
      <c r="Q41" s="424"/>
      <c r="R41" s="423"/>
      <c r="S41" s="424"/>
      <c r="T41" s="424"/>
      <c r="U41" s="424"/>
      <c r="V41" s="424"/>
      <c r="W41" s="424"/>
      <c r="X41" s="424"/>
      <c r="Y41" s="424"/>
      <c r="Z41" s="424"/>
      <c r="AA41" s="424"/>
      <c r="AB41" s="424"/>
      <c r="AC41" s="424"/>
      <c r="AD41" s="424"/>
      <c r="AE41" s="391"/>
      <c r="AF41" s="396"/>
      <c r="AG41" s="403"/>
    </row>
    <row r="42" spans="1:33" ht="18.75" hidden="1">
      <c r="A42" s="413"/>
      <c r="B42" s="414"/>
      <c r="C42" s="303" t="s">
        <v>146</v>
      </c>
      <c r="D42" s="423"/>
      <c r="E42" s="423"/>
      <c r="F42" s="423"/>
      <c r="G42" s="423"/>
      <c r="H42" s="424"/>
      <c r="I42" s="423"/>
      <c r="J42" s="423"/>
      <c r="K42" s="424"/>
      <c r="L42" s="423"/>
      <c r="M42" s="423"/>
      <c r="N42" s="423"/>
      <c r="O42" s="424"/>
      <c r="P42" s="424"/>
      <c r="Q42" s="424"/>
      <c r="R42" s="423"/>
      <c r="S42" s="424"/>
      <c r="T42" s="424"/>
      <c r="U42" s="424"/>
      <c r="V42" s="424"/>
      <c r="W42" s="424"/>
      <c r="X42" s="424"/>
      <c r="Y42" s="424"/>
      <c r="Z42" s="424"/>
      <c r="AA42" s="424"/>
      <c r="AB42" s="424"/>
      <c r="AC42" s="424"/>
      <c r="AD42" s="424"/>
      <c r="AE42" s="453"/>
      <c r="AF42" s="405"/>
      <c r="AG42" s="406"/>
    </row>
    <row r="43" spans="1:33" ht="18.75">
      <c r="A43" s="419"/>
      <c r="B43" s="420"/>
      <c r="C43" s="420" t="s">
        <v>289</v>
      </c>
      <c r="D43" s="421"/>
      <c r="E43" s="421"/>
      <c r="F43" s="421"/>
      <c r="G43" s="421"/>
      <c r="H43" s="422"/>
      <c r="I43" s="421"/>
      <c r="J43" s="421"/>
      <c r="K43" s="422"/>
      <c r="L43" s="421"/>
      <c r="M43" s="421"/>
      <c r="N43" s="421"/>
      <c r="O43" s="422"/>
      <c r="P43" s="422"/>
      <c r="Q43" s="422"/>
      <c r="R43" s="421"/>
      <c r="S43" s="422"/>
      <c r="T43" s="422"/>
      <c r="U43" s="422"/>
      <c r="V43" s="422"/>
      <c r="W43" s="422"/>
      <c r="X43" s="422"/>
      <c r="Y43" s="422"/>
      <c r="Z43" s="422"/>
      <c r="AA43" s="422"/>
      <c r="AB43" s="422"/>
      <c r="AC43" s="422"/>
      <c r="AD43" s="422"/>
      <c r="AE43" s="452">
        <v>0</v>
      </c>
      <c r="AF43" s="452">
        <v>0</v>
      </c>
      <c r="AG43" s="402">
        <v>238</v>
      </c>
    </row>
    <row r="44" spans="1:33" ht="18.75">
      <c r="A44" s="419"/>
      <c r="B44" s="420"/>
      <c r="C44" s="420" t="s">
        <v>261</v>
      </c>
      <c r="D44" s="421"/>
      <c r="E44" s="421"/>
      <c r="F44" s="421"/>
      <c r="G44" s="421"/>
      <c r="H44" s="422"/>
      <c r="I44" s="421"/>
      <c r="J44" s="421"/>
      <c r="K44" s="422"/>
      <c r="L44" s="421"/>
      <c r="M44" s="421"/>
      <c r="N44" s="421"/>
      <c r="O44" s="422"/>
      <c r="P44" s="422"/>
      <c r="Q44" s="422"/>
      <c r="R44" s="421"/>
      <c r="S44" s="422"/>
      <c r="T44" s="422"/>
      <c r="U44" s="422"/>
      <c r="V44" s="422"/>
      <c r="W44" s="422"/>
      <c r="X44" s="422"/>
      <c r="Y44" s="422"/>
      <c r="Z44" s="422"/>
      <c r="AA44" s="422"/>
      <c r="AB44" s="422"/>
      <c r="AC44" s="422"/>
      <c r="AD44" s="422"/>
      <c r="AE44" s="452">
        <v>0</v>
      </c>
      <c r="AF44" s="452">
        <v>0</v>
      </c>
      <c r="AG44" s="402">
        <v>244</v>
      </c>
    </row>
    <row r="45" spans="1:33" ht="18.75">
      <c r="A45" s="419"/>
      <c r="B45" s="420"/>
      <c r="C45" s="420" t="s">
        <v>262</v>
      </c>
      <c r="D45" s="421"/>
      <c r="E45" s="421"/>
      <c r="F45" s="421"/>
      <c r="G45" s="421"/>
      <c r="H45" s="422"/>
      <c r="I45" s="421"/>
      <c r="J45" s="421"/>
      <c r="K45" s="422"/>
      <c r="L45" s="421"/>
      <c r="M45" s="421"/>
      <c r="N45" s="421"/>
      <c r="O45" s="422"/>
      <c r="P45" s="422"/>
      <c r="Q45" s="422"/>
      <c r="R45" s="421"/>
      <c r="S45" s="422"/>
      <c r="T45" s="422"/>
      <c r="U45" s="422"/>
      <c r="V45" s="422"/>
      <c r="W45" s="422"/>
      <c r="X45" s="422"/>
      <c r="Y45" s="422"/>
      <c r="Z45" s="422"/>
      <c r="AA45" s="422"/>
      <c r="AB45" s="422"/>
      <c r="AC45" s="422"/>
      <c r="AD45" s="422"/>
      <c r="AE45" s="452">
        <v>0</v>
      </c>
      <c r="AF45" s="452">
        <v>0</v>
      </c>
      <c r="AG45" s="402">
        <v>3</v>
      </c>
    </row>
    <row r="46" spans="1:33" ht="18.75">
      <c r="A46" s="419"/>
      <c r="B46" s="420"/>
      <c r="C46" s="420" t="s">
        <v>293</v>
      </c>
      <c r="D46" s="421"/>
      <c r="E46" s="421"/>
      <c r="F46" s="421"/>
      <c r="G46" s="421"/>
      <c r="H46" s="422"/>
      <c r="I46" s="421"/>
      <c r="J46" s="421"/>
      <c r="K46" s="422"/>
      <c r="L46" s="421"/>
      <c r="M46" s="421"/>
      <c r="N46" s="421"/>
      <c r="O46" s="422"/>
      <c r="P46" s="422"/>
      <c r="Q46" s="422"/>
      <c r="R46" s="421"/>
      <c r="S46" s="422"/>
      <c r="T46" s="422"/>
      <c r="U46" s="422"/>
      <c r="V46" s="422"/>
      <c r="W46" s="422"/>
      <c r="X46" s="422"/>
      <c r="Y46" s="422"/>
      <c r="Z46" s="422"/>
      <c r="AA46" s="422"/>
      <c r="AB46" s="422"/>
      <c r="AC46" s="422"/>
      <c r="AD46" s="422"/>
      <c r="AE46" s="452">
        <v>0</v>
      </c>
      <c r="AF46" s="452">
        <v>0</v>
      </c>
      <c r="AG46" s="402">
        <v>1771</v>
      </c>
    </row>
    <row r="47" spans="1:33" ht="18.75">
      <c r="A47" s="419"/>
      <c r="B47" s="420"/>
      <c r="C47" s="420" t="s">
        <v>294</v>
      </c>
      <c r="D47" s="421"/>
      <c r="E47" s="421"/>
      <c r="F47" s="421"/>
      <c r="G47" s="421"/>
      <c r="H47" s="422"/>
      <c r="I47" s="421"/>
      <c r="J47" s="421"/>
      <c r="K47" s="422"/>
      <c r="L47" s="421"/>
      <c r="M47" s="421"/>
      <c r="N47" s="421"/>
      <c r="O47" s="422"/>
      <c r="P47" s="422"/>
      <c r="Q47" s="422"/>
      <c r="R47" s="421"/>
      <c r="S47" s="422"/>
      <c r="T47" s="422"/>
      <c r="U47" s="422"/>
      <c r="V47" s="422"/>
      <c r="W47" s="422"/>
      <c r="X47" s="422"/>
      <c r="Y47" s="422"/>
      <c r="Z47" s="422"/>
      <c r="AA47" s="422"/>
      <c r="AB47" s="422"/>
      <c r="AC47" s="422"/>
      <c r="AD47" s="422"/>
      <c r="AE47" s="452">
        <v>0</v>
      </c>
      <c r="AF47" s="452">
        <v>0</v>
      </c>
      <c r="AG47" s="402">
        <v>2644</v>
      </c>
    </row>
    <row r="48" spans="1:33" ht="18.75">
      <c r="A48" s="419"/>
      <c r="B48" s="420"/>
      <c r="C48" s="420" t="s">
        <v>290</v>
      </c>
      <c r="D48" s="421"/>
      <c r="E48" s="421"/>
      <c r="F48" s="421"/>
      <c r="G48" s="421"/>
      <c r="H48" s="422"/>
      <c r="I48" s="421"/>
      <c r="J48" s="421"/>
      <c r="K48" s="422"/>
      <c r="L48" s="421"/>
      <c r="M48" s="421"/>
      <c r="N48" s="421"/>
      <c r="O48" s="422"/>
      <c r="P48" s="422"/>
      <c r="Q48" s="422"/>
      <c r="R48" s="421"/>
      <c r="S48" s="422"/>
      <c r="T48" s="422"/>
      <c r="U48" s="422"/>
      <c r="V48" s="422"/>
      <c r="W48" s="422"/>
      <c r="X48" s="422"/>
      <c r="Y48" s="422"/>
      <c r="Z48" s="422"/>
      <c r="AA48" s="422"/>
      <c r="AB48" s="422"/>
      <c r="AC48" s="422"/>
      <c r="AD48" s="422"/>
      <c r="AE48" s="452">
        <v>0</v>
      </c>
      <c r="AF48" s="452">
        <v>0</v>
      </c>
      <c r="AG48" s="402">
        <v>9</v>
      </c>
    </row>
    <row r="49" spans="1:33" ht="18.75">
      <c r="A49" s="419"/>
      <c r="B49" s="420"/>
      <c r="C49" s="420" t="s">
        <v>278</v>
      </c>
      <c r="D49" s="421"/>
      <c r="E49" s="421"/>
      <c r="F49" s="421"/>
      <c r="G49" s="421"/>
      <c r="H49" s="422"/>
      <c r="I49" s="421"/>
      <c r="J49" s="421"/>
      <c r="K49" s="422"/>
      <c r="L49" s="421"/>
      <c r="M49" s="421"/>
      <c r="N49" s="421"/>
      <c r="O49" s="422"/>
      <c r="P49" s="422"/>
      <c r="Q49" s="422"/>
      <c r="R49" s="421"/>
      <c r="S49" s="422"/>
      <c r="T49" s="422"/>
      <c r="U49" s="422"/>
      <c r="V49" s="422"/>
      <c r="W49" s="422"/>
      <c r="X49" s="422"/>
      <c r="Y49" s="422"/>
      <c r="Z49" s="422"/>
      <c r="AA49" s="422"/>
      <c r="AB49" s="422"/>
      <c r="AC49" s="422"/>
      <c r="AD49" s="422"/>
      <c r="AE49" s="452">
        <v>0</v>
      </c>
      <c r="AF49" s="452">
        <v>0</v>
      </c>
      <c r="AG49" s="402">
        <v>62</v>
      </c>
    </row>
    <row r="50" spans="1:33" ht="18.75">
      <c r="A50" s="419"/>
      <c r="B50" s="420"/>
      <c r="C50" s="420" t="s">
        <v>313</v>
      </c>
      <c r="D50" s="421"/>
      <c r="E50" s="421"/>
      <c r="F50" s="421"/>
      <c r="G50" s="421"/>
      <c r="H50" s="422"/>
      <c r="I50" s="421"/>
      <c r="J50" s="421"/>
      <c r="K50" s="422"/>
      <c r="L50" s="421"/>
      <c r="M50" s="421"/>
      <c r="N50" s="421"/>
      <c r="O50" s="422"/>
      <c r="P50" s="422"/>
      <c r="Q50" s="422"/>
      <c r="R50" s="421"/>
      <c r="S50" s="422"/>
      <c r="T50" s="422"/>
      <c r="U50" s="422"/>
      <c r="V50" s="422"/>
      <c r="W50" s="422"/>
      <c r="X50" s="422"/>
      <c r="Y50" s="422"/>
      <c r="Z50" s="422"/>
      <c r="AA50" s="422"/>
      <c r="AB50" s="422"/>
      <c r="AC50" s="422"/>
      <c r="AD50" s="422"/>
      <c r="AE50" s="452">
        <v>0</v>
      </c>
      <c r="AF50" s="452">
        <v>0</v>
      </c>
      <c r="AG50" s="402">
        <v>71</v>
      </c>
    </row>
    <row r="51" spans="1:33" ht="18.75">
      <c r="A51" s="419"/>
      <c r="B51" s="420"/>
      <c r="C51" s="420" t="s">
        <v>65</v>
      </c>
      <c r="D51" s="421"/>
      <c r="E51" s="421"/>
      <c r="F51" s="421"/>
      <c r="G51" s="421"/>
      <c r="H51" s="422"/>
      <c r="I51" s="421"/>
      <c r="J51" s="421"/>
      <c r="K51" s="422"/>
      <c r="L51" s="421"/>
      <c r="M51" s="421"/>
      <c r="N51" s="421"/>
      <c r="O51" s="422"/>
      <c r="P51" s="422"/>
      <c r="Q51" s="422"/>
      <c r="R51" s="421"/>
      <c r="S51" s="422"/>
      <c r="T51" s="422"/>
      <c r="U51" s="422"/>
      <c r="V51" s="422"/>
      <c r="W51" s="422"/>
      <c r="X51" s="422"/>
      <c r="Y51" s="422"/>
      <c r="Z51" s="422"/>
      <c r="AA51" s="422"/>
      <c r="AB51" s="422"/>
      <c r="AC51" s="422"/>
      <c r="AD51" s="422"/>
      <c r="AE51" s="452">
        <f>SUM(AE30:AE50)</f>
        <v>0</v>
      </c>
      <c r="AF51" s="395">
        <f>SUM(AF30:AF50)</f>
        <v>57</v>
      </c>
      <c r="AG51" s="402">
        <f>SUM(AG30:AG50)</f>
        <v>18345</v>
      </c>
    </row>
    <row r="52" spans="1:33" ht="18.75">
      <c r="A52" s="419" t="s">
        <v>304</v>
      </c>
      <c r="B52" s="420"/>
      <c r="C52" s="420"/>
      <c r="D52" s="421"/>
      <c r="E52" s="421"/>
      <c r="F52" s="421"/>
      <c r="G52" s="421"/>
      <c r="H52" s="422"/>
      <c r="I52" s="421"/>
      <c r="J52" s="421"/>
      <c r="K52" s="422"/>
      <c r="L52" s="421"/>
      <c r="M52" s="421"/>
      <c r="N52" s="421"/>
      <c r="O52" s="422"/>
      <c r="P52" s="422"/>
      <c r="Q52" s="422"/>
      <c r="R52" s="421"/>
      <c r="S52" s="422"/>
      <c r="T52" s="422"/>
      <c r="U52" s="422"/>
      <c r="V52" s="422"/>
      <c r="W52" s="422"/>
      <c r="X52" s="422"/>
      <c r="Y52" s="422"/>
      <c r="Z52" s="422"/>
      <c r="AA52" s="422"/>
      <c r="AB52" s="422"/>
      <c r="AC52" s="422"/>
      <c r="AD52" s="422"/>
      <c r="AE52" s="452"/>
      <c r="AF52" s="395"/>
      <c r="AG52" s="402"/>
    </row>
    <row r="53" spans="1:33" ht="18.75">
      <c r="A53" s="419" t="s">
        <v>305</v>
      </c>
      <c r="B53" s="420"/>
      <c r="C53" s="420"/>
      <c r="D53" s="421"/>
      <c r="E53" s="421"/>
      <c r="F53" s="421"/>
      <c r="G53" s="421"/>
      <c r="H53" s="422"/>
      <c r="I53" s="421"/>
      <c r="J53" s="421"/>
      <c r="K53" s="422"/>
      <c r="L53" s="421"/>
      <c r="M53" s="421"/>
      <c r="N53" s="421"/>
      <c r="O53" s="422"/>
      <c r="P53" s="422"/>
      <c r="Q53" s="422"/>
      <c r="R53" s="421"/>
      <c r="S53" s="422"/>
      <c r="T53" s="422"/>
      <c r="U53" s="422"/>
      <c r="V53" s="422"/>
      <c r="W53" s="422"/>
      <c r="X53" s="422"/>
      <c r="Y53" s="422"/>
      <c r="Z53" s="422"/>
      <c r="AA53" s="422"/>
      <c r="AB53" s="422"/>
      <c r="AC53" s="422"/>
      <c r="AD53" s="422"/>
      <c r="AE53" s="452">
        <v>-32</v>
      </c>
      <c r="AF53" s="395">
        <v>-32</v>
      </c>
      <c r="AG53" s="449">
        <v>0</v>
      </c>
    </row>
    <row r="54" spans="1:33" ht="18.75">
      <c r="A54" s="419" t="s">
        <v>264</v>
      </c>
      <c r="B54" s="427"/>
      <c r="C54" s="421"/>
      <c r="D54" s="421"/>
      <c r="E54" s="421"/>
      <c r="F54" s="421"/>
      <c r="G54" s="421"/>
      <c r="H54" s="422"/>
      <c r="I54" s="421"/>
      <c r="J54" s="421"/>
      <c r="K54" s="422"/>
      <c r="L54" s="421"/>
      <c r="M54" s="421"/>
      <c r="N54" s="421"/>
      <c r="O54" s="422"/>
      <c r="P54" s="422"/>
      <c r="Q54" s="422"/>
      <c r="R54" s="421"/>
      <c r="S54" s="422"/>
      <c r="T54" s="422"/>
      <c r="U54" s="422"/>
      <c r="V54" s="422"/>
      <c r="W54" s="422"/>
      <c r="X54" s="422"/>
      <c r="Y54" s="422"/>
      <c r="Z54" s="422"/>
      <c r="AA54" s="422"/>
      <c r="AB54" s="422"/>
      <c r="AC54" s="422"/>
      <c r="AD54" s="422"/>
      <c r="AE54" s="452">
        <f>+AE51+AE53</f>
        <v>-32</v>
      </c>
      <c r="AF54" s="452">
        <f>+AF51+AF53</f>
        <v>25</v>
      </c>
      <c r="AG54" s="452">
        <f>+AG51+AG53</f>
        <v>18345</v>
      </c>
    </row>
    <row r="55" spans="1:33" ht="18.75">
      <c r="A55" s="419" t="s">
        <v>314</v>
      </c>
      <c r="B55" s="427"/>
      <c r="C55" s="421"/>
      <c r="D55" s="421"/>
      <c r="E55" s="421"/>
      <c r="F55" s="421"/>
      <c r="G55" s="421"/>
      <c r="H55" s="422"/>
      <c r="I55" s="421"/>
      <c r="J55" s="421"/>
      <c r="K55" s="422"/>
      <c r="L55" s="421"/>
      <c r="M55" s="421"/>
      <c r="N55" s="421"/>
      <c r="O55" s="422"/>
      <c r="P55" s="422"/>
      <c r="Q55" s="422"/>
      <c r="R55" s="421"/>
      <c r="S55" s="422"/>
      <c r="T55" s="422"/>
      <c r="U55" s="422"/>
      <c r="V55" s="422"/>
      <c r="W55" s="422"/>
      <c r="X55" s="422"/>
      <c r="Y55" s="422"/>
      <c r="Z55" s="422"/>
      <c r="AA55" s="422"/>
      <c r="AB55" s="422"/>
      <c r="AC55" s="422"/>
      <c r="AD55" s="422"/>
      <c r="AE55" s="452">
        <f>+AE26+AE54</f>
        <v>-32</v>
      </c>
      <c r="AF55" s="452">
        <f>+AF26+AF54</f>
        <v>25</v>
      </c>
      <c r="AG55" s="452">
        <f>+AG26+AG54</f>
        <v>23024</v>
      </c>
    </row>
    <row r="56" spans="1:33" ht="18.75">
      <c r="A56" s="413"/>
      <c r="B56" s="589"/>
      <c r="C56" s="589"/>
      <c r="D56" s="589"/>
      <c r="E56" s="589"/>
      <c r="F56" s="589"/>
      <c r="G56" s="589"/>
      <c r="H56" s="590"/>
      <c r="I56" s="589"/>
      <c r="J56" s="589"/>
      <c r="K56" s="590"/>
      <c r="L56" s="589"/>
      <c r="M56" s="589"/>
      <c r="N56" s="589"/>
      <c r="O56" s="590"/>
      <c r="P56" s="590"/>
      <c r="Q56" s="590"/>
      <c r="R56" s="589"/>
      <c r="S56" s="590"/>
      <c r="T56" s="590"/>
      <c r="U56" s="590"/>
      <c r="V56" s="590"/>
      <c r="W56" s="590"/>
      <c r="X56" s="590"/>
      <c r="Y56" s="590"/>
      <c r="Z56" s="590"/>
      <c r="AA56" s="590"/>
      <c r="AB56" s="590"/>
      <c r="AC56" s="590"/>
      <c r="AD56" s="590"/>
      <c r="AE56" s="396"/>
      <c r="AF56" s="396"/>
      <c r="AG56" s="403"/>
    </row>
    <row r="57" spans="1:33" ht="18.75">
      <c r="A57" s="415" t="s">
        <v>265</v>
      </c>
      <c r="B57" s="416"/>
      <c r="C57" s="417"/>
      <c r="D57" s="417"/>
      <c r="E57" s="417"/>
      <c r="F57" s="417"/>
      <c r="G57" s="417"/>
      <c r="H57" s="418"/>
      <c r="I57" s="417"/>
      <c r="J57" s="417"/>
      <c r="K57" s="418"/>
      <c r="L57" s="417"/>
      <c r="M57" s="417"/>
      <c r="N57" s="417"/>
      <c r="O57" s="418"/>
      <c r="P57" s="418"/>
      <c r="Q57" s="418"/>
      <c r="R57" s="417"/>
      <c r="S57" s="418"/>
      <c r="T57" s="418"/>
      <c r="U57" s="418"/>
      <c r="V57" s="418"/>
      <c r="W57" s="418"/>
      <c r="X57" s="418"/>
      <c r="Y57" s="418"/>
      <c r="Z57" s="418"/>
      <c r="AA57" s="418"/>
      <c r="AB57" s="418"/>
      <c r="AC57" s="418"/>
      <c r="AD57" s="418"/>
      <c r="AE57" s="393">
        <f>+AE24+AE55</f>
        <v>1176</v>
      </c>
      <c r="AF57" s="393">
        <f>+AF24+AF55</f>
        <v>1201</v>
      </c>
      <c r="AG57" s="393">
        <f>+AG24+AG55</f>
        <v>227636</v>
      </c>
    </row>
    <row r="58" spans="1:33" ht="18.75">
      <c r="A58" s="419"/>
      <c r="B58" s="421"/>
      <c r="C58" s="421"/>
      <c r="D58" s="421"/>
      <c r="E58" s="421"/>
      <c r="F58" s="421"/>
      <c r="G58" s="421"/>
      <c r="H58" s="422"/>
      <c r="I58" s="421"/>
      <c r="J58" s="421"/>
      <c r="K58" s="422"/>
      <c r="L58" s="421"/>
      <c r="M58" s="421"/>
      <c r="N58" s="421"/>
      <c r="O58" s="422"/>
      <c r="P58" s="422"/>
      <c r="Q58" s="422"/>
      <c r="R58" s="421"/>
      <c r="S58" s="422"/>
      <c r="T58" s="422"/>
      <c r="U58" s="422"/>
      <c r="V58" s="422"/>
      <c r="W58" s="422"/>
      <c r="X58" s="422"/>
      <c r="Y58" s="422"/>
      <c r="Z58" s="422"/>
      <c r="AA58" s="422"/>
      <c r="AB58" s="422"/>
      <c r="AC58" s="422"/>
      <c r="AD58" s="422"/>
      <c r="AE58" s="395"/>
      <c r="AF58" s="395"/>
      <c r="AG58" s="402"/>
    </row>
    <row r="59" spans="1:33" ht="18.75">
      <c r="A59" s="419" t="s">
        <v>91</v>
      </c>
      <c r="B59" s="420"/>
      <c r="C59" s="420"/>
      <c r="D59" s="420"/>
      <c r="E59" s="420"/>
      <c r="F59" s="420"/>
      <c r="G59" s="420"/>
      <c r="H59" s="428"/>
      <c r="I59" s="420"/>
      <c r="J59" s="420"/>
      <c r="K59" s="428"/>
      <c r="L59" s="421"/>
      <c r="M59" s="421"/>
      <c r="N59" s="421"/>
      <c r="O59" s="422"/>
      <c r="P59" s="422"/>
      <c r="Q59" s="422"/>
      <c r="R59" s="421"/>
      <c r="S59" s="422"/>
      <c r="T59" s="422"/>
      <c r="U59" s="422"/>
      <c r="V59" s="422"/>
      <c r="W59" s="422"/>
      <c r="X59" s="422"/>
      <c r="Y59" s="422"/>
      <c r="Z59" s="422"/>
      <c r="AA59" s="422"/>
      <c r="AB59" s="422"/>
      <c r="AC59" s="422"/>
      <c r="AD59" s="422"/>
      <c r="AE59" s="395" t="s">
        <v>72</v>
      </c>
      <c r="AF59" s="395"/>
      <c r="AG59" s="402"/>
    </row>
    <row r="60" spans="1:33" ht="18.75">
      <c r="A60" s="419"/>
      <c r="B60" s="420" t="s">
        <v>92</v>
      </c>
      <c r="C60" s="420"/>
      <c r="D60" s="420"/>
      <c r="E60" s="420"/>
      <c r="F60" s="420"/>
      <c r="G60" s="420"/>
      <c r="H60" s="428"/>
      <c r="I60" s="420"/>
      <c r="J60" s="420"/>
      <c r="K60" s="428"/>
      <c r="L60" s="421"/>
      <c r="M60" s="421"/>
      <c r="N60" s="421"/>
      <c r="O60" s="422"/>
      <c r="P60" s="422"/>
      <c r="Q60" s="422"/>
      <c r="R60" s="421"/>
      <c r="S60" s="422"/>
      <c r="T60" s="422"/>
      <c r="U60" s="422"/>
      <c r="V60" s="422"/>
      <c r="W60" s="422"/>
      <c r="X60" s="422"/>
      <c r="Y60" s="422"/>
      <c r="Z60" s="422"/>
      <c r="AA60" s="422"/>
      <c r="AB60" s="422"/>
      <c r="AC60" s="422"/>
      <c r="AD60" s="422"/>
      <c r="AE60" s="395"/>
      <c r="AF60" s="395"/>
      <c r="AG60" s="402"/>
    </row>
    <row r="61" spans="1:33" ht="18.75">
      <c r="A61" s="419"/>
      <c r="B61" s="420"/>
      <c r="C61" s="420" t="s">
        <v>255</v>
      </c>
      <c r="D61" s="420"/>
      <c r="E61" s="420"/>
      <c r="F61" s="420"/>
      <c r="G61" s="420"/>
      <c r="H61" s="428"/>
      <c r="I61" s="420"/>
      <c r="J61" s="420"/>
      <c r="K61" s="428"/>
      <c r="L61" s="421"/>
      <c r="M61" s="421"/>
      <c r="N61" s="421"/>
      <c r="O61" s="422"/>
      <c r="P61" s="422"/>
      <c r="Q61" s="422"/>
      <c r="R61" s="421"/>
      <c r="S61" s="422"/>
      <c r="T61" s="422"/>
      <c r="U61" s="422"/>
      <c r="V61" s="422"/>
      <c r="W61" s="422"/>
      <c r="X61" s="422"/>
      <c r="Y61" s="422"/>
      <c r="Z61" s="422"/>
      <c r="AA61" s="422"/>
      <c r="AB61" s="422"/>
      <c r="AC61" s="422"/>
      <c r="AD61" s="422"/>
      <c r="AE61" s="395">
        <v>29</v>
      </c>
      <c r="AF61" s="395">
        <v>15</v>
      </c>
      <c r="AG61" s="402">
        <v>3263</v>
      </c>
    </row>
    <row r="62" spans="1:33" ht="18.75">
      <c r="A62" s="419"/>
      <c r="B62" s="420"/>
      <c r="C62" s="420" t="s">
        <v>62</v>
      </c>
      <c r="D62" s="420"/>
      <c r="E62" s="420"/>
      <c r="F62" s="420"/>
      <c r="G62" s="420"/>
      <c r="H62" s="428"/>
      <c r="I62" s="420"/>
      <c r="J62" s="420"/>
      <c r="K62" s="428"/>
      <c r="L62" s="421"/>
      <c r="M62" s="421"/>
      <c r="N62" s="421"/>
      <c r="O62" s="422"/>
      <c r="P62" s="422"/>
      <c r="Q62" s="422"/>
      <c r="R62" s="421"/>
      <c r="S62" s="422"/>
      <c r="T62" s="422"/>
      <c r="U62" s="422"/>
      <c r="V62" s="422"/>
      <c r="W62" s="422"/>
      <c r="X62" s="422"/>
      <c r="Y62" s="422"/>
      <c r="Z62" s="422"/>
      <c r="AA62" s="422"/>
      <c r="AB62" s="422"/>
      <c r="AC62" s="422"/>
      <c r="AD62" s="422"/>
      <c r="AE62" s="395">
        <v>163</v>
      </c>
      <c r="AF62" s="395">
        <v>82</v>
      </c>
      <c r="AG62" s="402">
        <v>14124</v>
      </c>
    </row>
    <row r="63" spans="1:33" ht="18.75">
      <c r="A63" s="419"/>
      <c r="B63" s="420"/>
      <c r="C63" s="420" t="s">
        <v>268</v>
      </c>
      <c r="D63" s="420"/>
      <c r="E63" s="420"/>
      <c r="F63" s="420"/>
      <c r="G63" s="420"/>
      <c r="H63" s="428"/>
      <c r="I63" s="420"/>
      <c r="J63" s="420"/>
      <c r="K63" s="428"/>
      <c r="L63" s="421"/>
      <c r="M63" s="421"/>
      <c r="N63" s="421"/>
      <c r="O63" s="422"/>
      <c r="P63" s="422"/>
      <c r="Q63" s="422"/>
      <c r="R63" s="421"/>
      <c r="S63" s="422"/>
      <c r="T63" s="422"/>
      <c r="U63" s="422"/>
      <c r="V63" s="422"/>
      <c r="W63" s="422"/>
      <c r="X63" s="422"/>
      <c r="Y63" s="422"/>
      <c r="Z63" s="422"/>
      <c r="AA63" s="422"/>
      <c r="AB63" s="422"/>
      <c r="AC63" s="422"/>
      <c r="AD63" s="422"/>
      <c r="AE63" s="452">
        <f>SUM(AE61:AE62)</f>
        <v>192</v>
      </c>
      <c r="AF63" s="452">
        <f>SUM(AF61:AF62)</f>
        <v>97</v>
      </c>
      <c r="AG63" s="452">
        <f>SUM(AG61:AG62)</f>
        <v>17387</v>
      </c>
    </row>
    <row r="64" spans="1:33" ht="18.75" hidden="1">
      <c r="A64" s="419"/>
      <c r="B64" s="420"/>
      <c r="C64" s="420" t="s">
        <v>108</v>
      </c>
      <c r="D64" s="420"/>
      <c r="E64" s="420"/>
      <c r="F64" s="420"/>
      <c r="G64" s="420"/>
      <c r="H64" s="428"/>
      <c r="I64" s="420"/>
      <c r="J64" s="420"/>
      <c r="K64" s="428"/>
      <c r="L64" s="421"/>
      <c r="M64" s="421"/>
      <c r="N64" s="421"/>
      <c r="O64" s="422"/>
      <c r="P64" s="422"/>
      <c r="Q64" s="422"/>
      <c r="R64" s="421"/>
      <c r="S64" s="422"/>
      <c r="T64" s="422"/>
      <c r="U64" s="422"/>
      <c r="V64" s="422"/>
      <c r="W64" s="422"/>
      <c r="X64" s="422"/>
      <c r="Y64" s="422"/>
      <c r="Z64" s="422"/>
      <c r="AA64" s="422"/>
      <c r="AB64" s="422"/>
      <c r="AC64" s="422"/>
      <c r="AD64" s="422"/>
      <c r="AE64" s="395"/>
      <c r="AF64" s="395"/>
      <c r="AG64" s="402"/>
    </row>
    <row r="65" spans="1:33" ht="16.5" customHeight="1" hidden="1">
      <c r="A65" s="413"/>
      <c r="B65" s="414"/>
      <c r="C65" s="303" t="s">
        <v>90</v>
      </c>
      <c r="D65" s="303"/>
      <c r="E65" s="303"/>
      <c r="F65" s="303"/>
      <c r="G65" s="303"/>
      <c r="H65" s="304"/>
      <c r="I65" s="303"/>
      <c r="J65" s="303"/>
      <c r="K65" s="304"/>
      <c r="L65" s="423"/>
      <c r="M65" s="423"/>
      <c r="N65" s="423"/>
      <c r="O65" s="424"/>
      <c r="P65" s="424"/>
      <c r="Q65" s="424"/>
      <c r="R65" s="423"/>
      <c r="S65" s="424"/>
      <c r="T65" s="424"/>
      <c r="U65" s="424"/>
      <c r="V65" s="424"/>
      <c r="W65" s="424"/>
      <c r="X65" s="424"/>
      <c r="Y65" s="424"/>
      <c r="Z65" s="424"/>
      <c r="AA65" s="424"/>
      <c r="AB65" s="424"/>
      <c r="AC65" s="424"/>
      <c r="AD65" s="424"/>
      <c r="AE65" s="396"/>
      <c r="AF65" s="396"/>
      <c r="AG65" s="403"/>
    </row>
    <row r="66" spans="1:33" ht="18.75" hidden="1">
      <c r="A66" s="413"/>
      <c r="B66" s="414"/>
      <c r="C66" s="303" t="s">
        <v>103</v>
      </c>
      <c r="D66" s="303"/>
      <c r="E66" s="303"/>
      <c r="F66" s="303"/>
      <c r="G66" s="303"/>
      <c r="H66" s="304"/>
      <c r="I66" s="303"/>
      <c r="J66" s="303"/>
      <c r="K66" s="304"/>
      <c r="L66" s="423"/>
      <c r="M66" s="423"/>
      <c r="N66" s="423"/>
      <c r="O66" s="424"/>
      <c r="P66" s="424"/>
      <c r="Q66" s="424"/>
      <c r="R66" s="423"/>
      <c r="S66" s="424"/>
      <c r="T66" s="424"/>
      <c r="U66" s="424"/>
      <c r="V66" s="424"/>
      <c r="W66" s="424"/>
      <c r="X66" s="424"/>
      <c r="Y66" s="424"/>
      <c r="Z66" s="424"/>
      <c r="AA66" s="424"/>
      <c r="AB66" s="424"/>
      <c r="AC66" s="424"/>
      <c r="AD66" s="424"/>
      <c r="AE66" s="396"/>
      <c r="AF66" s="396"/>
      <c r="AG66" s="403"/>
    </row>
    <row r="67" spans="1:33" ht="18.75" hidden="1">
      <c r="A67" s="413"/>
      <c r="B67" s="414"/>
      <c r="C67" s="303" t="s">
        <v>104</v>
      </c>
      <c r="D67" s="303"/>
      <c r="E67" s="303"/>
      <c r="F67" s="303"/>
      <c r="G67" s="303"/>
      <c r="H67" s="304"/>
      <c r="I67" s="303"/>
      <c r="J67" s="303"/>
      <c r="K67" s="304"/>
      <c r="L67" s="423"/>
      <c r="M67" s="423"/>
      <c r="N67" s="423"/>
      <c r="O67" s="424"/>
      <c r="P67" s="424"/>
      <c r="Q67" s="424"/>
      <c r="R67" s="423"/>
      <c r="S67" s="424"/>
      <c r="T67" s="424"/>
      <c r="U67" s="424"/>
      <c r="V67" s="424"/>
      <c r="W67" s="424"/>
      <c r="X67" s="424"/>
      <c r="Y67" s="424"/>
      <c r="Z67" s="424"/>
      <c r="AA67" s="424"/>
      <c r="AB67" s="424"/>
      <c r="AC67" s="424"/>
      <c r="AD67" s="424"/>
      <c r="AE67" s="405"/>
      <c r="AF67" s="405"/>
      <c r="AG67" s="406"/>
    </row>
    <row r="68" spans="1:33" ht="18.75">
      <c r="A68" s="419" t="s">
        <v>93</v>
      </c>
      <c r="B68" s="420"/>
      <c r="C68" s="420"/>
      <c r="D68" s="420"/>
      <c r="E68" s="420"/>
      <c r="F68" s="420"/>
      <c r="G68" s="420"/>
      <c r="H68" s="428"/>
      <c r="I68" s="420"/>
      <c r="J68" s="420"/>
      <c r="K68" s="428"/>
      <c r="L68" s="421"/>
      <c r="M68" s="421"/>
      <c r="N68" s="421"/>
      <c r="O68" s="422"/>
      <c r="P68" s="422"/>
      <c r="Q68" s="422"/>
      <c r="R68" s="421"/>
      <c r="S68" s="422"/>
      <c r="T68" s="422"/>
      <c r="U68" s="422"/>
      <c r="V68" s="422"/>
      <c r="W68" s="422"/>
      <c r="X68" s="422"/>
      <c r="Y68" s="422"/>
      <c r="Z68" s="422"/>
      <c r="AA68" s="422"/>
      <c r="AB68" s="422"/>
      <c r="AC68" s="422"/>
      <c r="AD68" s="422"/>
      <c r="AE68" s="452">
        <v>0</v>
      </c>
      <c r="AF68" s="452">
        <v>0</v>
      </c>
      <c r="AG68" s="449">
        <v>0</v>
      </c>
    </row>
    <row r="69" spans="1:33" ht="18.75">
      <c r="A69" s="419" t="s">
        <v>94</v>
      </c>
      <c r="B69" s="420"/>
      <c r="C69" s="420"/>
      <c r="D69" s="420"/>
      <c r="E69" s="420"/>
      <c r="F69" s="420"/>
      <c r="G69" s="420"/>
      <c r="H69" s="428"/>
      <c r="I69" s="420"/>
      <c r="J69" s="420"/>
      <c r="K69" s="428"/>
      <c r="L69" s="421"/>
      <c r="M69" s="421"/>
      <c r="N69" s="421"/>
      <c r="O69" s="422"/>
      <c r="P69" s="422"/>
      <c r="Q69" s="422"/>
      <c r="R69" s="421"/>
      <c r="S69" s="422"/>
      <c r="T69" s="422"/>
      <c r="U69" s="422"/>
      <c r="V69" s="422"/>
      <c r="W69" s="422"/>
      <c r="X69" s="422"/>
      <c r="Y69" s="422"/>
      <c r="Z69" s="422"/>
      <c r="AA69" s="422"/>
      <c r="AB69" s="422"/>
      <c r="AC69" s="422"/>
      <c r="AD69" s="422"/>
      <c r="AE69" s="452">
        <f>+AE63+AE68</f>
        <v>192</v>
      </c>
      <c r="AF69" s="452">
        <f>+AF63+AF68</f>
        <v>97</v>
      </c>
      <c r="AG69" s="452">
        <f>+AG63+AG68</f>
        <v>17387</v>
      </c>
    </row>
    <row r="70" spans="1:33" ht="18.75">
      <c r="A70" s="419"/>
      <c r="B70" s="420"/>
      <c r="C70" s="420"/>
      <c r="D70" s="420"/>
      <c r="E70" s="420"/>
      <c r="F70" s="420"/>
      <c r="G70" s="420"/>
      <c r="H70" s="428"/>
      <c r="I70" s="420"/>
      <c r="J70" s="420"/>
      <c r="K70" s="428"/>
      <c r="L70" s="421"/>
      <c r="M70" s="421"/>
      <c r="N70" s="421"/>
      <c r="O70" s="422"/>
      <c r="P70" s="422"/>
      <c r="Q70" s="422"/>
      <c r="R70" s="421"/>
      <c r="S70" s="422"/>
      <c r="T70" s="422"/>
      <c r="U70" s="422"/>
      <c r="V70" s="422"/>
      <c r="W70" s="422"/>
      <c r="X70" s="422"/>
      <c r="Y70" s="422"/>
      <c r="Z70" s="422"/>
      <c r="AA70" s="422"/>
      <c r="AB70" s="422"/>
      <c r="AC70" s="422"/>
      <c r="AD70" s="422"/>
      <c r="AE70" s="395"/>
      <c r="AF70" s="395"/>
      <c r="AG70" s="395"/>
    </row>
    <row r="71" spans="1:33" ht="18.75">
      <c r="A71" s="644" t="s">
        <v>266</v>
      </c>
      <c r="B71" s="645"/>
      <c r="C71" s="645"/>
      <c r="D71" s="417"/>
      <c r="E71" s="417"/>
      <c r="F71" s="417"/>
      <c r="G71" s="417"/>
      <c r="H71" s="418"/>
      <c r="I71" s="417"/>
      <c r="J71" s="417"/>
      <c r="K71" s="418"/>
      <c r="L71" s="417"/>
      <c r="M71" s="417"/>
      <c r="N71" s="417"/>
      <c r="O71" s="418"/>
      <c r="P71" s="418"/>
      <c r="Q71" s="418"/>
      <c r="R71" s="417"/>
      <c r="S71" s="418"/>
      <c r="T71" s="418"/>
      <c r="U71" s="418"/>
      <c r="V71" s="418"/>
      <c r="W71" s="418"/>
      <c r="X71" s="418"/>
      <c r="Y71" s="418"/>
      <c r="Z71" s="418"/>
      <c r="AA71" s="418"/>
      <c r="AB71" s="418"/>
      <c r="AC71" s="418"/>
      <c r="AD71" s="418"/>
      <c r="AE71" s="393">
        <f>+AE57+AE69</f>
        <v>1368</v>
      </c>
      <c r="AF71" s="393">
        <f>+AF57+AF69</f>
        <v>1298</v>
      </c>
      <c r="AG71" s="393">
        <f>+AG57+AG69</f>
        <v>245023</v>
      </c>
    </row>
    <row r="72" spans="1:33" ht="18.75">
      <c r="A72" s="646" t="s">
        <v>267</v>
      </c>
      <c r="B72" s="647"/>
      <c r="C72" s="647"/>
      <c r="D72" s="429"/>
      <c r="E72" s="429"/>
      <c r="F72" s="429"/>
      <c r="G72" s="429"/>
      <c r="H72" s="430"/>
      <c r="I72" s="429"/>
      <c r="J72" s="429"/>
      <c r="K72" s="430"/>
      <c r="L72" s="429"/>
      <c r="M72" s="429"/>
      <c r="N72" s="429"/>
      <c r="O72" s="430"/>
      <c r="P72" s="430"/>
      <c r="Q72" s="430"/>
      <c r="R72" s="429"/>
      <c r="S72" s="430"/>
      <c r="T72" s="430"/>
      <c r="U72" s="430"/>
      <c r="V72" s="430"/>
      <c r="W72" s="430"/>
      <c r="X72" s="430"/>
      <c r="Y72" s="430"/>
      <c r="Z72" s="430"/>
      <c r="AA72" s="430"/>
      <c r="AB72" s="430"/>
      <c r="AC72" s="430"/>
      <c r="AD72" s="430"/>
      <c r="AE72" s="405">
        <f>AE71-AE21</f>
        <v>160</v>
      </c>
      <c r="AF72" s="405">
        <f>AF71-AF21</f>
        <v>122</v>
      </c>
      <c r="AG72" s="405">
        <f>AG71-AG21</f>
        <v>31737</v>
      </c>
    </row>
    <row r="74" ht="15.75">
      <c r="A74" s="7" t="s">
        <v>295</v>
      </c>
    </row>
    <row r="75" ht="15.75">
      <c r="A75" s="7" t="s">
        <v>292</v>
      </c>
    </row>
    <row r="77" spans="8:33" s="303" customFormat="1" ht="18.75">
      <c r="H77" s="304"/>
      <c r="K77" s="304"/>
      <c r="O77" s="304"/>
      <c r="P77" s="304"/>
      <c r="Q77" s="304"/>
      <c r="S77" s="304"/>
      <c r="T77" s="304"/>
      <c r="U77" s="304"/>
      <c r="V77" s="304"/>
      <c r="W77" s="304"/>
      <c r="X77" s="304"/>
      <c r="Y77" s="304"/>
      <c r="Z77" s="304"/>
      <c r="AA77" s="304"/>
      <c r="AB77" s="304"/>
      <c r="AC77" s="304"/>
      <c r="AD77" s="304"/>
      <c r="AE77" s="304"/>
      <c r="AF77" s="304"/>
      <c r="AG77" s="304"/>
    </row>
    <row r="78" spans="1:33" s="303" customFormat="1" ht="18.75">
      <c r="A78" s="298" t="s">
        <v>55</v>
      </c>
      <c r="B78" s="299"/>
      <c r="C78" s="299"/>
      <c r="D78" s="299"/>
      <c r="E78" s="299"/>
      <c r="F78" s="299"/>
      <c r="G78" s="299"/>
      <c r="H78" s="300"/>
      <c r="I78" s="299"/>
      <c r="J78" s="299"/>
      <c r="K78" s="300"/>
      <c r="L78" s="299"/>
      <c r="M78" s="301"/>
      <c r="N78" s="301"/>
      <c r="O78" s="302"/>
      <c r="P78" s="302"/>
      <c r="Q78" s="302"/>
      <c r="R78" s="299"/>
      <c r="S78" s="300"/>
      <c r="T78" s="300"/>
      <c r="U78" s="300"/>
      <c r="V78" s="300"/>
      <c r="W78" s="300"/>
      <c r="X78" s="300"/>
      <c r="Y78" s="300"/>
      <c r="Z78" s="300"/>
      <c r="AA78" s="300"/>
      <c r="AB78" s="300"/>
      <c r="AC78" s="300"/>
      <c r="AD78" s="300"/>
      <c r="AE78" s="300"/>
      <c r="AF78" s="300"/>
      <c r="AG78" s="300"/>
    </row>
    <row r="79" spans="1:33" s="303" customFormat="1" ht="18.75">
      <c r="A79" s="299" t="s">
        <v>224</v>
      </c>
      <c r="B79" s="299"/>
      <c r="C79" s="299"/>
      <c r="D79" s="299"/>
      <c r="E79" s="299"/>
      <c r="F79" s="299"/>
      <c r="G79" s="299"/>
      <c r="H79" s="300"/>
      <c r="I79" s="299"/>
      <c r="J79" s="299"/>
      <c r="K79" s="300"/>
      <c r="L79" s="299"/>
      <c r="M79" s="301"/>
      <c r="N79" s="301"/>
      <c r="O79" s="302"/>
      <c r="P79" s="302"/>
      <c r="Q79" s="302"/>
      <c r="R79" s="299"/>
      <c r="S79" s="300"/>
      <c r="T79" s="300"/>
      <c r="U79" s="300"/>
      <c r="V79" s="300"/>
      <c r="W79" s="300"/>
      <c r="X79" s="300"/>
      <c r="Y79" s="300"/>
      <c r="Z79" s="300"/>
      <c r="AA79" s="300"/>
      <c r="AB79" s="300"/>
      <c r="AC79" s="300"/>
      <c r="AD79" s="300"/>
      <c r="AE79" s="300"/>
      <c r="AF79" s="300"/>
      <c r="AG79" s="300"/>
    </row>
    <row r="80" spans="1:33" s="303" customFormat="1" ht="18.75">
      <c r="A80" s="299" t="s">
        <v>31</v>
      </c>
      <c r="B80" s="299"/>
      <c r="C80" s="299"/>
      <c r="D80" s="299"/>
      <c r="E80" s="299"/>
      <c r="F80" s="299"/>
      <c r="G80" s="299"/>
      <c r="H80" s="300"/>
      <c r="I80" s="299"/>
      <c r="J80" s="299"/>
      <c r="K80" s="300"/>
      <c r="L80" s="299"/>
      <c r="M80" s="301"/>
      <c r="N80" s="301"/>
      <c r="O80" s="302"/>
      <c r="P80" s="302"/>
      <c r="Q80" s="302"/>
      <c r="R80" s="299"/>
      <c r="S80" s="300"/>
      <c r="T80" s="300"/>
      <c r="U80" s="300"/>
      <c r="V80" s="300"/>
      <c r="W80" s="300"/>
      <c r="X80" s="300"/>
      <c r="Y80" s="300"/>
      <c r="Z80" s="300"/>
      <c r="AA80" s="300"/>
      <c r="AB80" s="300"/>
      <c r="AC80" s="300"/>
      <c r="AD80" s="300"/>
      <c r="AE80" s="300"/>
      <c r="AF80" s="300"/>
      <c r="AG80" s="300"/>
    </row>
    <row r="81" spans="1:33" s="303" customFormat="1" ht="18.75">
      <c r="A81" s="299" t="s">
        <v>30</v>
      </c>
      <c r="B81" s="299"/>
      <c r="C81" s="299"/>
      <c r="D81" s="299"/>
      <c r="E81" s="299"/>
      <c r="F81" s="299"/>
      <c r="G81" s="299"/>
      <c r="H81" s="300"/>
      <c r="I81" s="299"/>
      <c r="J81" s="299"/>
      <c r="K81" s="300"/>
      <c r="L81" s="299"/>
      <c r="M81" s="299"/>
      <c r="N81" s="299"/>
      <c r="O81" s="300"/>
      <c r="P81" s="300"/>
      <c r="Q81" s="300"/>
      <c r="R81" s="299"/>
      <c r="S81" s="300"/>
      <c r="T81" s="300"/>
      <c r="U81" s="300"/>
      <c r="V81" s="300"/>
      <c r="W81" s="300"/>
      <c r="X81" s="300"/>
      <c r="Y81" s="300"/>
      <c r="Z81" s="300"/>
      <c r="AA81" s="300"/>
      <c r="AB81" s="300"/>
      <c r="AC81" s="300"/>
      <c r="AD81" s="300"/>
      <c r="AE81" s="300"/>
      <c r="AF81" s="300"/>
      <c r="AG81" s="300"/>
    </row>
    <row r="82" spans="2:33" ht="18.75">
      <c r="B82" s="303"/>
      <c r="C82" s="303"/>
      <c r="D82" s="303"/>
      <c r="E82" s="303"/>
      <c r="F82" s="303"/>
      <c r="G82" s="303"/>
      <c r="H82" s="304"/>
      <c r="I82" s="303"/>
      <c r="J82" s="303"/>
      <c r="K82" s="304"/>
      <c r="L82" s="303"/>
      <c r="M82" s="303"/>
      <c r="N82" s="303"/>
      <c r="O82" s="304"/>
      <c r="P82" s="304"/>
      <c r="Q82" s="304"/>
      <c r="R82" s="303"/>
      <c r="S82" s="304"/>
      <c r="T82" s="304"/>
      <c r="U82" s="304"/>
      <c r="V82" s="304"/>
      <c r="W82" s="304"/>
      <c r="X82" s="304"/>
      <c r="Y82" s="304"/>
      <c r="Z82" s="304"/>
      <c r="AA82" s="304"/>
      <c r="AB82" s="304"/>
      <c r="AC82" s="304"/>
      <c r="AD82" s="304"/>
      <c r="AE82" s="304"/>
      <c r="AF82" s="304"/>
      <c r="AG82" s="304"/>
    </row>
    <row r="83" spans="2:33" ht="18.75">
      <c r="B83" s="303"/>
      <c r="C83" s="303"/>
      <c r="D83" s="303"/>
      <c r="E83" s="303"/>
      <c r="F83" s="303"/>
      <c r="G83" s="303"/>
      <c r="H83" s="304"/>
      <c r="I83" s="303"/>
      <c r="J83" s="303"/>
      <c r="K83" s="304"/>
      <c r="L83" s="303"/>
      <c r="M83" s="303"/>
      <c r="N83" s="303"/>
      <c r="O83" s="304"/>
      <c r="P83" s="304"/>
      <c r="Q83" s="304"/>
      <c r="R83" s="303"/>
      <c r="S83" s="304"/>
      <c r="T83" s="304"/>
      <c r="U83" s="304"/>
      <c r="V83" s="304"/>
      <c r="W83" s="304"/>
      <c r="X83" s="304"/>
      <c r="Y83" s="304"/>
      <c r="Z83" s="304"/>
      <c r="AA83" s="304"/>
      <c r="AB83" s="304"/>
      <c r="AC83" s="304"/>
      <c r="AD83" s="304"/>
      <c r="AE83" s="304"/>
      <c r="AF83" s="304"/>
      <c r="AG83" s="304"/>
    </row>
    <row r="84" spans="2:33" ht="18.75">
      <c r="B84" s="303"/>
      <c r="C84" s="303"/>
      <c r="D84" s="303"/>
      <c r="E84" s="303"/>
      <c r="F84" s="303"/>
      <c r="G84" s="303"/>
      <c r="H84" s="304"/>
      <c r="I84" s="303"/>
      <c r="J84" s="303"/>
      <c r="K84" s="304"/>
      <c r="L84" s="303"/>
      <c r="M84" s="303"/>
      <c r="N84" s="303"/>
      <c r="O84" s="304"/>
      <c r="P84" s="304"/>
      <c r="Q84" s="304"/>
      <c r="R84" s="303"/>
      <c r="S84" s="304"/>
      <c r="T84" s="304"/>
      <c r="U84" s="304"/>
      <c r="V84" s="304"/>
      <c r="W84" s="304"/>
      <c r="X84" s="304"/>
      <c r="Y84" s="304"/>
      <c r="Z84" s="304"/>
      <c r="AA84" s="304"/>
      <c r="AB84" s="304"/>
      <c r="AC84" s="304"/>
      <c r="AD84" s="304"/>
      <c r="AE84" s="304"/>
      <c r="AF84" s="304"/>
      <c r="AG84" s="304"/>
    </row>
    <row r="85" spans="2:33" ht="18" customHeight="1">
      <c r="B85" s="303"/>
      <c r="C85" s="303"/>
      <c r="D85" s="303"/>
      <c r="E85" s="303"/>
      <c r="F85" s="303"/>
      <c r="G85" s="303"/>
      <c r="H85" s="304"/>
      <c r="I85" s="303"/>
      <c r="J85" s="303"/>
      <c r="K85" s="304"/>
      <c r="L85" s="303"/>
      <c r="M85" s="303"/>
      <c r="N85" s="303"/>
      <c r="O85" s="304"/>
      <c r="P85" s="304"/>
      <c r="Q85" s="304"/>
      <c r="R85" s="303"/>
      <c r="S85" s="304"/>
      <c r="T85" s="304"/>
      <c r="U85" s="304"/>
      <c r="V85" s="304"/>
      <c r="W85" s="304"/>
      <c r="X85" s="304"/>
      <c r="Y85" s="304"/>
      <c r="Z85" s="304"/>
      <c r="AA85" s="304"/>
      <c r="AB85" s="304"/>
      <c r="AC85" s="304"/>
      <c r="AD85" s="304"/>
      <c r="AE85" s="304"/>
      <c r="AF85" s="304"/>
      <c r="AG85" s="304"/>
    </row>
    <row r="86" spans="1:33" ht="18" customHeight="1">
      <c r="A86" s="203"/>
      <c r="B86" s="298"/>
      <c r="C86" s="298"/>
      <c r="D86" s="298"/>
      <c r="E86" s="298"/>
      <c r="F86" s="298"/>
      <c r="G86" s="298"/>
      <c r="H86" s="11"/>
      <c r="I86" s="298"/>
      <c r="J86" s="298"/>
      <c r="K86" s="11"/>
      <c r="L86" s="298"/>
      <c r="M86" s="298"/>
      <c r="N86" s="298"/>
      <c r="O86" s="11"/>
      <c r="P86" s="11"/>
      <c r="Q86" s="11"/>
      <c r="R86" s="298"/>
      <c r="S86" s="11"/>
      <c r="T86" s="11"/>
      <c r="U86" s="11"/>
      <c r="V86" s="11"/>
      <c r="W86" s="11"/>
      <c r="X86" s="11"/>
      <c r="Y86" s="11"/>
      <c r="Z86" s="11"/>
      <c r="AA86" s="11"/>
      <c r="AB86" s="11"/>
      <c r="AC86" s="11"/>
      <c r="AD86" s="11"/>
      <c r="AE86" s="11"/>
      <c r="AF86" s="11"/>
      <c r="AG86" s="11"/>
    </row>
    <row r="87" spans="1:33" ht="18" customHeight="1">
      <c r="A87" s="291"/>
      <c r="B87" s="408"/>
      <c r="C87" s="408"/>
      <c r="D87" s="408"/>
      <c r="E87" s="408"/>
      <c r="F87" s="408"/>
      <c r="G87" s="408"/>
      <c r="H87" s="505" t="s">
        <v>78</v>
      </c>
      <c r="I87" s="506"/>
      <c r="J87" s="506"/>
      <c r="K87" s="292"/>
      <c r="L87" s="653"/>
      <c r="M87" s="654"/>
      <c r="N87" s="654"/>
      <c r="O87" s="507"/>
      <c r="P87" s="655">
        <v>2008</v>
      </c>
      <c r="Q87" s="656"/>
      <c r="R87" s="656"/>
      <c r="S87" s="508">
        <v>2008</v>
      </c>
      <c r="T87" s="509"/>
      <c r="U87" s="509"/>
      <c r="V87" s="292"/>
      <c r="W87" s="508">
        <v>2008</v>
      </c>
      <c r="X87" s="509"/>
      <c r="Y87" s="509"/>
      <c r="Z87" s="292"/>
      <c r="AA87" s="508">
        <v>2008</v>
      </c>
      <c r="AB87" s="509"/>
      <c r="AC87" s="509"/>
      <c r="AD87" s="292"/>
      <c r="AE87" s="508">
        <v>2008</v>
      </c>
      <c r="AF87" s="509"/>
      <c r="AG87" s="510"/>
    </row>
    <row r="88" spans="1:33" ht="18" customHeight="1">
      <c r="A88" s="293"/>
      <c r="B88" s="414"/>
      <c r="C88" s="414"/>
      <c r="D88" s="414"/>
      <c r="E88" s="414"/>
      <c r="F88" s="414"/>
      <c r="G88" s="414"/>
      <c r="H88" s="511" t="s">
        <v>279</v>
      </c>
      <c r="I88" s="512"/>
      <c r="J88" s="512"/>
      <c r="K88" s="513"/>
      <c r="L88" s="530" t="s">
        <v>296</v>
      </c>
      <c r="M88" s="504"/>
      <c r="N88" s="504"/>
      <c r="O88" s="514"/>
      <c r="P88" s="639" t="s">
        <v>227</v>
      </c>
      <c r="Q88" s="640"/>
      <c r="R88" s="640"/>
      <c r="S88" s="515" t="s">
        <v>79</v>
      </c>
      <c r="T88" s="516"/>
      <c r="U88" s="516"/>
      <c r="V88" s="513"/>
      <c r="W88" s="515" t="s">
        <v>80</v>
      </c>
      <c r="X88" s="516"/>
      <c r="Y88" s="516"/>
      <c r="Z88" s="513"/>
      <c r="AA88" s="515" t="s">
        <v>84</v>
      </c>
      <c r="AB88" s="516"/>
      <c r="AC88" s="516"/>
      <c r="AD88" s="513"/>
      <c r="AE88" s="515" t="s">
        <v>69</v>
      </c>
      <c r="AF88" s="516"/>
      <c r="AG88" s="517"/>
    </row>
    <row r="89" spans="1:33" ht="18" customHeight="1">
      <c r="A89" s="293"/>
      <c r="B89" s="301"/>
      <c r="C89" s="299"/>
      <c r="D89" s="299"/>
      <c r="E89" s="303"/>
      <c r="F89" s="301"/>
      <c r="G89" s="303"/>
      <c r="H89" s="518"/>
      <c r="I89" s="519"/>
      <c r="J89" s="519"/>
      <c r="K89" s="520"/>
      <c r="L89" s="297"/>
      <c r="M89" s="521"/>
      <c r="N89" s="522"/>
      <c r="O89" s="523"/>
      <c r="P89" s="657" t="s">
        <v>203</v>
      </c>
      <c r="Q89" s="658"/>
      <c r="R89" s="658"/>
      <c r="S89" s="518"/>
      <c r="T89" s="524"/>
      <c r="U89" s="524"/>
      <c r="V89" s="520"/>
      <c r="W89" s="518"/>
      <c r="X89" s="525"/>
      <c r="Y89" s="525"/>
      <c r="Z89" s="520"/>
      <c r="AA89" s="518"/>
      <c r="AB89" s="525"/>
      <c r="AC89" s="525"/>
      <c r="AD89" s="520"/>
      <c r="AE89" s="518"/>
      <c r="AF89" s="524"/>
      <c r="AG89" s="526"/>
    </row>
    <row r="90" spans="1:33" ht="18" customHeight="1" thickBot="1">
      <c r="A90" s="295" t="s">
        <v>70</v>
      </c>
      <c r="B90" s="411"/>
      <c r="C90" s="411"/>
      <c r="D90" s="411"/>
      <c r="E90" s="411"/>
      <c r="F90" s="411"/>
      <c r="G90" s="411"/>
      <c r="H90" s="434" t="s">
        <v>71</v>
      </c>
      <c r="I90" s="435" t="s">
        <v>152</v>
      </c>
      <c r="J90" s="435" t="s">
        <v>73</v>
      </c>
      <c r="K90" s="412"/>
      <c r="L90" s="434" t="s">
        <v>71</v>
      </c>
      <c r="M90" s="435" t="s">
        <v>152</v>
      </c>
      <c r="N90" s="435" t="s">
        <v>73</v>
      </c>
      <c r="O90" s="436"/>
      <c r="P90" s="527" t="s">
        <v>71</v>
      </c>
      <c r="Q90" s="438" t="s">
        <v>152</v>
      </c>
      <c r="R90" s="435" t="s">
        <v>73</v>
      </c>
      <c r="S90" s="437" t="s">
        <v>71</v>
      </c>
      <c r="T90" s="436" t="s">
        <v>152</v>
      </c>
      <c r="U90" s="436" t="s">
        <v>73</v>
      </c>
      <c r="V90" s="412"/>
      <c r="W90" s="437" t="s">
        <v>71</v>
      </c>
      <c r="X90" s="438" t="s">
        <v>152</v>
      </c>
      <c r="Y90" s="436" t="s">
        <v>73</v>
      </c>
      <c r="Z90" s="412"/>
      <c r="AA90" s="437" t="s">
        <v>71</v>
      </c>
      <c r="AB90" s="438" t="s">
        <v>152</v>
      </c>
      <c r="AC90" s="412" t="s">
        <v>73</v>
      </c>
      <c r="AD90" s="412"/>
      <c r="AE90" s="437" t="s">
        <v>71</v>
      </c>
      <c r="AF90" s="436" t="s">
        <v>152</v>
      </c>
      <c r="AG90" s="439" t="s">
        <v>73</v>
      </c>
    </row>
    <row r="91" spans="1:33" ht="18" customHeight="1">
      <c r="A91" s="294"/>
      <c r="B91" s="648" t="s">
        <v>97</v>
      </c>
      <c r="C91" s="649"/>
      <c r="D91" s="649"/>
      <c r="E91" s="649"/>
      <c r="F91" s="649"/>
      <c r="G91" s="650"/>
      <c r="H91" s="419">
        <v>1100</v>
      </c>
      <c r="I91" s="420">
        <v>1096</v>
      </c>
      <c r="J91" s="440">
        <v>202489</v>
      </c>
      <c r="K91" s="428"/>
      <c r="L91" s="419">
        <v>1208</v>
      </c>
      <c r="M91" s="420">
        <v>1176</v>
      </c>
      <c r="N91" s="440">
        <v>204612</v>
      </c>
      <c r="O91" s="440"/>
      <c r="P91" s="441">
        <v>-32</v>
      </c>
      <c r="Q91" s="428">
        <v>25</v>
      </c>
      <c r="R91" s="440">
        <v>23024</v>
      </c>
      <c r="S91" s="441">
        <f aca="true" t="shared" si="0" ref="S91:U93">+L91+P91</f>
        <v>1176</v>
      </c>
      <c r="T91" s="428">
        <f t="shared" si="0"/>
        <v>1201</v>
      </c>
      <c r="U91" s="440">
        <f t="shared" si="0"/>
        <v>227636</v>
      </c>
      <c r="V91" s="428"/>
      <c r="W91" s="441">
        <v>192</v>
      </c>
      <c r="X91" s="428">
        <v>97</v>
      </c>
      <c r="Y91" s="440">
        <v>17387</v>
      </c>
      <c r="Z91" s="428"/>
      <c r="AA91" s="441">
        <v>0</v>
      </c>
      <c r="AB91" s="428">
        <v>0</v>
      </c>
      <c r="AC91" s="428">
        <v>0</v>
      </c>
      <c r="AD91" s="428"/>
      <c r="AE91" s="441">
        <f>W91+S91</f>
        <v>1368</v>
      </c>
      <c r="AF91" s="428">
        <f>X91+T91</f>
        <v>1298</v>
      </c>
      <c r="AG91" s="442">
        <f>Y91+U91</f>
        <v>245023</v>
      </c>
    </row>
    <row r="92" spans="1:33" ht="18" customHeight="1">
      <c r="A92" s="296"/>
      <c r="B92" s="651"/>
      <c r="C92" s="645"/>
      <c r="D92" s="645"/>
      <c r="E92" s="645"/>
      <c r="F92" s="645"/>
      <c r="G92" s="652"/>
      <c r="H92" s="432"/>
      <c r="I92" s="433"/>
      <c r="J92" s="433"/>
      <c r="K92" s="431"/>
      <c r="L92" s="443"/>
      <c r="M92" s="431"/>
      <c r="N92" s="431"/>
      <c r="O92" s="431"/>
      <c r="P92" s="443"/>
      <c r="Q92" s="431"/>
      <c r="R92" s="603"/>
      <c r="S92" s="431"/>
      <c r="T92" s="431"/>
      <c r="U92" s="431"/>
      <c r="V92" s="431"/>
      <c r="W92" s="443"/>
      <c r="X92" s="431"/>
      <c r="Y92" s="431"/>
      <c r="Z92" s="431"/>
      <c r="AA92" s="443"/>
      <c r="AB92" s="431"/>
      <c r="AC92" s="431"/>
      <c r="AD92" s="431"/>
      <c r="AE92" s="443"/>
      <c r="AF92" s="431"/>
      <c r="AG92" s="444"/>
    </row>
    <row r="93" spans="1:33" ht="18" customHeight="1">
      <c r="A93" s="297"/>
      <c r="B93" s="416"/>
      <c r="C93" s="416" t="s">
        <v>153</v>
      </c>
      <c r="D93" s="417"/>
      <c r="E93" s="417"/>
      <c r="F93" s="417"/>
      <c r="G93" s="416"/>
      <c r="H93" s="415">
        <f>SUM(H91:H92)</f>
        <v>1100</v>
      </c>
      <c r="I93" s="416">
        <f>SUM(I91:I92)</f>
        <v>1096</v>
      </c>
      <c r="J93" s="416">
        <f>SUM(J91:J92)</f>
        <v>202489</v>
      </c>
      <c r="K93" s="445"/>
      <c r="L93" s="415">
        <f>SUM(L91:L92)</f>
        <v>1208</v>
      </c>
      <c r="M93" s="416">
        <f>SUM(M91:M92)</f>
        <v>1176</v>
      </c>
      <c r="N93" s="416">
        <f>SUM(N91:N92)</f>
        <v>204612</v>
      </c>
      <c r="O93" s="445"/>
      <c r="P93" s="446">
        <f>SUM(P91:P92)</f>
        <v>-32</v>
      </c>
      <c r="Q93" s="445">
        <f>SUM(Q91:Q92)</f>
        <v>25</v>
      </c>
      <c r="R93" s="416">
        <f>SUM(R91:R92)</f>
        <v>23024</v>
      </c>
      <c r="S93" s="602">
        <f t="shared" si="0"/>
        <v>1176</v>
      </c>
      <c r="T93" s="601">
        <f t="shared" si="0"/>
        <v>1201</v>
      </c>
      <c r="U93" s="416">
        <f t="shared" si="0"/>
        <v>227636</v>
      </c>
      <c r="V93" s="445"/>
      <c r="W93" s="446">
        <f>SUM(W91:W92)</f>
        <v>192</v>
      </c>
      <c r="X93" s="445">
        <f>SUM(X91:X92)</f>
        <v>97</v>
      </c>
      <c r="Y93" s="416">
        <f>SUM(Y91:Y92)</f>
        <v>17387</v>
      </c>
      <c r="Z93" s="445"/>
      <c r="AA93" s="443">
        <v>0</v>
      </c>
      <c r="AB93" s="431">
        <v>0</v>
      </c>
      <c r="AC93" s="431">
        <v>0</v>
      </c>
      <c r="AD93" s="445"/>
      <c r="AE93" s="446">
        <f>SUM(AE91:AE92)</f>
        <v>1368</v>
      </c>
      <c r="AF93" s="445">
        <f>SUM(AF91:AF92)</f>
        <v>1298</v>
      </c>
      <c r="AG93" s="447">
        <f>SUM(AG91:AG92)</f>
        <v>245023</v>
      </c>
    </row>
    <row r="94" spans="1:33" ht="18" customHeight="1">
      <c r="A94" s="293"/>
      <c r="B94" s="303"/>
      <c r="C94" s="303"/>
      <c r="D94" s="303"/>
      <c r="E94" s="303"/>
      <c r="F94" s="303"/>
      <c r="G94" s="303"/>
      <c r="H94" s="448"/>
      <c r="I94" s="303"/>
      <c r="J94" s="303"/>
      <c r="K94" s="304"/>
      <c r="L94" s="413"/>
      <c r="M94" s="303"/>
      <c r="N94" s="303"/>
      <c r="O94" s="304"/>
      <c r="P94" s="448"/>
      <c r="Q94" s="304"/>
      <c r="R94" s="303"/>
      <c r="S94" s="448"/>
      <c r="T94" s="303"/>
      <c r="U94" s="303"/>
      <c r="V94" s="304"/>
      <c r="W94" s="448"/>
      <c r="X94" s="304"/>
      <c r="Y94" s="304"/>
      <c r="Z94" s="304"/>
      <c r="AA94" s="448"/>
      <c r="AB94" s="304"/>
      <c r="AC94" s="304"/>
      <c r="AD94" s="304"/>
      <c r="AE94" s="448"/>
      <c r="AF94" s="304"/>
      <c r="AG94" s="397"/>
    </row>
    <row r="95" spans="1:33" ht="18" customHeight="1">
      <c r="A95" s="297" t="s">
        <v>43</v>
      </c>
      <c r="B95" s="433"/>
      <c r="C95" s="429"/>
      <c r="D95" s="429"/>
      <c r="E95" s="429"/>
      <c r="F95" s="429"/>
      <c r="G95" s="433"/>
      <c r="H95" s="443"/>
      <c r="I95" s="433">
        <v>41</v>
      </c>
      <c r="J95" s="433"/>
      <c r="K95" s="431"/>
      <c r="L95" s="432"/>
      <c r="M95" s="433">
        <v>41</v>
      </c>
      <c r="N95" s="433"/>
      <c r="O95" s="431"/>
      <c r="P95" s="443"/>
      <c r="Q95" s="431">
        <v>0</v>
      </c>
      <c r="R95" s="433"/>
      <c r="S95" s="443"/>
      <c r="T95" s="431">
        <f>+M95+Q95</f>
        <v>41</v>
      </c>
      <c r="U95" s="431"/>
      <c r="V95" s="431"/>
      <c r="W95" s="443"/>
      <c r="X95" s="431">
        <v>0</v>
      </c>
      <c r="Y95" s="431"/>
      <c r="Z95" s="431"/>
      <c r="AA95" s="443"/>
      <c r="AB95" s="431">
        <v>0</v>
      </c>
      <c r="AC95" s="431"/>
      <c r="AD95" s="431"/>
      <c r="AE95" s="443"/>
      <c r="AF95" s="431">
        <f>X95+T95</f>
        <v>41</v>
      </c>
      <c r="AG95" s="444"/>
    </row>
    <row r="96" spans="1:33" ht="18" customHeight="1">
      <c r="A96" s="294"/>
      <c r="B96" s="420" t="s">
        <v>46</v>
      </c>
      <c r="C96" s="421"/>
      <c r="D96" s="421"/>
      <c r="E96" s="421"/>
      <c r="F96" s="421"/>
      <c r="G96" s="420"/>
      <c r="H96" s="441"/>
      <c r="I96" s="420">
        <f>+I93+I95</f>
        <v>1137</v>
      </c>
      <c r="J96" s="420"/>
      <c r="K96" s="428"/>
      <c r="L96" s="419"/>
      <c r="M96" s="420">
        <f>+M93+M95</f>
        <v>1217</v>
      </c>
      <c r="N96" s="420"/>
      <c r="O96" s="428"/>
      <c r="P96" s="441"/>
      <c r="Q96" s="428">
        <f>+Q93+Q95</f>
        <v>25</v>
      </c>
      <c r="R96" s="420"/>
      <c r="S96" s="441"/>
      <c r="T96" s="428">
        <f>+M96+Q96</f>
        <v>1242</v>
      </c>
      <c r="U96" s="428"/>
      <c r="V96" s="428"/>
      <c r="W96" s="441"/>
      <c r="X96" s="428">
        <f>+X93+X95</f>
        <v>97</v>
      </c>
      <c r="Y96" s="428"/>
      <c r="Z96" s="428"/>
      <c r="AA96" s="441"/>
      <c r="AB96" s="428">
        <f>+AB93+AB95</f>
        <v>0</v>
      </c>
      <c r="AC96" s="428"/>
      <c r="AD96" s="428"/>
      <c r="AE96" s="441"/>
      <c r="AF96" s="428">
        <f>+AF93+AF95</f>
        <v>1339</v>
      </c>
      <c r="AG96" s="449"/>
    </row>
    <row r="97" spans="1:33" ht="18" customHeight="1">
      <c r="A97" s="293"/>
      <c r="B97" s="303"/>
      <c r="C97" s="303"/>
      <c r="D97" s="303"/>
      <c r="E97" s="303"/>
      <c r="F97" s="303"/>
      <c r="G97" s="303"/>
      <c r="H97" s="448"/>
      <c r="I97" s="303"/>
      <c r="J97" s="303"/>
      <c r="K97" s="304"/>
      <c r="L97" s="413"/>
      <c r="M97" s="303"/>
      <c r="N97" s="303"/>
      <c r="O97" s="304"/>
      <c r="P97" s="448"/>
      <c r="Q97" s="304"/>
      <c r="R97" s="303"/>
      <c r="S97" s="448"/>
      <c r="T97" s="304"/>
      <c r="U97" s="304"/>
      <c r="V97" s="304"/>
      <c r="W97" s="448"/>
      <c r="X97" s="304"/>
      <c r="Y97" s="304"/>
      <c r="Z97" s="304"/>
      <c r="AA97" s="448"/>
      <c r="AB97" s="304"/>
      <c r="AC97" s="304"/>
      <c r="AD97" s="304"/>
      <c r="AE97" s="448"/>
      <c r="AF97" s="304"/>
      <c r="AG97" s="392"/>
    </row>
    <row r="98" spans="1:33" ht="18" customHeight="1">
      <c r="A98" s="294"/>
      <c r="B98" s="420" t="s">
        <v>44</v>
      </c>
      <c r="C98" s="420"/>
      <c r="D98" s="420"/>
      <c r="E98" s="420"/>
      <c r="F98" s="420"/>
      <c r="G98" s="420"/>
      <c r="H98" s="441"/>
      <c r="I98" s="420"/>
      <c r="J98" s="420"/>
      <c r="K98" s="428"/>
      <c r="L98" s="419"/>
      <c r="M98" s="420"/>
      <c r="N98" s="420"/>
      <c r="O98" s="428"/>
      <c r="P98" s="441"/>
      <c r="Q98" s="428"/>
      <c r="R98" s="420"/>
      <c r="S98" s="441"/>
      <c r="T98" s="428"/>
      <c r="U98" s="428"/>
      <c r="V98" s="428"/>
      <c r="W98" s="441"/>
      <c r="X98" s="428"/>
      <c r="Y98" s="428"/>
      <c r="Z98" s="428"/>
      <c r="AA98" s="441"/>
      <c r="AB98" s="428"/>
      <c r="AC98" s="428"/>
      <c r="AD98" s="428"/>
      <c r="AE98" s="441"/>
      <c r="AF98" s="428"/>
      <c r="AG98" s="449"/>
    </row>
    <row r="99" spans="1:33" ht="18" customHeight="1">
      <c r="A99" s="294"/>
      <c r="B99" s="421"/>
      <c r="C99" s="420" t="s">
        <v>164</v>
      </c>
      <c r="D99" s="421"/>
      <c r="E99" s="421"/>
      <c r="F99" s="421"/>
      <c r="G99" s="420"/>
      <c r="H99" s="441"/>
      <c r="I99" s="428">
        <v>0</v>
      </c>
      <c r="J99" s="420"/>
      <c r="K99" s="428"/>
      <c r="L99" s="419"/>
      <c r="M99" s="428">
        <v>0</v>
      </c>
      <c r="N99" s="420"/>
      <c r="O99" s="428"/>
      <c r="P99" s="441"/>
      <c r="Q99" s="428">
        <v>0</v>
      </c>
      <c r="R99" s="420"/>
      <c r="S99" s="441"/>
      <c r="T99" s="428">
        <f>+M99+Q99</f>
        <v>0</v>
      </c>
      <c r="U99" s="428"/>
      <c r="V99" s="428"/>
      <c r="W99" s="441"/>
      <c r="X99" s="428">
        <v>0</v>
      </c>
      <c r="Y99" s="428"/>
      <c r="Z99" s="428"/>
      <c r="AA99" s="441"/>
      <c r="AB99" s="428">
        <v>0</v>
      </c>
      <c r="AC99" s="428"/>
      <c r="AD99" s="428"/>
      <c r="AE99" s="441"/>
      <c r="AF99" s="428">
        <v>0</v>
      </c>
      <c r="AG99" s="449"/>
    </row>
    <row r="100" spans="1:33" ht="18" customHeight="1">
      <c r="A100" s="297"/>
      <c r="B100" s="429"/>
      <c r="C100" s="433" t="s">
        <v>209</v>
      </c>
      <c r="D100" s="429"/>
      <c r="E100" s="429"/>
      <c r="F100" s="429"/>
      <c r="G100" s="433"/>
      <c r="H100" s="443"/>
      <c r="I100" s="433">
        <v>8</v>
      </c>
      <c r="J100" s="433"/>
      <c r="K100" s="431"/>
      <c r="L100" s="432"/>
      <c r="M100" s="433">
        <v>8</v>
      </c>
      <c r="N100" s="433"/>
      <c r="O100" s="431"/>
      <c r="P100" s="443"/>
      <c r="Q100" s="431">
        <v>0</v>
      </c>
      <c r="R100" s="433"/>
      <c r="S100" s="443"/>
      <c r="T100" s="450">
        <f>+M100+Q100</f>
        <v>8</v>
      </c>
      <c r="U100" s="431"/>
      <c r="V100" s="431"/>
      <c r="W100" s="443"/>
      <c r="X100" s="431">
        <v>0</v>
      </c>
      <c r="Y100" s="431"/>
      <c r="Z100" s="431"/>
      <c r="AA100" s="443"/>
      <c r="AB100" s="431">
        <v>0</v>
      </c>
      <c r="AC100" s="431"/>
      <c r="AD100" s="431"/>
      <c r="AE100" s="443"/>
      <c r="AF100" s="431">
        <v>8</v>
      </c>
      <c r="AG100" s="444"/>
    </row>
    <row r="101" spans="1:33" ht="18" customHeight="1">
      <c r="A101" s="297"/>
      <c r="B101" s="433" t="s">
        <v>45</v>
      </c>
      <c r="C101" s="429"/>
      <c r="D101" s="429"/>
      <c r="E101" s="429"/>
      <c r="F101" s="429"/>
      <c r="G101" s="433"/>
      <c r="H101" s="443"/>
      <c r="I101" s="433">
        <f>I100+I99+I96</f>
        <v>1145</v>
      </c>
      <c r="J101" s="433"/>
      <c r="K101" s="431"/>
      <c r="L101" s="432"/>
      <c r="M101" s="433">
        <f>M100+M99+M96</f>
        <v>1225</v>
      </c>
      <c r="N101" s="433"/>
      <c r="O101" s="431"/>
      <c r="P101" s="443"/>
      <c r="Q101" s="431">
        <f>Q100+Q99+Q96</f>
        <v>25</v>
      </c>
      <c r="R101" s="433"/>
      <c r="S101" s="443"/>
      <c r="T101" s="451">
        <f>+M101+Q101</f>
        <v>1250</v>
      </c>
      <c r="U101" s="431"/>
      <c r="V101" s="431"/>
      <c r="W101" s="443"/>
      <c r="X101" s="431">
        <f>X100+X99+X96</f>
        <v>97</v>
      </c>
      <c r="Y101" s="431"/>
      <c r="Z101" s="431"/>
      <c r="AA101" s="443"/>
      <c r="AB101" s="431">
        <f>AB100+AB99+AB96</f>
        <v>0</v>
      </c>
      <c r="AC101" s="431"/>
      <c r="AD101" s="431"/>
      <c r="AE101" s="443"/>
      <c r="AF101" s="431">
        <f>AF100+AF99+AF96</f>
        <v>1347</v>
      </c>
      <c r="AG101" s="444"/>
    </row>
    <row r="102" ht="15.75">
      <c r="AG102" s="292"/>
    </row>
    <row r="117" ht="5.25" customHeight="1"/>
    <row r="118" ht="15.75" hidden="1"/>
    <row r="119" ht="15.75" hidden="1"/>
    <row r="121" ht="12" customHeight="1"/>
    <row r="122" ht="15.75" hidden="1"/>
  </sheetData>
  <mergeCells count="9">
    <mergeCell ref="B92:G92"/>
    <mergeCell ref="L87:N87"/>
    <mergeCell ref="P87:R87"/>
    <mergeCell ref="P89:R89"/>
    <mergeCell ref="P88:R88"/>
    <mergeCell ref="AE8:AG8"/>
    <mergeCell ref="A71:C71"/>
    <mergeCell ref="A72:C72"/>
    <mergeCell ref="B91:G91"/>
  </mergeCells>
  <printOptions horizontalCentered="1"/>
  <pageMargins left="0.4" right="0.4" top="0.5" bottom="0.25" header="0" footer="0.5"/>
  <pageSetup firstPageNumber="8" useFirstPageNumber="1" fitToHeight="0" fitToWidth="1" horizontalDpi="300" verticalDpi="300" orientation="landscape" scale="48" r:id="rId1"/>
  <headerFooter alignWithMargins="0">
    <oddFooter>&amp;C&amp;"Times New Roman,Regular"&amp;14Exhibit B - Summary of Requirements</oddFooter>
  </headerFooter>
  <rowBreaks count="1" manualBreakCount="1">
    <brk id="76" max="37" man="1"/>
  </rowBreaks>
</worksheet>
</file>

<file path=xl/worksheets/sheet3.xml><?xml version="1.0" encoding="utf-8"?>
<worksheet xmlns="http://schemas.openxmlformats.org/spreadsheetml/2006/main" xmlns:r="http://schemas.openxmlformats.org/officeDocument/2006/relationships">
  <sheetPr>
    <pageSetUpPr fitToPage="1"/>
  </sheetPr>
  <dimension ref="A1:CB41"/>
  <sheetViews>
    <sheetView workbookViewId="0" topLeftCell="A1">
      <pane xSplit="1" ySplit="10" topLeftCell="B11" activePane="bottomRight" state="frozen"/>
      <selection pane="topLeft" activeCell="A1" sqref="A1"/>
      <selection pane="topRight" activeCell="C1" sqref="C1"/>
      <selection pane="bottomLeft" activeCell="A11" sqref="A11"/>
      <selection pane="bottomRight" activeCell="D13" sqref="D13"/>
    </sheetView>
  </sheetViews>
  <sheetFormatPr defaultColWidth="8.88671875" defaultRowHeight="15"/>
  <cols>
    <col min="1" max="1" width="46.6640625" style="49" customWidth="1"/>
    <col min="2" max="2" width="5.77734375" style="49" customWidth="1"/>
    <col min="3" max="3" width="8.77734375" style="49" customWidth="1"/>
    <col min="4" max="4" width="5.77734375" style="49" customWidth="1"/>
    <col min="5" max="5" width="9.77734375" style="49" customWidth="1"/>
    <col min="6" max="6" width="10.4453125" style="49" customWidth="1"/>
    <col min="7" max="16384" width="7.21484375" style="49" customWidth="1"/>
  </cols>
  <sheetData>
    <row r="1" ht="15.75">
      <c r="A1" s="51" t="s">
        <v>1</v>
      </c>
    </row>
    <row r="2" ht="20.25">
      <c r="A2" s="44"/>
    </row>
    <row r="4" spans="1:5" ht="15.75">
      <c r="A4" s="52" t="s">
        <v>7</v>
      </c>
      <c r="B4" s="50"/>
      <c r="C4" s="50"/>
      <c r="D4" s="50"/>
      <c r="E4" s="50"/>
    </row>
    <row r="5" spans="1:5" ht="15.75">
      <c r="A5" s="54" t="str">
        <f>+'(B) Sum of Req '!A4</f>
        <v>Civil Division</v>
      </c>
      <c r="B5" s="50"/>
      <c r="C5" s="50"/>
      <c r="D5" s="50"/>
      <c r="E5" s="50"/>
    </row>
    <row r="6" spans="1:5" ht="12.75">
      <c r="A6" s="53" t="s">
        <v>30</v>
      </c>
      <c r="B6" s="50"/>
      <c r="C6" s="50"/>
      <c r="D6" s="50"/>
      <c r="E6" s="50"/>
    </row>
    <row r="7" spans="1:5" ht="12.75">
      <c r="A7" s="174"/>
      <c r="B7" s="50"/>
      <c r="C7" s="50"/>
      <c r="D7" s="50"/>
      <c r="E7" s="50"/>
    </row>
    <row r="9" spans="1:80" ht="14.25">
      <c r="A9" s="531" t="s">
        <v>61</v>
      </c>
      <c r="B9" s="532" t="s">
        <v>285</v>
      </c>
      <c r="C9" s="533"/>
      <c r="D9" s="533"/>
      <c r="E9" s="533"/>
      <c r="F9" s="625" t="s">
        <v>153</v>
      </c>
      <c r="AR9" s="158"/>
      <c r="AS9" s="158"/>
      <c r="AT9" s="158"/>
      <c r="AU9" s="158"/>
      <c r="AV9" s="158"/>
      <c r="AW9" s="158"/>
      <c r="AX9" s="158"/>
      <c r="AY9" s="158"/>
      <c r="AZ9" s="158"/>
      <c r="BA9" s="158"/>
      <c r="BB9" s="158"/>
      <c r="BC9" s="158"/>
      <c r="BD9" s="158"/>
      <c r="BE9" s="158"/>
      <c r="BF9" s="158"/>
      <c r="BG9" s="158"/>
      <c r="BH9" s="158"/>
      <c r="BI9" s="158"/>
      <c r="BJ9" s="158"/>
      <c r="BK9" s="158"/>
      <c r="BL9" s="158"/>
      <c r="BM9" s="158"/>
      <c r="BN9" s="158"/>
      <c r="BO9" s="158"/>
      <c r="BP9" s="158"/>
      <c r="BQ9" s="158"/>
      <c r="BR9" s="158"/>
      <c r="BS9" s="158"/>
      <c r="BT9" s="158"/>
      <c r="BU9" s="158"/>
      <c r="BV9" s="158"/>
      <c r="BW9" s="158"/>
      <c r="BX9" s="158"/>
      <c r="BY9" s="158"/>
      <c r="BZ9" s="158"/>
      <c r="CA9" s="158"/>
      <c r="CB9" s="158"/>
    </row>
    <row r="10" spans="1:80" ht="14.25">
      <c r="A10" s="535"/>
      <c r="B10" s="536" t="s">
        <v>71</v>
      </c>
      <c r="C10" s="536" t="s">
        <v>105</v>
      </c>
      <c r="D10" s="536" t="s">
        <v>152</v>
      </c>
      <c r="E10" s="537" t="s">
        <v>73</v>
      </c>
      <c r="F10" s="537" t="s">
        <v>80</v>
      </c>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8"/>
      <c r="AZ10" s="158"/>
      <c r="BA10" s="158"/>
      <c r="BB10" s="158"/>
      <c r="BC10" s="158"/>
      <c r="BD10" s="158"/>
      <c r="BE10" s="158"/>
      <c r="BF10" s="158"/>
      <c r="BG10" s="158"/>
      <c r="BH10" s="158"/>
      <c r="BI10" s="158"/>
      <c r="BJ10" s="158"/>
      <c r="BK10" s="158"/>
      <c r="BL10" s="158"/>
      <c r="BM10" s="158"/>
      <c r="BN10" s="158"/>
      <c r="BO10" s="158"/>
      <c r="BP10" s="158"/>
      <c r="BQ10" s="158"/>
      <c r="BR10" s="158"/>
      <c r="BS10" s="158"/>
      <c r="BT10" s="158"/>
      <c r="BU10" s="158"/>
      <c r="BV10" s="158"/>
      <c r="BW10" s="158"/>
      <c r="BX10" s="158"/>
      <c r="BY10" s="158"/>
      <c r="BZ10" s="158"/>
      <c r="CA10" s="158"/>
      <c r="CB10" s="158"/>
    </row>
    <row r="11" spans="1:80" ht="14.25">
      <c r="A11" s="585"/>
      <c r="B11" s="570"/>
      <c r="C11" s="570"/>
      <c r="D11" s="570"/>
      <c r="E11" s="571"/>
      <c r="F11" s="571"/>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158"/>
      <c r="BE11" s="158"/>
      <c r="BF11" s="158"/>
      <c r="BG11" s="158"/>
      <c r="BH11" s="158"/>
      <c r="BI11" s="158"/>
      <c r="BJ11" s="158"/>
      <c r="BK11" s="158"/>
      <c r="BL11" s="158"/>
      <c r="BM11" s="158"/>
      <c r="BN11" s="158"/>
      <c r="BO11" s="158"/>
      <c r="BP11" s="158"/>
      <c r="BQ11" s="158"/>
      <c r="BR11" s="158"/>
      <c r="BS11" s="158"/>
      <c r="BT11" s="158"/>
      <c r="BU11" s="158"/>
      <c r="BV11" s="158"/>
      <c r="BW11" s="158"/>
      <c r="BX11" s="158"/>
      <c r="BY11" s="158"/>
      <c r="BZ11" s="158"/>
      <c r="CA11" s="158"/>
      <c r="CB11" s="158"/>
    </row>
    <row r="12" spans="1:80" ht="15">
      <c r="A12" s="586" t="s">
        <v>255</v>
      </c>
      <c r="B12" s="604">
        <v>29</v>
      </c>
      <c r="C12" s="604">
        <v>23</v>
      </c>
      <c r="D12" s="605">
        <v>15</v>
      </c>
      <c r="E12" s="587">
        <v>3263</v>
      </c>
      <c r="F12" s="587">
        <v>3263</v>
      </c>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c r="AX12" s="158"/>
      <c r="AY12" s="158"/>
      <c r="AZ12" s="158"/>
      <c r="BA12" s="158"/>
      <c r="BB12" s="158"/>
      <c r="BC12" s="158"/>
      <c r="BD12" s="158"/>
      <c r="BE12" s="158"/>
      <c r="BF12" s="158"/>
      <c r="BG12" s="158"/>
      <c r="BH12" s="158"/>
      <c r="BI12" s="158"/>
      <c r="BJ12" s="158"/>
      <c r="BK12" s="158"/>
      <c r="BL12" s="158"/>
      <c r="BM12" s="158"/>
      <c r="BN12" s="158"/>
      <c r="BO12" s="158"/>
      <c r="BP12" s="158"/>
      <c r="BQ12" s="158"/>
      <c r="BR12" s="158"/>
      <c r="BS12" s="158"/>
      <c r="BT12" s="158"/>
      <c r="BU12" s="158"/>
      <c r="BV12" s="158"/>
      <c r="BW12" s="158"/>
      <c r="BX12" s="158"/>
      <c r="BY12" s="158"/>
      <c r="BZ12" s="158"/>
      <c r="CA12" s="158"/>
      <c r="CB12" s="158"/>
    </row>
    <row r="13" spans="1:80" ht="15">
      <c r="A13" s="586" t="s">
        <v>62</v>
      </c>
      <c r="B13" s="604">
        <v>163</v>
      </c>
      <c r="C13" s="604">
        <v>124</v>
      </c>
      <c r="D13" s="605">
        <v>82</v>
      </c>
      <c r="E13" s="588">
        <v>14124</v>
      </c>
      <c r="F13" s="588">
        <v>14124</v>
      </c>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c r="BE13" s="158"/>
      <c r="BF13" s="158"/>
      <c r="BG13" s="158"/>
      <c r="BH13" s="158"/>
      <c r="BI13" s="158"/>
      <c r="BJ13" s="158"/>
      <c r="BK13" s="158"/>
      <c r="BL13" s="158"/>
      <c r="BM13" s="158"/>
      <c r="BN13" s="158"/>
      <c r="BO13" s="158"/>
      <c r="BP13" s="158"/>
      <c r="BQ13" s="158"/>
      <c r="BR13" s="158"/>
      <c r="BS13" s="158"/>
      <c r="BT13" s="158"/>
      <c r="BU13" s="158"/>
      <c r="BV13" s="158"/>
      <c r="BW13" s="158"/>
      <c r="BX13" s="158"/>
      <c r="BY13" s="158"/>
      <c r="BZ13" s="158"/>
      <c r="CA13" s="158"/>
      <c r="CB13" s="158"/>
    </row>
    <row r="14" spans="1:6" ht="15">
      <c r="A14" s="541"/>
      <c r="B14" s="542"/>
      <c r="C14" s="542"/>
      <c r="D14" s="543"/>
      <c r="E14" s="544"/>
      <c r="F14" s="544"/>
    </row>
    <row r="15" spans="1:7" ht="14.25">
      <c r="A15" s="545" t="s">
        <v>60</v>
      </c>
      <c r="B15" s="606">
        <f>SUM(B12:B13)</f>
        <v>192</v>
      </c>
      <c r="C15" s="607">
        <f>SUM(C12:C13)</f>
        <v>147</v>
      </c>
      <c r="D15" s="607">
        <f>SUM(D12:D13)</f>
        <v>97</v>
      </c>
      <c r="E15" s="608">
        <f>SUM(E12:E13)</f>
        <v>17387</v>
      </c>
      <c r="F15" s="608">
        <f>SUM(F12:F13)</f>
        <v>17387</v>
      </c>
      <c r="G15" s="609"/>
    </row>
    <row r="16" spans="1:6" ht="15" customHeight="1">
      <c r="A16" s="546"/>
      <c r="B16" s="546"/>
      <c r="C16" s="547"/>
      <c r="D16" s="547"/>
      <c r="E16" s="548"/>
      <c r="F16" s="548"/>
    </row>
    <row r="17" spans="1:6" ht="15" customHeight="1" hidden="1">
      <c r="A17" s="549"/>
      <c r="B17" s="549"/>
      <c r="C17" s="549"/>
      <c r="D17" s="549"/>
      <c r="E17" s="549"/>
      <c r="F17" s="549"/>
    </row>
    <row r="18" spans="1:6" ht="15" customHeight="1" hidden="1">
      <c r="A18" s="538" t="s">
        <v>56</v>
      </c>
      <c r="B18" s="532" t="s">
        <v>207</v>
      </c>
      <c r="C18" s="533"/>
      <c r="D18" s="533"/>
      <c r="E18" s="534"/>
      <c r="F18" s="534"/>
    </row>
    <row r="19" spans="1:6" ht="15" customHeight="1" hidden="1">
      <c r="A19" s="550"/>
      <c r="B19" s="536" t="s">
        <v>71</v>
      </c>
      <c r="C19" s="536" t="s">
        <v>105</v>
      </c>
      <c r="D19" s="536" t="s">
        <v>152</v>
      </c>
      <c r="E19" s="537" t="s">
        <v>73</v>
      </c>
      <c r="F19" s="537" t="s">
        <v>73</v>
      </c>
    </row>
    <row r="20" spans="1:6" ht="15" customHeight="1" hidden="1">
      <c r="A20" s="539"/>
      <c r="B20" s="551"/>
      <c r="C20" s="551"/>
      <c r="D20" s="551"/>
      <c r="E20" s="552"/>
      <c r="F20" s="552"/>
    </row>
    <row r="21" spans="1:6" ht="15" customHeight="1" hidden="1">
      <c r="A21" s="540" t="s">
        <v>108</v>
      </c>
      <c r="B21" s="553"/>
      <c r="C21" s="553"/>
      <c r="D21" s="553"/>
      <c r="E21" s="554"/>
      <c r="F21" s="554"/>
    </row>
    <row r="22" spans="1:6" ht="15" customHeight="1" hidden="1">
      <c r="A22" s="540" t="s">
        <v>109</v>
      </c>
      <c r="B22" s="553"/>
      <c r="C22" s="553"/>
      <c r="D22" s="553"/>
      <c r="E22" s="554"/>
      <c r="F22" s="554"/>
    </row>
    <row r="23" spans="1:6" ht="15" customHeight="1" hidden="1">
      <c r="A23" s="540" t="s">
        <v>110</v>
      </c>
      <c r="B23" s="553"/>
      <c r="C23" s="553"/>
      <c r="D23" s="553"/>
      <c r="E23" s="554"/>
      <c r="F23" s="554"/>
    </row>
    <row r="24" spans="1:6" ht="15" customHeight="1" hidden="1">
      <c r="A24" s="540" t="s">
        <v>111</v>
      </c>
      <c r="B24" s="553"/>
      <c r="C24" s="553"/>
      <c r="D24" s="553"/>
      <c r="E24" s="554"/>
      <c r="F24" s="554"/>
    </row>
    <row r="25" spans="1:6" ht="15" customHeight="1" hidden="1">
      <c r="A25" s="555" t="s">
        <v>112</v>
      </c>
      <c r="B25" s="556"/>
      <c r="C25" s="556"/>
      <c r="D25" s="556"/>
      <c r="E25" s="557"/>
      <c r="F25" s="557"/>
    </row>
    <row r="26" spans="1:6" ht="15" customHeight="1" hidden="1">
      <c r="A26" s="558" t="s">
        <v>113</v>
      </c>
      <c r="B26" s="559">
        <f>SUM(B21:B25)</f>
        <v>0</v>
      </c>
      <c r="C26" s="560">
        <f>SUM(C21:C25)</f>
        <v>0</v>
      </c>
      <c r="D26" s="560">
        <f>SUM(D21:D25)</f>
        <v>0</v>
      </c>
      <c r="E26" s="561">
        <f>SUM(E21:E25)</f>
        <v>0</v>
      </c>
      <c r="F26" s="561">
        <f>SUM(F21:F25)</f>
        <v>0</v>
      </c>
    </row>
    <row r="27" spans="1:6" ht="15" customHeight="1" hidden="1">
      <c r="A27" s="541"/>
      <c r="B27" s="546"/>
      <c r="C27" s="547"/>
      <c r="D27" s="547"/>
      <c r="E27" s="548"/>
      <c r="F27" s="548"/>
    </row>
    <row r="28" spans="1:6" ht="15" customHeight="1" hidden="1">
      <c r="A28" s="531" t="s">
        <v>138</v>
      </c>
      <c r="B28" s="562">
        <f>B26+B15</f>
        <v>192</v>
      </c>
      <c r="C28" s="562">
        <f>C26+C15</f>
        <v>147</v>
      </c>
      <c r="D28" s="562">
        <f>D26+D15</f>
        <v>97</v>
      </c>
      <c r="E28" s="563">
        <f>E26+E15</f>
        <v>17387</v>
      </c>
      <c r="F28" s="563">
        <f>F26+F15</f>
        <v>17387</v>
      </c>
    </row>
    <row r="29" spans="1:6" ht="15" customHeight="1" hidden="1">
      <c r="A29" s="564" t="s">
        <v>57</v>
      </c>
      <c r="B29" s="565"/>
      <c r="C29" s="565"/>
      <c r="D29" s="565"/>
      <c r="E29" s="550"/>
      <c r="F29" s="550"/>
    </row>
    <row r="30" spans="1:6" ht="15" customHeight="1" hidden="1">
      <c r="A30" s="566"/>
      <c r="B30" s="567"/>
      <c r="C30" s="567"/>
      <c r="D30" s="567"/>
      <c r="E30" s="567"/>
      <c r="F30" s="567"/>
    </row>
    <row r="31" spans="1:6" ht="11.25" customHeight="1" hidden="1">
      <c r="A31" s="550"/>
      <c r="B31" s="567"/>
      <c r="C31" s="567"/>
      <c r="D31" s="567"/>
      <c r="E31" s="567"/>
      <c r="F31" s="567"/>
    </row>
    <row r="32" spans="1:6" ht="12.75" customHeight="1">
      <c r="A32" s="531" t="s">
        <v>107</v>
      </c>
      <c r="B32" s="532" t="s">
        <v>97</v>
      </c>
      <c r="C32" s="533"/>
      <c r="D32" s="533"/>
      <c r="E32" s="534"/>
      <c r="F32" s="625" t="s">
        <v>153</v>
      </c>
    </row>
    <row r="33" spans="1:6" ht="12.75" customHeight="1">
      <c r="A33" s="535"/>
      <c r="B33" s="536" t="s">
        <v>71</v>
      </c>
      <c r="C33" s="536" t="s">
        <v>105</v>
      </c>
      <c r="D33" s="536" t="s">
        <v>152</v>
      </c>
      <c r="E33" s="537" t="s">
        <v>73</v>
      </c>
      <c r="F33" s="537" t="s">
        <v>84</v>
      </c>
    </row>
    <row r="34" spans="1:6" ht="12.75" customHeight="1">
      <c r="A34" s="568"/>
      <c r="B34" s="569"/>
      <c r="C34" s="570"/>
      <c r="D34" s="570"/>
      <c r="E34" s="571"/>
      <c r="F34" s="571"/>
    </row>
    <row r="35" spans="1:6" ht="12" customHeight="1">
      <c r="A35" s="572"/>
      <c r="B35" s="573"/>
      <c r="C35" s="574"/>
      <c r="D35" s="574"/>
      <c r="E35" s="575"/>
      <c r="F35" s="575"/>
    </row>
    <row r="36" spans="1:6" ht="12" customHeight="1">
      <c r="A36" s="555"/>
      <c r="B36" s="576"/>
      <c r="C36" s="576"/>
      <c r="D36" s="577"/>
      <c r="E36" s="578"/>
      <c r="F36" s="578"/>
    </row>
    <row r="37" spans="1:6" ht="12" customHeight="1">
      <c r="A37" s="579"/>
      <c r="B37" s="580"/>
      <c r="C37" s="567"/>
      <c r="D37" s="567"/>
      <c r="E37" s="581"/>
      <c r="F37" s="581"/>
    </row>
    <row r="38" spans="1:6" ht="14.25" customHeight="1">
      <c r="A38" s="531" t="s">
        <v>42</v>
      </c>
      <c r="B38" s="582">
        <f>SUM(B35:B36)</f>
        <v>0</v>
      </c>
      <c r="C38" s="582">
        <f>SUM(C35:C36)</f>
        <v>0</v>
      </c>
      <c r="D38" s="583">
        <f>SUM(D35:D36)</f>
        <v>0</v>
      </c>
      <c r="E38" s="584">
        <f>SUM(E35:E36)</f>
        <v>0</v>
      </c>
      <c r="F38" s="584">
        <f>SUM(F35:F36)</f>
        <v>0</v>
      </c>
    </row>
    <row r="39" spans="1:6" ht="15">
      <c r="A39" s="541"/>
      <c r="B39" s="565"/>
      <c r="C39" s="565"/>
      <c r="D39" s="565"/>
      <c r="E39" s="550"/>
      <c r="F39" s="550"/>
    </row>
    <row r="40" spans="1:5" ht="13.5" customHeight="1">
      <c r="A40" s="158"/>
      <c r="B40" s="204"/>
      <c r="C40" s="158"/>
      <c r="D40" s="158"/>
      <c r="E40" s="158"/>
    </row>
    <row r="41" spans="1:5" ht="18" customHeight="1">
      <c r="A41" s="175"/>
      <c r="B41" s="158"/>
      <c r="C41" s="158"/>
      <c r="D41" s="158"/>
      <c r="E41" s="158"/>
    </row>
    <row r="42" ht="18" customHeight="1"/>
  </sheetData>
  <printOptions horizontalCentered="1"/>
  <pageMargins left="0.5" right="0.5" top="1" bottom="1" header="0.5" footer="0.5"/>
  <pageSetup fitToHeight="1" fitToWidth="1" horizontalDpi="600" verticalDpi="600" orientation="landscape" r:id="rId1"/>
  <headerFooter alignWithMargins="0">
    <oddFooter>&amp;C&amp;"Times New Roman,Regular"&amp;10Exhibit C - Program Increases/Offsets By Decision Unit</oddFooter>
  </headerFooter>
</worksheet>
</file>

<file path=xl/worksheets/sheet4.xml><?xml version="1.0" encoding="utf-8"?>
<worksheet xmlns="http://schemas.openxmlformats.org/spreadsheetml/2006/main" xmlns:r="http://schemas.openxmlformats.org/officeDocument/2006/relationships">
  <dimension ref="A1:Q47"/>
  <sheetViews>
    <sheetView workbookViewId="0" topLeftCell="B4">
      <selection activeCell="N23" sqref="N23"/>
    </sheetView>
  </sheetViews>
  <sheetFormatPr defaultColWidth="8.88671875" defaultRowHeight="15"/>
  <cols>
    <col min="1" max="1" width="42.77734375" style="322" customWidth="1"/>
    <col min="2" max="2" width="1.2265625" style="322" customWidth="1"/>
    <col min="3" max="3" width="9.77734375" style="322" customWidth="1"/>
    <col min="4" max="4" width="11.4453125" style="322" customWidth="1"/>
    <col min="5" max="5" width="1.2265625" style="322" customWidth="1"/>
    <col min="6" max="6" width="9.77734375" style="322" customWidth="1"/>
    <col min="7" max="7" width="10.77734375" style="322" customWidth="1"/>
    <col min="8" max="8" width="1.2265625" style="322" customWidth="1"/>
    <col min="9" max="9" width="7.88671875" style="322" customWidth="1"/>
    <col min="10" max="10" width="7.77734375" style="322" customWidth="1"/>
    <col min="11" max="11" width="7.88671875" style="322" customWidth="1"/>
    <col min="12" max="12" width="7.77734375" style="322" customWidth="1"/>
    <col min="13" max="13" width="7.88671875" style="322" customWidth="1"/>
    <col min="14" max="14" width="7.77734375" style="322" customWidth="1"/>
    <col min="15" max="15" width="7.88671875" style="322" customWidth="1"/>
    <col min="16" max="16" width="7.77734375" style="322" customWidth="1"/>
    <col min="17" max="17" width="1.77734375" style="322" customWidth="1"/>
    <col min="18" max="16384" width="7.21484375" style="322" customWidth="1"/>
  </cols>
  <sheetData>
    <row r="1" ht="12.75">
      <c r="A1" s="321" t="s">
        <v>2</v>
      </c>
    </row>
    <row r="2" ht="18.75" customHeight="1">
      <c r="A2" s="321"/>
    </row>
    <row r="3" spans="1:17" ht="12.75">
      <c r="A3" s="323" t="s">
        <v>106</v>
      </c>
      <c r="B3" s="324"/>
      <c r="C3" s="324"/>
      <c r="D3" s="324"/>
      <c r="E3" s="324"/>
      <c r="F3" s="324"/>
      <c r="G3" s="324"/>
      <c r="H3" s="324"/>
      <c r="I3" s="324"/>
      <c r="J3" s="324"/>
      <c r="K3" s="324"/>
      <c r="L3" s="324"/>
      <c r="M3" s="324"/>
      <c r="N3" s="324"/>
      <c r="O3" s="324"/>
      <c r="P3" s="324"/>
      <c r="Q3" s="324"/>
    </row>
    <row r="4" spans="1:17" ht="12.75">
      <c r="A4" s="325" t="str">
        <f>+'(B) Sum of Req '!A4</f>
        <v>Civil Division</v>
      </c>
      <c r="B4" s="324"/>
      <c r="C4" s="324"/>
      <c r="D4" s="324"/>
      <c r="E4" s="324"/>
      <c r="F4" s="324"/>
      <c r="G4" s="324"/>
      <c r="H4" s="324"/>
      <c r="I4" s="324"/>
      <c r="J4" s="324"/>
      <c r="K4" s="324"/>
      <c r="L4" s="324"/>
      <c r="M4" s="324"/>
      <c r="N4" s="324"/>
      <c r="O4" s="324"/>
      <c r="P4" s="324"/>
      <c r="Q4" s="324"/>
    </row>
    <row r="5" spans="1:17" ht="12.75">
      <c r="A5" s="326" t="s">
        <v>30</v>
      </c>
      <c r="B5" s="324"/>
      <c r="C5" s="324"/>
      <c r="D5" s="324"/>
      <c r="E5" s="324"/>
      <c r="F5" s="324"/>
      <c r="G5" s="324"/>
      <c r="H5" s="324"/>
      <c r="I5" s="324"/>
      <c r="J5" s="324"/>
      <c r="K5" s="324"/>
      <c r="L5" s="324"/>
      <c r="M5" s="324"/>
      <c r="N5" s="324"/>
      <c r="O5" s="324"/>
      <c r="P5" s="324"/>
      <c r="Q5" s="324"/>
    </row>
    <row r="7" ht="13.5" thickBot="1"/>
    <row r="8" spans="1:17" ht="12.75" customHeight="1">
      <c r="A8" s="321"/>
      <c r="B8" s="327"/>
      <c r="C8" s="328" t="s">
        <v>300</v>
      </c>
      <c r="D8" s="329"/>
      <c r="E8" s="330"/>
      <c r="F8" s="328">
        <v>2007</v>
      </c>
      <c r="G8" s="329"/>
      <c r="H8" s="330"/>
      <c r="I8" s="675">
        <v>2008</v>
      </c>
      <c r="J8" s="665"/>
      <c r="K8" s="661">
        <v>2008</v>
      </c>
      <c r="L8" s="662"/>
      <c r="M8" s="662"/>
      <c r="N8" s="663"/>
      <c r="O8" s="664">
        <v>2008</v>
      </c>
      <c r="P8" s="665"/>
      <c r="Q8" s="331"/>
    </row>
    <row r="9" spans="1:17" ht="12.75" customHeight="1">
      <c r="A9" s="327"/>
      <c r="B9" s="327"/>
      <c r="C9" s="332" t="s">
        <v>279</v>
      </c>
      <c r="D9" s="333"/>
      <c r="E9" s="330"/>
      <c r="F9" s="332" t="s">
        <v>298</v>
      </c>
      <c r="G9" s="333"/>
      <c r="H9" s="330"/>
      <c r="I9" s="659" t="s">
        <v>79</v>
      </c>
      <c r="J9" s="676"/>
      <c r="K9" s="659" t="s">
        <v>80</v>
      </c>
      <c r="L9" s="676"/>
      <c r="M9" s="659" t="s">
        <v>84</v>
      </c>
      <c r="N9" s="660"/>
      <c r="O9" s="332" t="s">
        <v>69</v>
      </c>
      <c r="P9" s="333"/>
      <c r="Q9" s="331"/>
    </row>
    <row r="10" spans="1:17" ht="12.75" customHeight="1">
      <c r="A10" s="672" t="s">
        <v>50</v>
      </c>
      <c r="B10" s="327"/>
      <c r="C10" s="669" t="s">
        <v>271</v>
      </c>
      <c r="D10" s="666" t="s">
        <v>272</v>
      </c>
      <c r="E10" s="330"/>
      <c r="F10" s="669" t="s">
        <v>271</v>
      </c>
      <c r="G10" s="666" t="s">
        <v>272</v>
      </c>
      <c r="H10" s="330"/>
      <c r="I10" s="669" t="s">
        <v>271</v>
      </c>
      <c r="J10" s="666" t="s">
        <v>272</v>
      </c>
      <c r="K10" s="669" t="s">
        <v>271</v>
      </c>
      <c r="L10" s="666" t="s">
        <v>272</v>
      </c>
      <c r="M10" s="669" t="s">
        <v>271</v>
      </c>
      <c r="N10" s="666" t="s">
        <v>272</v>
      </c>
      <c r="O10" s="669" t="s">
        <v>271</v>
      </c>
      <c r="P10" s="666" t="s">
        <v>272</v>
      </c>
      <c r="Q10" s="331"/>
    </row>
    <row r="11" spans="1:17" ht="12.75" customHeight="1">
      <c r="A11" s="673"/>
      <c r="B11" s="327"/>
      <c r="C11" s="670"/>
      <c r="D11" s="667"/>
      <c r="E11" s="330"/>
      <c r="F11" s="670"/>
      <c r="G11" s="667"/>
      <c r="H11" s="330"/>
      <c r="I11" s="670"/>
      <c r="J11" s="667"/>
      <c r="K11" s="670"/>
      <c r="L11" s="667"/>
      <c r="M11" s="670"/>
      <c r="N11" s="667"/>
      <c r="O11" s="670"/>
      <c r="P11" s="667"/>
      <c r="Q11" s="331"/>
    </row>
    <row r="12" spans="1:17" ht="12.75" customHeight="1">
      <c r="A12" s="673"/>
      <c r="B12" s="327"/>
      <c r="C12" s="670"/>
      <c r="D12" s="667"/>
      <c r="E12" s="330"/>
      <c r="F12" s="670"/>
      <c r="G12" s="667"/>
      <c r="H12" s="330"/>
      <c r="I12" s="670"/>
      <c r="J12" s="667"/>
      <c r="K12" s="670"/>
      <c r="L12" s="667"/>
      <c r="M12" s="670"/>
      <c r="N12" s="667"/>
      <c r="O12" s="670"/>
      <c r="P12" s="667"/>
      <c r="Q12" s="331"/>
    </row>
    <row r="13" spans="1:17" ht="12.75" customHeight="1">
      <c r="A13" s="674"/>
      <c r="B13" s="327"/>
      <c r="C13" s="671"/>
      <c r="D13" s="668"/>
      <c r="E13" s="330"/>
      <c r="F13" s="671"/>
      <c r="G13" s="668"/>
      <c r="H13" s="330"/>
      <c r="I13" s="671"/>
      <c r="J13" s="668"/>
      <c r="K13" s="671"/>
      <c r="L13" s="668"/>
      <c r="M13" s="671"/>
      <c r="N13" s="668"/>
      <c r="O13" s="671"/>
      <c r="P13" s="668"/>
      <c r="Q13" s="331"/>
    </row>
    <row r="14" spans="1:16" ht="12.75">
      <c r="A14" s="334"/>
      <c r="B14" s="327"/>
      <c r="C14" s="335"/>
      <c r="D14" s="336"/>
      <c r="E14" s="327"/>
      <c r="F14" s="335"/>
      <c r="G14" s="336"/>
      <c r="H14" s="327"/>
      <c r="I14" s="335"/>
      <c r="J14" s="336"/>
      <c r="K14" s="335"/>
      <c r="L14" s="336"/>
      <c r="M14" s="337"/>
      <c r="N14" s="337"/>
      <c r="O14" s="335"/>
      <c r="P14" s="336"/>
    </row>
    <row r="15" spans="1:16" ht="12.75">
      <c r="A15" s="338" t="s">
        <v>118</v>
      </c>
      <c r="B15" s="327"/>
      <c r="C15" s="339"/>
      <c r="D15" s="340"/>
      <c r="E15" s="327"/>
      <c r="F15" s="339"/>
      <c r="G15" s="340"/>
      <c r="H15" s="327"/>
      <c r="I15" s="339"/>
      <c r="J15" s="340"/>
      <c r="K15" s="339"/>
      <c r="L15" s="340"/>
      <c r="M15" s="341"/>
      <c r="N15" s="341"/>
      <c r="O15" s="339"/>
      <c r="P15" s="340"/>
    </row>
    <row r="16" spans="1:16" ht="12.75">
      <c r="A16" s="342"/>
      <c r="B16" s="334"/>
      <c r="C16" s="343"/>
      <c r="D16" s="344"/>
      <c r="E16" s="345"/>
      <c r="F16" s="343"/>
      <c r="G16" s="344"/>
      <c r="H16" s="345"/>
      <c r="I16" s="343"/>
      <c r="J16" s="344"/>
      <c r="K16" s="343"/>
      <c r="L16" s="344"/>
      <c r="M16" s="346"/>
      <c r="N16" s="346"/>
      <c r="O16" s="343"/>
      <c r="P16" s="344"/>
    </row>
    <row r="17" spans="1:16" ht="12.75" hidden="1">
      <c r="A17" s="347" t="s">
        <v>114</v>
      </c>
      <c r="B17" s="327"/>
      <c r="C17" s="348"/>
      <c r="D17" s="349"/>
      <c r="E17" s="350"/>
      <c r="F17" s="348"/>
      <c r="G17" s="349"/>
      <c r="H17" s="350"/>
      <c r="I17" s="348"/>
      <c r="J17" s="349"/>
      <c r="K17" s="348"/>
      <c r="L17" s="349"/>
      <c r="M17" s="351"/>
      <c r="N17" s="351"/>
      <c r="O17" s="348"/>
      <c r="P17" s="349"/>
    </row>
    <row r="18" spans="1:16" s="356" customFormat="1" ht="12.75">
      <c r="A18" s="352" t="s">
        <v>119</v>
      </c>
      <c r="B18" s="338"/>
      <c r="C18" s="353">
        <f>SUM(C16:C17)</f>
        <v>0</v>
      </c>
      <c r="D18" s="354">
        <f>SUM(D16:D17)</f>
        <v>0</v>
      </c>
      <c r="E18" s="355"/>
      <c r="F18" s="353">
        <f>SUM(F16:F17)</f>
        <v>0</v>
      </c>
      <c r="G18" s="354">
        <f>SUM(G16:G17)</f>
        <v>0</v>
      </c>
      <c r="H18" s="355"/>
      <c r="I18" s="353">
        <f aca="true" t="shared" si="0" ref="I18:P18">SUM(I16:I17)</f>
        <v>0</v>
      </c>
      <c r="J18" s="354">
        <f t="shared" si="0"/>
        <v>0</v>
      </c>
      <c r="K18" s="353">
        <f t="shared" si="0"/>
        <v>0</v>
      </c>
      <c r="L18" s="354">
        <f t="shared" si="0"/>
        <v>0</v>
      </c>
      <c r="M18" s="353">
        <f>SUM(M16:M17)</f>
        <v>0</v>
      </c>
      <c r="N18" s="354">
        <f>SUM(N16:N17)</f>
        <v>0</v>
      </c>
      <c r="O18" s="353">
        <f t="shared" si="0"/>
        <v>0</v>
      </c>
      <c r="P18" s="354">
        <f t="shared" si="0"/>
        <v>0</v>
      </c>
    </row>
    <row r="19" spans="1:16" ht="12.75">
      <c r="A19" s="334"/>
      <c r="B19" s="327"/>
      <c r="C19" s="335"/>
      <c r="D19" s="336"/>
      <c r="E19" s="327"/>
      <c r="F19" s="335"/>
      <c r="G19" s="336"/>
      <c r="H19" s="327"/>
      <c r="I19" s="335"/>
      <c r="J19" s="336"/>
      <c r="K19" s="335"/>
      <c r="L19" s="336"/>
      <c r="M19" s="337"/>
      <c r="N19" s="337"/>
      <c r="O19" s="335"/>
      <c r="P19" s="336"/>
    </row>
    <row r="20" spans="1:16" ht="25.5">
      <c r="A20" s="357" t="s">
        <v>120</v>
      </c>
      <c r="B20" s="327"/>
      <c r="C20" s="335"/>
      <c r="D20" s="336"/>
      <c r="E20" s="327"/>
      <c r="F20" s="335"/>
      <c r="G20" s="336"/>
      <c r="H20" s="327"/>
      <c r="I20" s="335"/>
      <c r="J20" s="336"/>
      <c r="K20" s="335"/>
      <c r="L20" s="336"/>
      <c r="M20" s="337"/>
      <c r="N20" s="337"/>
      <c r="O20" s="335"/>
      <c r="P20" s="336"/>
    </row>
    <row r="21" spans="1:16" ht="12.75">
      <c r="A21" s="358" t="s">
        <v>51</v>
      </c>
      <c r="B21" s="327"/>
      <c r="C21" s="335"/>
      <c r="D21" s="336"/>
      <c r="E21" s="327"/>
      <c r="F21" s="335"/>
      <c r="G21" s="336"/>
      <c r="H21" s="327"/>
      <c r="I21" s="335"/>
      <c r="J21" s="336"/>
      <c r="K21" s="335"/>
      <c r="L21" s="336"/>
      <c r="M21" s="337"/>
      <c r="N21" s="337"/>
      <c r="O21" s="335"/>
      <c r="P21" s="336"/>
    </row>
    <row r="22" spans="1:16" ht="12.75">
      <c r="A22" s="358" t="s">
        <v>52</v>
      </c>
      <c r="B22" s="327"/>
      <c r="C22" s="335"/>
      <c r="D22" s="336"/>
      <c r="E22" s="327"/>
      <c r="F22" s="335"/>
      <c r="G22" s="336"/>
      <c r="H22" s="327"/>
      <c r="I22" s="335"/>
      <c r="J22" s="336"/>
      <c r="K22" s="335"/>
      <c r="L22" s="336"/>
      <c r="M22" s="337"/>
      <c r="N22" s="337"/>
      <c r="O22" s="335"/>
      <c r="P22" s="336"/>
    </row>
    <row r="23" spans="1:16" ht="14.25" customHeight="1">
      <c r="A23" s="342" t="s">
        <v>53</v>
      </c>
      <c r="B23" s="334"/>
      <c r="C23" s="343">
        <v>1137</v>
      </c>
      <c r="D23" s="359">
        <v>202489</v>
      </c>
      <c r="E23" s="345"/>
      <c r="F23" s="343">
        <v>1217</v>
      </c>
      <c r="G23" s="359">
        <v>204612</v>
      </c>
      <c r="H23" s="345"/>
      <c r="I23" s="343">
        <v>1242</v>
      </c>
      <c r="J23" s="359">
        <v>227636</v>
      </c>
      <c r="K23" s="353">
        <v>97</v>
      </c>
      <c r="L23" s="359">
        <v>17387</v>
      </c>
      <c r="M23" s="353">
        <f>SUM(M18:M20)</f>
        <v>0</v>
      </c>
      <c r="N23" s="354">
        <f>SUM(N18:N20)</f>
        <v>0</v>
      </c>
      <c r="O23" s="343">
        <f>+I23+K23</f>
        <v>1339</v>
      </c>
      <c r="P23" s="359">
        <f>+J23+L23</f>
        <v>245023</v>
      </c>
    </row>
    <row r="24" spans="1:16" ht="12.75" hidden="1">
      <c r="A24" s="347" t="s">
        <v>121</v>
      </c>
      <c r="B24" s="327"/>
      <c r="C24" s="360"/>
      <c r="D24" s="361"/>
      <c r="E24" s="350"/>
      <c r="F24" s="360"/>
      <c r="G24" s="361"/>
      <c r="H24" s="350"/>
      <c r="I24" s="360"/>
      <c r="J24" s="361"/>
      <c r="K24" s="360"/>
      <c r="L24" s="361"/>
      <c r="M24" s="362"/>
      <c r="N24" s="362"/>
      <c r="O24" s="360"/>
      <c r="P24" s="361"/>
    </row>
    <row r="25" spans="1:16" ht="12.75" hidden="1">
      <c r="A25" s="347" t="s">
        <v>122</v>
      </c>
      <c r="B25" s="327"/>
      <c r="C25" s="360"/>
      <c r="D25" s="361"/>
      <c r="E25" s="350"/>
      <c r="F25" s="360"/>
      <c r="G25" s="361"/>
      <c r="H25" s="350"/>
      <c r="I25" s="360"/>
      <c r="J25" s="361"/>
      <c r="K25" s="360"/>
      <c r="L25" s="361"/>
      <c r="M25" s="362"/>
      <c r="N25" s="362"/>
      <c r="O25" s="360"/>
      <c r="P25" s="361"/>
    </row>
    <row r="26" spans="1:16" ht="12.75" hidden="1">
      <c r="A26" s="347" t="s">
        <v>123</v>
      </c>
      <c r="B26" s="327"/>
      <c r="C26" s="360"/>
      <c r="D26" s="361"/>
      <c r="E26" s="350"/>
      <c r="F26" s="360"/>
      <c r="G26" s="361"/>
      <c r="H26" s="350"/>
      <c r="I26" s="360"/>
      <c r="J26" s="361"/>
      <c r="K26" s="360"/>
      <c r="L26" s="361"/>
      <c r="M26" s="362"/>
      <c r="N26" s="362"/>
      <c r="O26" s="360"/>
      <c r="P26" s="361"/>
    </row>
    <row r="27" spans="1:16" ht="12.75" hidden="1">
      <c r="A27" s="347" t="s">
        <v>124</v>
      </c>
      <c r="B27" s="327"/>
      <c r="C27" s="360">
        <f>'[3]CEFC Split'!J7</f>
        <v>0</v>
      </c>
      <c r="D27" s="361">
        <f>'[3]CEFC Split'!I7</f>
        <v>0</v>
      </c>
      <c r="E27" s="350"/>
      <c r="F27" s="360">
        <f>'[3]CEFC Split'!L7</f>
        <v>0</v>
      </c>
      <c r="G27" s="361">
        <f>'[3]CEFC Split'!K7</f>
        <v>0</v>
      </c>
      <c r="H27" s="350"/>
      <c r="I27" s="360">
        <f>'[3]CEFC Split'!N7</f>
        <v>0</v>
      </c>
      <c r="J27" s="361">
        <f>'[3]CEFC Split'!M7</f>
        <v>0</v>
      </c>
      <c r="K27" s="360"/>
      <c r="L27" s="361"/>
      <c r="M27" s="362"/>
      <c r="N27" s="362"/>
      <c r="O27" s="360"/>
      <c r="P27" s="361"/>
    </row>
    <row r="28" spans="1:16" ht="12.75" hidden="1">
      <c r="A28" s="347" t="s">
        <v>125</v>
      </c>
      <c r="B28" s="327"/>
      <c r="C28" s="348">
        <f>'[3]CEFC Split'!J8</f>
        <v>0</v>
      </c>
      <c r="D28" s="349">
        <f>'[3]CEFC Split'!I8</f>
        <v>0</v>
      </c>
      <c r="E28" s="350"/>
      <c r="F28" s="348">
        <f>'[3]CEFC Split'!L8</f>
        <v>0</v>
      </c>
      <c r="G28" s="349">
        <f>'[3]CEFC Split'!K8</f>
        <v>0</v>
      </c>
      <c r="H28" s="350"/>
      <c r="I28" s="348">
        <f>'[3]CEFC Split'!N8</f>
        <v>0</v>
      </c>
      <c r="J28" s="349">
        <f>'[3]CEFC Split'!M8</f>
        <v>0</v>
      </c>
      <c r="K28" s="348"/>
      <c r="L28" s="349"/>
      <c r="M28" s="351"/>
      <c r="N28" s="351"/>
      <c r="O28" s="348"/>
      <c r="P28" s="349"/>
    </row>
    <row r="29" spans="1:16" ht="12.75">
      <c r="A29" s="352" t="s">
        <v>126</v>
      </c>
      <c r="B29" s="338"/>
      <c r="C29" s="353">
        <f>SUM(C23:C28)</f>
        <v>1137</v>
      </c>
      <c r="D29" s="354">
        <f>SUM(D23:D28)</f>
        <v>202489</v>
      </c>
      <c r="E29" s="355"/>
      <c r="F29" s="353">
        <f>SUM(F23:F28)</f>
        <v>1217</v>
      </c>
      <c r="G29" s="354">
        <f>SUM(G23:G28)</f>
        <v>204612</v>
      </c>
      <c r="H29" s="355"/>
      <c r="I29" s="353">
        <f aca="true" t="shared" si="1" ref="I29:P29">SUM(I23:I28)</f>
        <v>1242</v>
      </c>
      <c r="J29" s="354">
        <f t="shared" si="1"/>
        <v>227636</v>
      </c>
      <c r="K29" s="353">
        <f t="shared" si="1"/>
        <v>97</v>
      </c>
      <c r="L29" s="354">
        <f t="shared" si="1"/>
        <v>17387</v>
      </c>
      <c r="M29" s="353">
        <f>SUM(M26:M28)</f>
        <v>0</v>
      </c>
      <c r="N29" s="354">
        <f>SUM(N26:N28)</f>
        <v>0</v>
      </c>
      <c r="O29" s="353">
        <f t="shared" si="1"/>
        <v>1339</v>
      </c>
      <c r="P29" s="354">
        <f t="shared" si="1"/>
        <v>245023</v>
      </c>
    </row>
    <row r="30" spans="1:16" ht="12.75">
      <c r="A30" s="334"/>
      <c r="B30" s="327"/>
      <c r="C30" s="335"/>
      <c r="D30" s="336"/>
      <c r="E30" s="327"/>
      <c r="F30" s="335"/>
      <c r="G30" s="336"/>
      <c r="H30" s="327"/>
      <c r="I30" s="335"/>
      <c r="J30" s="336"/>
      <c r="K30" s="335"/>
      <c r="L30" s="336"/>
      <c r="M30" s="337"/>
      <c r="N30" s="337"/>
      <c r="O30" s="335"/>
      <c r="P30" s="336"/>
    </row>
    <row r="31" spans="1:16" ht="25.5">
      <c r="A31" s="357" t="s">
        <v>228</v>
      </c>
      <c r="B31" s="327"/>
      <c r="C31" s="335"/>
      <c r="D31" s="336"/>
      <c r="E31" s="327"/>
      <c r="F31" s="335"/>
      <c r="G31" s="336"/>
      <c r="H31" s="327"/>
      <c r="I31" s="335"/>
      <c r="J31" s="336"/>
      <c r="K31" s="335"/>
      <c r="L31" s="336"/>
      <c r="M31" s="337"/>
      <c r="N31" s="337"/>
      <c r="O31" s="335"/>
      <c r="P31" s="336"/>
    </row>
    <row r="32" spans="1:16" ht="12.75">
      <c r="A32" s="342"/>
      <c r="B32" s="334"/>
      <c r="C32" s="343"/>
      <c r="D32" s="344"/>
      <c r="E32" s="345"/>
      <c r="F32" s="343"/>
      <c r="G32" s="344"/>
      <c r="H32" s="345"/>
      <c r="I32" s="343"/>
      <c r="J32" s="344"/>
      <c r="K32" s="343"/>
      <c r="L32" s="344"/>
      <c r="M32" s="346"/>
      <c r="N32" s="346"/>
      <c r="O32" s="343"/>
      <c r="P32" s="344"/>
    </row>
    <row r="33" spans="1:16" ht="12.75" hidden="1">
      <c r="A33" s="347" t="s">
        <v>128</v>
      </c>
      <c r="B33" s="327"/>
      <c r="C33" s="360"/>
      <c r="D33" s="361"/>
      <c r="E33" s="350"/>
      <c r="F33" s="360"/>
      <c r="G33" s="361"/>
      <c r="H33" s="350"/>
      <c r="I33" s="360"/>
      <c r="J33" s="361"/>
      <c r="K33" s="360"/>
      <c r="L33" s="361"/>
      <c r="M33" s="362"/>
      <c r="N33" s="362"/>
      <c r="O33" s="360"/>
      <c r="P33" s="361"/>
    </row>
    <row r="34" spans="1:16" ht="12.75" hidden="1">
      <c r="A34" s="347" t="s">
        <v>129</v>
      </c>
      <c r="B34" s="327"/>
      <c r="C34" s="348"/>
      <c r="D34" s="349"/>
      <c r="E34" s="350"/>
      <c r="F34" s="348"/>
      <c r="G34" s="349"/>
      <c r="H34" s="350"/>
      <c r="I34" s="348"/>
      <c r="J34" s="349"/>
      <c r="K34" s="348"/>
      <c r="L34" s="349"/>
      <c r="M34" s="351"/>
      <c r="N34" s="351"/>
      <c r="O34" s="348"/>
      <c r="P34" s="349"/>
    </row>
    <row r="35" spans="1:16" ht="12.75">
      <c r="A35" s="352" t="s">
        <v>130</v>
      </c>
      <c r="B35" s="338"/>
      <c r="C35" s="363">
        <f>SUM(C32:C34)</f>
        <v>0</v>
      </c>
      <c r="D35" s="364">
        <f>SUM(D32:D34)</f>
        <v>0</v>
      </c>
      <c r="E35" s="355"/>
      <c r="F35" s="353">
        <f>SUM(F32:F34)</f>
        <v>0</v>
      </c>
      <c r="G35" s="354">
        <f>SUM(G32:G34)</f>
        <v>0</v>
      </c>
      <c r="H35" s="355"/>
      <c r="I35" s="353">
        <f aca="true" t="shared" si="2" ref="I35:P35">SUM(I32:I34)</f>
        <v>0</v>
      </c>
      <c r="J35" s="354">
        <f t="shared" si="2"/>
        <v>0</v>
      </c>
      <c r="K35" s="353">
        <f t="shared" si="2"/>
        <v>0</v>
      </c>
      <c r="L35" s="354">
        <f t="shared" si="2"/>
        <v>0</v>
      </c>
      <c r="M35" s="353">
        <f>SUM(M32:M34)</f>
        <v>0</v>
      </c>
      <c r="N35" s="354">
        <f>SUM(N32:N34)</f>
        <v>0</v>
      </c>
      <c r="O35" s="353">
        <f t="shared" si="2"/>
        <v>0</v>
      </c>
      <c r="P35" s="354">
        <f t="shared" si="2"/>
        <v>0</v>
      </c>
    </row>
    <row r="36" spans="1:16" ht="12.75">
      <c r="A36" s="334"/>
      <c r="B36" s="327"/>
      <c r="C36" s="365"/>
      <c r="D36" s="366"/>
      <c r="E36" s="327"/>
      <c r="F36" s="335"/>
      <c r="G36" s="336"/>
      <c r="H36" s="327"/>
      <c r="I36" s="335"/>
      <c r="J36" s="336"/>
      <c r="K36" s="335"/>
      <c r="L36" s="336"/>
      <c r="M36" s="337"/>
      <c r="N36" s="337"/>
      <c r="O36" s="335"/>
      <c r="P36" s="336"/>
    </row>
    <row r="37" spans="1:16" ht="25.5">
      <c r="A37" s="357" t="s">
        <v>131</v>
      </c>
      <c r="B37" s="327"/>
      <c r="C37" s="365"/>
      <c r="D37" s="366"/>
      <c r="E37" s="327"/>
      <c r="F37" s="335"/>
      <c r="G37" s="336"/>
      <c r="H37" s="327"/>
      <c r="I37" s="335"/>
      <c r="J37" s="336"/>
      <c r="K37" s="335"/>
      <c r="L37" s="336"/>
      <c r="M37" s="337"/>
      <c r="N37" s="337"/>
      <c r="O37" s="335"/>
      <c r="P37" s="336"/>
    </row>
    <row r="38" spans="1:16" ht="12.75">
      <c r="A38" s="342"/>
      <c r="B38" s="334"/>
      <c r="C38" s="367"/>
      <c r="D38" s="368"/>
      <c r="E38" s="345"/>
      <c r="F38" s="367"/>
      <c r="G38" s="368"/>
      <c r="H38" s="345"/>
      <c r="I38" s="367"/>
      <c r="J38" s="368"/>
      <c r="K38" s="367"/>
      <c r="L38" s="368"/>
      <c r="M38" s="367"/>
      <c r="N38" s="368"/>
      <c r="O38" s="367"/>
      <c r="P38" s="368"/>
    </row>
    <row r="39" spans="1:16" ht="12.75" hidden="1">
      <c r="A39" s="347" t="s">
        <v>132</v>
      </c>
      <c r="B39" s="327"/>
      <c r="C39" s="369">
        <v>0</v>
      </c>
      <c r="D39" s="370">
        <v>0</v>
      </c>
      <c r="E39" s="350"/>
      <c r="F39" s="369">
        <v>0</v>
      </c>
      <c r="G39" s="370">
        <v>0</v>
      </c>
      <c r="H39" s="350"/>
      <c r="I39" s="369">
        <v>0</v>
      </c>
      <c r="J39" s="370">
        <v>0</v>
      </c>
      <c r="K39" s="369">
        <v>0</v>
      </c>
      <c r="L39" s="370">
        <v>0</v>
      </c>
      <c r="M39" s="369">
        <v>0</v>
      </c>
      <c r="N39" s="370">
        <v>0</v>
      </c>
      <c r="O39" s="369">
        <v>0</v>
      </c>
      <c r="P39" s="370">
        <v>0</v>
      </c>
    </row>
    <row r="40" spans="1:16" ht="12.75" hidden="1">
      <c r="A40" s="347" t="s">
        <v>133</v>
      </c>
      <c r="B40" s="327"/>
      <c r="C40" s="369">
        <v>0</v>
      </c>
      <c r="D40" s="370">
        <v>0</v>
      </c>
      <c r="E40" s="350"/>
      <c r="F40" s="369">
        <v>0</v>
      </c>
      <c r="G40" s="370">
        <v>0</v>
      </c>
      <c r="H40" s="350"/>
      <c r="I40" s="369">
        <v>0</v>
      </c>
      <c r="J40" s="370">
        <v>0</v>
      </c>
      <c r="K40" s="369">
        <v>0</v>
      </c>
      <c r="L40" s="370">
        <v>0</v>
      </c>
      <c r="M40" s="369">
        <v>0</v>
      </c>
      <c r="N40" s="370">
        <v>0</v>
      </c>
      <c r="O40" s="369">
        <v>0</v>
      </c>
      <c r="P40" s="370">
        <v>0</v>
      </c>
    </row>
    <row r="41" spans="1:16" ht="12.75" hidden="1">
      <c r="A41" s="347" t="s">
        <v>134</v>
      </c>
      <c r="B41" s="327"/>
      <c r="C41" s="369">
        <v>0</v>
      </c>
      <c r="D41" s="370">
        <v>0</v>
      </c>
      <c r="E41" s="350"/>
      <c r="F41" s="369">
        <v>0</v>
      </c>
      <c r="G41" s="370">
        <v>0</v>
      </c>
      <c r="H41" s="350"/>
      <c r="I41" s="369">
        <v>0</v>
      </c>
      <c r="J41" s="370">
        <v>0</v>
      </c>
      <c r="K41" s="369">
        <v>0</v>
      </c>
      <c r="L41" s="370">
        <v>0</v>
      </c>
      <c r="M41" s="369">
        <v>0</v>
      </c>
      <c r="N41" s="370">
        <v>0</v>
      </c>
      <c r="O41" s="369">
        <v>0</v>
      </c>
      <c r="P41" s="370">
        <v>0</v>
      </c>
    </row>
    <row r="42" spans="1:16" ht="12.75" hidden="1">
      <c r="A42" s="347" t="s">
        <v>135</v>
      </c>
      <c r="B42" s="327"/>
      <c r="C42" s="369">
        <v>0</v>
      </c>
      <c r="D42" s="370">
        <v>0</v>
      </c>
      <c r="E42" s="350"/>
      <c r="F42" s="369">
        <v>0</v>
      </c>
      <c r="G42" s="370">
        <v>0</v>
      </c>
      <c r="H42" s="350"/>
      <c r="I42" s="369">
        <v>0</v>
      </c>
      <c r="J42" s="370">
        <v>0</v>
      </c>
      <c r="K42" s="369">
        <v>0</v>
      </c>
      <c r="L42" s="370">
        <v>0</v>
      </c>
      <c r="M42" s="369">
        <v>0</v>
      </c>
      <c r="N42" s="370">
        <v>0</v>
      </c>
      <c r="O42" s="369">
        <v>0</v>
      </c>
      <c r="P42" s="370">
        <v>0</v>
      </c>
    </row>
    <row r="43" spans="1:16" ht="12.75" hidden="1">
      <c r="A43" s="347" t="s">
        <v>136</v>
      </c>
      <c r="B43" s="327"/>
      <c r="C43" s="371">
        <v>0</v>
      </c>
      <c r="D43" s="372">
        <v>0</v>
      </c>
      <c r="E43" s="350"/>
      <c r="F43" s="371">
        <v>0</v>
      </c>
      <c r="G43" s="372">
        <v>0</v>
      </c>
      <c r="H43" s="350"/>
      <c r="I43" s="371">
        <v>0</v>
      </c>
      <c r="J43" s="372">
        <v>0</v>
      </c>
      <c r="K43" s="371">
        <v>0</v>
      </c>
      <c r="L43" s="372">
        <v>0</v>
      </c>
      <c r="M43" s="371">
        <v>0</v>
      </c>
      <c r="N43" s="372">
        <v>0</v>
      </c>
      <c r="O43" s="371">
        <v>0</v>
      </c>
      <c r="P43" s="372">
        <v>0</v>
      </c>
    </row>
    <row r="44" spans="1:16" ht="12.75">
      <c r="A44" s="352" t="s">
        <v>137</v>
      </c>
      <c r="B44" s="338"/>
      <c r="C44" s="367">
        <v>0</v>
      </c>
      <c r="D44" s="368">
        <v>0</v>
      </c>
      <c r="E44" s="373"/>
      <c r="F44" s="367">
        <v>0</v>
      </c>
      <c r="G44" s="368">
        <v>0</v>
      </c>
      <c r="H44" s="355"/>
      <c r="I44" s="367">
        <v>0</v>
      </c>
      <c r="J44" s="368">
        <v>0</v>
      </c>
      <c r="K44" s="367">
        <v>0</v>
      </c>
      <c r="L44" s="368">
        <v>0</v>
      </c>
      <c r="M44" s="367">
        <v>0</v>
      </c>
      <c r="N44" s="368">
        <v>0</v>
      </c>
      <c r="O44" s="367">
        <v>0</v>
      </c>
      <c r="P44" s="368">
        <v>0</v>
      </c>
    </row>
    <row r="45" spans="1:16" ht="13.5" thickBot="1">
      <c r="A45" s="327"/>
      <c r="B45" s="327"/>
      <c r="C45" s="327"/>
      <c r="D45" s="327"/>
      <c r="E45" s="327"/>
      <c r="F45" s="327"/>
      <c r="G45" s="327"/>
      <c r="H45" s="327"/>
      <c r="I45" s="327"/>
      <c r="J45" s="327"/>
      <c r="K45" s="327"/>
      <c r="L45" s="327"/>
      <c r="M45" s="327"/>
      <c r="N45" s="327"/>
      <c r="O45" s="327"/>
      <c r="P45" s="327"/>
    </row>
    <row r="46" spans="1:16" s="379" customFormat="1" ht="13.5" thickBot="1">
      <c r="A46" s="374" t="s">
        <v>138</v>
      </c>
      <c r="B46" s="375"/>
      <c r="C46" s="376">
        <f>C18+C29+C35+C44</f>
        <v>1137</v>
      </c>
      <c r="D46" s="377">
        <f>D18+D29+D35+D44</f>
        <v>202489</v>
      </c>
      <c r="E46" s="375"/>
      <c r="F46" s="376">
        <f>F18+F29+F35+F44</f>
        <v>1217</v>
      </c>
      <c r="G46" s="377">
        <f>G18+G29+G35+G44</f>
        <v>204612</v>
      </c>
      <c r="H46" s="375"/>
      <c r="I46" s="376">
        <f aca="true" t="shared" si="3" ref="I46:P46">I18+I29+I35+I44</f>
        <v>1242</v>
      </c>
      <c r="J46" s="377">
        <f t="shared" si="3"/>
        <v>227636</v>
      </c>
      <c r="K46" s="376">
        <f t="shared" si="3"/>
        <v>97</v>
      </c>
      <c r="L46" s="377">
        <f t="shared" si="3"/>
        <v>17387</v>
      </c>
      <c r="M46" s="376">
        <f t="shared" si="3"/>
        <v>0</v>
      </c>
      <c r="N46" s="378">
        <f t="shared" si="3"/>
        <v>0</v>
      </c>
      <c r="O46" s="376">
        <f t="shared" si="3"/>
        <v>1339</v>
      </c>
      <c r="P46" s="377">
        <f t="shared" si="3"/>
        <v>245023</v>
      </c>
    </row>
    <row r="47" spans="1:10" s="379" customFormat="1" ht="12.75">
      <c r="A47" s="380"/>
      <c r="B47" s="380"/>
      <c r="C47" s="381"/>
      <c r="D47" s="382"/>
      <c r="E47" s="380"/>
      <c r="F47" s="381"/>
      <c r="G47" s="382"/>
      <c r="H47" s="380"/>
      <c r="I47" s="381"/>
      <c r="J47" s="382"/>
    </row>
  </sheetData>
  <mergeCells count="19">
    <mergeCell ref="A10:A13"/>
    <mergeCell ref="I8:J8"/>
    <mergeCell ref="I9:J9"/>
    <mergeCell ref="K9:L9"/>
    <mergeCell ref="C10:C13"/>
    <mergeCell ref="D10:D13"/>
    <mergeCell ref="F10:F13"/>
    <mergeCell ref="G10:G13"/>
    <mergeCell ref="I10:I13"/>
    <mergeCell ref="M9:N9"/>
    <mergeCell ref="K8:N8"/>
    <mergeCell ref="O8:P8"/>
    <mergeCell ref="J10:J13"/>
    <mergeCell ref="K10:K13"/>
    <mergeCell ref="L10:L13"/>
    <mergeCell ref="M10:M13"/>
    <mergeCell ref="N10:N13"/>
    <mergeCell ref="O10:O13"/>
    <mergeCell ref="P10:P13"/>
  </mergeCells>
  <printOptions horizontalCentered="1"/>
  <pageMargins left="0.5" right="0.5" top="1" bottom="1" header="0.5" footer="0.5"/>
  <pageSetup horizontalDpi="600" verticalDpi="600" orientation="landscape" scale="70" r:id="rId1"/>
  <headerFooter alignWithMargins="0">
    <oddFooter>&amp;C&amp;"Times New Roman,Regular"Exhibit D - Resources by DOJ Strategic Goal and Strategic Objective</oddFooter>
  </headerFooter>
</worksheet>
</file>

<file path=xl/worksheets/sheet5.xml><?xml version="1.0" encoding="utf-8"?>
<worksheet xmlns="http://schemas.openxmlformats.org/spreadsheetml/2006/main" xmlns:r="http://schemas.openxmlformats.org/officeDocument/2006/relationships">
  <dimension ref="A1:Z67"/>
  <sheetViews>
    <sheetView workbookViewId="0" topLeftCell="A1">
      <selection activeCell="M19" sqref="M19"/>
    </sheetView>
  </sheetViews>
  <sheetFormatPr defaultColWidth="8.88671875" defaultRowHeight="15"/>
  <cols>
    <col min="1" max="1" width="9.4453125" style="0" customWidth="1"/>
    <col min="5" max="5" width="9.5546875" style="0" customWidth="1"/>
    <col min="6" max="6" width="0.78125" style="0" customWidth="1"/>
    <col min="7" max="7" width="10.3359375" style="0" customWidth="1"/>
    <col min="8" max="8" width="9.5546875" style="0" customWidth="1"/>
    <col min="9" max="9" width="0.671875" style="0" customWidth="1"/>
    <col min="10" max="10" width="10.4453125" style="0" customWidth="1"/>
    <col min="11" max="11" width="9.77734375" style="0" customWidth="1"/>
    <col min="12" max="12" width="18.88671875" style="0" customWidth="1"/>
  </cols>
  <sheetData>
    <row r="1" ht="15.75">
      <c r="A1" s="55" t="s">
        <v>3</v>
      </c>
    </row>
    <row r="2" ht="15.75">
      <c r="A2" s="55"/>
    </row>
    <row r="3" spans="1:26" ht="15" customHeight="1">
      <c r="A3" s="688" t="s">
        <v>12</v>
      </c>
      <c r="B3" s="689"/>
      <c r="C3" s="689"/>
      <c r="D3" s="689"/>
      <c r="E3" s="689"/>
      <c r="F3" s="689"/>
      <c r="G3" s="689"/>
      <c r="H3" s="689"/>
      <c r="I3" s="689"/>
      <c r="J3" s="689"/>
      <c r="K3" s="689"/>
      <c r="L3" s="689"/>
      <c r="M3" s="176"/>
      <c r="N3" s="176"/>
      <c r="O3" s="176"/>
      <c r="P3" s="176"/>
      <c r="Q3" s="176"/>
      <c r="R3" s="176"/>
      <c r="S3" s="176"/>
      <c r="T3" s="176"/>
      <c r="U3" s="176"/>
      <c r="V3" s="176"/>
      <c r="W3" s="176"/>
      <c r="X3" s="176"/>
      <c r="Y3" s="176"/>
      <c r="Z3" s="177"/>
    </row>
    <row r="4" spans="1:26" ht="15.75">
      <c r="A4" s="690" t="str">
        <f>+'(B) Sum of Req '!A4</f>
        <v>Civil Division</v>
      </c>
      <c r="B4" s="689"/>
      <c r="C4" s="689"/>
      <c r="D4" s="689"/>
      <c r="E4" s="689"/>
      <c r="F4" s="689"/>
      <c r="G4" s="689"/>
      <c r="H4" s="689"/>
      <c r="I4" s="689"/>
      <c r="J4" s="689"/>
      <c r="K4" s="689"/>
      <c r="L4" s="691"/>
      <c r="M4" s="178"/>
      <c r="N4" s="178"/>
      <c r="O4" s="176"/>
      <c r="P4" s="176"/>
      <c r="Q4" s="176"/>
      <c r="R4" s="176"/>
      <c r="S4" s="176"/>
      <c r="T4" s="176"/>
      <c r="U4" s="176"/>
      <c r="V4" s="176"/>
      <c r="W4" s="176"/>
      <c r="X4" s="176"/>
      <c r="Y4" s="176"/>
      <c r="Z4" s="177"/>
    </row>
    <row r="5" spans="1:26" ht="15.75">
      <c r="A5" s="311"/>
      <c r="B5" s="176"/>
      <c r="C5" s="176"/>
      <c r="D5" s="176"/>
      <c r="E5" s="176"/>
      <c r="F5" s="176"/>
      <c r="G5" s="176"/>
      <c r="H5" s="176"/>
      <c r="I5" s="176"/>
      <c r="J5" s="176"/>
      <c r="K5" s="176"/>
      <c r="L5" s="176"/>
      <c r="M5" s="178"/>
      <c r="N5" s="178"/>
      <c r="O5" s="176"/>
      <c r="P5" s="176"/>
      <c r="Q5" s="176"/>
      <c r="R5" s="176"/>
      <c r="S5" s="176"/>
      <c r="T5" s="176"/>
      <c r="U5" s="176"/>
      <c r="V5" s="176"/>
      <c r="W5" s="176"/>
      <c r="X5" s="176"/>
      <c r="Y5" s="176"/>
      <c r="Z5" s="177"/>
    </row>
    <row r="6" spans="1:14" s="179" customFormat="1" ht="18" customHeight="1">
      <c r="A6" s="312"/>
      <c r="B6" s="279"/>
      <c r="C6" s="279"/>
      <c r="D6" s="279"/>
      <c r="E6" s="279"/>
      <c r="F6" s="279"/>
      <c r="G6" s="279"/>
      <c r="H6" s="279"/>
      <c r="I6" s="279"/>
      <c r="J6" s="279"/>
      <c r="K6" s="279"/>
      <c r="L6" s="279"/>
      <c r="M6" s="274"/>
      <c r="N6" s="275"/>
    </row>
    <row r="7" spans="1:14" s="179" customFormat="1" ht="12.75">
      <c r="A7" s="692" t="s">
        <v>80</v>
      </c>
      <c r="B7" s="693"/>
      <c r="C7" s="693"/>
      <c r="D7" s="693"/>
      <c r="E7" s="693"/>
      <c r="F7" s="693"/>
      <c r="G7" s="693"/>
      <c r="H7" s="693"/>
      <c r="I7" s="693"/>
      <c r="J7" s="693"/>
      <c r="K7" s="693"/>
      <c r="L7" s="693"/>
      <c r="M7" s="276"/>
      <c r="N7" s="277"/>
    </row>
    <row r="8" spans="1:14" s="179" customFormat="1" ht="12.75">
      <c r="A8" s="278"/>
      <c r="B8" s="278"/>
      <c r="C8" s="278"/>
      <c r="D8" s="278"/>
      <c r="E8" s="278"/>
      <c r="F8" s="278"/>
      <c r="G8" s="278"/>
      <c r="H8" s="278"/>
      <c r="I8" s="278"/>
      <c r="J8" s="278"/>
      <c r="K8" s="278"/>
      <c r="L8" s="278"/>
      <c r="M8" s="278"/>
      <c r="N8" s="278"/>
    </row>
    <row r="9" spans="1:14" s="179" customFormat="1" ht="44.25" customHeight="1">
      <c r="A9" s="681" t="s">
        <v>319</v>
      </c>
      <c r="B9" s="682"/>
      <c r="C9" s="682"/>
      <c r="D9" s="682"/>
      <c r="E9" s="682"/>
      <c r="F9" s="682"/>
      <c r="G9" s="682"/>
      <c r="H9" s="682"/>
      <c r="I9" s="682"/>
      <c r="J9" s="682"/>
      <c r="K9" s="682"/>
      <c r="L9" s="682"/>
      <c r="M9" s="274"/>
      <c r="N9" s="275"/>
    </row>
    <row r="10" spans="1:14" s="179" customFormat="1" ht="12.75">
      <c r="A10" s="278"/>
      <c r="B10" s="278"/>
      <c r="C10" s="278"/>
      <c r="D10" s="278"/>
      <c r="E10" s="278"/>
      <c r="F10" s="278"/>
      <c r="G10" s="278"/>
      <c r="H10" s="278"/>
      <c r="I10" s="278"/>
      <c r="J10" s="278"/>
      <c r="K10" s="278"/>
      <c r="L10" s="278"/>
      <c r="M10" s="278"/>
      <c r="N10" s="278"/>
    </row>
    <row r="11" spans="1:14" s="179" customFormat="1" ht="27.75" customHeight="1">
      <c r="A11" s="681" t="s">
        <v>340</v>
      </c>
      <c r="B11" s="682"/>
      <c r="C11" s="682"/>
      <c r="D11" s="682"/>
      <c r="E11" s="682"/>
      <c r="F11" s="682"/>
      <c r="G11" s="682"/>
      <c r="H11" s="682"/>
      <c r="I11" s="682"/>
      <c r="J11" s="682"/>
      <c r="K11" s="682"/>
      <c r="L11" s="682"/>
      <c r="M11" s="279"/>
      <c r="N11" s="280"/>
    </row>
    <row r="12" spans="1:14" s="179" customFormat="1" ht="12" customHeight="1">
      <c r="A12" s="312"/>
      <c r="B12" s="279"/>
      <c r="C12" s="279"/>
      <c r="D12" s="279"/>
      <c r="E12" s="279"/>
      <c r="F12" s="279"/>
      <c r="G12" s="279"/>
      <c r="H12" s="279"/>
      <c r="I12" s="279"/>
      <c r="J12" s="279"/>
      <c r="K12" s="279"/>
      <c r="L12" s="279"/>
      <c r="M12" s="279"/>
      <c r="N12" s="280"/>
    </row>
    <row r="13" spans="1:14" s="179" customFormat="1" ht="61.5" customHeight="1">
      <c r="A13" s="681" t="s">
        <v>282</v>
      </c>
      <c r="B13" s="682"/>
      <c r="C13" s="682"/>
      <c r="D13" s="682"/>
      <c r="E13" s="682"/>
      <c r="F13" s="682"/>
      <c r="G13" s="682"/>
      <c r="H13" s="682"/>
      <c r="I13" s="682"/>
      <c r="J13" s="682"/>
      <c r="K13" s="682"/>
      <c r="L13" s="682"/>
      <c r="M13" s="274"/>
      <c r="N13" s="275"/>
    </row>
    <row r="14" spans="1:14" s="179" customFormat="1" ht="12.75">
      <c r="A14" s="278"/>
      <c r="B14" s="278"/>
      <c r="C14" s="278"/>
      <c r="D14" s="278"/>
      <c r="E14" s="281"/>
      <c r="F14" s="278"/>
      <c r="G14" s="278"/>
      <c r="H14" s="281"/>
      <c r="I14" s="597"/>
      <c r="J14" s="281"/>
      <c r="K14" s="278"/>
      <c r="L14" s="278"/>
      <c r="M14" s="278"/>
      <c r="N14" s="278"/>
    </row>
    <row r="15" spans="2:14" s="179" customFormat="1" ht="16.5" customHeight="1">
      <c r="B15" s="278"/>
      <c r="C15" s="278"/>
      <c r="D15" s="305"/>
      <c r="E15" s="694"/>
      <c r="F15" s="306"/>
      <c r="G15" s="683" t="s">
        <v>269</v>
      </c>
      <c r="H15" s="683" t="s">
        <v>231</v>
      </c>
      <c r="I15" s="592"/>
      <c r="J15" s="683" t="s">
        <v>230</v>
      </c>
      <c r="K15" s="683" t="s">
        <v>231</v>
      </c>
      <c r="L15" s="278"/>
      <c r="M15" s="278"/>
      <c r="N15" s="278"/>
    </row>
    <row r="16" spans="2:14" s="179" customFormat="1" ht="19.5" customHeight="1">
      <c r="B16" s="278"/>
      <c r="C16" s="278"/>
      <c r="D16" s="305"/>
      <c r="E16" s="694"/>
      <c r="F16" s="307"/>
      <c r="G16" s="684"/>
      <c r="H16" s="684"/>
      <c r="I16" s="592"/>
      <c r="J16" s="684"/>
      <c r="K16" s="684"/>
      <c r="L16" s="278"/>
      <c r="M16" s="278"/>
      <c r="N16" s="278"/>
    </row>
    <row r="17" spans="1:14" s="179" customFormat="1" ht="12.75">
      <c r="A17" s="278" t="s">
        <v>270</v>
      </c>
      <c r="B17" s="278"/>
      <c r="C17" s="278"/>
      <c r="D17" s="278"/>
      <c r="E17" s="308"/>
      <c r="F17" s="278"/>
      <c r="G17" s="283">
        <v>5019</v>
      </c>
      <c r="H17" s="283">
        <v>210</v>
      </c>
      <c r="I17" s="593"/>
      <c r="J17" s="283">
        <v>10080</v>
      </c>
      <c r="K17" s="283">
        <v>5858</v>
      </c>
      <c r="L17" s="278"/>
      <c r="M17" s="278"/>
      <c r="N17" s="278"/>
    </row>
    <row r="18" spans="1:14" s="179" customFormat="1" ht="12.75">
      <c r="A18" s="278" t="s">
        <v>165</v>
      </c>
      <c r="B18" s="278"/>
      <c r="C18" s="278"/>
      <c r="D18" s="305"/>
      <c r="E18" s="309"/>
      <c r="F18" s="282"/>
      <c r="G18" s="285">
        <v>0</v>
      </c>
      <c r="H18" s="285"/>
      <c r="I18" s="592"/>
      <c r="J18" s="284">
        <v>-5040</v>
      </c>
      <c r="K18" s="285">
        <v>0</v>
      </c>
      <c r="L18" s="278"/>
      <c r="M18" s="278"/>
      <c r="N18" s="278"/>
    </row>
    <row r="19" spans="1:14" s="179" customFormat="1" ht="12.75">
      <c r="A19" s="278" t="s">
        <v>13</v>
      </c>
      <c r="B19" s="278"/>
      <c r="C19" s="278"/>
      <c r="D19" s="278"/>
      <c r="E19" s="286"/>
      <c r="F19" s="278"/>
      <c r="G19" s="286">
        <f>+G17+G18</f>
        <v>5019</v>
      </c>
      <c r="H19" s="286">
        <f>H17-H18</f>
        <v>210</v>
      </c>
      <c r="I19" s="593"/>
      <c r="J19" s="286">
        <f>+J17+J18</f>
        <v>5040</v>
      </c>
      <c r="K19" s="286">
        <f>K17-K18</f>
        <v>5858</v>
      </c>
      <c r="L19" s="278"/>
      <c r="M19" s="278"/>
      <c r="N19" s="278"/>
    </row>
    <row r="20" spans="1:14" s="179" customFormat="1" ht="12.75">
      <c r="A20" s="278" t="s">
        <v>10</v>
      </c>
      <c r="B20" s="278"/>
      <c r="C20" s="278"/>
      <c r="D20" s="278"/>
      <c r="E20" s="286"/>
      <c r="F20" s="278"/>
      <c r="G20" s="468"/>
      <c r="H20" s="286"/>
      <c r="I20" s="593"/>
      <c r="J20" s="468">
        <v>13</v>
      </c>
      <c r="K20" s="286">
        <v>116</v>
      </c>
      <c r="L20" s="278"/>
      <c r="M20" s="278"/>
      <c r="N20" s="278"/>
    </row>
    <row r="21" spans="1:14" s="179" customFormat="1" ht="12.75">
      <c r="A21" s="278" t="s">
        <v>14</v>
      </c>
      <c r="B21" s="278"/>
      <c r="C21" s="278"/>
      <c r="D21" s="278"/>
      <c r="E21" s="288"/>
      <c r="F21" s="278"/>
      <c r="G21" s="288">
        <v>1483</v>
      </c>
      <c r="H21" s="288">
        <v>62</v>
      </c>
      <c r="I21" s="593"/>
      <c r="J21" s="288">
        <v>1521</v>
      </c>
      <c r="K21" s="288">
        <v>1818</v>
      </c>
      <c r="L21" s="278"/>
      <c r="M21" s="278"/>
      <c r="N21" s="278"/>
    </row>
    <row r="22" spans="1:14" s="179" customFormat="1" ht="12.75">
      <c r="A22" s="278" t="s">
        <v>210</v>
      </c>
      <c r="B22" s="278"/>
      <c r="C22" s="278"/>
      <c r="D22" s="278"/>
      <c r="E22" s="288"/>
      <c r="F22" s="278"/>
      <c r="G22" s="288"/>
      <c r="H22" s="288"/>
      <c r="I22" s="593"/>
      <c r="J22" s="288">
        <v>275</v>
      </c>
      <c r="K22" s="288">
        <v>288</v>
      </c>
      <c r="L22" s="278"/>
      <c r="M22" s="278"/>
      <c r="N22" s="278"/>
    </row>
    <row r="23" spans="1:14" s="179" customFormat="1" ht="12.75">
      <c r="A23" s="278" t="s">
        <v>15</v>
      </c>
      <c r="B23" s="278"/>
      <c r="C23" s="278"/>
      <c r="D23" s="278"/>
      <c r="E23" s="288"/>
      <c r="F23" s="278"/>
      <c r="G23" s="288"/>
      <c r="H23" s="288"/>
      <c r="I23" s="593"/>
      <c r="J23" s="288">
        <v>38</v>
      </c>
      <c r="K23" s="288">
        <v>41</v>
      </c>
      <c r="L23" s="278"/>
      <c r="M23" s="278"/>
      <c r="N23" s="278"/>
    </row>
    <row r="24" spans="1:14" s="179" customFormat="1" ht="12.75">
      <c r="A24" s="278" t="s">
        <v>211</v>
      </c>
      <c r="B24" s="278"/>
      <c r="C24" s="278"/>
      <c r="D24" s="278"/>
      <c r="E24" s="288"/>
      <c r="F24" s="278"/>
      <c r="G24" s="468"/>
      <c r="H24" s="288"/>
      <c r="I24" s="593"/>
      <c r="J24" s="468">
        <v>0</v>
      </c>
      <c r="K24" s="288">
        <v>1064</v>
      </c>
      <c r="L24" s="278"/>
      <c r="M24" s="278"/>
      <c r="N24" s="278"/>
    </row>
    <row r="25" spans="1:14" s="179" customFormat="1" ht="12.75">
      <c r="A25" s="278" t="s">
        <v>16</v>
      </c>
      <c r="B25" s="278"/>
      <c r="C25" s="278"/>
      <c r="D25" s="278"/>
      <c r="E25" s="288"/>
      <c r="F25" s="278"/>
      <c r="G25" s="288"/>
      <c r="H25" s="288"/>
      <c r="I25" s="593"/>
      <c r="J25" s="288">
        <v>107</v>
      </c>
      <c r="K25" s="288">
        <v>110</v>
      </c>
      <c r="L25" s="278"/>
      <c r="M25" s="278"/>
      <c r="N25" s="278"/>
    </row>
    <row r="26" spans="1:14" s="179" customFormat="1" ht="12.75">
      <c r="A26" s="278" t="s">
        <v>17</v>
      </c>
      <c r="B26" s="278"/>
      <c r="C26" s="278"/>
      <c r="D26" s="278"/>
      <c r="E26" s="288"/>
      <c r="F26" s="278"/>
      <c r="G26" s="288"/>
      <c r="H26" s="288"/>
      <c r="I26" s="593"/>
      <c r="J26" s="288">
        <v>92</v>
      </c>
      <c r="K26" s="288">
        <v>98</v>
      </c>
      <c r="L26" s="278"/>
      <c r="M26" s="278"/>
      <c r="N26" s="278"/>
    </row>
    <row r="27" spans="1:14" s="179" customFormat="1" ht="12.75">
      <c r="A27" s="278" t="s">
        <v>18</v>
      </c>
      <c r="B27" s="278"/>
      <c r="C27" s="278"/>
      <c r="D27" s="278"/>
      <c r="E27" s="288"/>
      <c r="F27" s="278"/>
      <c r="G27" s="288"/>
      <c r="H27" s="288"/>
      <c r="I27" s="593"/>
      <c r="J27" s="288"/>
      <c r="K27" s="288"/>
      <c r="L27" s="278"/>
      <c r="M27" s="278"/>
      <c r="N27" s="278"/>
    </row>
    <row r="28" spans="1:14" s="179" customFormat="1" ht="12.75">
      <c r="A28" s="278" t="s">
        <v>19</v>
      </c>
      <c r="B28" s="278"/>
      <c r="C28" s="278"/>
      <c r="D28" s="278"/>
      <c r="E28" s="288"/>
      <c r="F28" s="278"/>
      <c r="G28" s="288"/>
      <c r="H28" s="288"/>
      <c r="I28" s="593"/>
      <c r="J28" s="288">
        <v>1321</v>
      </c>
      <c r="K28" s="288">
        <v>-611</v>
      </c>
      <c r="L28" s="278"/>
      <c r="M28" s="278"/>
      <c r="N28" s="278"/>
    </row>
    <row r="29" spans="1:14" s="179" customFormat="1" ht="12.75">
      <c r="A29" s="278" t="s">
        <v>20</v>
      </c>
      <c r="B29" s="278"/>
      <c r="C29" s="278"/>
      <c r="D29" s="278"/>
      <c r="E29" s="288"/>
      <c r="F29" s="278"/>
      <c r="G29" s="288"/>
      <c r="H29" s="288"/>
      <c r="I29" s="593"/>
      <c r="J29" s="288">
        <v>599</v>
      </c>
      <c r="K29" s="288">
        <v>-320</v>
      </c>
      <c r="L29" s="278"/>
      <c r="M29" s="278"/>
      <c r="N29" s="278"/>
    </row>
    <row r="30" spans="1:14" s="179" customFormat="1" ht="12.75">
      <c r="A30" s="278" t="s">
        <v>21</v>
      </c>
      <c r="B30" s="278"/>
      <c r="C30" s="278"/>
      <c r="D30" s="278"/>
      <c r="E30" s="310"/>
      <c r="F30" s="278"/>
      <c r="G30" s="288"/>
      <c r="H30" s="288"/>
      <c r="I30" s="594"/>
      <c r="J30" s="288">
        <v>55</v>
      </c>
      <c r="K30" s="288">
        <v>59</v>
      </c>
      <c r="L30" s="278"/>
      <c r="M30" s="278"/>
      <c r="N30" s="278"/>
    </row>
    <row r="31" spans="1:14" s="179" customFormat="1" ht="12.75">
      <c r="A31" s="278" t="s">
        <v>192</v>
      </c>
      <c r="B31" s="278"/>
      <c r="C31" s="278"/>
      <c r="D31" s="305"/>
      <c r="E31" s="309"/>
      <c r="F31" s="282"/>
      <c r="G31" s="284"/>
      <c r="H31" s="284"/>
      <c r="I31" s="595"/>
      <c r="J31" s="284">
        <v>505</v>
      </c>
      <c r="K31" s="284">
        <v>-419</v>
      </c>
      <c r="L31" s="278"/>
      <c r="M31" s="278"/>
      <c r="N31" s="278"/>
    </row>
    <row r="32" spans="1:14" s="179" customFormat="1" ht="12.75">
      <c r="A32" s="278" t="s">
        <v>22</v>
      </c>
      <c r="B32" s="278"/>
      <c r="C32" s="278"/>
      <c r="D32" s="278"/>
      <c r="E32" s="286"/>
      <c r="F32" s="278"/>
      <c r="G32" s="286">
        <f>SUM(G19:G31)</f>
        <v>6502</v>
      </c>
      <c r="H32" s="286">
        <f>SUM(H19:H31)</f>
        <v>272</v>
      </c>
      <c r="I32" s="596"/>
      <c r="J32" s="286">
        <f>SUM(J19:J31)</f>
        <v>9566</v>
      </c>
      <c r="K32" s="286">
        <f>SUM(K19:K31)</f>
        <v>8102</v>
      </c>
      <c r="L32" s="278"/>
      <c r="M32" s="278"/>
      <c r="N32" s="278"/>
    </row>
    <row r="33" spans="1:14" s="179" customFormat="1" ht="18" customHeight="1">
      <c r="A33" s="278"/>
      <c r="B33" s="278"/>
      <c r="C33" s="278"/>
      <c r="D33" s="278"/>
      <c r="E33" s="278"/>
      <c r="F33" s="278"/>
      <c r="G33" s="278"/>
      <c r="H33" s="287"/>
      <c r="I33" s="278"/>
      <c r="J33" s="278"/>
      <c r="K33" s="278"/>
      <c r="L33" s="278"/>
      <c r="M33" s="278"/>
      <c r="N33" s="278"/>
    </row>
    <row r="34" spans="1:14" s="179" customFormat="1" ht="26.25" customHeight="1">
      <c r="A34" s="681" t="s">
        <v>320</v>
      </c>
      <c r="B34" s="678"/>
      <c r="C34" s="678"/>
      <c r="D34" s="678"/>
      <c r="E34" s="678"/>
      <c r="F34" s="678"/>
      <c r="G34" s="678"/>
      <c r="H34" s="678"/>
      <c r="I34" s="678"/>
      <c r="J34" s="678"/>
      <c r="K34" s="678"/>
      <c r="L34" s="678"/>
      <c r="M34" s="274"/>
      <c r="N34" s="275"/>
    </row>
    <row r="35" spans="1:14" s="179" customFormat="1" ht="12.75">
      <c r="A35" s="278"/>
      <c r="B35" s="278"/>
      <c r="C35" s="278"/>
      <c r="D35" s="278"/>
      <c r="E35" s="278"/>
      <c r="F35" s="278"/>
      <c r="G35" s="278"/>
      <c r="H35" s="278"/>
      <c r="I35" s="278"/>
      <c r="J35" s="278"/>
      <c r="K35" s="278"/>
      <c r="L35" s="278"/>
      <c r="M35" s="278"/>
      <c r="N35" s="278"/>
    </row>
    <row r="36" spans="1:14" ht="15">
      <c r="A36" s="679"/>
      <c r="B36" s="680"/>
      <c r="C36" s="680"/>
      <c r="D36" s="680"/>
      <c r="E36" s="680"/>
      <c r="F36" s="680"/>
      <c r="G36" s="680"/>
      <c r="H36" s="680"/>
      <c r="I36" s="680"/>
      <c r="J36" s="680"/>
      <c r="K36" s="680"/>
      <c r="L36" s="680"/>
      <c r="M36" s="88"/>
      <c r="N36" s="88"/>
    </row>
    <row r="37" spans="1:14" ht="15">
      <c r="A37" s="88"/>
      <c r="B37" s="88"/>
      <c r="C37" s="88"/>
      <c r="D37" s="88"/>
      <c r="E37" s="88"/>
      <c r="F37" s="88"/>
      <c r="G37" s="88"/>
      <c r="H37" s="88"/>
      <c r="I37" s="88"/>
      <c r="J37" s="88"/>
      <c r="K37" s="88"/>
      <c r="L37" s="88"/>
      <c r="M37" s="88"/>
      <c r="N37" s="88"/>
    </row>
    <row r="38" spans="1:14" ht="15">
      <c r="A38" s="88"/>
      <c r="B38" s="88"/>
      <c r="C38" s="88"/>
      <c r="D38" s="88"/>
      <c r="E38" s="88"/>
      <c r="F38" s="88"/>
      <c r="G38" s="88"/>
      <c r="H38" s="88"/>
      <c r="I38" s="88"/>
      <c r="J38" s="88"/>
      <c r="K38" s="88"/>
      <c r="L38" s="88"/>
      <c r="M38" s="88"/>
      <c r="N38" s="88"/>
    </row>
    <row r="39" spans="1:14" ht="15">
      <c r="A39" s="88"/>
      <c r="B39" s="88"/>
      <c r="C39" s="88"/>
      <c r="D39" s="88"/>
      <c r="E39" s="88"/>
      <c r="F39" s="88"/>
      <c r="G39" s="88"/>
      <c r="H39" s="88"/>
      <c r="I39" s="88"/>
      <c r="J39" s="88"/>
      <c r="K39" s="88"/>
      <c r="L39" s="88"/>
      <c r="M39" s="88"/>
      <c r="N39" s="88"/>
    </row>
    <row r="40" spans="1:14" ht="15">
      <c r="A40" s="88"/>
      <c r="B40" s="88"/>
      <c r="C40" s="88"/>
      <c r="D40" s="88"/>
      <c r="E40" s="88"/>
      <c r="F40" s="88"/>
      <c r="G40" s="88"/>
      <c r="H40" s="88"/>
      <c r="I40" s="88"/>
      <c r="J40" s="88"/>
      <c r="K40" s="88"/>
      <c r="L40" s="88"/>
      <c r="M40" s="88"/>
      <c r="N40" s="88"/>
    </row>
    <row r="41" spans="1:14" ht="15">
      <c r="A41" s="88"/>
      <c r="B41" s="88"/>
      <c r="C41" s="88"/>
      <c r="D41" s="88"/>
      <c r="E41" s="88"/>
      <c r="F41" s="88"/>
      <c r="G41" s="88"/>
      <c r="H41" s="88"/>
      <c r="I41" s="88"/>
      <c r="J41" s="88"/>
      <c r="K41" s="88"/>
      <c r="L41" s="88"/>
      <c r="M41" s="88"/>
      <c r="N41" s="88"/>
    </row>
    <row r="42" spans="1:14" ht="15">
      <c r="A42" s="598"/>
      <c r="B42" s="88"/>
      <c r="C42" s="88"/>
      <c r="D42" s="88"/>
      <c r="E42" s="88"/>
      <c r="F42" s="88"/>
      <c r="G42" s="88"/>
      <c r="H42" s="88"/>
      <c r="I42" s="88"/>
      <c r="J42" s="88"/>
      <c r="K42" s="88"/>
      <c r="L42" s="88"/>
      <c r="M42" s="88"/>
      <c r="N42" s="88"/>
    </row>
    <row r="43" spans="1:14" s="179" customFormat="1" ht="39" customHeight="1">
      <c r="A43" s="681" t="s">
        <v>318</v>
      </c>
      <c r="B43" s="678"/>
      <c r="C43" s="678"/>
      <c r="D43" s="678"/>
      <c r="E43" s="678"/>
      <c r="F43" s="678"/>
      <c r="G43" s="678"/>
      <c r="H43" s="678"/>
      <c r="I43" s="678"/>
      <c r="J43" s="678"/>
      <c r="K43" s="678"/>
      <c r="L43" s="678"/>
      <c r="M43" s="274"/>
      <c r="N43" s="275"/>
    </row>
    <row r="44" spans="1:14" ht="15">
      <c r="A44" s="598"/>
      <c r="B44" s="88"/>
      <c r="C44" s="88"/>
      <c r="D44" s="88"/>
      <c r="E44" s="88"/>
      <c r="F44" s="88"/>
      <c r="G44" s="88"/>
      <c r="H44" s="88"/>
      <c r="I44" s="88"/>
      <c r="J44" s="88"/>
      <c r="K44" s="88"/>
      <c r="L44" s="88"/>
      <c r="M44" s="88"/>
      <c r="N44" s="88"/>
    </row>
    <row r="45" spans="1:14" s="179" customFormat="1" ht="26.25" customHeight="1">
      <c r="A45" s="681" t="s">
        <v>317</v>
      </c>
      <c r="B45" s="678"/>
      <c r="C45" s="678"/>
      <c r="D45" s="678"/>
      <c r="E45" s="678"/>
      <c r="F45" s="678"/>
      <c r="G45" s="678"/>
      <c r="H45" s="678"/>
      <c r="I45" s="678"/>
      <c r="J45" s="678"/>
      <c r="K45" s="678"/>
      <c r="L45" s="678"/>
      <c r="M45" s="274"/>
      <c r="N45" s="275"/>
    </row>
    <row r="46" spans="1:14" s="179" customFormat="1" ht="15" customHeight="1">
      <c r="A46" s="312"/>
      <c r="B46" s="591"/>
      <c r="C46" s="591"/>
      <c r="D46" s="591"/>
      <c r="E46" s="591"/>
      <c r="F46" s="591"/>
      <c r="G46" s="591"/>
      <c r="H46" s="591"/>
      <c r="I46" s="591"/>
      <c r="J46" s="591"/>
      <c r="K46" s="591"/>
      <c r="L46" s="591"/>
      <c r="M46" s="274"/>
      <c r="N46" s="275"/>
    </row>
    <row r="47" spans="1:14" s="179" customFormat="1" ht="26.25" customHeight="1">
      <c r="A47" s="681" t="s">
        <v>316</v>
      </c>
      <c r="B47" s="678"/>
      <c r="C47" s="678"/>
      <c r="D47" s="678"/>
      <c r="E47" s="678"/>
      <c r="F47" s="678"/>
      <c r="G47" s="678"/>
      <c r="H47" s="678"/>
      <c r="I47" s="678"/>
      <c r="J47" s="678"/>
      <c r="K47" s="678"/>
      <c r="L47" s="678"/>
      <c r="M47" s="274"/>
      <c r="N47" s="275"/>
    </row>
    <row r="48" spans="1:14" ht="15">
      <c r="A48" s="88"/>
      <c r="B48" s="88"/>
      <c r="C48" s="88"/>
      <c r="D48" s="88"/>
      <c r="E48" s="88"/>
      <c r="F48" s="88"/>
      <c r="G48" s="88"/>
      <c r="H48" s="88"/>
      <c r="I48" s="88"/>
      <c r="J48" s="88"/>
      <c r="K48" s="88"/>
      <c r="L48" s="88"/>
      <c r="M48" s="88"/>
      <c r="N48" s="88"/>
    </row>
    <row r="49" spans="1:14" s="179" customFormat="1" ht="30" customHeight="1">
      <c r="A49" s="681" t="s">
        <v>310</v>
      </c>
      <c r="B49" s="678"/>
      <c r="C49" s="678"/>
      <c r="D49" s="678"/>
      <c r="E49" s="678"/>
      <c r="F49" s="678"/>
      <c r="G49" s="678"/>
      <c r="H49" s="678"/>
      <c r="I49" s="678"/>
      <c r="J49" s="678"/>
      <c r="K49" s="678"/>
      <c r="L49" s="678"/>
      <c r="M49" s="274"/>
      <c r="N49" s="275"/>
    </row>
    <row r="50" spans="1:14" ht="15">
      <c r="A50" s="88"/>
      <c r="B50" s="88"/>
      <c r="C50" s="88"/>
      <c r="D50" s="88"/>
      <c r="E50" s="88"/>
      <c r="F50" s="88"/>
      <c r="G50" s="88"/>
      <c r="H50" s="88"/>
      <c r="I50" s="88"/>
      <c r="J50" s="88"/>
      <c r="K50" s="88"/>
      <c r="L50" s="88"/>
      <c r="M50" s="88"/>
      <c r="N50" s="88"/>
    </row>
    <row r="51" spans="1:14" s="179" customFormat="1" ht="26.25" customHeight="1">
      <c r="A51" s="681" t="s">
        <v>309</v>
      </c>
      <c r="B51" s="678"/>
      <c r="C51" s="678"/>
      <c r="D51" s="678"/>
      <c r="E51" s="678"/>
      <c r="F51" s="678"/>
      <c r="G51" s="678"/>
      <c r="H51" s="678"/>
      <c r="I51" s="678"/>
      <c r="J51" s="678"/>
      <c r="K51" s="678"/>
      <c r="L51" s="678"/>
      <c r="M51" s="274"/>
      <c r="N51" s="275"/>
    </row>
    <row r="52" spans="1:14" ht="15">
      <c r="A52" s="88"/>
      <c r="B52" s="88"/>
      <c r="C52" s="88"/>
      <c r="D52" s="88"/>
      <c r="E52" s="88"/>
      <c r="F52" s="88"/>
      <c r="G52" s="88"/>
      <c r="H52" s="88"/>
      <c r="I52" s="88"/>
      <c r="J52" s="88"/>
      <c r="K52" s="88"/>
      <c r="L52" s="88"/>
      <c r="M52" s="88"/>
      <c r="N52" s="88"/>
    </row>
    <row r="53" spans="1:14" s="179" customFormat="1" ht="26.25" customHeight="1">
      <c r="A53" s="681" t="s">
        <v>311</v>
      </c>
      <c r="B53" s="678"/>
      <c r="C53" s="678"/>
      <c r="D53" s="678"/>
      <c r="E53" s="678"/>
      <c r="F53" s="678"/>
      <c r="G53" s="678"/>
      <c r="H53" s="678"/>
      <c r="I53" s="678"/>
      <c r="J53" s="678"/>
      <c r="K53" s="678"/>
      <c r="L53" s="678"/>
      <c r="M53" s="274"/>
      <c r="N53" s="275"/>
    </row>
    <row r="54" spans="1:14" s="179" customFormat="1" ht="12.75" customHeight="1">
      <c r="A54" s="312"/>
      <c r="B54" s="591"/>
      <c r="C54" s="591"/>
      <c r="D54" s="591"/>
      <c r="E54" s="591"/>
      <c r="F54" s="591"/>
      <c r="G54" s="591"/>
      <c r="H54" s="591"/>
      <c r="I54" s="591"/>
      <c r="J54" s="591"/>
      <c r="K54" s="591"/>
      <c r="L54" s="591"/>
      <c r="M54" s="274"/>
      <c r="N54" s="275"/>
    </row>
    <row r="55" spans="1:14" s="179" customFormat="1" ht="18.75" customHeight="1">
      <c r="A55" s="681" t="s">
        <v>315</v>
      </c>
      <c r="B55" s="678"/>
      <c r="C55" s="678"/>
      <c r="D55" s="678"/>
      <c r="E55" s="678"/>
      <c r="F55" s="678"/>
      <c r="G55" s="678"/>
      <c r="H55" s="678"/>
      <c r="I55" s="678"/>
      <c r="J55" s="678"/>
      <c r="K55" s="678"/>
      <c r="L55" s="678"/>
      <c r="M55" s="274"/>
      <c r="N55" s="275"/>
    </row>
    <row r="56" spans="1:14" s="179" customFormat="1" ht="15.75" customHeight="1">
      <c r="A56" s="312"/>
      <c r="B56" s="591"/>
      <c r="C56" s="591"/>
      <c r="D56" s="591"/>
      <c r="E56" s="591"/>
      <c r="F56" s="591"/>
      <c r="G56" s="591"/>
      <c r="H56" s="591"/>
      <c r="I56" s="591"/>
      <c r="J56" s="591"/>
      <c r="K56" s="591"/>
      <c r="L56" s="591"/>
      <c r="M56" s="274"/>
      <c r="N56" s="275"/>
    </row>
    <row r="57" spans="1:14" s="179" customFormat="1" ht="49.5" customHeight="1">
      <c r="A57" s="681" t="s">
        <v>321</v>
      </c>
      <c r="B57" s="678"/>
      <c r="C57" s="678"/>
      <c r="D57" s="678"/>
      <c r="E57" s="678"/>
      <c r="F57" s="678"/>
      <c r="G57" s="678"/>
      <c r="H57" s="678"/>
      <c r="I57" s="678"/>
      <c r="J57" s="678"/>
      <c r="K57" s="678"/>
      <c r="L57" s="678"/>
      <c r="M57" s="274"/>
      <c r="N57" s="275"/>
    </row>
    <row r="61" spans="7:18" ht="15">
      <c r="G61" s="685" t="s">
        <v>23</v>
      </c>
      <c r="H61" s="686"/>
      <c r="I61" s="686"/>
      <c r="J61" s="686"/>
      <c r="K61" s="686"/>
      <c r="L61" s="686"/>
      <c r="M61" s="686"/>
      <c r="N61" s="686"/>
      <c r="O61" s="686"/>
      <c r="P61" s="686"/>
      <c r="Q61" s="686"/>
      <c r="R61" s="687"/>
    </row>
    <row r="62" spans="7:18" ht="15">
      <c r="G62" s="635"/>
      <c r="H62" s="636"/>
      <c r="I62" s="636"/>
      <c r="J62" s="636"/>
      <c r="K62" s="636"/>
      <c r="L62" s="636"/>
      <c r="M62" s="636"/>
      <c r="N62" s="636"/>
      <c r="O62" s="636"/>
      <c r="P62" s="636"/>
      <c r="Q62" s="636"/>
      <c r="R62" s="637"/>
    </row>
    <row r="63" ht="9.75" customHeight="1"/>
    <row r="64" spans="1:14" s="179" customFormat="1" ht="38.25" customHeight="1">
      <c r="A64" s="681" t="s">
        <v>322</v>
      </c>
      <c r="B64" s="678"/>
      <c r="C64" s="678"/>
      <c r="D64" s="678"/>
      <c r="E64" s="678"/>
      <c r="F64" s="678"/>
      <c r="G64" s="678"/>
      <c r="H64" s="678"/>
      <c r="I64" s="678"/>
      <c r="J64" s="678"/>
      <c r="K64" s="678"/>
      <c r="L64" s="678"/>
      <c r="M64" s="274"/>
      <c r="N64" s="275"/>
    </row>
    <row r="67" spans="1:14" s="179" customFormat="1" ht="18.75" customHeight="1">
      <c r="A67" s="677" t="s">
        <v>335</v>
      </c>
      <c r="B67" s="678"/>
      <c r="C67" s="678"/>
      <c r="D67" s="678"/>
      <c r="E67" s="678"/>
      <c r="F67" s="678"/>
      <c r="G67" s="678"/>
      <c r="H67" s="678"/>
      <c r="I67" s="678"/>
      <c r="J67" s="678"/>
      <c r="K67" s="678"/>
      <c r="L67" s="678"/>
      <c r="M67" s="274"/>
      <c r="N67" s="275"/>
    </row>
  </sheetData>
  <mergeCells count="24">
    <mergeCell ref="A57:L57"/>
    <mergeCell ref="A45:L45"/>
    <mergeCell ref="A47:L47"/>
    <mergeCell ref="A51:L51"/>
    <mergeCell ref="A55:L55"/>
    <mergeCell ref="A49:L49"/>
    <mergeCell ref="A53:L53"/>
    <mergeCell ref="A3:L3"/>
    <mergeCell ref="A4:L4"/>
    <mergeCell ref="A7:L7"/>
    <mergeCell ref="E15:E16"/>
    <mergeCell ref="G15:G16"/>
    <mergeCell ref="A9:L9"/>
    <mergeCell ref="H15:H16"/>
    <mergeCell ref="A67:L67"/>
    <mergeCell ref="A36:L36"/>
    <mergeCell ref="A43:L43"/>
    <mergeCell ref="A11:L11"/>
    <mergeCell ref="J15:J16"/>
    <mergeCell ref="A34:L34"/>
    <mergeCell ref="K15:K16"/>
    <mergeCell ref="A13:L13"/>
    <mergeCell ref="G61:R61"/>
    <mergeCell ref="A64:L64"/>
  </mergeCells>
  <printOptions/>
  <pageMargins left="0.75" right="0.75" top="0.5" bottom="0.25" header="0.5" footer="0.25"/>
  <pageSetup horizontalDpi="600" verticalDpi="600" orientation="landscape" scale="87" r:id="rId1"/>
  <headerFooter alignWithMargins="0">
    <oddFooter>&amp;C&amp;"Times New Roman,Regular"&amp;11Exhibit E - Justification for Base Adjustments</oddFooter>
  </headerFooter>
</worksheet>
</file>

<file path=xl/worksheets/sheet6.xml><?xml version="1.0" encoding="utf-8"?>
<worksheet xmlns="http://schemas.openxmlformats.org/spreadsheetml/2006/main" xmlns:r="http://schemas.openxmlformats.org/officeDocument/2006/relationships">
  <dimension ref="A1:AM33"/>
  <sheetViews>
    <sheetView workbookViewId="0" topLeftCell="A1">
      <selection activeCell="A31" sqref="A31:IV31"/>
    </sheetView>
  </sheetViews>
  <sheetFormatPr defaultColWidth="8.88671875" defaultRowHeight="15"/>
  <cols>
    <col min="1" max="1" width="3.77734375" style="45" customWidth="1"/>
    <col min="2" max="2" width="26.77734375" style="45" customWidth="1"/>
    <col min="3" max="3" width="5.6640625" style="45" customWidth="1"/>
    <col min="4" max="4" width="6.77734375" style="45" customWidth="1"/>
    <col min="5" max="5" width="7.77734375" style="45" customWidth="1"/>
    <col min="6" max="6" width="1.1171875" style="45" customWidth="1"/>
    <col min="7" max="7" width="5.77734375" style="45" customWidth="1"/>
    <col min="8" max="8" width="5.6640625" style="45" customWidth="1"/>
    <col min="9" max="9" width="7.77734375" style="45" customWidth="1"/>
    <col min="10" max="10" width="0.78125" style="181" customWidth="1"/>
    <col min="11" max="12" width="5.6640625" style="45" customWidth="1"/>
    <col min="13" max="13" width="7.77734375" style="45" customWidth="1"/>
    <col min="14" max="14" width="0.78125" style="45" customWidth="1"/>
    <col min="15" max="15" width="5.5546875" style="45" customWidth="1"/>
    <col min="16" max="16" width="5.6640625" style="45" customWidth="1"/>
    <col min="17" max="17" width="7.77734375" style="45" customWidth="1"/>
    <col min="18" max="18" width="0.78125" style="45" customWidth="1"/>
    <col min="19" max="20" width="5.6640625" style="45" customWidth="1"/>
    <col min="21" max="21" width="8.77734375" style="45" customWidth="1"/>
    <col min="22" max="22" width="0.88671875" style="45" customWidth="1"/>
    <col min="23" max="23" width="5.6640625" style="45" customWidth="1"/>
    <col min="24" max="24" width="6.77734375" style="45" customWidth="1"/>
    <col min="25" max="25" width="7.77734375" style="45" customWidth="1"/>
    <col min="26" max="16384" width="9.6640625" style="45" customWidth="1"/>
  </cols>
  <sheetData>
    <row r="1" spans="1:39" ht="20.25">
      <c r="A1" s="44" t="s">
        <v>4</v>
      </c>
      <c r="B1" s="1"/>
      <c r="C1" s="1"/>
      <c r="D1" s="1"/>
      <c r="E1" s="1"/>
      <c r="F1" s="1"/>
      <c r="G1" s="1"/>
      <c r="H1" s="1"/>
      <c r="I1" s="1"/>
      <c r="J1" s="2"/>
      <c r="K1" s="1"/>
      <c r="L1" s="1"/>
      <c r="M1" s="1"/>
      <c r="N1" s="1"/>
      <c r="O1" s="1"/>
      <c r="P1" s="1"/>
      <c r="Q1" s="1"/>
      <c r="R1" s="1"/>
      <c r="S1" s="1"/>
      <c r="T1" s="1"/>
      <c r="U1" s="1"/>
      <c r="V1" s="1"/>
      <c r="W1" s="1"/>
      <c r="X1" s="1"/>
      <c r="Y1" s="1"/>
      <c r="Z1" s="314"/>
      <c r="AA1" s="314"/>
      <c r="AB1" s="314"/>
      <c r="AC1" s="314"/>
      <c r="AD1" s="314"/>
      <c r="AE1" s="314"/>
      <c r="AF1" s="314"/>
      <c r="AG1" s="314"/>
      <c r="AH1" s="314"/>
      <c r="AI1" s="314"/>
      <c r="AJ1" s="314"/>
      <c r="AK1" s="314"/>
      <c r="AL1" s="314"/>
      <c r="AM1" s="314"/>
    </row>
    <row r="2" spans="1:39" ht="15.75">
      <c r="A2" s="1"/>
      <c r="B2" s="1"/>
      <c r="C2" s="1"/>
      <c r="D2" s="1"/>
      <c r="E2" s="1"/>
      <c r="F2" s="1"/>
      <c r="G2" s="1"/>
      <c r="H2" s="1"/>
      <c r="I2" s="1"/>
      <c r="J2" s="2"/>
      <c r="K2" s="1"/>
      <c r="L2" s="1"/>
      <c r="M2" s="1"/>
      <c r="N2" s="1"/>
      <c r="O2" s="1"/>
      <c r="P2" s="1"/>
      <c r="Q2" s="1"/>
      <c r="R2" s="1"/>
      <c r="S2" s="1"/>
      <c r="T2" s="1"/>
      <c r="U2" s="1"/>
      <c r="V2" s="1"/>
      <c r="W2" s="1"/>
      <c r="X2" s="1"/>
      <c r="Y2" s="1"/>
      <c r="Z2" s="314"/>
      <c r="AA2" s="314"/>
      <c r="AB2" s="314"/>
      <c r="AC2" s="314"/>
      <c r="AD2" s="314"/>
      <c r="AE2" s="314"/>
      <c r="AF2" s="314"/>
      <c r="AG2" s="314"/>
      <c r="AH2" s="314"/>
      <c r="AI2" s="314"/>
      <c r="AJ2" s="314"/>
      <c r="AK2" s="314"/>
      <c r="AL2" s="314"/>
      <c r="AM2" s="314"/>
    </row>
    <row r="3" spans="1:39" ht="18.75">
      <c r="A3" s="15" t="s">
        <v>142</v>
      </c>
      <c r="B3" s="16"/>
      <c r="C3" s="16"/>
      <c r="D3" s="16"/>
      <c r="E3" s="16"/>
      <c r="F3" s="16"/>
      <c r="G3" s="16"/>
      <c r="H3" s="16"/>
      <c r="I3" s="16"/>
      <c r="J3" s="17"/>
      <c r="K3" s="16"/>
      <c r="L3" s="16"/>
      <c r="M3" s="16"/>
      <c r="N3" s="16"/>
      <c r="O3" s="16"/>
      <c r="P3" s="16"/>
      <c r="Q3" s="16"/>
      <c r="R3" s="16"/>
      <c r="S3" s="16"/>
      <c r="T3" s="16"/>
      <c r="U3" s="16"/>
      <c r="V3" s="16"/>
      <c r="W3" s="16"/>
      <c r="X3" s="16"/>
      <c r="Y3" s="16"/>
      <c r="Z3" s="314"/>
      <c r="AA3" s="314"/>
      <c r="AB3" s="314"/>
      <c r="AC3" s="314"/>
      <c r="AD3" s="314"/>
      <c r="AE3" s="314"/>
      <c r="AF3" s="314"/>
      <c r="AG3" s="314"/>
      <c r="AH3" s="314"/>
      <c r="AI3" s="314"/>
      <c r="AJ3" s="314"/>
      <c r="AK3" s="314"/>
      <c r="AL3" s="314"/>
      <c r="AM3" s="314"/>
    </row>
    <row r="4" spans="1:39" ht="16.5">
      <c r="A4" s="18" t="s">
        <v>224</v>
      </c>
      <c r="B4" s="16"/>
      <c r="C4" s="16"/>
      <c r="D4" s="16"/>
      <c r="E4" s="16"/>
      <c r="F4" s="16"/>
      <c r="G4" s="16"/>
      <c r="H4" s="16"/>
      <c r="I4" s="16"/>
      <c r="J4" s="17"/>
      <c r="K4" s="16"/>
      <c r="L4" s="16"/>
      <c r="M4" s="16"/>
      <c r="N4" s="16"/>
      <c r="O4" s="16"/>
      <c r="P4" s="16"/>
      <c r="Q4" s="16"/>
      <c r="R4" s="16"/>
      <c r="S4" s="16"/>
      <c r="T4" s="16"/>
      <c r="U4" s="16"/>
      <c r="V4" s="16"/>
      <c r="W4" s="16"/>
      <c r="X4" s="16"/>
      <c r="Y4" s="16"/>
      <c r="Z4" s="314"/>
      <c r="AA4" s="314"/>
      <c r="AB4" s="314"/>
      <c r="AC4" s="314"/>
      <c r="AD4" s="314"/>
      <c r="AE4" s="314"/>
      <c r="AF4" s="314"/>
      <c r="AG4" s="314"/>
      <c r="AH4" s="314"/>
      <c r="AI4" s="314"/>
      <c r="AJ4" s="314"/>
      <c r="AK4" s="314"/>
      <c r="AL4" s="314"/>
      <c r="AM4" s="314"/>
    </row>
    <row r="5" spans="1:39" ht="16.5">
      <c r="A5" s="18" t="s">
        <v>31</v>
      </c>
      <c r="B5" s="16"/>
      <c r="C5" s="16"/>
      <c r="D5" s="16"/>
      <c r="E5" s="16"/>
      <c r="F5" s="16"/>
      <c r="G5" s="16"/>
      <c r="H5" s="16"/>
      <c r="I5" s="16"/>
      <c r="J5" s="17"/>
      <c r="K5" s="16"/>
      <c r="L5" s="16"/>
      <c r="M5" s="16"/>
      <c r="N5" s="16"/>
      <c r="O5" s="16"/>
      <c r="P5" s="16"/>
      <c r="Q5" s="16"/>
      <c r="R5" s="16"/>
      <c r="S5" s="16"/>
      <c r="T5" s="16"/>
      <c r="U5" s="16"/>
      <c r="V5" s="16"/>
      <c r="W5" s="16"/>
      <c r="X5" s="16"/>
      <c r="Y5" s="16"/>
      <c r="Z5" s="314"/>
      <c r="AA5" s="314"/>
      <c r="AB5" s="314"/>
      <c r="AC5" s="314"/>
      <c r="AD5" s="314"/>
      <c r="AE5" s="314"/>
      <c r="AF5" s="314"/>
      <c r="AG5" s="314"/>
      <c r="AH5" s="314"/>
      <c r="AI5" s="314"/>
      <c r="AJ5" s="314"/>
      <c r="AK5" s="314"/>
      <c r="AL5" s="314"/>
      <c r="AM5" s="314"/>
    </row>
    <row r="6" spans="1:39" ht="15.75">
      <c r="A6" s="56" t="s">
        <v>30</v>
      </c>
      <c r="B6" s="16"/>
      <c r="C6" s="16"/>
      <c r="D6" s="16"/>
      <c r="E6" s="16"/>
      <c r="F6" s="16"/>
      <c r="G6" s="16"/>
      <c r="H6" s="16"/>
      <c r="I6" s="16"/>
      <c r="J6" s="17"/>
      <c r="K6" s="16"/>
      <c r="L6" s="16"/>
      <c r="M6" s="16"/>
      <c r="N6" s="16"/>
      <c r="O6" s="16"/>
      <c r="P6" s="16"/>
      <c r="Q6" s="16"/>
      <c r="R6" s="16"/>
      <c r="S6" s="16"/>
      <c r="T6" s="16"/>
      <c r="U6" s="16"/>
      <c r="V6" s="16"/>
      <c r="W6" s="16"/>
      <c r="X6" s="16"/>
      <c r="Y6" s="16"/>
      <c r="Z6" s="314"/>
      <c r="AA6" s="314"/>
      <c r="AB6" s="314"/>
      <c r="AC6" s="314"/>
      <c r="AD6" s="314"/>
      <c r="AE6" s="314"/>
      <c r="AF6" s="314"/>
      <c r="AG6" s="314"/>
      <c r="AH6" s="314"/>
      <c r="AI6" s="314"/>
      <c r="AJ6" s="314"/>
      <c r="AK6" s="314"/>
      <c r="AL6" s="314"/>
      <c r="AM6" s="314"/>
    </row>
    <row r="7" spans="1:39" ht="15.75">
      <c r="A7" s="1"/>
      <c r="B7" s="1"/>
      <c r="C7" s="1"/>
      <c r="D7" s="1"/>
      <c r="E7" s="1"/>
      <c r="F7" s="1"/>
      <c r="G7" s="16"/>
      <c r="H7" s="16"/>
      <c r="I7" s="16"/>
      <c r="J7" s="17"/>
      <c r="K7" s="16"/>
      <c r="L7" s="16"/>
      <c r="M7" s="16"/>
      <c r="N7" s="16"/>
      <c r="O7" s="16"/>
      <c r="P7" s="16"/>
      <c r="Q7" s="16"/>
      <c r="R7" s="1"/>
      <c r="S7" s="1"/>
      <c r="T7" s="1"/>
      <c r="U7" s="1"/>
      <c r="V7" s="1"/>
      <c r="W7" s="1"/>
      <c r="X7" s="1"/>
      <c r="Y7" s="1"/>
      <c r="Z7" s="314"/>
      <c r="AA7" s="314"/>
      <c r="AB7" s="314"/>
      <c r="AC7" s="314"/>
      <c r="AD7" s="314"/>
      <c r="AE7" s="314"/>
      <c r="AF7" s="314"/>
      <c r="AG7" s="314"/>
      <c r="AH7" s="314"/>
      <c r="AI7" s="314"/>
      <c r="AJ7" s="314"/>
      <c r="AK7" s="314"/>
      <c r="AL7" s="314"/>
      <c r="AM7" s="314"/>
    </row>
    <row r="8" spans="1:39" ht="15.75">
      <c r="A8" s="1"/>
      <c r="B8" s="1"/>
      <c r="C8" s="16"/>
      <c r="D8" s="16"/>
      <c r="E8" s="16"/>
      <c r="F8" s="16"/>
      <c r="G8" s="16"/>
      <c r="H8" s="16"/>
      <c r="I8" s="16"/>
      <c r="J8" s="17"/>
      <c r="K8" s="16"/>
      <c r="L8" s="16"/>
      <c r="M8" s="16"/>
      <c r="N8" s="16"/>
      <c r="O8" s="16"/>
      <c r="P8" s="16"/>
      <c r="Q8" s="16"/>
      <c r="R8" s="16" t="s">
        <v>72</v>
      </c>
      <c r="S8" s="1"/>
      <c r="T8" s="1"/>
      <c r="U8" s="1"/>
      <c r="V8" s="1"/>
      <c r="W8" s="19"/>
      <c r="X8" s="16"/>
      <c r="Y8" s="16"/>
      <c r="Z8" s="314"/>
      <c r="AA8" s="314"/>
      <c r="AB8" s="314"/>
      <c r="AC8" s="314"/>
      <c r="AD8" s="314"/>
      <c r="AE8" s="314"/>
      <c r="AF8" s="314"/>
      <c r="AG8" s="314"/>
      <c r="AH8" s="314"/>
      <c r="AI8" s="314"/>
      <c r="AJ8" s="314"/>
      <c r="AK8" s="314"/>
      <c r="AL8" s="314"/>
      <c r="AM8" s="314"/>
    </row>
    <row r="9" spans="1:39" ht="31.5">
      <c r="A9" s="99"/>
      <c r="B9" s="100"/>
      <c r="C9" s="122" t="s">
        <v>143</v>
      </c>
      <c r="D9" s="101"/>
      <c r="E9" s="101"/>
      <c r="F9" s="101" t="s">
        <v>72</v>
      </c>
      <c r="G9" s="122" t="s">
        <v>72</v>
      </c>
      <c r="H9" s="101"/>
      <c r="I9" s="101"/>
      <c r="J9" s="123"/>
      <c r="K9" s="124"/>
      <c r="L9" s="101"/>
      <c r="M9" s="101"/>
      <c r="N9" s="101" t="s">
        <v>72</v>
      </c>
      <c r="O9" s="122" t="s">
        <v>76</v>
      </c>
      <c r="P9" s="101"/>
      <c r="Q9" s="101"/>
      <c r="R9" s="101" t="s">
        <v>72</v>
      </c>
      <c r="S9" s="315" t="s">
        <v>8</v>
      </c>
      <c r="T9" s="101"/>
      <c r="U9" s="101"/>
      <c r="V9" s="168"/>
      <c r="W9" s="122"/>
      <c r="X9" s="101"/>
      <c r="Y9" s="102"/>
      <c r="Z9" s="314"/>
      <c r="AA9" s="314"/>
      <c r="AB9" s="314"/>
      <c r="AC9" s="314"/>
      <c r="AD9" s="314"/>
      <c r="AE9" s="314"/>
      <c r="AF9" s="314"/>
      <c r="AG9" s="314"/>
      <c r="AH9" s="314"/>
      <c r="AI9" s="314"/>
      <c r="AJ9" s="314"/>
      <c r="AK9" s="314"/>
      <c r="AL9" s="314"/>
      <c r="AM9" s="314"/>
    </row>
    <row r="10" spans="1:39" ht="15.75">
      <c r="A10" s="96"/>
      <c r="B10" s="2"/>
      <c r="C10" s="164" t="s">
        <v>141</v>
      </c>
      <c r="D10" s="165"/>
      <c r="E10" s="165"/>
      <c r="F10" s="165" t="s">
        <v>72</v>
      </c>
      <c r="G10" s="164" t="s">
        <v>64</v>
      </c>
      <c r="H10" s="165"/>
      <c r="I10" s="165"/>
      <c r="J10" s="165" t="s">
        <v>72</v>
      </c>
      <c r="K10" s="164" t="s">
        <v>145</v>
      </c>
      <c r="L10" s="165"/>
      <c r="M10" s="165"/>
      <c r="N10" s="165" t="s">
        <v>72</v>
      </c>
      <c r="O10" s="164" t="s">
        <v>159</v>
      </c>
      <c r="P10" s="165"/>
      <c r="Q10" s="165"/>
      <c r="R10" s="165" t="s">
        <v>72</v>
      </c>
      <c r="S10" s="164" t="s">
        <v>75</v>
      </c>
      <c r="T10" s="165"/>
      <c r="U10" s="165"/>
      <c r="V10" s="166" t="s">
        <v>72</v>
      </c>
      <c r="W10" s="164" t="s">
        <v>144</v>
      </c>
      <c r="X10" s="165"/>
      <c r="Y10" s="167"/>
      <c r="Z10" s="314"/>
      <c r="AA10" s="314"/>
      <c r="AB10" s="314"/>
      <c r="AC10" s="314"/>
      <c r="AD10" s="314"/>
      <c r="AE10" s="314"/>
      <c r="AF10" s="314"/>
      <c r="AG10" s="314"/>
      <c r="AH10" s="314"/>
      <c r="AI10" s="314"/>
      <c r="AJ10" s="314"/>
      <c r="AK10" s="314"/>
      <c r="AL10" s="314"/>
      <c r="AM10" s="314"/>
    </row>
    <row r="11" spans="1:39" ht="15.75">
      <c r="A11" s="96"/>
      <c r="B11" s="1"/>
      <c r="C11" s="96"/>
      <c r="D11" s="1"/>
      <c r="E11" s="1"/>
      <c r="F11" s="1"/>
      <c r="G11" s="96"/>
      <c r="H11" s="1"/>
      <c r="I11" s="1"/>
      <c r="J11" s="2"/>
      <c r="K11" s="96"/>
      <c r="L11" s="1"/>
      <c r="M11" s="1"/>
      <c r="N11" s="1"/>
      <c r="O11" s="96"/>
      <c r="P11" s="1"/>
      <c r="Q11" s="1"/>
      <c r="R11" s="1"/>
      <c r="S11" s="96"/>
      <c r="T11" s="1"/>
      <c r="U11" s="1"/>
      <c r="V11" s="1"/>
      <c r="W11" s="96"/>
      <c r="X11" s="1"/>
      <c r="Y11" s="89"/>
      <c r="Z11" s="314"/>
      <c r="AA11" s="314"/>
      <c r="AB11" s="314"/>
      <c r="AC11" s="314"/>
      <c r="AD11" s="314"/>
      <c r="AE11" s="314"/>
      <c r="AF11" s="314"/>
      <c r="AG11" s="314"/>
      <c r="AH11" s="314"/>
      <c r="AI11" s="314"/>
      <c r="AJ11" s="314"/>
      <c r="AK11" s="314"/>
      <c r="AL11" s="314"/>
      <c r="AM11" s="314"/>
    </row>
    <row r="12" spans="1:39" ht="16.5" thickBot="1">
      <c r="A12" s="105" t="s">
        <v>148</v>
      </c>
      <c r="B12" s="162"/>
      <c r="C12" s="131" t="s">
        <v>71</v>
      </c>
      <c r="D12" s="104" t="s">
        <v>152</v>
      </c>
      <c r="E12" s="104" t="s">
        <v>73</v>
      </c>
      <c r="F12" s="163"/>
      <c r="G12" s="131" t="s">
        <v>71</v>
      </c>
      <c r="H12" s="104" t="s">
        <v>152</v>
      </c>
      <c r="I12" s="104" t="s">
        <v>73</v>
      </c>
      <c r="J12" s="104"/>
      <c r="K12" s="131" t="s">
        <v>71</v>
      </c>
      <c r="L12" s="104" t="s">
        <v>152</v>
      </c>
      <c r="M12" s="104" t="s">
        <v>73</v>
      </c>
      <c r="N12" s="104"/>
      <c r="O12" s="131" t="s">
        <v>71</v>
      </c>
      <c r="P12" s="104" t="s">
        <v>152</v>
      </c>
      <c r="Q12" s="104" t="s">
        <v>73</v>
      </c>
      <c r="R12" s="104"/>
      <c r="S12" s="131" t="s">
        <v>71</v>
      </c>
      <c r="T12" s="104" t="s">
        <v>152</v>
      </c>
      <c r="U12" s="104" t="s">
        <v>73</v>
      </c>
      <c r="V12" s="104"/>
      <c r="W12" s="131" t="s">
        <v>71</v>
      </c>
      <c r="X12" s="104" t="s">
        <v>152</v>
      </c>
      <c r="Y12" s="132" t="s">
        <v>73</v>
      </c>
      <c r="Z12" s="314"/>
      <c r="AA12" s="314"/>
      <c r="AB12" s="314"/>
      <c r="AC12" s="314"/>
      <c r="AD12" s="314"/>
      <c r="AE12" s="314"/>
      <c r="AF12" s="314"/>
      <c r="AG12" s="314"/>
      <c r="AH12" s="314"/>
      <c r="AI12" s="314"/>
      <c r="AJ12" s="314"/>
      <c r="AK12" s="314"/>
      <c r="AL12" s="314"/>
      <c r="AM12" s="314"/>
    </row>
    <row r="13" spans="1:39" ht="15.75">
      <c r="A13" s="96"/>
      <c r="B13" s="1"/>
      <c r="C13" s="96"/>
      <c r="D13" s="1"/>
      <c r="E13" s="1"/>
      <c r="F13" s="1"/>
      <c r="G13" s="96"/>
      <c r="H13" s="1"/>
      <c r="I13" s="1"/>
      <c r="J13" s="2"/>
      <c r="K13" s="96"/>
      <c r="L13" s="1"/>
      <c r="M13" s="1"/>
      <c r="N13" s="1"/>
      <c r="O13" s="96"/>
      <c r="P13" s="1"/>
      <c r="Q13" s="1"/>
      <c r="R13" s="1"/>
      <c r="S13" s="96"/>
      <c r="T13" s="1"/>
      <c r="U13" s="1"/>
      <c r="V13" s="1"/>
      <c r="W13" s="96"/>
      <c r="X13" s="1"/>
      <c r="Y13" s="89"/>
      <c r="Z13" s="314"/>
      <c r="AA13" s="314"/>
      <c r="AB13" s="314"/>
      <c r="AC13" s="314"/>
      <c r="AD13" s="314"/>
      <c r="AE13" s="314"/>
      <c r="AF13" s="314"/>
      <c r="AG13" s="314"/>
      <c r="AH13" s="314"/>
      <c r="AI13" s="314"/>
      <c r="AJ13" s="314"/>
      <c r="AK13" s="314"/>
      <c r="AL13" s="314"/>
      <c r="AM13" s="314"/>
    </row>
    <row r="14" spans="1:39" ht="15.75">
      <c r="A14" s="116" t="s">
        <v>97</v>
      </c>
      <c r="B14" s="117"/>
      <c r="C14" s="116">
        <v>1118</v>
      </c>
      <c r="D14" s="117">
        <v>1114</v>
      </c>
      <c r="E14" s="289">
        <v>195359</v>
      </c>
      <c r="F14" s="117"/>
      <c r="G14" s="116">
        <v>-18</v>
      </c>
      <c r="H14" s="117">
        <v>-18</v>
      </c>
      <c r="I14" s="289">
        <v>-2495</v>
      </c>
      <c r="J14" s="117"/>
      <c r="K14" s="116">
        <v>0</v>
      </c>
      <c r="L14" s="117">
        <v>0</v>
      </c>
      <c r="M14" s="289">
        <v>9625</v>
      </c>
      <c r="N14" s="117"/>
      <c r="O14" s="116">
        <v>0</v>
      </c>
      <c r="P14" s="117">
        <v>0</v>
      </c>
      <c r="Q14" s="289">
        <v>14975</v>
      </c>
      <c r="R14" s="117">
        <v>0</v>
      </c>
      <c r="S14" s="116">
        <v>0</v>
      </c>
      <c r="T14" s="117">
        <v>0</v>
      </c>
      <c r="U14" s="289">
        <v>388</v>
      </c>
      <c r="V14" s="117"/>
      <c r="W14" s="116">
        <f>+C14+G14+K14+O14+S14</f>
        <v>1100</v>
      </c>
      <c r="X14" s="117">
        <f>+D14+H14+L14+P14+T14</f>
        <v>1096</v>
      </c>
      <c r="Y14" s="290">
        <f>+E14+I14+M14+Q14+U14</f>
        <v>217852</v>
      </c>
      <c r="Z14" s="314"/>
      <c r="AA14" s="314"/>
      <c r="AB14" s="314"/>
      <c r="AC14" s="314"/>
      <c r="AD14" s="314"/>
      <c r="AE14" s="314"/>
      <c r="AF14" s="314"/>
      <c r="AG14" s="314"/>
      <c r="AH14" s="314"/>
      <c r="AI14" s="314"/>
      <c r="AJ14" s="314"/>
      <c r="AK14" s="314"/>
      <c r="AL14" s="314"/>
      <c r="AM14" s="314"/>
    </row>
    <row r="15" spans="1:39" ht="15.75">
      <c r="A15" s="121"/>
      <c r="B15" s="41"/>
      <c r="C15" s="115"/>
      <c r="D15" s="113"/>
      <c r="E15" s="113"/>
      <c r="F15" s="113"/>
      <c r="G15" s="115"/>
      <c r="H15" s="113"/>
      <c r="I15" s="113"/>
      <c r="J15" s="113"/>
      <c r="K15" s="115"/>
      <c r="L15" s="113"/>
      <c r="M15" s="113"/>
      <c r="N15" s="113"/>
      <c r="O15" s="115"/>
      <c r="P15" s="113"/>
      <c r="Q15" s="113"/>
      <c r="R15" s="113"/>
      <c r="S15" s="115"/>
      <c r="T15" s="113"/>
      <c r="U15" s="113"/>
      <c r="V15" s="113"/>
      <c r="W15" s="115"/>
      <c r="X15" s="113"/>
      <c r="Y15" s="114"/>
      <c r="Z15" s="314"/>
      <c r="AA15" s="314"/>
      <c r="AB15" s="314"/>
      <c r="AC15" s="314"/>
      <c r="AD15" s="314"/>
      <c r="AE15" s="314"/>
      <c r="AF15" s="314"/>
      <c r="AG15" s="314"/>
      <c r="AH15" s="314"/>
      <c r="AI15" s="314"/>
      <c r="AJ15" s="314"/>
      <c r="AK15" s="314"/>
      <c r="AL15" s="314"/>
      <c r="AM15" s="314"/>
    </row>
    <row r="16" spans="1:25" ht="15.75">
      <c r="A16" s="119" t="s">
        <v>87</v>
      </c>
      <c r="B16" s="93" t="s">
        <v>85</v>
      </c>
      <c r="C16" s="125">
        <f>+C14+C15</f>
        <v>1118</v>
      </c>
      <c r="D16" s="93">
        <f>+D14+D15</f>
        <v>1114</v>
      </c>
      <c r="E16" s="93">
        <f>+E14+E15</f>
        <v>195359</v>
      </c>
      <c r="F16" s="93"/>
      <c r="G16" s="125">
        <f>+G14+G15</f>
        <v>-18</v>
      </c>
      <c r="H16" s="93">
        <f>+H14+H15</f>
        <v>-18</v>
      </c>
      <c r="I16" s="316">
        <f>+I14+I15</f>
        <v>-2495</v>
      </c>
      <c r="J16" s="93"/>
      <c r="K16" s="125">
        <v>0</v>
      </c>
      <c r="L16" s="93">
        <v>0</v>
      </c>
      <c r="M16" s="316">
        <f>+M14+M15</f>
        <v>9625</v>
      </c>
      <c r="N16" s="93"/>
      <c r="O16" s="125">
        <f>+O14+O15</f>
        <v>0</v>
      </c>
      <c r="P16" s="93">
        <f>+P14+P15</f>
        <v>0</v>
      </c>
      <c r="Q16" s="316">
        <f>+Q14+Q15</f>
        <v>14975</v>
      </c>
      <c r="R16" s="93"/>
      <c r="S16" s="125">
        <f>+S14+S15</f>
        <v>0</v>
      </c>
      <c r="T16" s="93">
        <f>+T14+T15</f>
        <v>0</v>
      </c>
      <c r="U16" s="316">
        <f>+U14+U15</f>
        <v>388</v>
      </c>
      <c r="V16" s="93"/>
      <c r="W16" s="469">
        <f>+C16+G16+K16+O16+S16</f>
        <v>1100</v>
      </c>
      <c r="X16" s="470">
        <f>+D16+H16+L16+P16+T16</f>
        <v>1096</v>
      </c>
      <c r="Y16" s="614">
        <f>+Y14+Y15</f>
        <v>217852</v>
      </c>
    </row>
    <row r="17" spans="1:25" ht="15.75">
      <c r="A17" s="120"/>
      <c r="B17" s="1"/>
      <c r="C17" s="96"/>
      <c r="D17" s="1"/>
      <c r="E17" s="1"/>
      <c r="F17" s="1"/>
      <c r="G17" s="96"/>
      <c r="H17" s="1"/>
      <c r="I17" s="1"/>
      <c r="J17" s="2"/>
      <c r="K17" s="96"/>
      <c r="L17" s="1"/>
      <c r="M17" s="1"/>
      <c r="N17" s="1"/>
      <c r="O17" s="96"/>
      <c r="P17" s="1"/>
      <c r="Q17" s="1"/>
      <c r="R17" s="1"/>
      <c r="S17" s="96"/>
      <c r="T17" s="1"/>
      <c r="U17" s="1"/>
      <c r="V17" s="1"/>
      <c r="W17" s="96"/>
      <c r="X17" s="1"/>
      <c r="Y17" s="106"/>
    </row>
    <row r="18" spans="1:39" ht="15.75">
      <c r="A18" s="121" t="s">
        <v>47</v>
      </c>
      <c r="B18" s="317"/>
      <c r="C18" s="121"/>
      <c r="D18" s="41">
        <v>41</v>
      </c>
      <c r="E18" s="41"/>
      <c r="F18" s="41"/>
      <c r="G18" s="121"/>
      <c r="H18" s="41">
        <v>0</v>
      </c>
      <c r="I18" s="41"/>
      <c r="J18" s="41"/>
      <c r="K18" s="121"/>
      <c r="L18" s="41">
        <v>0</v>
      </c>
      <c r="M18" s="41"/>
      <c r="N18" s="41"/>
      <c r="O18" s="121"/>
      <c r="P18" s="41">
        <v>0</v>
      </c>
      <c r="Q18" s="41"/>
      <c r="R18" s="41"/>
      <c r="S18" s="121"/>
      <c r="T18" s="41">
        <v>0</v>
      </c>
      <c r="U18" s="41"/>
      <c r="V18" s="41"/>
      <c r="W18" s="121"/>
      <c r="X18" s="41">
        <v>41</v>
      </c>
      <c r="Y18" s="90"/>
      <c r="Z18" s="181"/>
      <c r="AA18" s="181"/>
      <c r="AB18" s="181"/>
      <c r="AC18" s="181"/>
      <c r="AD18" s="181"/>
      <c r="AE18" s="181"/>
      <c r="AF18" s="181"/>
      <c r="AG18" s="181"/>
      <c r="AH18" s="181"/>
      <c r="AI18" s="181"/>
      <c r="AJ18" s="181"/>
      <c r="AK18" s="181"/>
      <c r="AL18" s="181"/>
      <c r="AM18" s="181"/>
    </row>
    <row r="19" spans="1:25" ht="15.75">
      <c r="A19" s="318"/>
      <c r="B19" s="110" t="s">
        <v>46</v>
      </c>
      <c r="C19" s="109"/>
      <c r="D19" s="110">
        <f>+D16+D18</f>
        <v>1155</v>
      </c>
      <c r="E19" s="110"/>
      <c r="F19" s="110"/>
      <c r="G19" s="109"/>
      <c r="H19" s="110">
        <f>+H16+H18</f>
        <v>-18</v>
      </c>
      <c r="I19" s="110"/>
      <c r="J19" s="110"/>
      <c r="K19" s="109"/>
      <c r="L19" s="110">
        <f>+L16+L18</f>
        <v>0</v>
      </c>
      <c r="M19" s="110"/>
      <c r="N19" s="110"/>
      <c r="O19" s="109"/>
      <c r="P19" s="110">
        <f>+P16+P18</f>
        <v>0</v>
      </c>
      <c r="Q19" s="110"/>
      <c r="R19" s="110"/>
      <c r="S19" s="109"/>
      <c r="T19" s="110">
        <f>+T16+T18</f>
        <v>0</v>
      </c>
      <c r="U19" s="110"/>
      <c r="V19" s="110"/>
      <c r="W19" s="109"/>
      <c r="X19" s="110">
        <f>+X16+X18</f>
        <v>1137</v>
      </c>
      <c r="Y19" s="111"/>
    </row>
    <row r="20" spans="1:25" ht="15.75">
      <c r="A20" s="319" t="s">
        <v>48</v>
      </c>
      <c r="B20" s="117"/>
      <c r="C20" s="116"/>
      <c r="D20" s="117"/>
      <c r="E20" s="117"/>
      <c r="F20" s="117"/>
      <c r="G20" s="116"/>
      <c r="H20" s="117"/>
      <c r="I20" s="117"/>
      <c r="J20" s="117"/>
      <c r="K20" s="116"/>
      <c r="L20" s="117"/>
      <c r="M20" s="117"/>
      <c r="N20" s="117"/>
      <c r="O20" s="116"/>
      <c r="P20" s="117"/>
      <c r="Q20" s="117"/>
      <c r="R20" s="117"/>
      <c r="S20" s="116"/>
      <c r="T20" s="117"/>
      <c r="U20" s="117"/>
      <c r="V20" s="117"/>
      <c r="W20" s="116"/>
      <c r="X20" s="117"/>
      <c r="Y20" s="118"/>
    </row>
    <row r="21" spans="1:25" ht="15.75">
      <c r="A21" s="319"/>
      <c r="B21" s="117" t="s">
        <v>164</v>
      </c>
      <c r="C21" s="116"/>
      <c r="D21" s="117">
        <v>0</v>
      </c>
      <c r="E21" s="117"/>
      <c r="F21" s="117"/>
      <c r="G21" s="116"/>
      <c r="H21" s="117"/>
      <c r="I21" s="117"/>
      <c r="J21" s="117"/>
      <c r="K21" s="116"/>
      <c r="L21" s="117"/>
      <c r="M21" s="117"/>
      <c r="N21" s="117"/>
      <c r="O21" s="116"/>
      <c r="P21" s="117"/>
      <c r="Q21" s="117"/>
      <c r="R21" s="117"/>
      <c r="S21" s="116"/>
      <c r="T21" s="117"/>
      <c r="U21" s="117"/>
      <c r="V21" s="117"/>
      <c r="W21" s="116"/>
      <c r="X21" s="117">
        <v>0</v>
      </c>
      <c r="Y21" s="118"/>
    </row>
    <row r="22" spans="1:25" ht="15.75">
      <c r="A22" s="98"/>
      <c r="B22" s="41" t="s">
        <v>209</v>
      </c>
      <c r="C22" s="121"/>
      <c r="D22" s="41">
        <v>8</v>
      </c>
      <c r="E22" s="41"/>
      <c r="F22" s="41"/>
      <c r="G22" s="121"/>
      <c r="H22" s="41">
        <v>0</v>
      </c>
      <c r="I22" s="41"/>
      <c r="J22" s="41"/>
      <c r="K22" s="121"/>
      <c r="L22" s="41">
        <v>0</v>
      </c>
      <c r="M22" s="41"/>
      <c r="N22" s="41"/>
      <c r="O22" s="121"/>
      <c r="P22" s="41">
        <v>0</v>
      </c>
      <c r="Q22" s="41"/>
      <c r="R22" s="41"/>
      <c r="S22" s="121"/>
      <c r="T22" s="41">
        <v>0</v>
      </c>
      <c r="U22" s="41"/>
      <c r="V22" s="41"/>
      <c r="W22" s="121"/>
      <c r="X22" s="41">
        <v>8</v>
      </c>
      <c r="Y22" s="90"/>
    </row>
    <row r="23" spans="1:25" ht="15.75">
      <c r="A23" s="98" t="s">
        <v>49</v>
      </c>
      <c r="B23" s="41"/>
      <c r="C23" s="121"/>
      <c r="D23" s="41">
        <f>+D19+D22</f>
        <v>1163</v>
      </c>
      <c r="E23" s="41"/>
      <c r="F23" s="41"/>
      <c r="G23" s="121"/>
      <c r="H23" s="41">
        <f>+H19+H22</f>
        <v>-18</v>
      </c>
      <c r="I23" s="41"/>
      <c r="J23" s="41"/>
      <c r="K23" s="121"/>
      <c r="L23" s="41">
        <f>+L19+L22</f>
        <v>0</v>
      </c>
      <c r="M23" s="41"/>
      <c r="N23" s="41"/>
      <c r="O23" s="121"/>
      <c r="P23" s="41">
        <f>+P19+P22</f>
        <v>0</v>
      </c>
      <c r="Q23" s="41"/>
      <c r="R23" s="41"/>
      <c r="S23" s="121"/>
      <c r="T23" s="41">
        <f>+T19+T22</f>
        <v>0</v>
      </c>
      <c r="U23" s="41"/>
      <c r="V23" s="41"/>
      <c r="W23" s="121"/>
      <c r="X23" s="41">
        <f>+X19+X22</f>
        <v>1145</v>
      </c>
      <c r="Y23" s="90"/>
    </row>
    <row r="24" spans="2:25" ht="15.75">
      <c r="B24" s="1"/>
      <c r="C24" s="1"/>
      <c r="D24" s="1"/>
      <c r="E24" s="1"/>
      <c r="F24" s="1"/>
      <c r="G24" s="1"/>
      <c r="H24" s="1"/>
      <c r="I24" s="1"/>
      <c r="J24" s="2"/>
      <c r="K24" s="1"/>
      <c r="L24" s="1"/>
      <c r="M24" s="1"/>
      <c r="N24" s="1"/>
      <c r="O24" s="1"/>
      <c r="P24" s="1"/>
      <c r="Q24" s="1"/>
      <c r="R24" s="1"/>
      <c r="S24" s="1"/>
      <c r="T24" s="1"/>
      <c r="U24" s="1"/>
      <c r="V24" s="1"/>
      <c r="W24" s="1"/>
      <c r="X24" s="1"/>
      <c r="Y24" s="1"/>
    </row>
    <row r="25" spans="1:25" ht="15.75">
      <c r="A25" s="1"/>
      <c r="B25" s="1"/>
      <c r="C25" s="1"/>
      <c r="D25" s="1"/>
      <c r="E25" s="1"/>
      <c r="F25" s="1"/>
      <c r="G25" s="1"/>
      <c r="H25" s="1"/>
      <c r="I25" s="1"/>
      <c r="J25" s="2"/>
      <c r="K25" s="1"/>
      <c r="L25" s="1"/>
      <c r="M25" s="1"/>
      <c r="N25" s="1"/>
      <c r="O25" s="1"/>
      <c r="P25" s="1"/>
      <c r="Q25" s="1"/>
      <c r="R25" s="1"/>
      <c r="S25" s="1"/>
      <c r="T25" s="1"/>
      <c r="U25" s="1"/>
      <c r="V25" s="1"/>
      <c r="W25" s="1"/>
      <c r="X25" s="1"/>
      <c r="Y25" s="1"/>
    </row>
    <row r="26" spans="1:25" ht="15.75">
      <c r="A26" s="1" t="s">
        <v>11</v>
      </c>
      <c r="C26" s="1"/>
      <c r="D26" s="1"/>
      <c r="E26" s="1"/>
      <c r="F26" s="1"/>
      <c r="G26" s="1"/>
      <c r="H26" s="1"/>
      <c r="I26" s="1"/>
      <c r="J26" s="2"/>
      <c r="K26" s="1"/>
      <c r="L26" s="1"/>
      <c r="M26" s="1"/>
      <c r="N26" s="1"/>
      <c r="O26" s="1"/>
      <c r="P26" s="1"/>
      <c r="Q26" s="1"/>
      <c r="R26" s="1"/>
      <c r="S26" s="1"/>
      <c r="T26" s="1"/>
      <c r="U26" s="1"/>
      <c r="V26" s="1"/>
      <c r="W26" s="1"/>
      <c r="X26" s="1"/>
      <c r="Y26" s="1"/>
    </row>
    <row r="27" spans="1:25" ht="15.75">
      <c r="A27" s="1"/>
      <c r="C27" s="1"/>
      <c r="D27" s="1"/>
      <c r="E27" s="1"/>
      <c r="F27" s="1"/>
      <c r="G27" s="1"/>
      <c r="H27" s="1"/>
      <c r="I27" s="1"/>
      <c r="J27" s="2"/>
      <c r="K27" s="1"/>
      <c r="L27" s="1"/>
      <c r="M27" s="1"/>
      <c r="N27" s="1"/>
      <c r="O27" s="1"/>
      <c r="P27" s="1"/>
      <c r="Q27" s="1"/>
      <c r="R27" s="1"/>
      <c r="S27" s="1"/>
      <c r="T27" s="1"/>
      <c r="U27" s="1"/>
      <c r="V27" s="1"/>
      <c r="W27" s="1"/>
      <c r="X27" s="1"/>
      <c r="Y27" s="1"/>
    </row>
    <row r="28" spans="1:25" ht="15.75">
      <c r="A28" s="1" t="s">
        <v>280</v>
      </c>
      <c r="C28" s="1"/>
      <c r="D28" s="1"/>
      <c r="E28" s="1"/>
      <c r="F28" s="1"/>
      <c r="G28" s="1"/>
      <c r="H28" s="1"/>
      <c r="I28" s="1"/>
      <c r="J28" s="2"/>
      <c r="K28" s="1"/>
      <c r="L28" s="1"/>
      <c r="M28" s="1"/>
      <c r="N28" s="1"/>
      <c r="O28" s="1"/>
      <c r="P28" s="1"/>
      <c r="Q28" s="1"/>
      <c r="R28" s="1"/>
      <c r="S28" s="1"/>
      <c r="T28" s="1"/>
      <c r="U28" s="1"/>
      <c r="V28" s="1"/>
      <c r="W28" s="1"/>
      <c r="X28" s="1"/>
      <c r="Y28" s="1"/>
    </row>
    <row r="29" spans="1:25" ht="15.75">
      <c r="A29" s="1"/>
      <c r="C29" s="1"/>
      <c r="D29" s="1"/>
      <c r="E29" s="1"/>
      <c r="F29" s="1"/>
      <c r="G29" s="1"/>
      <c r="H29" s="1"/>
      <c r="I29" s="1"/>
      <c r="J29" s="2"/>
      <c r="K29" s="1"/>
      <c r="L29" s="1"/>
      <c r="M29" s="1"/>
      <c r="N29" s="1"/>
      <c r="O29" s="1"/>
      <c r="P29" s="1"/>
      <c r="Q29" s="1"/>
      <c r="R29" s="1"/>
      <c r="S29" s="1"/>
      <c r="T29" s="1"/>
      <c r="U29" s="1"/>
      <c r="V29" s="1"/>
      <c r="W29" s="1"/>
      <c r="X29" s="1"/>
      <c r="Y29" s="1"/>
    </row>
    <row r="30" spans="1:25" ht="15.75">
      <c r="A30" s="695" t="s">
        <v>9</v>
      </c>
      <c r="B30" s="696"/>
      <c r="C30" s="696"/>
      <c r="D30" s="696"/>
      <c r="E30" s="696"/>
      <c r="F30" s="696"/>
      <c r="G30" s="696"/>
      <c r="H30" s="696"/>
      <c r="I30" s="696"/>
      <c r="J30" s="696"/>
      <c r="K30" s="696"/>
      <c r="L30" s="696"/>
      <c r="M30" s="696"/>
      <c r="N30" s="696"/>
      <c r="O30" s="696"/>
      <c r="P30" s="696"/>
      <c r="Q30" s="696"/>
      <c r="R30" s="696"/>
      <c r="S30" s="696"/>
      <c r="T30" s="696"/>
      <c r="U30" s="696"/>
      <c r="V30" s="696"/>
      <c r="W30" s="696"/>
      <c r="X30" s="696"/>
      <c r="Y30" s="696"/>
    </row>
    <row r="31" spans="1:39" s="696" customFormat="1" ht="15.75">
      <c r="A31" s="695" t="s">
        <v>283</v>
      </c>
      <c r="B31" s="697"/>
      <c r="C31" s="697"/>
      <c r="D31" s="697"/>
      <c r="E31" s="697"/>
      <c r="F31" s="697"/>
      <c r="G31" s="697"/>
      <c r="H31" s="697"/>
      <c r="I31" s="697"/>
      <c r="J31" s="697"/>
      <c r="K31" s="697"/>
      <c r="L31" s="697"/>
      <c r="M31" s="697"/>
      <c r="N31" s="697"/>
      <c r="O31" s="697"/>
      <c r="P31" s="697"/>
      <c r="Q31" s="697"/>
      <c r="R31" s="697"/>
      <c r="S31" s="697"/>
      <c r="T31" s="697"/>
      <c r="U31" s="697"/>
      <c r="V31" s="697"/>
      <c r="W31" s="697"/>
      <c r="X31" s="697"/>
      <c r="Y31" s="697"/>
      <c r="Z31" s="697"/>
      <c r="AA31" s="697"/>
      <c r="AB31" s="697"/>
      <c r="AC31" s="697"/>
      <c r="AD31" s="697"/>
      <c r="AE31" s="697"/>
      <c r="AF31" s="697"/>
      <c r="AG31" s="697"/>
      <c r="AH31" s="697"/>
      <c r="AI31" s="697"/>
      <c r="AJ31" s="697"/>
      <c r="AK31" s="697"/>
      <c r="AL31" s="697"/>
      <c r="AM31" s="697"/>
    </row>
    <row r="32" spans="1:39" ht="15.75">
      <c r="A32" s="313"/>
      <c r="B32" s="320"/>
      <c r="C32" s="320"/>
      <c r="D32" s="320"/>
      <c r="E32" s="320"/>
      <c r="F32" s="320"/>
      <c r="G32" s="320"/>
      <c r="H32" s="320"/>
      <c r="I32" s="320"/>
      <c r="J32" s="320"/>
      <c r="K32" s="320"/>
      <c r="L32" s="320"/>
      <c r="M32" s="320"/>
      <c r="N32" s="320"/>
      <c r="O32" s="320"/>
      <c r="P32" s="320"/>
      <c r="Q32" s="320"/>
      <c r="R32" s="320"/>
      <c r="S32" s="320"/>
      <c r="T32" s="320"/>
      <c r="U32" s="320"/>
      <c r="V32" s="1"/>
      <c r="W32" s="1"/>
      <c r="X32" s="1"/>
      <c r="Y32" s="1"/>
      <c r="Z32" s="314"/>
      <c r="AA32" s="314"/>
      <c r="AB32" s="314"/>
      <c r="AC32" s="314"/>
      <c r="AD32" s="314"/>
      <c r="AE32" s="314"/>
      <c r="AF32" s="314"/>
      <c r="AG32" s="314"/>
      <c r="AH32" s="314"/>
      <c r="AI32" s="314"/>
      <c r="AJ32" s="314"/>
      <c r="AK32" s="314"/>
      <c r="AL32" s="314"/>
      <c r="AM32" s="314"/>
    </row>
    <row r="33" spans="1:39" ht="15.75">
      <c r="A33" s="1"/>
      <c r="B33" s="1"/>
      <c r="C33" s="1"/>
      <c r="D33" s="1"/>
      <c r="E33" s="1"/>
      <c r="F33" s="1"/>
      <c r="G33" s="1"/>
      <c r="H33" s="1"/>
      <c r="I33" s="1"/>
      <c r="J33" s="2"/>
      <c r="K33" s="1"/>
      <c r="L33" s="1"/>
      <c r="M33" s="1"/>
      <c r="N33" s="1"/>
      <c r="O33" s="1"/>
      <c r="P33" s="1"/>
      <c r="Q33" s="1"/>
      <c r="R33" s="1"/>
      <c r="S33" s="1"/>
      <c r="T33" s="1"/>
      <c r="U33" s="1"/>
      <c r="V33" s="1"/>
      <c r="W33" s="1"/>
      <c r="X33" s="1"/>
      <c r="Y33" s="1"/>
      <c r="Z33" s="314"/>
      <c r="AA33" s="314"/>
      <c r="AB33" s="314"/>
      <c r="AC33" s="314"/>
      <c r="AD33" s="314"/>
      <c r="AE33" s="314"/>
      <c r="AF33" s="314"/>
      <c r="AG33" s="314"/>
      <c r="AH33" s="314"/>
      <c r="AI33" s="314"/>
      <c r="AJ33" s="314"/>
      <c r="AK33" s="314"/>
      <c r="AL33" s="314"/>
      <c r="AM33" s="314"/>
    </row>
  </sheetData>
  <mergeCells count="2">
    <mergeCell ref="A30:Y30"/>
    <mergeCell ref="A31:IV31"/>
  </mergeCells>
  <printOptions/>
  <pageMargins left="0.75" right="0.75" top="1" bottom="1" header="0.5" footer="0.5"/>
  <pageSetup horizontalDpi="600" verticalDpi="600" orientation="landscape" scale="64" r:id="rId1"/>
  <headerFooter alignWithMargins="0">
    <oddFooter>&amp;C&amp;"Times New Roman,Regular"&amp;14Exhibit F - Crosswalk of 2006 Availability&amp;"Arial,Regular"&amp;12
</oddFooter>
  </headerFooter>
</worksheet>
</file>

<file path=xl/worksheets/sheet7.xml><?xml version="1.0" encoding="utf-8"?>
<worksheet xmlns="http://schemas.openxmlformats.org/spreadsheetml/2006/main" xmlns:r="http://schemas.openxmlformats.org/officeDocument/2006/relationships">
  <dimension ref="A1:AJ29"/>
  <sheetViews>
    <sheetView workbookViewId="0" topLeftCell="A8">
      <selection activeCell="A28" sqref="A28"/>
    </sheetView>
  </sheetViews>
  <sheetFormatPr defaultColWidth="8.88671875" defaultRowHeight="15"/>
  <cols>
    <col min="1" max="1" width="3.77734375" style="45" customWidth="1"/>
    <col min="2" max="2" width="21.10546875" style="45" customWidth="1"/>
    <col min="3" max="3" width="6.10546875" style="45" customWidth="1"/>
    <col min="4" max="4" width="6.77734375" style="45" customWidth="1"/>
    <col min="5" max="5" width="8.21484375" style="45" customWidth="1"/>
    <col min="6" max="6" width="1.1171875" style="45" customWidth="1"/>
    <col min="7" max="7" width="5.77734375" style="45" customWidth="1"/>
    <col min="8" max="8" width="5.6640625" style="45" customWidth="1"/>
    <col min="9" max="9" width="7.77734375" style="45" customWidth="1"/>
    <col min="10" max="10" width="0.78125" style="181" customWidth="1"/>
    <col min="11" max="11" width="0.78125" style="45" customWidth="1"/>
    <col min="12" max="12" width="5.5546875" style="45" customWidth="1"/>
    <col min="13" max="13" width="5.6640625" style="45" customWidth="1"/>
    <col min="14" max="14" width="7.77734375" style="45" customWidth="1"/>
    <col min="15" max="15" width="0.78125" style="45" customWidth="1"/>
    <col min="16" max="17" width="5.6640625" style="45" customWidth="1"/>
    <col min="18" max="18" width="8.77734375" style="45" customWidth="1"/>
    <col min="19" max="19" width="0.88671875" style="45" customWidth="1"/>
    <col min="20" max="20" width="6.5546875" style="45" customWidth="1"/>
    <col min="21" max="21" width="7.6640625" style="45" customWidth="1"/>
    <col min="22" max="22" width="10.6640625" style="45" customWidth="1"/>
    <col min="23" max="16384" width="9.6640625" style="45" customWidth="1"/>
  </cols>
  <sheetData>
    <row r="1" spans="1:36" ht="20.25">
      <c r="A1" s="44" t="s">
        <v>303</v>
      </c>
      <c r="B1" s="1"/>
      <c r="C1" s="1"/>
      <c r="D1" s="1"/>
      <c r="E1" s="1"/>
      <c r="F1" s="1"/>
      <c r="G1" s="1"/>
      <c r="H1" s="1"/>
      <c r="I1" s="1"/>
      <c r="J1" s="2"/>
      <c r="K1" s="1"/>
      <c r="L1" s="1"/>
      <c r="M1" s="1"/>
      <c r="N1" s="1"/>
      <c r="O1" s="1"/>
      <c r="P1" s="1"/>
      <c r="Q1" s="1"/>
      <c r="R1" s="1"/>
      <c r="S1" s="1"/>
      <c r="T1" s="1"/>
      <c r="U1" s="1"/>
      <c r="V1" s="1"/>
      <c r="W1" s="314"/>
      <c r="X1" s="314"/>
      <c r="Y1" s="314"/>
      <c r="Z1" s="314"/>
      <c r="AA1" s="314"/>
      <c r="AB1" s="314"/>
      <c r="AC1" s="314"/>
      <c r="AD1" s="314"/>
      <c r="AE1" s="314"/>
      <c r="AF1" s="314"/>
      <c r="AG1" s="314"/>
      <c r="AH1" s="314"/>
      <c r="AI1" s="314"/>
      <c r="AJ1" s="314"/>
    </row>
    <row r="2" spans="1:36" ht="15.75">
      <c r="A2" s="1"/>
      <c r="B2" s="1"/>
      <c r="C2" s="1"/>
      <c r="D2" s="1"/>
      <c r="E2" s="1"/>
      <c r="F2" s="1"/>
      <c r="G2" s="1"/>
      <c r="H2" s="1"/>
      <c r="I2" s="1"/>
      <c r="J2" s="2"/>
      <c r="K2" s="1"/>
      <c r="L2" s="1"/>
      <c r="M2" s="1"/>
      <c r="N2" s="1"/>
      <c r="O2" s="1"/>
      <c r="P2" s="1"/>
      <c r="Q2" s="1"/>
      <c r="R2" s="1"/>
      <c r="S2" s="1"/>
      <c r="T2" s="1"/>
      <c r="U2" s="1"/>
      <c r="V2" s="1"/>
      <c r="W2" s="314"/>
      <c r="X2" s="314"/>
      <c r="Y2" s="314"/>
      <c r="Z2" s="314"/>
      <c r="AA2" s="314"/>
      <c r="AB2" s="314"/>
      <c r="AC2" s="314"/>
      <c r="AD2" s="314"/>
      <c r="AE2" s="314"/>
      <c r="AF2" s="314"/>
      <c r="AG2" s="314"/>
      <c r="AH2" s="314"/>
      <c r="AI2" s="314"/>
      <c r="AJ2" s="314"/>
    </row>
    <row r="3" spans="1:36" ht="18.75">
      <c r="A3" s="15" t="s">
        <v>297</v>
      </c>
      <c r="B3" s="16"/>
      <c r="C3" s="16"/>
      <c r="D3" s="16"/>
      <c r="E3" s="16"/>
      <c r="F3" s="16"/>
      <c r="G3" s="16"/>
      <c r="H3" s="16"/>
      <c r="I3" s="16"/>
      <c r="J3" s="17"/>
      <c r="K3" s="16"/>
      <c r="L3" s="16"/>
      <c r="M3" s="16"/>
      <c r="N3" s="16"/>
      <c r="O3" s="16"/>
      <c r="P3" s="16"/>
      <c r="Q3" s="16"/>
      <c r="R3" s="16"/>
      <c r="S3" s="16"/>
      <c r="T3" s="16"/>
      <c r="U3" s="16"/>
      <c r="V3" s="16"/>
      <c r="W3" s="314"/>
      <c r="X3" s="314"/>
      <c r="Y3" s="314"/>
      <c r="Z3" s="314"/>
      <c r="AA3" s="314"/>
      <c r="AB3" s="314"/>
      <c r="AC3" s="314"/>
      <c r="AD3" s="314"/>
      <c r="AE3" s="314"/>
      <c r="AF3" s="314"/>
      <c r="AG3" s="314"/>
      <c r="AH3" s="314"/>
      <c r="AI3" s="314"/>
      <c r="AJ3" s="314"/>
    </row>
    <row r="4" spans="1:36" ht="16.5">
      <c r="A4" s="18" t="s">
        <v>224</v>
      </c>
      <c r="B4" s="16"/>
      <c r="C4" s="16"/>
      <c r="D4" s="16"/>
      <c r="E4" s="16"/>
      <c r="F4" s="16"/>
      <c r="G4" s="16"/>
      <c r="H4" s="16"/>
      <c r="I4" s="16"/>
      <c r="J4" s="17"/>
      <c r="K4" s="16"/>
      <c r="L4" s="16"/>
      <c r="M4" s="16"/>
      <c r="N4" s="16"/>
      <c r="O4" s="16"/>
      <c r="P4" s="16"/>
      <c r="Q4" s="16"/>
      <c r="R4" s="16"/>
      <c r="S4" s="16"/>
      <c r="T4" s="16"/>
      <c r="U4" s="16"/>
      <c r="V4" s="16"/>
      <c r="W4" s="314"/>
      <c r="X4" s="314"/>
      <c r="Y4" s="314"/>
      <c r="Z4" s="314"/>
      <c r="AA4" s="314"/>
      <c r="AB4" s="314"/>
      <c r="AC4" s="314"/>
      <c r="AD4" s="314"/>
      <c r="AE4" s="314"/>
      <c r="AF4" s="314"/>
      <c r="AG4" s="314"/>
      <c r="AH4" s="314"/>
      <c r="AI4" s="314"/>
      <c r="AJ4" s="314"/>
    </row>
    <row r="5" spans="1:36" ht="16.5">
      <c r="A5" s="18" t="s">
        <v>31</v>
      </c>
      <c r="B5" s="16"/>
      <c r="C5" s="16"/>
      <c r="D5" s="16"/>
      <c r="E5" s="16"/>
      <c r="F5" s="16"/>
      <c r="G5" s="16"/>
      <c r="H5" s="16"/>
      <c r="I5" s="16"/>
      <c r="J5" s="17"/>
      <c r="K5" s="16"/>
      <c r="L5" s="16"/>
      <c r="M5" s="16"/>
      <c r="N5" s="16"/>
      <c r="O5" s="16"/>
      <c r="P5" s="16"/>
      <c r="Q5" s="16"/>
      <c r="R5" s="16"/>
      <c r="S5" s="16"/>
      <c r="T5" s="16"/>
      <c r="U5" s="16"/>
      <c r="V5" s="16"/>
      <c r="W5" s="314"/>
      <c r="X5" s="314"/>
      <c r="Y5" s="314"/>
      <c r="Z5" s="314"/>
      <c r="AA5" s="314"/>
      <c r="AB5" s="314"/>
      <c r="AC5" s="314"/>
      <c r="AD5" s="314"/>
      <c r="AE5" s="314"/>
      <c r="AF5" s="314"/>
      <c r="AG5" s="314"/>
      <c r="AH5" s="314"/>
      <c r="AI5" s="314"/>
      <c r="AJ5" s="314"/>
    </row>
    <row r="6" spans="1:36" ht="15.75">
      <c r="A6" s="56" t="s">
        <v>30</v>
      </c>
      <c r="B6" s="16"/>
      <c r="C6" s="16"/>
      <c r="D6" s="16"/>
      <c r="E6" s="16"/>
      <c r="F6" s="16"/>
      <c r="G6" s="16"/>
      <c r="H6" s="16"/>
      <c r="I6" s="16"/>
      <c r="J6" s="17"/>
      <c r="K6" s="16"/>
      <c r="L6" s="16"/>
      <c r="M6" s="16"/>
      <c r="N6" s="16"/>
      <c r="O6" s="16"/>
      <c r="P6" s="16"/>
      <c r="Q6" s="16"/>
      <c r="R6" s="16"/>
      <c r="S6" s="16"/>
      <c r="T6" s="16"/>
      <c r="U6" s="16"/>
      <c r="V6" s="16"/>
      <c r="W6" s="314"/>
      <c r="X6" s="314"/>
      <c r="Y6" s="314"/>
      <c r="Z6" s="314"/>
      <c r="AA6" s="314"/>
      <c r="AB6" s="314"/>
      <c r="AC6" s="314"/>
      <c r="AD6" s="314"/>
      <c r="AE6" s="314"/>
      <c r="AF6" s="314"/>
      <c r="AG6" s="314"/>
      <c r="AH6" s="314"/>
      <c r="AI6" s="314"/>
      <c r="AJ6" s="314"/>
    </row>
    <row r="7" spans="1:36" ht="15.75">
      <c r="A7" s="1"/>
      <c r="B7" s="1"/>
      <c r="C7" s="1"/>
      <c r="D7" s="1"/>
      <c r="E7" s="1"/>
      <c r="F7" s="1"/>
      <c r="G7" s="16"/>
      <c r="H7" s="16"/>
      <c r="I7" s="16"/>
      <c r="J7" s="17"/>
      <c r="K7" s="16"/>
      <c r="L7" s="16"/>
      <c r="M7" s="16"/>
      <c r="N7" s="16"/>
      <c r="O7" s="1"/>
      <c r="P7" s="1"/>
      <c r="Q7" s="1"/>
      <c r="R7" s="1"/>
      <c r="S7" s="1"/>
      <c r="T7" s="1"/>
      <c r="U7" s="1"/>
      <c r="V7" s="1"/>
      <c r="W7" s="314"/>
      <c r="X7" s="314"/>
      <c r="Y7" s="314"/>
      <c r="Z7" s="314"/>
      <c r="AA7" s="314"/>
      <c r="AB7" s="314"/>
      <c r="AC7" s="314"/>
      <c r="AD7" s="314"/>
      <c r="AE7" s="314"/>
      <c r="AF7" s="314"/>
      <c r="AG7" s="314"/>
      <c r="AH7" s="314"/>
      <c r="AI7" s="314"/>
      <c r="AJ7" s="314"/>
    </row>
    <row r="8" spans="1:36" ht="15.75">
      <c r="A8" s="1"/>
      <c r="B8" s="1"/>
      <c r="C8" s="16"/>
      <c r="D8" s="16"/>
      <c r="E8" s="16"/>
      <c r="F8" s="16"/>
      <c r="G8" s="16"/>
      <c r="H8" s="16"/>
      <c r="I8" s="16"/>
      <c r="J8" s="17"/>
      <c r="K8" s="16"/>
      <c r="L8" s="16"/>
      <c r="M8" s="16"/>
      <c r="N8" s="16"/>
      <c r="O8" s="16" t="s">
        <v>72</v>
      </c>
      <c r="P8" s="1"/>
      <c r="Q8" s="1"/>
      <c r="R8" s="1"/>
      <c r="S8" s="1"/>
      <c r="T8" s="19"/>
      <c r="U8" s="16"/>
      <c r="V8" s="16"/>
      <c r="W8" s="314"/>
      <c r="X8" s="314"/>
      <c r="Y8" s="314"/>
      <c r="Z8" s="314"/>
      <c r="AA8" s="314"/>
      <c r="AB8" s="314"/>
      <c r="AC8" s="314"/>
      <c r="AD8" s="314"/>
      <c r="AE8" s="314"/>
      <c r="AF8" s="314"/>
      <c r="AG8" s="314"/>
      <c r="AH8" s="314"/>
      <c r="AI8" s="314"/>
      <c r="AJ8" s="314"/>
    </row>
    <row r="9" spans="1:36" ht="31.5">
      <c r="A9" s="99"/>
      <c r="B9" s="100"/>
      <c r="C9" s="626"/>
      <c r="D9" s="628">
        <v>2007</v>
      </c>
      <c r="E9" s="627"/>
      <c r="F9" s="101" t="s">
        <v>72</v>
      </c>
      <c r="G9" s="122" t="s">
        <v>72</v>
      </c>
      <c r="H9" s="101"/>
      <c r="I9" s="101"/>
      <c r="J9" s="123"/>
      <c r="K9" s="101" t="s">
        <v>72</v>
      </c>
      <c r="L9" s="122" t="s">
        <v>76</v>
      </c>
      <c r="M9" s="101"/>
      <c r="N9" s="101"/>
      <c r="O9" s="101" t="s">
        <v>72</v>
      </c>
      <c r="P9" s="315" t="s">
        <v>8</v>
      </c>
      <c r="Q9" s="101"/>
      <c r="R9" s="101"/>
      <c r="S9" s="168"/>
      <c r="T9" s="122"/>
      <c r="U9" s="101"/>
      <c r="V9" s="102"/>
      <c r="W9" s="314"/>
      <c r="X9" s="314"/>
      <c r="Y9" s="314"/>
      <c r="Z9" s="314"/>
      <c r="AA9" s="314"/>
      <c r="AB9" s="314"/>
      <c r="AC9" s="314"/>
      <c r="AD9" s="314"/>
      <c r="AE9" s="314"/>
      <c r="AF9" s="314"/>
      <c r="AG9" s="314"/>
      <c r="AH9" s="314"/>
      <c r="AI9" s="314"/>
      <c r="AJ9" s="314"/>
    </row>
    <row r="10" spans="1:36" ht="15.75">
      <c r="A10" s="96"/>
      <c r="B10" s="2"/>
      <c r="C10" s="164" t="s">
        <v>298</v>
      </c>
      <c r="D10" s="165"/>
      <c r="E10" s="165"/>
      <c r="F10" s="165" t="s">
        <v>72</v>
      </c>
      <c r="G10" s="164" t="s">
        <v>64</v>
      </c>
      <c r="H10" s="165"/>
      <c r="I10" s="165"/>
      <c r="J10" s="165" t="s">
        <v>72</v>
      </c>
      <c r="K10" s="165" t="s">
        <v>72</v>
      </c>
      <c r="L10" s="164" t="s">
        <v>159</v>
      </c>
      <c r="M10" s="165"/>
      <c r="N10" s="165"/>
      <c r="O10" s="165" t="s">
        <v>72</v>
      </c>
      <c r="P10" s="164" t="s">
        <v>75</v>
      </c>
      <c r="Q10" s="165"/>
      <c r="R10" s="165"/>
      <c r="S10" s="166" t="s">
        <v>72</v>
      </c>
      <c r="T10" s="164" t="s">
        <v>299</v>
      </c>
      <c r="U10" s="165"/>
      <c r="V10" s="167"/>
      <c r="W10" s="314"/>
      <c r="X10" s="314"/>
      <c r="Y10" s="314"/>
      <c r="Z10" s="314"/>
      <c r="AA10" s="314"/>
      <c r="AB10" s="314"/>
      <c r="AC10" s="314"/>
      <c r="AD10" s="314"/>
      <c r="AE10" s="314"/>
      <c r="AF10" s="314"/>
      <c r="AG10" s="314"/>
      <c r="AH10" s="314"/>
      <c r="AI10" s="314"/>
      <c r="AJ10" s="314"/>
    </row>
    <row r="11" spans="1:36" ht="15.75">
      <c r="A11" s="96"/>
      <c r="B11" s="1"/>
      <c r="C11" s="96"/>
      <c r="D11" s="1"/>
      <c r="E11" s="1"/>
      <c r="F11" s="1"/>
      <c r="G11" s="96"/>
      <c r="H11" s="1"/>
      <c r="I11" s="1"/>
      <c r="J11" s="2"/>
      <c r="K11" s="1"/>
      <c r="L11" s="96"/>
      <c r="M11" s="1"/>
      <c r="N11" s="1"/>
      <c r="O11" s="1"/>
      <c r="P11" s="96"/>
      <c r="Q11" s="1"/>
      <c r="R11" s="1"/>
      <c r="S11" s="1"/>
      <c r="T11" s="96"/>
      <c r="U11" s="1"/>
      <c r="V11" s="89"/>
      <c r="W11" s="314"/>
      <c r="X11" s="314"/>
      <c r="Y11" s="314"/>
      <c r="Z11" s="314"/>
      <c r="AA11" s="314"/>
      <c r="AB11" s="314"/>
      <c r="AC11" s="314"/>
      <c r="AD11" s="314"/>
      <c r="AE11" s="314"/>
      <c r="AF11" s="314"/>
      <c r="AG11" s="314"/>
      <c r="AH11" s="314"/>
      <c r="AI11" s="314"/>
      <c r="AJ11" s="314"/>
    </row>
    <row r="12" spans="1:36" ht="16.5" thickBot="1">
      <c r="A12" s="105" t="s">
        <v>148</v>
      </c>
      <c r="B12" s="162"/>
      <c r="C12" s="131" t="s">
        <v>71</v>
      </c>
      <c r="D12" s="104" t="s">
        <v>152</v>
      </c>
      <c r="E12" s="104" t="s">
        <v>73</v>
      </c>
      <c r="F12" s="163"/>
      <c r="G12" s="131" t="s">
        <v>71</v>
      </c>
      <c r="H12" s="104" t="s">
        <v>152</v>
      </c>
      <c r="I12" s="104" t="s">
        <v>73</v>
      </c>
      <c r="J12" s="104"/>
      <c r="K12" s="104"/>
      <c r="L12" s="131" t="s">
        <v>71</v>
      </c>
      <c r="M12" s="104" t="s">
        <v>152</v>
      </c>
      <c r="N12" s="104" t="s">
        <v>73</v>
      </c>
      <c r="O12" s="104"/>
      <c r="P12" s="131" t="s">
        <v>71</v>
      </c>
      <c r="Q12" s="104" t="s">
        <v>152</v>
      </c>
      <c r="R12" s="104" t="s">
        <v>73</v>
      </c>
      <c r="S12" s="104"/>
      <c r="T12" s="131" t="s">
        <v>71</v>
      </c>
      <c r="U12" s="104" t="s">
        <v>152</v>
      </c>
      <c r="V12" s="132" t="s">
        <v>73</v>
      </c>
      <c r="W12" s="314"/>
      <c r="X12" s="314"/>
      <c r="Y12" s="314"/>
      <c r="Z12" s="314"/>
      <c r="AA12" s="314"/>
      <c r="AB12" s="314"/>
      <c r="AC12" s="314"/>
      <c r="AD12" s="314"/>
      <c r="AE12" s="314"/>
      <c r="AF12" s="314"/>
      <c r="AG12" s="314"/>
      <c r="AH12" s="314"/>
      <c r="AI12" s="314"/>
      <c r="AJ12" s="314"/>
    </row>
    <row r="13" spans="1:36" ht="15.75">
      <c r="A13" s="96"/>
      <c r="B13" s="1"/>
      <c r="C13" s="96"/>
      <c r="D13" s="1"/>
      <c r="E13" s="1"/>
      <c r="F13" s="1"/>
      <c r="G13" s="96"/>
      <c r="H13" s="1"/>
      <c r="I13" s="1"/>
      <c r="J13" s="2"/>
      <c r="K13" s="1"/>
      <c r="L13" s="96"/>
      <c r="M13" s="1"/>
      <c r="N13" s="1"/>
      <c r="O13" s="1"/>
      <c r="P13" s="96"/>
      <c r="Q13" s="1"/>
      <c r="R13" s="1"/>
      <c r="S13" s="1"/>
      <c r="T13" s="96"/>
      <c r="U13" s="1"/>
      <c r="V13" s="89"/>
      <c r="W13" s="314"/>
      <c r="X13" s="314"/>
      <c r="Y13" s="314"/>
      <c r="Z13" s="314"/>
      <c r="AA13" s="314"/>
      <c r="AB13" s="314"/>
      <c r="AC13" s="314"/>
      <c r="AD13" s="314"/>
      <c r="AE13" s="314"/>
      <c r="AF13" s="314"/>
      <c r="AG13" s="314"/>
      <c r="AH13" s="314"/>
      <c r="AI13" s="314"/>
      <c r="AJ13" s="314"/>
    </row>
    <row r="14" spans="1:36" ht="15.75">
      <c r="A14" s="116" t="s">
        <v>97</v>
      </c>
      <c r="B14" s="117"/>
      <c r="C14" s="116">
        <v>1208</v>
      </c>
      <c r="D14" s="117">
        <v>1176</v>
      </c>
      <c r="E14" s="289">
        <v>204612</v>
      </c>
      <c r="F14" s="117"/>
      <c r="G14" s="116">
        <v>0</v>
      </c>
      <c r="H14" s="117">
        <v>0</v>
      </c>
      <c r="I14" s="117">
        <v>0</v>
      </c>
      <c r="J14" s="117"/>
      <c r="K14" s="117"/>
      <c r="L14" s="116">
        <v>0</v>
      </c>
      <c r="M14" s="117">
        <v>0</v>
      </c>
      <c r="N14" s="117">
        <v>0</v>
      </c>
      <c r="O14" s="117">
        <v>0</v>
      </c>
      <c r="P14" s="116">
        <v>0</v>
      </c>
      <c r="Q14" s="117">
        <v>0</v>
      </c>
      <c r="R14" s="289">
        <v>5703</v>
      </c>
      <c r="S14" s="117"/>
      <c r="T14" s="116">
        <f>+C14+G14+L14+P14</f>
        <v>1208</v>
      </c>
      <c r="U14" s="117">
        <f>+D14+H14++M14+Q14</f>
        <v>1176</v>
      </c>
      <c r="V14" s="290">
        <f>+E14+I14++N14+R14</f>
        <v>210315</v>
      </c>
      <c r="W14" s="314"/>
      <c r="X14" s="314"/>
      <c r="Y14" s="314"/>
      <c r="Z14" s="314"/>
      <c r="AA14" s="314"/>
      <c r="AB14" s="314"/>
      <c r="AC14" s="314"/>
      <c r="AD14" s="314"/>
      <c r="AE14" s="314"/>
      <c r="AF14" s="314"/>
      <c r="AG14" s="314"/>
      <c r="AH14" s="314"/>
      <c r="AI14" s="314"/>
      <c r="AJ14" s="314"/>
    </row>
    <row r="15" spans="1:36" ht="15.75">
      <c r="A15" s="121"/>
      <c r="B15" s="41"/>
      <c r="C15" s="115"/>
      <c r="D15" s="113"/>
      <c r="E15" s="113"/>
      <c r="F15" s="113"/>
      <c r="G15" s="115"/>
      <c r="H15" s="113"/>
      <c r="I15" s="113"/>
      <c r="J15" s="113"/>
      <c r="K15" s="113"/>
      <c r="L15" s="115"/>
      <c r="M15" s="113"/>
      <c r="N15" s="113"/>
      <c r="O15" s="113"/>
      <c r="P15" s="115"/>
      <c r="Q15" s="113"/>
      <c r="R15" s="113"/>
      <c r="S15" s="113"/>
      <c r="T15" s="115"/>
      <c r="U15" s="113"/>
      <c r="V15" s="114"/>
      <c r="W15" s="314"/>
      <c r="X15" s="314"/>
      <c r="Y15" s="314"/>
      <c r="Z15" s="314"/>
      <c r="AA15" s="314"/>
      <c r="AB15" s="314"/>
      <c r="AC15" s="314"/>
      <c r="AD15" s="314"/>
      <c r="AE15" s="314"/>
      <c r="AF15" s="314"/>
      <c r="AG15" s="314"/>
      <c r="AH15" s="314"/>
      <c r="AI15" s="314"/>
      <c r="AJ15" s="314"/>
    </row>
    <row r="16" spans="1:22" ht="15.75">
      <c r="A16" s="119" t="s">
        <v>87</v>
      </c>
      <c r="B16" s="93" t="s">
        <v>85</v>
      </c>
      <c r="C16" s="125">
        <f>+C14+C15</f>
        <v>1208</v>
      </c>
      <c r="D16" s="93">
        <f>+D14+D15</f>
        <v>1176</v>
      </c>
      <c r="E16" s="93">
        <f>+E14+E15</f>
        <v>204612</v>
      </c>
      <c r="F16" s="93"/>
      <c r="G16" s="125">
        <f>+G14+G15</f>
        <v>0</v>
      </c>
      <c r="H16" s="93">
        <f>+H14+H15</f>
        <v>0</v>
      </c>
      <c r="I16" s="93">
        <f>+I14+I15</f>
        <v>0</v>
      </c>
      <c r="J16" s="93"/>
      <c r="K16" s="93"/>
      <c r="L16" s="125">
        <f>+L14+L15</f>
        <v>0</v>
      </c>
      <c r="M16" s="93">
        <f>+M14+M15</f>
        <v>0</v>
      </c>
      <c r="N16" s="93">
        <f>+N14+N15</f>
        <v>0</v>
      </c>
      <c r="O16" s="93"/>
      <c r="P16" s="125">
        <f>+P14+P15</f>
        <v>0</v>
      </c>
      <c r="Q16" s="93">
        <f>+Q14+Q15</f>
        <v>0</v>
      </c>
      <c r="R16" s="316">
        <f>+R14+R15</f>
        <v>5703</v>
      </c>
      <c r="S16" s="93"/>
      <c r="T16" s="469">
        <f>+C16+G16++L16+P16</f>
        <v>1208</v>
      </c>
      <c r="U16" s="470">
        <f>+D16+H16++M16+Q16</f>
        <v>1176</v>
      </c>
      <c r="V16" s="614">
        <f>+V14+V15</f>
        <v>210315</v>
      </c>
    </row>
    <row r="17" spans="1:22" ht="15.75">
      <c r="A17" s="120"/>
      <c r="B17" s="1"/>
      <c r="C17" s="96"/>
      <c r="D17" s="1"/>
      <c r="E17" s="1"/>
      <c r="F17" s="1"/>
      <c r="G17" s="96"/>
      <c r="H17" s="1"/>
      <c r="I17" s="1"/>
      <c r="J17" s="2"/>
      <c r="K17" s="1"/>
      <c r="L17" s="96"/>
      <c r="M17" s="1"/>
      <c r="N17" s="1"/>
      <c r="O17" s="1"/>
      <c r="P17" s="96"/>
      <c r="Q17" s="1"/>
      <c r="R17" s="1"/>
      <c r="S17" s="1"/>
      <c r="T17" s="96"/>
      <c r="U17" s="1"/>
      <c r="V17" s="106"/>
    </row>
    <row r="18" spans="1:36" ht="15.75">
      <c r="A18" s="121" t="s">
        <v>47</v>
      </c>
      <c r="B18" s="317"/>
      <c r="C18" s="121"/>
      <c r="D18" s="41">
        <v>41</v>
      </c>
      <c r="E18" s="41"/>
      <c r="F18" s="41"/>
      <c r="G18" s="121"/>
      <c r="H18" s="41">
        <v>0</v>
      </c>
      <c r="I18" s="41"/>
      <c r="J18" s="41"/>
      <c r="K18" s="41"/>
      <c r="L18" s="121"/>
      <c r="M18" s="41">
        <v>0</v>
      </c>
      <c r="N18" s="41"/>
      <c r="O18" s="41"/>
      <c r="P18" s="121"/>
      <c r="Q18" s="41">
        <v>0</v>
      </c>
      <c r="R18" s="41"/>
      <c r="S18" s="41"/>
      <c r="T18" s="121"/>
      <c r="U18" s="41">
        <v>41</v>
      </c>
      <c r="V18" s="90"/>
      <c r="W18" s="181"/>
      <c r="X18" s="181"/>
      <c r="Y18" s="181"/>
      <c r="Z18" s="181"/>
      <c r="AA18" s="181"/>
      <c r="AB18" s="181"/>
      <c r="AC18" s="181"/>
      <c r="AD18" s="181"/>
      <c r="AE18" s="181"/>
      <c r="AF18" s="181"/>
      <c r="AG18" s="181"/>
      <c r="AH18" s="181"/>
      <c r="AI18" s="181"/>
      <c r="AJ18" s="181"/>
    </row>
    <row r="19" spans="1:22" ht="15.75">
      <c r="A19" s="318"/>
      <c r="B19" s="110" t="s">
        <v>46</v>
      </c>
      <c r="C19" s="109"/>
      <c r="D19" s="110">
        <f>+D16+D18</f>
        <v>1217</v>
      </c>
      <c r="E19" s="110"/>
      <c r="F19" s="110"/>
      <c r="G19" s="109"/>
      <c r="H19" s="110">
        <f>+H16+H18</f>
        <v>0</v>
      </c>
      <c r="I19" s="110"/>
      <c r="J19" s="110"/>
      <c r="K19" s="110"/>
      <c r="L19" s="109"/>
      <c r="M19" s="110">
        <f>+M16+M18</f>
        <v>0</v>
      </c>
      <c r="N19" s="110"/>
      <c r="O19" s="110"/>
      <c r="P19" s="109"/>
      <c r="Q19" s="110">
        <f>+Q16+Q18</f>
        <v>0</v>
      </c>
      <c r="R19" s="110"/>
      <c r="S19" s="110"/>
      <c r="T19" s="109"/>
      <c r="U19" s="110">
        <f>+U16+U18</f>
        <v>1217</v>
      </c>
      <c r="V19" s="111"/>
    </row>
    <row r="20" spans="1:22" ht="15.75">
      <c r="A20" s="319" t="s">
        <v>48</v>
      </c>
      <c r="B20" s="117"/>
      <c r="C20" s="116"/>
      <c r="D20" s="117"/>
      <c r="E20" s="117"/>
      <c r="F20" s="117"/>
      <c r="G20" s="116"/>
      <c r="H20" s="117"/>
      <c r="I20" s="117"/>
      <c r="J20" s="117"/>
      <c r="K20" s="117"/>
      <c r="L20" s="116"/>
      <c r="M20" s="117"/>
      <c r="N20" s="117"/>
      <c r="O20" s="117"/>
      <c r="P20" s="116"/>
      <c r="Q20" s="117"/>
      <c r="R20" s="117"/>
      <c r="S20" s="117"/>
      <c r="T20" s="116"/>
      <c r="U20" s="117"/>
      <c r="V20" s="118"/>
    </row>
    <row r="21" spans="1:22" ht="15.75">
      <c r="A21" s="319"/>
      <c r="B21" s="117" t="s">
        <v>164</v>
      </c>
      <c r="C21" s="116"/>
      <c r="D21" s="117">
        <v>0</v>
      </c>
      <c r="E21" s="117"/>
      <c r="F21" s="117"/>
      <c r="G21" s="116"/>
      <c r="H21" s="117"/>
      <c r="I21" s="117"/>
      <c r="J21" s="117"/>
      <c r="K21" s="117"/>
      <c r="L21" s="116"/>
      <c r="M21" s="117"/>
      <c r="N21" s="117"/>
      <c r="O21" s="117"/>
      <c r="P21" s="116"/>
      <c r="Q21" s="117"/>
      <c r="R21" s="117"/>
      <c r="S21" s="117"/>
      <c r="T21" s="116"/>
      <c r="U21" s="117">
        <v>0</v>
      </c>
      <c r="V21" s="118"/>
    </row>
    <row r="22" spans="1:22" ht="15.75">
      <c r="A22" s="98"/>
      <c r="B22" s="41" t="s">
        <v>209</v>
      </c>
      <c r="C22" s="121"/>
      <c r="D22" s="41">
        <v>8</v>
      </c>
      <c r="E22" s="41"/>
      <c r="F22" s="41"/>
      <c r="G22" s="121"/>
      <c r="H22" s="41">
        <v>0</v>
      </c>
      <c r="I22" s="41"/>
      <c r="J22" s="41"/>
      <c r="K22" s="41"/>
      <c r="L22" s="121"/>
      <c r="M22" s="41">
        <v>0</v>
      </c>
      <c r="N22" s="41"/>
      <c r="O22" s="41"/>
      <c r="P22" s="121"/>
      <c r="Q22" s="41">
        <v>0</v>
      </c>
      <c r="R22" s="41"/>
      <c r="S22" s="41"/>
      <c r="T22" s="121"/>
      <c r="U22" s="41">
        <v>8</v>
      </c>
      <c r="V22" s="90"/>
    </row>
    <row r="23" spans="1:22" ht="15.75">
      <c r="A23" s="98" t="s">
        <v>49</v>
      </c>
      <c r="B23" s="41"/>
      <c r="C23" s="121"/>
      <c r="D23" s="41">
        <f>+D19+D22</f>
        <v>1225</v>
      </c>
      <c r="E23" s="41"/>
      <c r="F23" s="41"/>
      <c r="G23" s="121"/>
      <c r="H23" s="41">
        <f>+H19+H22</f>
        <v>0</v>
      </c>
      <c r="I23" s="41"/>
      <c r="J23" s="41"/>
      <c r="K23" s="41"/>
      <c r="L23" s="121"/>
      <c r="M23" s="41">
        <f>+M19+M22</f>
        <v>0</v>
      </c>
      <c r="N23" s="41"/>
      <c r="O23" s="41"/>
      <c r="P23" s="121"/>
      <c r="Q23" s="41">
        <f>+Q19+Q22</f>
        <v>0</v>
      </c>
      <c r="R23" s="41"/>
      <c r="S23" s="41"/>
      <c r="T23" s="121"/>
      <c r="U23" s="41">
        <f>+U19+U22</f>
        <v>1225</v>
      </c>
      <c r="V23" s="90"/>
    </row>
    <row r="24" spans="2:22" ht="15.75">
      <c r="B24" s="1"/>
      <c r="C24" s="1"/>
      <c r="D24" s="1"/>
      <c r="E24" s="1"/>
      <c r="F24" s="1"/>
      <c r="G24" s="1"/>
      <c r="H24" s="1"/>
      <c r="I24" s="1"/>
      <c r="J24" s="2"/>
      <c r="K24" s="1"/>
      <c r="L24" s="1"/>
      <c r="M24" s="1"/>
      <c r="N24" s="1"/>
      <c r="O24" s="1"/>
      <c r="P24" s="1"/>
      <c r="Q24" s="1"/>
      <c r="R24" s="1"/>
      <c r="S24" s="1"/>
      <c r="T24" s="1"/>
      <c r="U24" s="1"/>
      <c r="V24" s="1"/>
    </row>
    <row r="25" spans="1:22" ht="15.75">
      <c r="A25" s="1"/>
      <c r="B25" s="1"/>
      <c r="C25" s="1"/>
      <c r="D25" s="1"/>
      <c r="E25" s="1"/>
      <c r="F25" s="1"/>
      <c r="G25" s="1"/>
      <c r="H25" s="1"/>
      <c r="I25" s="1"/>
      <c r="J25" s="2"/>
      <c r="K25" s="1"/>
      <c r="L25" s="1"/>
      <c r="M25" s="1"/>
      <c r="N25" s="1"/>
      <c r="O25" s="1"/>
      <c r="P25" s="1"/>
      <c r="Q25" s="1"/>
      <c r="R25" s="1"/>
      <c r="S25" s="1"/>
      <c r="T25" s="1"/>
      <c r="U25" s="1"/>
      <c r="V25" s="1"/>
    </row>
    <row r="26" spans="1:22" ht="15.75">
      <c r="A26" s="1" t="s">
        <v>325</v>
      </c>
      <c r="C26" s="1"/>
      <c r="D26" s="1"/>
      <c r="E26" s="1"/>
      <c r="F26" s="1"/>
      <c r="G26" s="1"/>
      <c r="H26" s="1"/>
      <c r="I26" s="1"/>
      <c r="J26" s="2"/>
      <c r="K26" s="1"/>
      <c r="L26" s="1"/>
      <c r="M26" s="1"/>
      <c r="N26" s="1"/>
      <c r="O26" s="1"/>
      <c r="P26" s="1"/>
      <c r="Q26" s="1"/>
      <c r="R26" s="1"/>
      <c r="S26" s="1"/>
      <c r="T26" s="1"/>
      <c r="U26" s="1"/>
      <c r="V26" s="1"/>
    </row>
    <row r="27" spans="1:22" ht="15.75">
      <c r="A27" s="1" t="s">
        <v>327</v>
      </c>
      <c r="C27" s="1"/>
      <c r="D27" s="1"/>
      <c r="E27" s="1"/>
      <c r="F27" s="1"/>
      <c r="G27" s="1"/>
      <c r="H27" s="1"/>
      <c r="I27" s="1"/>
      <c r="J27" s="2"/>
      <c r="K27" s="1"/>
      <c r="L27" s="1"/>
      <c r="M27" s="1"/>
      <c r="N27" s="1"/>
      <c r="O27" s="1"/>
      <c r="P27" s="1"/>
      <c r="Q27" s="1"/>
      <c r="R27" s="1"/>
      <c r="S27" s="1"/>
      <c r="T27" s="1"/>
      <c r="U27" s="1"/>
      <c r="V27" s="1"/>
    </row>
    <row r="28" spans="1:22" ht="15.75">
      <c r="A28" s="1" t="s">
        <v>326</v>
      </c>
      <c r="C28" s="1"/>
      <c r="D28" s="1"/>
      <c r="E28" s="1"/>
      <c r="F28" s="1"/>
      <c r="G28" s="1"/>
      <c r="H28" s="1"/>
      <c r="I28" s="1"/>
      <c r="J28" s="2"/>
      <c r="K28" s="1"/>
      <c r="L28" s="1"/>
      <c r="M28" s="1"/>
      <c r="N28" s="1"/>
      <c r="O28" s="1"/>
      <c r="P28" s="1"/>
      <c r="Q28" s="1"/>
      <c r="R28" s="1"/>
      <c r="S28" s="1"/>
      <c r="T28" s="1"/>
      <c r="U28" s="1"/>
      <c r="V28" s="1"/>
    </row>
    <row r="29" spans="1:22" ht="15.75">
      <c r="A29" s="1"/>
      <c r="C29" s="1"/>
      <c r="D29" s="1"/>
      <c r="E29" s="1"/>
      <c r="F29" s="1"/>
      <c r="G29" s="1"/>
      <c r="H29" s="1"/>
      <c r="I29" s="1"/>
      <c r="J29" s="2"/>
      <c r="K29" s="1"/>
      <c r="L29" s="1"/>
      <c r="M29" s="1"/>
      <c r="N29" s="1"/>
      <c r="O29" s="1"/>
      <c r="P29" s="1"/>
      <c r="Q29" s="1"/>
      <c r="R29" s="1"/>
      <c r="S29" s="1"/>
      <c r="T29" s="1"/>
      <c r="U29" s="1"/>
      <c r="V29" s="1"/>
    </row>
  </sheetData>
  <printOptions/>
  <pageMargins left="0.75" right="0.75" top="1" bottom="1" header="0.5" footer="0.5"/>
  <pageSetup horizontalDpi="600" verticalDpi="600" orientation="landscape" scale="75" r:id="rId1"/>
  <headerFooter alignWithMargins="0">
    <oddFooter>&amp;C&amp;"Times New Roman,Regular"Exhibit G - Crosswalk of 2007 Availability</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J43"/>
  <sheetViews>
    <sheetView showGridLines="0" showOutlineSymbols="0" zoomScale="75" zoomScaleNormal="75" workbookViewId="0" topLeftCell="A1">
      <pane xSplit="3" ySplit="9" topLeftCell="D10" activePane="bottomRight" state="frozen"/>
      <selection pane="topLeft" activeCell="A1" sqref="A1"/>
      <selection pane="topRight" activeCell="D1" sqref="D1"/>
      <selection pane="bottomLeft" activeCell="A10" sqref="A10"/>
      <selection pane="bottomRight" activeCell="I44" sqref="I44"/>
    </sheetView>
  </sheetViews>
  <sheetFormatPr defaultColWidth="8.88671875" defaultRowHeight="15"/>
  <cols>
    <col min="1" max="1" width="4.4453125" style="45" customWidth="1"/>
    <col min="2" max="2" width="29.21484375" style="45" customWidth="1"/>
    <col min="3" max="3" width="24.21484375" style="45" customWidth="1"/>
    <col min="4" max="5" width="5.6640625" style="45" customWidth="1"/>
    <col min="6" max="6" width="8.77734375" style="45" customWidth="1"/>
    <col min="7" max="7" width="1.4375" style="45" customWidth="1"/>
    <col min="8" max="9" width="5.6640625" style="45" customWidth="1"/>
    <col min="10" max="10" width="8.77734375" style="45" customWidth="1"/>
    <col min="11" max="11" width="1.4375" style="45" customWidth="1"/>
    <col min="12" max="13" width="5.6640625" style="45" customWidth="1"/>
    <col min="14" max="14" width="7.6640625" style="45" customWidth="1"/>
    <col min="15" max="15" width="1.5625" style="45" customWidth="1"/>
    <col min="16" max="17" width="5.6640625" style="45" customWidth="1"/>
    <col min="18" max="18" width="8.77734375" style="45" customWidth="1"/>
    <col min="19" max="19" width="9.6640625" style="45" customWidth="1"/>
    <col min="20" max="20" width="27.5546875" style="45" customWidth="1"/>
    <col min="21" max="24" width="7.6640625" style="45" customWidth="1"/>
    <col min="25" max="25" width="3.6640625" style="45" customWidth="1"/>
    <col min="26" max="28" width="7.6640625" style="45" customWidth="1"/>
    <col min="29" max="29" width="3.6640625" style="45" customWidth="1"/>
    <col min="30" max="32" width="7.6640625" style="45" customWidth="1"/>
    <col min="33" max="33" width="3.6640625" style="45" customWidth="1"/>
    <col min="34" max="36" width="7.6640625" style="45" customWidth="1"/>
    <col min="37" max="16384" width="9.6640625" style="45" customWidth="1"/>
  </cols>
  <sheetData>
    <row r="1" spans="1:25" ht="20.25">
      <c r="A1" s="44" t="s">
        <v>5</v>
      </c>
      <c r="B1" s="1"/>
      <c r="C1" s="1"/>
      <c r="D1" s="1"/>
      <c r="E1" s="1"/>
      <c r="F1" s="1"/>
      <c r="G1" s="1"/>
      <c r="H1" s="1"/>
      <c r="I1" s="1"/>
      <c r="J1" s="1"/>
      <c r="K1" s="1"/>
      <c r="L1" s="1"/>
      <c r="M1" s="1"/>
      <c r="N1" s="1"/>
      <c r="O1" s="1"/>
      <c r="P1" s="1"/>
      <c r="Q1" s="1"/>
      <c r="R1" s="1"/>
      <c r="S1" s="1"/>
      <c r="T1" s="1"/>
      <c r="U1" s="1"/>
      <c r="V1" s="1"/>
      <c r="W1" s="1"/>
      <c r="X1" s="1"/>
      <c r="Y1" s="1"/>
    </row>
    <row r="2" spans="1:25" ht="13.5" customHeight="1">
      <c r="A2" s="44"/>
      <c r="B2" s="1"/>
      <c r="C2" s="1"/>
      <c r="D2" s="1"/>
      <c r="E2" s="1"/>
      <c r="F2" s="1"/>
      <c r="G2" s="1"/>
      <c r="H2" s="1"/>
      <c r="I2" s="1"/>
      <c r="J2" s="1"/>
      <c r="K2" s="1"/>
      <c r="L2" s="1"/>
      <c r="M2" s="1"/>
      <c r="N2" s="1"/>
      <c r="O2" s="1"/>
      <c r="P2" s="1"/>
      <c r="Q2" s="1"/>
      <c r="R2" s="1"/>
      <c r="S2" s="1"/>
      <c r="T2" s="1"/>
      <c r="U2" s="1"/>
      <c r="V2" s="1"/>
      <c r="W2" s="1"/>
      <c r="X2" s="1"/>
      <c r="Y2" s="1"/>
    </row>
    <row r="3" spans="1:25" ht="18.75">
      <c r="A3" s="15" t="s">
        <v>205</v>
      </c>
      <c r="B3" s="16"/>
      <c r="C3" s="16"/>
      <c r="D3" s="16"/>
      <c r="E3" s="16"/>
      <c r="F3" s="16"/>
      <c r="G3" s="16"/>
      <c r="H3" s="16"/>
      <c r="I3" s="16"/>
      <c r="J3" s="16"/>
      <c r="K3" s="16"/>
      <c r="L3" s="16"/>
      <c r="M3" s="16"/>
      <c r="N3" s="16"/>
      <c r="O3" s="16"/>
      <c r="P3" s="16"/>
      <c r="Q3" s="16"/>
      <c r="R3" s="16"/>
      <c r="S3" s="1"/>
      <c r="T3" s="1"/>
      <c r="U3" s="1"/>
      <c r="V3" s="1"/>
      <c r="W3" s="1"/>
      <c r="X3" s="1"/>
      <c r="Y3" s="1"/>
    </row>
    <row r="4" spans="1:25" ht="16.5">
      <c r="A4" s="18" t="str">
        <f>+'(B) Sum of Req '!A4</f>
        <v>Civil Division</v>
      </c>
      <c r="B4" s="16"/>
      <c r="C4" s="16"/>
      <c r="D4" s="16"/>
      <c r="E4" s="16"/>
      <c r="F4" s="16"/>
      <c r="G4" s="16"/>
      <c r="H4" s="16"/>
      <c r="I4" s="16"/>
      <c r="J4" s="16"/>
      <c r="K4" s="16"/>
      <c r="L4" s="16"/>
      <c r="M4" s="16"/>
      <c r="N4" s="16"/>
      <c r="O4" s="16"/>
      <c r="P4" s="16"/>
      <c r="Q4" s="16"/>
      <c r="R4" s="16"/>
      <c r="S4" s="1"/>
      <c r="T4" s="1"/>
      <c r="U4" s="1"/>
      <c r="V4" s="1"/>
      <c r="W4" s="1"/>
      <c r="X4" s="1"/>
      <c r="Y4" s="1"/>
    </row>
    <row r="5" spans="1:25" ht="16.5">
      <c r="A5" s="18" t="str">
        <f>+'(B) Sum of Req '!A5</f>
        <v>Salaries and Expenses</v>
      </c>
      <c r="B5" s="16"/>
      <c r="C5" s="16"/>
      <c r="D5" s="16"/>
      <c r="E5" s="16"/>
      <c r="F5" s="16"/>
      <c r="G5" s="16"/>
      <c r="H5" s="16"/>
      <c r="I5" s="16"/>
      <c r="J5" s="16"/>
      <c r="K5" s="16"/>
      <c r="L5" s="16"/>
      <c r="M5" s="16"/>
      <c r="N5" s="16"/>
      <c r="O5" s="16"/>
      <c r="P5" s="16"/>
      <c r="Q5" s="16"/>
      <c r="R5" s="16"/>
      <c r="S5" s="1"/>
      <c r="T5" s="1"/>
      <c r="U5" s="1"/>
      <c r="V5" s="1"/>
      <c r="W5" s="1"/>
      <c r="X5" s="1"/>
      <c r="Y5" s="1"/>
    </row>
    <row r="6" spans="1:25" ht="15.75">
      <c r="A6" s="57" t="s">
        <v>30</v>
      </c>
      <c r="B6" s="16"/>
      <c r="C6" s="16"/>
      <c r="D6" s="16"/>
      <c r="E6" s="16"/>
      <c r="F6" s="16"/>
      <c r="G6" s="16"/>
      <c r="H6" s="16"/>
      <c r="I6" s="16"/>
      <c r="J6" s="16"/>
      <c r="K6" s="16"/>
      <c r="L6" s="16"/>
      <c r="M6" s="16"/>
      <c r="N6" s="16"/>
      <c r="O6" s="16"/>
      <c r="P6" s="16"/>
      <c r="Q6" s="16"/>
      <c r="R6" s="16"/>
      <c r="S6" s="1"/>
      <c r="T6" s="1"/>
      <c r="U6" s="1"/>
      <c r="V6" s="1"/>
      <c r="W6" s="1"/>
      <c r="X6" s="1"/>
      <c r="Y6" s="1"/>
    </row>
    <row r="7" spans="1:25" ht="15.75">
      <c r="A7" s="1"/>
      <c r="B7" s="1"/>
      <c r="C7" s="1"/>
      <c r="D7" s="1"/>
      <c r="E7" s="1"/>
      <c r="F7" s="1"/>
      <c r="G7" s="1"/>
      <c r="H7" s="16"/>
      <c r="I7" s="16"/>
      <c r="J7" s="16"/>
      <c r="K7" s="1"/>
      <c r="L7" s="1"/>
      <c r="M7" s="1"/>
      <c r="N7" s="1"/>
      <c r="O7" s="1"/>
      <c r="P7" s="1"/>
      <c r="Q7" s="1"/>
      <c r="R7" s="1"/>
      <c r="S7" s="1"/>
      <c r="T7" s="1"/>
      <c r="U7" s="1"/>
      <c r="V7" s="1"/>
      <c r="W7" s="1"/>
      <c r="X7" s="1"/>
      <c r="Y7" s="1"/>
    </row>
    <row r="8" spans="1:25" ht="15.75">
      <c r="A8" s="99"/>
      <c r="B8" s="100"/>
      <c r="C8" s="106"/>
      <c r="D8" s="133" t="s">
        <v>324</v>
      </c>
      <c r="E8" s="134"/>
      <c r="F8" s="134"/>
      <c r="G8" s="134"/>
      <c r="H8" s="133" t="s">
        <v>273</v>
      </c>
      <c r="I8" s="134"/>
      <c r="J8" s="134"/>
      <c r="K8" s="134"/>
      <c r="L8" s="133" t="s">
        <v>253</v>
      </c>
      <c r="M8" s="134"/>
      <c r="N8" s="134"/>
      <c r="O8" s="134"/>
      <c r="P8" s="133" t="s">
        <v>147</v>
      </c>
      <c r="Q8" s="134"/>
      <c r="R8" s="135"/>
      <c r="S8" s="1"/>
      <c r="T8" s="1"/>
      <c r="U8" s="1"/>
      <c r="V8" s="1"/>
      <c r="W8" s="1"/>
      <c r="X8" s="1"/>
      <c r="Y8" s="1"/>
    </row>
    <row r="9" spans="1:25" ht="16.5" thickBot="1">
      <c r="A9" s="105" t="s">
        <v>66</v>
      </c>
      <c r="B9" s="103"/>
      <c r="C9" s="107"/>
      <c r="D9" s="104" t="s">
        <v>71</v>
      </c>
      <c r="E9" s="104" t="s">
        <v>152</v>
      </c>
      <c r="F9" s="104" t="s">
        <v>73</v>
      </c>
      <c r="G9" s="104"/>
      <c r="H9" s="131" t="s">
        <v>71</v>
      </c>
      <c r="I9" s="104" t="s">
        <v>152</v>
      </c>
      <c r="J9" s="104" t="s">
        <v>73</v>
      </c>
      <c r="K9" s="104"/>
      <c r="L9" s="131" t="s">
        <v>71</v>
      </c>
      <c r="M9" s="104" t="s">
        <v>152</v>
      </c>
      <c r="N9" s="104" t="s">
        <v>73</v>
      </c>
      <c r="O9" s="104"/>
      <c r="P9" s="131" t="s">
        <v>71</v>
      </c>
      <c r="Q9" s="104" t="s">
        <v>152</v>
      </c>
      <c r="R9" s="132" t="s">
        <v>73</v>
      </c>
      <c r="S9" s="1"/>
      <c r="T9" s="1"/>
      <c r="U9" s="1"/>
      <c r="V9" s="1"/>
      <c r="W9" s="1"/>
      <c r="X9" s="1"/>
      <c r="Y9" s="1"/>
    </row>
    <row r="10" spans="1:25" ht="6" customHeight="1">
      <c r="A10" s="97"/>
      <c r="B10" s="1"/>
      <c r="C10" s="89"/>
      <c r="D10" s="1"/>
      <c r="E10" s="1"/>
      <c r="F10" s="1"/>
      <c r="G10" s="1"/>
      <c r="H10" s="96"/>
      <c r="I10" s="1"/>
      <c r="J10" s="1"/>
      <c r="K10" s="1"/>
      <c r="L10" s="96"/>
      <c r="M10" s="1"/>
      <c r="N10" s="1"/>
      <c r="O10" s="1"/>
      <c r="P10" s="96"/>
      <c r="Q10" s="1"/>
      <c r="R10" s="89"/>
      <c r="S10" s="1"/>
      <c r="T10" s="1"/>
      <c r="U10" s="1"/>
      <c r="V10" s="1"/>
      <c r="W10" s="1"/>
      <c r="X10" s="1"/>
      <c r="Y10" s="1"/>
    </row>
    <row r="11" spans="1:25" ht="15.75">
      <c r="A11" s="116" t="s">
        <v>218</v>
      </c>
      <c r="B11" s="117"/>
      <c r="C11" s="118"/>
      <c r="D11" s="117">
        <v>0</v>
      </c>
      <c r="E11" s="117">
        <v>0</v>
      </c>
      <c r="F11" s="289">
        <v>9647</v>
      </c>
      <c r="G11" s="117"/>
      <c r="H11" s="116">
        <v>0</v>
      </c>
      <c r="I11" s="117">
        <v>0</v>
      </c>
      <c r="J11" s="289">
        <v>10142</v>
      </c>
      <c r="K11" s="117"/>
      <c r="L11" s="116">
        <v>0</v>
      </c>
      <c r="M11" s="117">
        <v>0</v>
      </c>
      <c r="N11" s="289">
        <v>10142</v>
      </c>
      <c r="O11" s="117"/>
      <c r="P11" s="116">
        <f aca="true" t="shared" si="0" ref="P11:P35">L11-H11</f>
        <v>0</v>
      </c>
      <c r="Q11" s="117">
        <f aca="true" t="shared" si="1" ref="Q11:Q35">M11-I11</f>
        <v>0</v>
      </c>
      <c r="R11" s="118">
        <f aca="true" t="shared" si="2" ref="R11:R19">+N11-J11</f>
        <v>0</v>
      </c>
      <c r="S11" s="1"/>
      <c r="T11" s="1"/>
      <c r="U11" s="1"/>
      <c r="V11" s="1"/>
      <c r="W11" s="1"/>
      <c r="X11" s="1"/>
      <c r="Y11" s="1"/>
    </row>
    <row r="12" spans="1:25" ht="15.75">
      <c r="A12" s="116" t="s">
        <v>35</v>
      </c>
      <c r="B12" s="117"/>
      <c r="C12" s="118"/>
      <c r="D12" s="117">
        <v>0</v>
      </c>
      <c r="E12" s="117">
        <v>0</v>
      </c>
      <c r="F12" s="117">
        <v>1178</v>
      </c>
      <c r="G12" s="117"/>
      <c r="H12" s="116">
        <v>0</v>
      </c>
      <c r="I12" s="117">
        <v>0</v>
      </c>
      <c r="J12" s="599">
        <v>500</v>
      </c>
      <c r="K12" s="117"/>
      <c r="L12" s="116">
        <v>0</v>
      </c>
      <c r="M12" s="117">
        <v>0</v>
      </c>
      <c r="N12" s="599">
        <v>500</v>
      </c>
      <c r="O12" s="117"/>
      <c r="P12" s="116">
        <f t="shared" si="0"/>
        <v>0</v>
      </c>
      <c r="Q12" s="117">
        <f t="shared" si="1"/>
        <v>0</v>
      </c>
      <c r="R12" s="118">
        <f t="shared" si="2"/>
        <v>0</v>
      </c>
      <c r="S12" s="1"/>
      <c r="T12" s="1"/>
      <c r="U12" s="1"/>
      <c r="V12" s="1"/>
      <c r="W12" s="1"/>
      <c r="X12" s="1"/>
      <c r="Y12" s="1"/>
    </row>
    <row r="13" spans="1:25" ht="15.75">
      <c r="A13" s="116" t="s">
        <v>39</v>
      </c>
      <c r="B13" s="117"/>
      <c r="C13" s="118"/>
      <c r="D13" s="117">
        <v>0</v>
      </c>
      <c r="E13" s="117">
        <v>0</v>
      </c>
      <c r="F13" s="117">
        <v>18516</v>
      </c>
      <c r="G13" s="117"/>
      <c r="H13" s="116">
        <v>0</v>
      </c>
      <c r="I13" s="117">
        <v>0</v>
      </c>
      <c r="J13" s="117">
        <v>17460</v>
      </c>
      <c r="K13" s="117"/>
      <c r="L13" s="116">
        <v>0</v>
      </c>
      <c r="M13" s="117">
        <v>0</v>
      </c>
      <c r="N13" s="117">
        <v>12000</v>
      </c>
      <c r="O13" s="117"/>
      <c r="P13" s="116">
        <f t="shared" si="0"/>
        <v>0</v>
      </c>
      <c r="Q13" s="117">
        <f t="shared" si="1"/>
        <v>0</v>
      </c>
      <c r="R13" s="290">
        <f t="shared" si="2"/>
        <v>-5460</v>
      </c>
      <c r="S13" s="1"/>
      <c r="T13" s="1"/>
      <c r="U13" s="1"/>
      <c r="V13" s="1"/>
      <c r="W13" s="1"/>
      <c r="X13" s="1"/>
      <c r="Y13" s="1"/>
    </row>
    <row r="14" spans="1:25" ht="15.75">
      <c r="A14" s="116" t="s">
        <v>36</v>
      </c>
      <c r="B14" s="117"/>
      <c r="C14" s="118"/>
      <c r="D14" s="117">
        <v>0</v>
      </c>
      <c r="E14" s="117">
        <v>0</v>
      </c>
      <c r="F14" s="117">
        <v>3487</v>
      </c>
      <c r="G14" s="117"/>
      <c r="H14" s="116">
        <v>0</v>
      </c>
      <c r="I14" s="117">
        <v>0</v>
      </c>
      <c r="J14" s="117">
        <v>2700</v>
      </c>
      <c r="K14" s="117"/>
      <c r="L14" s="116">
        <v>0</v>
      </c>
      <c r="M14" s="117">
        <v>0</v>
      </c>
      <c r="N14" s="117">
        <v>2700</v>
      </c>
      <c r="O14" s="117"/>
      <c r="P14" s="116">
        <f t="shared" si="0"/>
        <v>0</v>
      </c>
      <c r="Q14" s="117">
        <f t="shared" si="1"/>
        <v>0</v>
      </c>
      <c r="R14" s="118">
        <f t="shared" si="2"/>
        <v>0</v>
      </c>
      <c r="S14" s="1"/>
      <c r="T14" s="1"/>
      <c r="U14" s="1"/>
      <c r="V14" s="1"/>
      <c r="W14" s="1"/>
      <c r="X14" s="1"/>
      <c r="Y14" s="1"/>
    </row>
    <row r="15" spans="1:25" ht="15.75">
      <c r="A15" s="116" t="s">
        <v>41</v>
      </c>
      <c r="B15" s="117"/>
      <c r="C15" s="118"/>
      <c r="D15" s="117">
        <v>0</v>
      </c>
      <c r="E15" s="117">
        <v>0</v>
      </c>
      <c r="F15" s="117">
        <v>16915</v>
      </c>
      <c r="G15" s="117"/>
      <c r="H15" s="116">
        <v>0</v>
      </c>
      <c r="I15" s="117">
        <v>0</v>
      </c>
      <c r="J15" s="117">
        <v>2837</v>
      </c>
      <c r="K15" s="117"/>
      <c r="L15" s="116">
        <v>0</v>
      </c>
      <c r="M15" s="117">
        <v>0</v>
      </c>
      <c r="N15" s="117">
        <v>0</v>
      </c>
      <c r="O15" s="117"/>
      <c r="P15" s="116">
        <f t="shared" si="0"/>
        <v>0</v>
      </c>
      <c r="Q15" s="117">
        <f t="shared" si="1"/>
        <v>0</v>
      </c>
      <c r="R15" s="118">
        <f t="shared" si="2"/>
        <v>-2837</v>
      </c>
      <c r="S15" s="1"/>
      <c r="T15" s="1"/>
      <c r="U15" s="1"/>
      <c r="V15" s="1"/>
      <c r="W15" s="1"/>
      <c r="X15" s="1"/>
      <c r="Y15" s="1"/>
    </row>
    <row r="16" spans="1:25" ht="15.75">
      <c r="A16" s="116" t="s">
        <v>34</v>
      </c>
      <c r="B16" s="117"/>
      <c r="C16" s="118"/>
      <c r="D16" s="117">
        <v>0</v>
      </c>
      <c r="E16" s="117">
        <v>27</v>
      </c>
      <c r="F16" s="117">
        <v>6166</v>
      </c>
      <c r="G16" s="117"/>
      <c r="H16" s="116">
        <v>0</v>
      </c>
      <c r="I16" s="117">
        <v>41</v>
      </c>
      <c r="J16" s="117">
        <v>6333</v>
      </c>
      <c r="K16" s="117"/>
      <c r="L16" s="116">
        <v>0</v>
      </c>
      <c r="M16" s="117">
        <v>41</v>
      </c>
      <c r="N16" s="117">
        <v>6833</v>
      </c>
      <c r="O16" s="117"/>
      <c r="P16" s="116">
        <f t="shared" si="0"/>
        <v>0</v>
      </c>
      <c r="Q16" s="117">
        <f t="shared" si="1"/>
        <v>0</v>
      </c>
      <c r="R16" s="118">
        <f t="shared" si="2"/>
        <v>500</v>
      </c>
      <c r="S16" s="1"/>
      <c r="T16" s="1"/>
      <c r="U16" s="1"/>
      <c r="V16" s="1"/>
      <c r="W16" s="1"/>
      <c r="X16" s="1"/>
      <c r="Y16" s="1"/>
    </row>
    <row r="17" spans="1:25" ht="15.75">
      <c r="A17" s="116" t="s">
        <v>37</v>
      </c>
      <c r="B17" s="117"/>
      <c r="C17" s="118"/>
      <c r="D17" s="117">
        <v>0</v>
      </c>
      <c r="E17" s="117">
        <v>0</v>
      </c>
      <c r="F17" s="117">
        <v>2429</v>
      </c>
      <c r="G17" s="117"/>
      <c r="H17" s="116">
        <v>0</v>
      </c>
      <c r="I17" s="117">
        <v>0</v>
      </c>
      <c r="J17" s="117">
        <v>2400</v>
      </c>
      <c r="K17" s="117"/>
      <c r="L17" s="116">
        <v>0</v>
      </c>
      <c r="M17" s="117">
        <v>0</v>
      </c>
      <c r="N17" s="117">
        <v>2400</v>
      </c>
      <c r="O17" s="117"/>
      <c r="P17" s="116">
        <f t="shared" si="0"/>
        <v>0</v>
      </c>
      <c r="Q17" s="117">
        <f t="shared" si="1"/>
        <v>0</v>
      </c>
      <c r="R17" s="118">
        <f t="shared" si="2"/>
        <v>0</v>
      </c>
      <c r="S17" s="1"/>
      <c r="T17" s="1"/>
      <c r="U17" s="1"/>
      <c r="V17" s="1"/>
      <c r="W17" s="1"/>
      <c r="X17" s="1"/>
      <c r="Y17" s="1"/>
    </row>
    <row r="18" spans="1:25" ht="15.75">
      <c r="A18" s="116" t="s">
        <v>40</v>
      </c>
      <c r="B18" s="117"/>
      <c r="C18" s="118"/>
      <c r="D18" s="117">
        <v>0</v>
      </c>
      <c r="E18" s="117">
        <v>0</v>
      </c>
      <c r="F18" s="117">
        <v>6866</v>
      </c>
      <c r="G18" s="117"/>
      <c r="H18" s="116">
        <v>0</v>
      </c>
      <c r="I18" s="117">
        <v>0</v>
      </c>
      <c r="J18" s="117">
        <v>6250</v>
      </c>
      <c r="K18" s="117"/>
      <c r="L18" s="116">
        <v>0</v>
      </c>
      <c r="M18" s="117">
        <v>0</v>
      </c>
      <c r="N18" s="117">
        <v>6250</v>
      </c>
      <c r="O18" s="117"/>
      <c r="P18" s="116">
        <f t="shared" si="0"/>
        <v>0</v>
      </c>
      <c r="Q18" s="117">
        <f t="shared" si="1"/>
        <v>0</v>
      </c>
      <c r="R18" s="118">
        <f t="shared" si="2"/>
        <v>0</v>
      </c>
      <c r="S18" s="1"/>
      <c r="T18" s="1"/>
      <c r="U18" s="1"/>
      <c r="V18" s="1"/>
      <c r="W18" s="1"/>
      <c r="X18" s="1"/>
      <c r="Y18" s="1"/>
    </row>
    <row r="19" spans="1:25" ht="15.75">
      <c r="A19" s="116" t="s">
        <v>33</v>
      </c>
      <c r="B19" s="117"/>
      <c r="C19" s="118"/>
      <c r="D19" s="117">
        <v>0</v>
      </c>
      <c r="E19" s="117">
        <v>0</v>
      </c>
      <c r="F19" s="117">
        <v>177</v>
      </c>
      <c r="G19" s="117"/>
      <c r="H19" s="116">
        <v>0</v>
      </c>
      <c r="I19" s="117">
        <v>0</v>
      </c>
      <c r="J19" s="117">
        <v>170</v>
      </c>
      <c r="K19" s="117"/>
      <c r="L19" s="116">
        <v>0</v>
      </c>
      <c r="M19" s="117">
        <v>0</v>
      </c>
      <c r="N19" s="117">
        <v>194</v>
      </c>
      <c r="O19" s="117"/>
      <c r="P19" s="116">
        <f t="shared" si="0"/>
        <v>0</v>
      </c>
      <c r="Q19" s="117">
        <f t="shared" si="1"/>
        <v>0</v>
      </c>
      <c r="R19" s="118">
        <f t="shared" si="2"/>
        <v>24</v>
      </c>
      <c r="S19" s="1"/>
      <c r="T19" s="1"/>
      <c r="U19" s="1"/>
      <c r="V19" s="1"/>
      <c r="W19" s="1"/>
      <c r="X19" s="1"/>
      <c r="Y19" s="1"/>
    </row>
    <row r="20" spans="1:25" ht="15.75">
      <c r="A20" s="116" t="s">
        <v>38</v>
      </c>
      <c r="B20" s="117"/>
      <c r="C20" s="118"/>
      <c r="D20" s="117">
        <v>0</v>
      </c>
      <c r="E20" s="117">
        <v>0</v>
      </c>
      <c r="F20" s="117">
        <v>15309</v>
      </c>
      <c r="G20" s="117"/>
      <c r="H20" s="116">
        <v>0</v>
      </c>
      <c r="I20" s="117">
        <v>0</v>
      </c>
      <c r="J20" s="271">
        <v>15459</v>
      </c>
      <c r="K20" s="117"/>
      <c r="L20" s="116">
        <v>0</v>
      </c>
      <c r="M20" s="117">
        <v>0</v>
      </c>
      <c r="N20" s="271">
        <v>15459</v>
      </c>
      <c r="O20" s="117"/>
      <c r="P20" s="116">
        <f t="shared" si="0"/>
        <v>0</v>
      </c>
      <c r="Q20" s="117">
        <f t="shared" si="1"/>
        <v>0</v>
      </c>
      <c r="R20" s="118">
        <f aca="true" t="shared" si="3" ref="R20:R29">+N20-J20</f>
        <v>0</v>
      </c>
      <c r="S20" s="1"/>
      <c r="T20" s="1"/>
      <c r="U20" s="1"/>
      <c r="V20" s="1"/>
      <c r="W20" s="1"/>
      <c r="X20" s="1"/>
      <c r="Y20" s="1"/>
    </row>
    <row r="21" spans="1:25" ht="15.75">
      <c r="A21" s="116" t="s">
        <v>95</v>
      </c>
      <c r="B21" s="117"/>
      <c r="C21" s="118"/>
      <c r="D21" s="117">
        <v>0</v>
      </c>
      <c r="E21" s="117">
        <v>0</v>
      </c>
      <c r="F21" s="117">
        <v>25</v>
      </c>
      <c r="G21" s="117"/>
      <c r="H21" s="116">
        <v>0</v>
      </c>
      <c r="I21" s="117">
        <v>0</v>
      </c>
      <c r="J21" s="117">
        <v>25</v>
      </c>
      <c r="K21" s="117"/>
      <c r="L21" s="116">
        <v>0</v>
      </c>
      <c r="M21" s="117">
        <v>0</v>
      </c>
      <c r="N21" s="117">
        <v>25</v>
      </c>
      <c r="O21" s="117"/>
      <c r="P21" s="116">
        <f t="shared" si="0"/>
        <v>0</v>
      </c>
      <c r="Q21" s="117">
        <f t="shared" si="1"/>
        <v>0</v>
      </c>
      <c r="R21" s="118">
        <f t="shared" si="3"/>
        <v>0</v>
      </c>
      <c r="S21" s="1"/>
      <c r="T21" s="1"/>
      <c r="U21" s="1"/>
      <c r="V21" s="1"/>
      <c r="W21" s="1"/>
      <c r="X21" s="1"/>
      <c r="Y21" s="1"/>
    </row>
    <row r="22" spans="1:25" ht="15.75">
      <c r="A22" s="116" t="s">
        <v>24</v>
      </c>
      <c r="B22" s="117"/>
      <c r="C22" s="118"/>
      <c r="D22" s="117">
        <v>0</v>
      </c>
      <c r="E22" s="117">
        <v>0</v>
      </c>
      <c r="F22" s="117">
        <v>2427</v>
      </c>
      <c r="G22" s="117"/>
      <c r="H22" s="116">
        <v>0</v>
      </c>
      <c r="I22" s="117">
        <v>0</v>
      </c>
      <c r="J22" s="117">
        <v>500</v>
      </c>
      <c r="K22" s="117"/>
      <c r="L22" s="116">
        <v>0</v>
      </c>
      <c r="M22" s="117">
        <v>0</v>
      </c>
      <c r="N22" s="117">
        <v>500</v>
      </c>
      <c r="O22" s="117"/>
      <c r="P22" s="116">
        <f t="shared" si="0"/>
        <v>0</v>
      </c>
      <c r="Q22" s="117">
        <f t="shared" si="1"/>
        <v>0</v>
      </c>
      <c r="R22" s="118">
        <f t="shared" si="3"/>
        <v>0</v>
      </c>
      <c r="S22" s="1"/>
      <c r="T22" s="1"/>
      <c r="U22" s="1"/>
      <c r="V22" s="1"/>
      <c r="W22" s="1"/>
      <c r="X22" s="1"/>
      <c r="Y22" s="1"/>
    </row>
    <row r="23" spans="1:25" ht="15.75">
      <c r="A23" s="116" t="s">
        <v>225</v>
      </c>
      <c r="B23" s="117"/>
      <c r="C23" s="118"/>
      <c r="D23" s="117">
        <v>0</v>
      </c>
      <c r="E23" s="117">
        <v>0</v>
      </c>
      <c r="F23" s="117">
        <v>6</v>
      </c>
      <c r="G23" s="117"/>
      <c r="H23" s="116">
        <v>0</v>
      </c>
      <c r="I23" s="117">
        <v>0</v>
      </c>
      <c r="J23" s="117">
        <v>0</v>
      </c>
      <c r="K23" s="117"/>
      <c r="L23" s="116">
        <v>0</v>
      </c>
      <c r="M23" s="117">
        <v>0</v>
      </c>
      <c r="N23" s="117">
        <v>0</v>
      </c>
      <c r="O23" s="117"/>
      <c r="P23" s="116">
        <f t="shared" si="0"/>
        <v>0</v>
      </c>
      <c r="Q23" s="117">
        <f t="shared" si="1"/>
        <v>0</v>
      </c>
      <c r="R23" s="118">
        <f t="shared" si="3"/>
        <v>0</v>
      </c>
      <c r="S23" s="1"/>
      <c r="T23" s="1"/>
      <c r="U23" s="1"/>
      <c r="V23" s="1"/>
      <c r="W23" s="1"/>
      <c r="X23" s="1"/>
      <c r="Y23" s="1"/>
    </row>
    <row r="24" spans="1:25" ht="15.75">
      <c r="A24" s="116" t="s">
        <v>25</v>
      </c>
      <c r="B24" s="117"/>
      <c r="C24" s="118"/>
      <c r="D24" s="117">
        <v>0</v>
      </c>
      <c r="E24" s="117">
        <v>0</v>
      </c>
      <c r="F24" s="117">
        <v>178</v>
      </c>
      <c r="G24" s="117"/>
      <c r="H24" s="116">
        <v>0</v>
      </c>
      <c r="I24" s="117">
        <v>0</v>
      </c>
      <c r="J24" s="117">
        <v>181</v>
      </c>
      <c r="K24" s="117"/>
      <c r="L24" s="116">
        <v>0</v>
      </c>
      <c r="M24" s="117">
        <v>0</v>
      </c>
      <c r="N24" s="117">
        <v>183</v>
      </c>
      <c r="O24" s="117"/>
      <c r="P24" s="116">
        <f t="shared" si="0"/>
        <v>0</v>
      </c>
      <c r="Q24" s="117">
        <f t="shared" si="1"/>
        <v>0</v>
      </c>
      <c r="R24" s="118">
        <f t="shared" si="3"/>
        <v>2</v>
      </c>
      <c r="S24" s="1"/>
      <c r="T24" s="1"/>
      <c r="U24" s="1"/>
      <c r="V24" s="1"/>
      <c r="W24" s="1"/>
      <c r="X24" s="1"/>
      <c r="Y24" s="1"/>
    </row>
    <row r="25" spans="1:25" ht="15.75">
      <c r="A25" s="116" t="s">
        <v>284</v>
      </c>
      <c r="B25" s="117"/>
      <c r="C25" s="118"/>
      <c r="D25" s="117">
        <v>0</v>
      </c>
      <c r="E25" s="117">
        <v>0</v>
      </c>
      <c r="F25" s="117">
        <v>52</v>
      </c>
      <c r="G25" s="117"/>
      <c r="H25" s="116">
        <v>0</v>
      </c>
      <c r="I25" s="117">
        <v>0</v>
      </c>
      <c r="J25" s="117">
        <v>0</v>
      </c>
      <c r="K25" s="117"/>
      <c r="L25" s="116">
        <v>0</v>
      </c>
      <c r="M25" s="117">
        <v>0</v>
      </c>
      <c r="N25" s="117">
        <v>0</v>
      </c>
      <c r="O25" s="117"/>
      <c r="P25" s="116">
        <f t="shared" si="0"/>
        <v>0</v>
      </c>
      <c r="Q25" s="117">
        <f t="shared" si="1"/>
        <v>0</v>
      </c>
      <c r="R25" s="118">
        <f t="shared" si="3"/>
        <v>0</v>
      </c>
      <c r="S25" s="1"/>
      <c r="T25" s="1"/>
      <c r="U25" s="1"/>
      <c r="V25" s="1"/>
      <c r="W25" s="1"/>
      <c r="X25" s="1"/>
      <c r="Y25" s="1"/>
    </row>
    <row r="26" spans="1:25" ht="15.75">
      <c r="A26" s="116" t="s">
        <v>26</v>
      </c>
      <c r="B26" s="117"/>
      <c r="C26" s="118"/>
      <c r="D26" s="117">
        <v>0</v>
      </c>
      <c r="E26" s="117">
        <v>0</v>
      </c>
      <c r="F26" s="117">
        <v>150</v>
      </c>
      <c r="G26" s="117"/>
      <c r="H26" s="116">
        <v>0</v>
      </c>
      <c r="I26" s="117">
        <v>0</v>
      </c>
      <c r="J26" s="117">
        <v>150</v>
      </c>
      <c r="K26" s="117"/>
      <c r="L26" s="116">
        <v>0</v>
      </c>
      <c r="M26" s="117">
        <v>0</v>
      </c>
      <c r="N26" s="117">
        <v>150</v>
      </c>
      <c r="O26" s="117"/>
      <c r="P26" s="116">
        <f t="shared" si="0"/>
        <v>0</v>
      </c>
      <c r="Q26" s="117">
        <f t="shared" si="1"/>
        <v>0</v>
      </c>
      <c r="R26" s="118">
        <f t="shared" si="3"/>
        <v>0</v>
      </c>
      <c r="S26" s="1"/>
      <c r="T26" s="1"/>
      <c r="U26" s="1"/>
      <c r="V26" s="1"/>
      <c r="W26" s="1"/>
      <c r="X26" s="1"/>
      <c r="Y26" s="1"/>
    </row>
    <row r="27" spans="1:25" ht="15.75">
      <c r="A27" s="116" t="s">
        <v>63</v>
      </c>
      <c r="B27" s="117"/>
      <c r="C27" s="118"/>
      <c r="D27" s="117">
        <v>0</v>
      </c>
      <c r="E27" s="117">
        <v>0</v>
      </c>
      <c r="F27" s="117">
        <v>4</v>
      </c>
      <c r="G27" s="117"/>
      <c r="H27" s="116">
        <v>0</v>
      </c>
      <c r="I27" s="117">
        <v>0</v>
      </c>
      <c r="J27" s="117">
        <v>0</v>
      </c>
      <c r="K27" s="117"/>
      <c r="L27" s="116">
        <v>0</v>
      </c>
      <c r="M27" s="117">
        <v>0</v>
      </c>
      <c r="N27" s="117">
        <v>0</v>
      </c>
      <c r="O27" s="117"/>
      <c r="P27" s="116">
        <f t="shared" si="0"/>
        <v>0</v>
      </c>
      <c r="Q27" s="117">
        <f t="shared" si="1"/>
        <v>0</v>
      </c>
      <c r="R27" s="118">
        <f t="shared" si="3"/>
        <v>0</v>
      </c>
      <c r="S27" s="1"/>
      <c r="T27" s="1"/>
      <c r="U27" s="1"/>
      <c r="V27" s="1"/>
      <c r="W27" s="1"/>
      <c r="X27" s="1"/>
      <c r="Y27" s="1"/>
    </row>
    <row r="28" spans="1:25" ht="15.75">
      <c r="A28" s="116" t="s">
        <v>217</v>
      </c>
      <c r="B28" s="117"/>
      <c r="C28" s="118"/>
      <c r="D28" s="117">
        <v>0</v>
      </c>
      <c r="E28" s="117">
        <v>0</v>
      </c>
      <c r="F28" s="117">
        <v>94</v>
      </c>
      <c r="G28" s="117"/>
      <c r="H28" s="116">
        <v>0</v>
      </c>
      <c r="I28" s="117">
        <v>0</v>
      </c>
      <c r="J28" s="117">
        <v>0</v>
      </c>
      <c r="K28" s="117"/>
      <c r="L28" s="116">
        <v>0</v>
      </c>
      <c r="M28" s="117">
        <v>0</v>
      </c>
      <c r="N28" s="117">
        <v>0</v>
      </c>
      <c r="O28" s="117"/>
      <c r="P28" s="116">
        <f t="shared" si="0"/>
        <v>0</v>
      </c>
      <c r="Q28" s="117">
        <f t="shared" si="1"/>
        <v>0</v>
      </c>
      <c r="R28" s="118">
        <f t="shared" si="3"/>
        <v>0</v>
      </c>
      <c r="S28" s="1"/>
      <c r="T28" s="1"/>
      <c r="U28" s="1"/>
      <c r="V28" s="1"/>
      <c r="W28" s="1"/>
      <c r="X28" s="1"/>
      <c r="Y28" s="1"/>
    </row>
    <row r="29" spans="1:25" ht="15.75">
      <c r="A29" s="116" t="s">
        <v>96</v>
      </c>
      <c r="B29" s="117"/>
      <c r="C29" s="118"/>
      <c r="D29" s="116">
        <v>0</v>
      </c>
      <c r="E29" s="117">
        <v>0</v>
      </c>
      <c r="F29" s="117">
        <v>2111</v>
      </c>
      <c r="G29" s="117"/>
      <c r="H29" s="116">
        <v>0</v>
      </c>
      <c r="I29" s="117">
        <v>0</v>
      </c>
      <c r="J29" s="117">
        <v>0</v>
      </c>
      <c r="K29" s="117"/>
      <c r="L29" s="116">
        <v>0</v>
      </c>
      <c r="M29" s="117">
        <v>0</v>
      </c>
      <c r="N29" s="117">
        <v>0</v>
      </c>
      <c r="O29" s="117"/>
      <c r="P29" s="116">
        <f t="shared" si="0"/>
        <v>0</v>
      </c>
      <c r="Q29" s="117">
        <f t="shared" si="1"/>
        <v>0</v>
      </c>
      <c r="R29" s="118">
        <f t="shared" si="3"/>
        <v>0</v>
      </c>
      <c r="S29" s="1"/>
      <c r="T29" s="1"/>
      <c r="U29" s="1"/>
      <c r="V29" s="1"/>
      <c r="W29" s="1"/>
      <c r="X29" s="1"/>
      <c r="Y29" s="1"/>
    </row>
    <row r="30" spans="1:25" ht="15.75">
      <c r="A30" s="619" t="s">
        <v>226</v>
      </c>
      <c r="B30" s="620"/>
      <c r="C30" s="620"/>
      <c r="D30" s="619">
        <v>0</v>
      </c>
      <c r="E30" s="621">
        <v>0</v>
      </c>
      <c r="F30" s="621">
        <v>100</v>
      </c>
      <c r="G30" s="622"/>
      <c r="H30" s="619">
        <v>0</v>
      </c>
      <c r="I30" s="621">
        <v>0</v>
      </c>
      <c r="J30" s="621">
        <v>0</v>
      </c>
      <c r="K30" s="622"/>
      <c r="L30" s="619">
        <v>0</v>
      </c>
      <c r="M30" s="621">
        <v>0</v>
      </c>
      <c r="N30" s="621">
        <v>0</v>
      </c>
      <c r="O30" s="622"/>
      <c r="P30" s="619">
        <f>L30-H30</f>
        <v>0</v>
      </c>
      <c r="Q30" s="621">
        <f>M30-I30</f>
        <v>0</v>
      </c>
      <c r="R30" s="623">
        <f>N30-J30</f>
        <v>0</v>
      </c>
      <c r="S30" s="20"/>
      <c r="T30" s="20"/>
      <c r="U30" s="20"/>
      <c r="V30" s="1"/>
      <c r="W30" s="1"/>
      <c r="X30" s="1"/>
      <c r="Y30" s="1"/>
    </row>
    <row r="31" spans="1:25" ht="15.75">
      <c r="A31" s="116" t="s">
        <v>274</v>
      </c>
      <c r="B31" s="117"/>
      <c r="C31" s="118"/>
      <c r="D31" s="116">
        <v>0</v>
      </c>
      <c r="E31" s="117">
        <v>0</v>
      </c>
      <c r="F31" s="117">
        <v>1</v>
      </c>
      <c r="G31" s="117"/>
      <c r="H31" s="116">
        <v>0</v>
      </c>
      <c r="I31" s="117">
        <v>0</v>
      </c>
      <c r="J31" s="117">
        <v>0</v>
      </c>
      <c r="K31" s="117"/>
      <c r="L31" s="116">
        <v>0</v>
      </c>
      <c r="M31" s="117">
        <v>0</v>
      </c>
      <c r="N31" s="117">
        <v>0</v>
      </c>
      <c r="O31" s="117"/>
      <c r="P31" s="116">
        <f aca="true" t="shared" si="4" ref="P31:Q34">L31-H31</f>
        <v>0</v>
      </c>
      <c r="Q31" s="117">
        <f t="shared" si="4"/>
        <v>0</v>
      </c>
      <c r="R31" s="118">
        <f>+N31-J31</f>
        <v>0</v>
      </c>
      <c r="S31" s="1"/>
      <c r="T31" s="1"/>
      <c r="U31" s="1"/>
      <c r="V31" s="1"/>
      <c r="W31" s="1"/>
      <c r="X31" s="1"/>
      <c r="Y31" s="1"/>
    </row>
    <row r="32" spans="1:25" ht="15.75">
      <c r="A32" s="116" t="s">
        <v>331</v>
      </c>
      <c r="B32" s="117"/>
      <c r="C32" s="118"/>
      <c r="D32" s="116">
        <v>0</v>
      </c>
      <c r="E32" s="117">
        <v>0</v>
      </c>
      <c r="F32" s="117">
        <v>44</v>
      </c>
      <c r="G32" s="117"/>
      <c r="H32" s="116">
        <v>0</v>
      </c>
      <c r="I32" s="117">
        <v>0</v>
      </c>
      <c r="J32" s="117">
        <v>0</v>
      </c>
      <c r="K32" s="117"/>
      <c r="L32" s="116">
        <v>0</v>
      </c>
      <c r="M32" s="117">
        <v>0</v>
      </c>
      <c r="N32" s="117">
        <v>0</v>
      </c>
      <c r="O32" s="117"/>
      <c r="P32" s="116">
        <f t="shared" si="4"/>
        <v>0</v>
      </c>
      <c r="Q32" s="117">
        <f t="shared" si="4"/>
        <v>0</v>
      </c>
      <c r="R32" s="118">
        <f>+N32-J32</f>
        <v>0</v>
      </c>
      <c r="S32" s="1"/>
      <c r="T32" s="1"/>
      <c r="U32" s="1"/>
      <c r="V32" s="1"/>
      <c r="W32" s="1"/>
      <c r="X32" s="1"/>
      <c r="Y32" s="1"/>
    </row>
    <row r="33" spans="1:25" ht="15.75">
      <c r="A33" s="116" t="s">
        <v>332</v>
      </c>
      <c r="B33" s="117"/>
      <c r="C33" s="118"/>
      <c r="D33" s="116">
        <v>0</v>
      </c>
      <c r="E33" s="117">
        <v>0</v>
      </c>
      <c r="F33" s="117">
        <v>500</v>
      </c>
      <c r="G33" s="117"/>
      <c r="H33" s="116">
        <v>0</v>
      </c>
      <c r="I33" s="117">
        <v>0</v>
      </c>
      <c r="J33" s="117">
        <v>0</v>
      </c>
      <c r="K33" s="117"/>
      <c r="L33" s="116">
        <v>0</v>
      </c>
      <c r="M33" s="117">
        <v>0</v>
      </c>
      <c r="N33" s="117">
        <v>0</v>
      </c>
      <c r="O33" s="117"/>
      <c r="P33" s="116">
        <f t="shared" si="4"/>
        <v>0</v>
      </c>
      <c r="Q33" s="117">
        <f t="shared" si="4"/>
        <v>0</v>
      </c>
      <c r="R33" s="118">
        <f>+N33-J33</f>
        <v>0</v>
      </c>
      <c r="S33" s="1"/>
      <c r="T33" s="1"/>
      <c r="U33" s="1"/>
      <c r="V33" s="1"/>
      <c r="W33" s="1"/>
      <c r="X33" s="1"/>
      <c r="Y33" s="1"/>
    </row>
    <row r="34" spans="1:25" ht="15.75">
      <c r="A34" s="116" t="s">
        <v>333</v>
      </c>
      <c r="B34" s="117"/>
      <c r="C34" s="118"/>
      <c r="D34" s="116">
        <v>0</v>
      </c>
      <c r="E34" s="117">
        <v>0</v>
      </c>
      <c r="F34" s="117">
        <v>100</v>
      </c>
      <c r="G34" s="117"/>
      <c r="H34" s="116">
        <v>0</v>
      </c>
      <c r="I34" s="117">
        <v>0</v>
      </c>
      <c r="J34" s="117">
        <v>0</v>
      </c>
      <c r="K34" s="117"/>
      <c r="L34" s="116">
        <v>0</v>
      </c>
      <c r="M34" s="117">
        <v>0</v>
      </c>
      <c r="N34" s="117">
        <v>0</v>
      </c>
      <c r="O34" s="117"/>
      <c r="P34" s="116">
        <f t="shared" si="4"/>
        <v>0</v>
      </c>
      <c r="Q34" s="117">
        <f t="shared" si="4"/>
        <v>0</v>
      </c>
      <c r="R34" s="118">
        <f>+N34-J34</f>
        <v>0</v>
      </c>
      <c r="S34" s="1"/>
      <c r="T34" s="1"/>
      <c r="U34" s="1"/>
      <c r="V34" s="1"/>
      <c r="W34" s="1"/>
      <c r="X34" s="1"/>
      <c r="Y34" s="1"/>
    </row>
    <row r="35" spans="1:25" ht="15.75">
      <c r="A35" s="115" t="s">
        <v>275</v>
      </c>
      <c r="B35" s="41"/>
      <c r="C35" s="41"/>
      <c r="D35" s="115">
        <v>0</v>
      </c>
      <c r="E35" s="113">
        <v>0</v>
      </c>
      <c r="F35" s="113">
        <v>5</v>
      </c>
      <c r="G35" s="112"/>
      <c r="H35" s="115">
        <v>0</v>
      </c>
      <c r="I35" s="113">
        <v>0</v>
      </c>
      <c r="J35" s="113">
        <v>0</v>
      </c>
      <c r="K35" s="112"/>
      <c r="L35" s="115">
        <v>0</v>
      </c>
      <c r="M35" s="113">
        <v>0</v>
      </c>
      <c r="N35" s="113">
        <v>0</v>
      </c>
      <c r="O35" s="112"/>
      <c r="P35" s="115">
        <f t="shared" si="0"/>
        <v>0</v>
      </c>
      <c r="Q35" s="113">
        <f t="shared" si="1"/>
        <v>0</v>
      </c>
      <c r="R35" s="114">
        <f>N35-J35</f>
        <v>0</v>
      </c>
      <c r="S35" s="20"/>
      <c r="T35" s="20"/>
      <c r="U35" s="20"/>
      <c r="V35" s="1"/>
      <c r="W35" s="1"/>
      <c r="X35" s="1"/>
      <c r="Y35" s="1"/>
    </row>
    <row r="36" spans="1:25" ht="15.75" hidden="1">
      <c r="A36" s="96"/>
      <c r="B36" s="1"/>
      <c r="C36" s="89"/>
      <c r="D36" s="20"/>
      <c r="E36" s="20"/>
      <c r="F36" s="20"/>
      <c r="G36" s="1"/>
      <c r="H36" s="97"/>
      <c r="I36" s="20"/>
      <c r="J36" s="20"/>
      <c r="K36" s="1"/>
      <c r="L36" s="97"/>
      <c r="M36" s="20"/>
      <c r="N36" s="20"/>
      <c r="O36" s="1"/>
      <c r="P36" s="97"/>
      <c r="Q36" s="20"/>
      <c r="R36" s="91"/>
      <c r="S36" s="1"/>
      <c r="T36" s="1"/>
      <c r="U36" s="1"/>
      <c r="V36" s="1"/>
      <c r="W36" s="1"/>
      <c r="X36" s="1"/>
      <c r="Y36" s="1"/>
    </row>
    <row r="37" spans="1:25" ht="15.75">
      <c r="A37" s="98"/>
      <c r="B37" s="92" t="s">
        <v>67</v>
      </c>
      <c r="C37" s="108"/>
      <c r="D37" s="93">
        <f>SUM(D11:D36)</f>
        <v>0</v>
      </c>
      <c r="E37" s="93">
        <f>SUM(E11:E36)</f>
        <v>27</v>
      </c>
      <c r="F37" s="94">
        <f>SUM(F11:F35)</f>
        <v>86487</v>
      </c>
      <c r="G37" s="93"/>
      <c r="H37" s="125">
        <f>SUM(H11:H36)</f>
        <v>0</v>
      </c>
      <c r="I37" s="93">
        <f>SUM(I11:I36)</f>
        <v>41</v>
      </c>
      <c r="J37" s="94">
        <f>SUM(J11:J35)</f>
        <v>65107</v>
      </c>
      <c r="K37" s="93"/>
      <c r="L37" s="125">
        <f>SUM(L11:L36)</f>
        <v>0</v>
      </c>
      <c r="M37" s="93">
        <f>SUM(M11:M36)</f>
        <v>41</v>
      </c>
      <c r="N37" s="94">
        <f>SUM(N11:N36)</f>
        <v>57336</v>
      </c>
      <c r="O37" s="93"/>
      <c r="P37" s="125">
        <f>SUM(P11:P36)</f>
        <v>0</v>
      </c>
      <c r="Q37" s="93">
        <f>SUM(Q11:Q36)</f>
        <v>0</v>
      </c>
      <c r="R37" s="95">
        <f>SUM(R11:R36)</f>
        <v>-7771</v>
      </c>
      <c r="S37" s="1"/>
      <c r="T37" s="1"/>
      <c r="U37" s="1"/>
      <c r="V37" s="1"/>
      <c r="W37" s="1"/>
      <c r="X37" s="1"/>
      <c r="Y37" s="1"/>
    </row>
    <row r="38" spans="1:25" ht="15.75" hidden="1">
      <c r="A38" s="1"/>
      <c r="B38" s="1"/>
      <c r="C38" s="1"/>
      <c r="D38" s="1"/>
      <c r="E38" s="1"/>
      <c r="F38" s="1"/>
      <c r="G38" s="1"/>
      <c r="H38" s="1"/>
      <c r="I38" s="1"/>
      <c r="J38" s="1"/>
      <c r="K38" s="1"/>
      <c r="L38" s="1"/>
      <c r="M38" s="1"/>
      <c r="N38" s="1"/>
      <c r="O38" s="1"/>
      <c r="P38" s="1"/>
      <c r="Q38" s="1"/>
      <c r="R38" s="1"/>
      <c r="S38" s="1"/>
      <c r="T38" s="1"/>
      <c r="U38" s="1"/>
      <c r="V38" s="1"/>
      <c r="W38" s="1"/>
      <c r="X38" s="1"/>
      <c r="Y38" s="1"/>
    </row>
    <row r="39" spans="1:25" ht="15.75" hidden="1">
      <c r="A39" s="1" t="s">
        <v>206</v>
      </c>
      <c r="B39" s="1"/>
      <c r="C39" s="1"/>
      <c r="D39" s="1">
        <v>0</v>
      </c>
      <c r="E39" s="1">
        <v>0</v>
      </c>
      <c r="F39" s="1">
        <v>0</v>
      </c>
      <c r="G39" s="1"/>
      <c r="H39" s="1">
        <v>0</v>
      </c>
      <c r="I39" s="1"/>
      <c r="J39" s="1">
        <v>0</v>
      </c>
      <c r="K39" s="1"/>
      <c r="L39" s="1">
        <v>0</v>
      </c>
      <c r="M39" s="1">
        <v>0</v>
      </c>
      <c r="N39" s="1">
        <v>0</v>
      </c>
      <c r="O39" s="1"/>
      <c r="P39" s="1">
        <v>0</v>
      </c>
      <c r="Q39" s="1">
        <v>0</v>
      </c>
      <c r="R39" s="1">
        <v>0</v>
      </c>
      <c r="S39" s="1"/>
      <c r="T39" s="1"/>
      <c r="U39" s="1"/>
      <c r="V39" s="1"/>
      <c r="W39" s="1"/>
      <c r="X39" s="1"/>
      <c r="Y39" s="1"/>
    </row>
    <row r="40" spans="1:25" ht="15.75">
      <c r="A40" s="1"/>
      <c r="B40" s="1"/>
      <c r="C40" s="1"/>
      <c r="D40" s="1"/>
      <c r="E40" s="1"/>
      <c r="F40" s="1"/>
      <c r="G40" s="1"/>
      <c r="H40" s="1"/>
      <c r="I40" s="1"/>
      <c r="J40" s="1"/>
      <c r="K40" s="1"/>
      <c r="L40" s="1"/>
      <c r="M40" s="1"/>
      <c r="N40" s="1"/>
      <c r="O40" s="1"/>
      <c r="P40" s="1"/>
      <c r="Q40" s="1"/>
      <c r="R40" s="1"/>
      <c r="S40" s="1"/>
      <c r="T40" s="1"/>
      <c r="U40" s="1"/>
      <c r="V40" s="1"/>
      <c r="W40" s="1"/>
      <c r="X40" s="1"/>
      <c r="Y40" s="1"/>
    </row>
    <row r="41" spans="1:25" ht="15.75">
      <c r="A41" s="1"/>
      <c r="B41" s="1"/>
      <c r="C41" s="1"/>
      <c r="D41" s="1"/>
      <c r="E41" s="1"/>
      <c r="F41" s="1"/>
      <c r="G41" s="1"/>
      <c r="H41" s="1"/>
      <c r="I41" s="1"/>
      <c r="J41" s="1"/>
      <c r="K41" s="1"/>
      <c r="L41" s="1"/>
      <c r="M41" s="1"/>
      <c r="N41" s="1"/>
      <c r="O41" s="1"/>
      <c r="P41" s="1"/>
      <c r="Q41" s="1"/>
      <c r="R41" s="1"/>
      <c r="S41" s="1"/>
      <c r="T41" s="1"/>
      <c r="U41" s="1"/>
      <c r="V41" s="1"/>
      <c r="W41" s="1"/>
      <c r="X41" s="1"/>
      <c r="Y41" s="1"/>
    </row>
    <row r="42" spans="1:36" ht="15.75">
      <c r="A42" s="1"/>
      <c r="B42" s="1"/>
      <c r="C42" s="2"/>
      <c r="D42" s="2"/>
      <c r="E42" s="2"/>
      <c r="F42" s="2"/>
      <c r="G42" s="2"/>
      <c r="H42" s="2"/>
      <c r="I42" s="2"/>
      <c r="J42" s="2"/>
      <c r="K42" s="2"/>
      <c r="L42" s="2"/>
      <c r="M42" s="2"/>
      <c r="N42" s="2"/>
      <c r="O42" s="2"/>
      <c r="P42" s="2"/>
      <c r="Q42" s="2"/>
      <c r="R42" s="2"/>
      <c r="S42" s="1"/>
      <c r="T42" s="46"/>
      <c r="U42" s="46"/>
      <c r="V42" s="46"/>
      <c r="W42" s="46"/>
      <c r="X42" s="46"/>
      <c r="Y42" s="46"/>
      <c r="Z42" s="46"/>
      <c r="AA42" s="46"/>
      <c r="AB42" s="46"/>
      <c r="AC42" s="46"/>
      <c r="AD42" s="46"/>
      <c r="AE42" s="46"/>
      <c r="AF42" s="46"/>
      <c r="AG42" s="46"/>
      <c r="AH42" s="46"/>
      <c r="AI42" s="46"/>
      <c r="AJ42" s="46"/>
    </row>
    <row r="43" spans="1:36" ht="15.75">
      <c r="A43" s="1"/>
      <c r="B43" s="1"/>
      <c r="C43" s="2"/>
      <c r="D43" s="2"/>
      <c r="E43" s="2"/>
      <c r="F43" s="2"/>
      <c r="G43" s="2"/>
      <c r="H43" s="2"/>
      <c r="I43" s="2"/>
      <c r="J43" s="2"/>
      <c r="K43" s="2"/>
      <c r="L43" s="2"/>
      <c r="M43" s="2"/>
      <c r="N43" s="2"/>
      <c r="O43" s="2"/>
      <c r="P43" s="2"/>
      <c r="Q43" s="2"/>
      <c r="R43" s="2"/>
      <c r="S43" s="1"/>
      <c r="T43" s="46"/>
      <c r="U43" s="46"/>
      <c r="V43" s="46"/>
      <c r="W43" s="46"/>
      <c r="X43" s="46"/>
      <c r="Y43" s="46"/>
      <c r="Z43" s="46"/>
      <c r="AA43" s="46"/>
      <c r="AB43" s="46"/>
      <c r="AC43" s="46"/>
      <c r="AD43" s="46"/>
      <c r="AE43" s="46"/>
      <c r="AF43" s="46"/>
      <c r="AG43" s="46"/>
      <c r="AH43" s="46"/>
      <c r="AI43" s="46"/>
      <c r="AJ43" s="46"/>
    </row>
  </sheetData>
  <printOptions horizontalCentered="1"/>
  <pageMargins left="1" right="1" top="0.5" bottom="0.55" header="0" footer="0.25"/>
  <pageSetup fitToHeight="1" fitToWidth="1" horizontalDpi="300" verticalDpi="300" orientation="landscape" scale="67" r:id="rId1"/>
  <headerFooter alignWithMargins="0">
    <oddFooter>&amp;C&amp;"Times New Roman,Regular"Exhibit H - Summary of Reimbursable Resources</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P21"/>
  <sheetViews>
    <sheetView zoomScale="75" zoomScaleNormal="75" workbookViewId="0" topLeftCell="A1">
      <pane xSplit="2" ySplit="11" topLeftCell="C12" activePane="bottomRight" state="frozen"/>
      <selection pane="topLeft" activeCell="A1" sqref="A1"/>
      <selection pane="topRight" activeCell="C1" sqref="C1"/>
      <selection pane="bottomLeft" activeCell="A12" sqref="A12"/>
      <selection pane="bottomRight" activeCell="G35" sqref="G35"/>
    </sheetView>
  </sheetViews>
  <sheetFormatPr defaultColWidth="8.88671875" defaultRowHeight="15"/>
  <cols>
    <col min="1" max="1" width="21.6640625" style="22" customWidth="1"/>
    <col min="2" max="2" width="5.99609375" style="22" customWidth="1"/>
    <col min="3" max="3" width="9.88671875" style="22" customWidth="1"/>
    <col min="4" max="4" width="11.77734375" style="22" customWidth="1"/>
    <col min="5" max="5" width="10.88671875" style="22" customWidth="1"/>
    <col min="6" max="6" width="11.77734375" style="22" customWidth="1"/>
    <col min="7" max="7" width="11.5546875" style="22" customWidth="1"/>
    <col min="8" max="8" width="11.4453125" style="22" customWidth="1"/>
    <col min="9" max="9" width="9.77734375" style="22" customWidth="1"/>
    <col min="10" max="10" width="11.99609375" style="22" customWidth="1"/>
    <col min="11" max="11" width="9.77734375" style="22" hidden="1" customWidth="1"/>
    <col min="12" max="14" width="9.77734375" style="22" customWidth="1"/>
    <col min="15" max="15" width="12.21484375" style="22" customWidth="1"/>
    <col min="16" max="16384" width="8.88671875" style="22" customWidth="1"/>
  </cols>
  <sheetData>
    <row r="1" ht="20.25">
      <c r="A1" s="44" t="s">
        <v>6</v>
      </c>
    </row>
    <row r="2" ht="20.25">
      <c r="A2" s="44"/>
    </row>
    <row r="3" ht="12" customHeight="1">
      <c r="A3" s="44"/>
    </row>
    <row r="4" spans="1:15" ht="18.75">
      <c r="A4" s="15" t="s">
        <v>154</v>
      </c>
      <c r="B4" s="21"/>
      <c r="C4" s="21"/>
      <c r="D4" s="21"/>
      <c r="E4" s="21"/>
      <c r="F4" s="21"/>
      <c r="G4" s="21"/>
      <c r="H4" s="21"/>
      <c r="I4" s="21"/>
      <c r="J4" s="21"/>
      <c r="K4" s="21"/>
      <c r="L4" s="21"/>
      <c r="M4" s="21"/>
      <c r="N4" s="21"/>
      <c r="O4" s="21"/>
    </row>
    <row r="5" spans="1:15" ht="16.5">
      <c r="A5" s="18" t="str">
        <f>+'(B) Sum of Req '!A4</f>
        <v>Civil Division</v>
      </c>
      <c r="B5" s="21"/>
      <c r="C5" s="21"/>
      <c r="D5" s="21"/>
      <c r="E5" s="21"/>
      <c r="F5" s="21"/>
      <c r="G5" s="21"/>
      <c r="H5" s="21"/>
      <c r="I5" s="21"/>
      <c r="J5" s="21"/>
      <c r="K5" s="21"/>
      <c r="L5" s="21"/>
      <c r="M5" s="21"/>
      <c r="N5" s="21"/>
      <c r="O5" s="21"/>
    </row>
    <row r="6" spans="1:15" ht="16.5">
      <c r="A6" s="18" t="str">
        <f>+'(B) Sum of Req '!A5</f>
        <v>Salaries and Expenses</v>
      </c>
      <c r="B6" s="21"/>
      <c r="C6" s="21"/>
      <c r="D6" s="21"/>
      <c r="E6" s="21"/>
      <c r="F6" s="21"/>
      <c r="G6" s="21"/>
      <c r="H6" s="21"/>
      <c r="I6" s="21"/>
      <c r="J6" s="21"/>
      <c r="K6" s="21"/>
      <c r="L6" s="21"/>
      <c r="M6" s="21"/>
      <c r="N6" s="21"/>
      <c r="O6" s="21"/>
    </row>
    <row r="8" spans="1:15" ht="15">
      <c r="A8" s="23"/>
      <c r="B8" s="23"/>
      <c r="C8" s="23"/>
      <c r="D8" s="23"/>
      <c r="E8" s="23"/>
      <c r="F8" s="23"/>
      <c r="G8" s="23"/>
      <c r="H8" s="23"/>
      <c r="I8" s="23"/>
      <c r="J8" s="23"/>
      <c r="K8" s="23"/>
      <c r="L8" s="23"/>
      <c r="M8" s="23"/>
      <c r="N8" s="23"/>
      <c r="O8" s="23"/>
    </row>
    <row r="9" spans="1:16" ht="25.5">
      <c r="A9" s="68"/>
      <c r="B9" s="184"/>
      <c r="C9" s="182" t="s">
        <v>254</v>
      </c>
      <c r="D9" s="69"/>
      <c r="E9" s="182" t="s">
        <v>306</v>
      </c>
      <c r="F9" s="69"/>
      <c r="G9" s="182" t="s">
        <v>253</v>
      </c>
      <c r="H9" s="182"/>
      <c r="I9" s="182"/>
      <c r="J9" s="69"/>
      <c r="K9" s="70"/>
      <c r="L9" s="70"/>
      <c r="M9" s="70"/>
      <c r="N9" s="186"/>
      <c r="O9" s="127"/>
      <c r="P9" s="24"/>
    </row>
    <row r="10" spans="1:16" ht="15">
      <c r="A10" s="71"/>
      <c r="B10" s="72"/>
      <c r="C10" s="73" t="s">
        <v>153</v>
      </c>
      <c r="D10" s="74" t="s">
        <v>153</v>
      </c>
      <c r="E10" s="75" t="s">
        <v>153</v>
      </c>
      <c r="F10" s="74" t="s">
        <v>153</v>
      </c>
      <c r="G10" s="76" t="s">
        <v>307</v>
      </c>
      <c r="H10" s="629" t="s">
        <v>307</v>
      </c>
      <c r="I10" s="629"/>
      <c r="J10" s="77" t="s">
        <v>158</v>
      </c>
      <c r="K10" s="77" t="s">
        <v>158</v>
      </c>
      <c r="L10" s="77" t="s">
        <v>158</v>
      </c>
      <c r="M10" s="77" t="s">
        <v>214</v>
      </c>
      <c r="N10" s="187" t="s">
        <v>153</v>
      </c>
      <c r="O10" s="76" t="s">
        <v>153</v>
      </c>
      <c r="P10" s="24"/>
    </row>
    <row r="11" spans="1:16" ht="15">
      <c r="A11" s="78" t="s">
        <v>155</v>
      </c>
      <c r="B11" s="72"/>
      <c r="C11" s="79" t="s">
        <v>156</v>
      </c>
      <c r="D11" s="80" t="s">
        <v>157</v>
      </c>
      <c r="E11" s="81" t="s">
        <v>156</v>
      </c>
      <c r="F11" s="80" t="s">
        <v>157</v>
      </c>
      <c r="G11" s="82" t="s">
        <v>80</v>
      </c>
      <c r="H11" s="82" t="s">
        <v>23</v>
      </c>
      <c r="I11" s="82" t="s">
        <v>308</v>
      </c>
      <c r="J11" s="83" t="s">
        <v>80</v>
      </c>
      <c r="K11" s="83" t="s">
        <v>84</v>
      </c>
      <c r="L11" s="83" t="s">
        <v>23</v>
      </c>
      <c r="M11" s="83" t="s">
        <v>215</v>
      </c>
      <c r="N11" s="188" t="s">
        <v>156</v>
      </c>
      <c r="O11" s="82" t="s">
        <v>157</v>
      </c>
      <c r="P11" s="24"/>
    </row>
    <row r="12" spans="1:16" ht="15">
      <c r="A12" s="58"/>
      <c r="B12" s="29"/>
      <c r="C12" s="59"/>
      <c r="D12" s="60"/>
      <c r="E12" s="32"/>
      <c r="F12" s="61"/>
      <c r="G12" s="30"/>
      <c r="H12" s="30"/>
      <c r="I12" s="30"/>
      <c r="J12" s="62"/>
      <c r="K12" s="62"/>
      <c r="L12" s="62"/>
      <c r="M12" s="62"/>
      <c r="N12" s="189"/>
      <c r="O12" s="30"/>
      <c r="P12" s="24"/>
    </row>
    <row r="13" spans="1:16" ht="15.75">
      <c r="A13" s="254" t="s">
        <v>212</v>
      </c>
      <c r="B13" s="222"/>
      <c r="C13" s="255">
        <v>754</v>
      </c>
      <c r="D13" s="256">
        <v>0</v>
      </c>
      <c r="E13" s="223">
        <v>834</v>
      </c>
      <c r="F13" s="256">
        <v>0</v>
      </c>
      <c r="G13" s="223">
        <v>0</v>
      </c>
      <c r="H13" s="223">
        <v>-22</v>
      </c>
      <c r="I13" s="223">
        <v>-22</v>
      </c>
      <c r="J13" s="257">
        <v>147</v>
      </c>
      <c r="K13" s="257"/>
      <c r="L13" s="257">
        <v>0</v>
      </c>
      <c r="M13" s="257">
        <f>+G13+J13+L13</f>
        <v>147</v>
      </c>
      <c r="N13" s="256">
        <f>+E13+I13+M13</f>
        <v>959</v>
      </c>
      <c r="O13" s="223">
        <v>0</v>
      </c>
      <c r="P13" s="24"/>
    </row>
    <row r="14" spans="1:16" ht="15.75">
      <c r="A14" s="258" t="s">
        <v>213</v>
      </c>
      <c r="B14" s="222"/>
      <c r="C14" s="257">
        <v>65</v>
      </c>
      <c r="D14" s="257">
        <v>0</v>
      </c>
      <c r="E14" s="257">
        <v>72</v>
      </c>
      <c r="F14" s="257">
        <v>0</v>
      </c>
      <c r="G14" s="257">
        <v>0</v>
      </c>
      <c r="H14" s="257">
        <v>0</v>
      </c>
      <c r="I14" s="257">
        <v>0</v>
      </c>
      <c r="J14" s="257">
        <v>10</v>
      </c>
      <c r="K14" s="257"/>
      <c r="L14" s="257">
        <v>0</v>
      </c>
      <c r="M14" s="257">
        <f>+G14+J14+L14</f>
        <v>10</v>
      </c>
      <c r="N14" s="256">
        <f>+E14+I14+M14</f>
        <v>82</v>
      </c>
      <c r="O14" s="223">
        <v>0</v>
      </c>
      <c r="P14" s="24"/>
    </row>
    <row r="15" spans="1:16" ht="15.75">
      <c r="A15" s="254" t="s">
        <v>81</v>
      </c>
      <c r="B15" s="222"/>
      <c r="C15" s="257">
        <v>281</v>
      </c>
      <c r="D15" s="257">
        <v>0</v>
      </c>
      <c r="E15" s="257">
        <v>302</v>
      </c>
      <c r="F15" s="257">
        <v>0</v>
      </c>
      <c r="G15" s="257">
        <v>0</v>
      </c>
      <c r="H15" s="257">
        <v>-10</v>
      </c>
      <c r="I15" s="257">
        <v>-10</v>
      </c>
      <c r="J15" s="257">
        <v>35</v>
      </c>
      <c r="K15" s="257"/>
      <c r="L15" s="257">
        <v>0</v>
      </c>
      <c r="M15" s="257">
        <f>+G15+J15+L15</f>
        <v>35</v>
      </c>
      <c r="N15" s="256">
        <f>+E15+I15+M15</f>
        <v>327</v>
      </c>
      <c r="O15" s="223">
        <v>0</v>
      </c>
      <c r="P15" s="24"/>
    </row>
    <row r="16" spans="1:16" ht="15.75" thickBot="1">
      <c r="A16" s="63" t="s">
        <v>149</v>
      </c>
      <c r="B16" s="64"/>
      <c r="C16" s="65">
        <f>SUM(C13:C15)</f>
        <v>1100</v>
      </c>
      <c r="D16" s="66">
        <f>SUM(D13:D15)</f>
        <v>0</v>
      </c>
      <c r="E16" s="67">
        <f>SUM(E13:E15)</f>
        <v>1208</v>
      </c>
      <c r="F16" s="66">
        <f>SUM(F13:F15)</f>
        <v>0</v>
      </c>
      <c r="G16" s="67">
        <f>SUM(G13:G14)</f>
        <v>0</v>
      </c>
      <c r="H16" s="67">
        <f>SUM(H13:H15)</f>
        <v>-32</v>
      </c>
      <c r="I16" s="67">
        <f>SUM(I13:I15)</f>
        <v>-32</v>
      </c>
      <c r="J16" s="66">
        <f>SUM(J13:J15)</f>
        <v>192</v>
      </c>
      <c r="K16" s="66">
        <f>SUM(K13:K15)</f>
        <v>0</v>
      </c>
      <c r="L16" s="66">
        <v>0</v>
      </c>
      <c r="M16" s="66">
        <f>SUM(M13:M15)</f>
        <v>192</v>
      </c>
      <c r="N16" s="190">
        <f>SUM(N13:N15)</f>
        <v>1368</v>
      </c>
      <c r="O16" s="67">
        <f>SUM(O13:O15)</f>
        <v>0</v>
      </c>
      <c r="P16" s="24"/>
    </row>
    <row r="17" spans="1:16" ht="15.75">
      <c r="A17" s="259"/>
      <c r="B17" s="260"/>
      <c r="C17" s="261"/>
      <c r="D17" s="261"/>
      <c r="E17" s="262"/>
      <c r="F17" s="261"/>
      <c r="G17" s="262"/>
      <c r="H17" s="262"/>
      <c r="I17" s="262"/>
      <c r="J17" s="263"/>
      <c r="K17" s="263"/>
      <c r="L17" s="263"/>
      <c r="M17" s="263"/>
      <c r="N17" s="264"/>
      <c r="O17" s="262"/>
      <c r="P17" s="24"/>
    </row>
    <row r="18" spans="1:16" ht="15.75">
      <c r="A18" s="254" t="s">
        <v>54</v>
      </c>
      <c r="B18" s="265"/>
      <c r="C18" s="266">
        <v>1060</v>
      </c>
      <c r="D18" s="266">
        <v>0</v>
      </c>
      <c r="E18" s="267">
        <v>1168</v>
      </c>
      <c r="F18" s="266">
        <v>0</v>
      </c>
      <c r="G18" s="267">
        <v>0</v>
      </c>
      <c r="H18" s="267">
        <v>-32</v>
      </c>
      <c r="I18" s="267">
        <v>-32</v>
      </c>
      <c r="J18" s="266">
        <v>192</v>
      </c>
      <c r="K18" s="266"/>
      <c r="L18" s="268">
        <v>0</v>
      </c>
      <c r="M18" s="257">
        <f>+G18+J18</f>
        <v>192</v>
      </c>
      <c r="N18" s="256">
        <f>+E18+I18+M18</f>
        <v>1328</v>
      </c>
      <c r="O18" s="223">
        <v>0</v>
      </c>
      <c r="P18" s="24"/>
    </row>
    <row r="19" spans="1:16" ht="15.75">
      <c r="A19" s="254" t="s">
        <v>82</v>
      </c>
      <c r="B19" s="269"/>
      <c r="C19" s="268">
        <v>39</v>
      </c>
      <c r="D19" s="268">
        <v>0</v>
      </c>
      <c r="E19" s="270">
        <v>39</v>
      </c>
      <c r="F19" s="268">
        <v>0</v>
      </c>
      <c r="G19" s="270">
        <v>0</v>
      </c>
      <c r="H19" s="270">
        <v>0</v>
      </c>
      <c r="I19" s="270">
        <v>0</v>
      </c>
      <c r="J19" s="268">
        <v>0</v>
      </c>
      <c r="K19" s="268"/>
      <c r="L19" s="268">
        <v>0</v>
      </c>
      <c r="M19" s="257">
        <f>+G19+J19</f>
        <v>0</v>
      </c>
      <c r="N19" s="256">
        <f>+E19+I19+M19</f>
        <v>39</v>
      </c>
      <c r="O19" s="223">
        <v>0</v>
      </c>
      <c r="P19" s="24"/>
    </row>
    <row r="20" spans="1:16" ht="15.75">
      <c r="A20" s="254" t="s">
        <v>83</v>
      </c>
      <c r="B20" s="269"/>
      <c r="C20" s="268">
        <v>1</v>
      </c>
      <c r="D20" s="268">
        <v>0</v>
      </c>
      <c r="E20" s="270">
        <v>1</v>
      </c>
      <c r="F20" s="268">
        <v>0</v>
      </c>
      <c r="G20" s="270">
        <v>0</v>
      </c>
      <c r="H20" s="270">
        <v>0</v>
      </c>
      <c r="I20" s="270">
        <v>0</v>
      </c>
      <c r="J20" s="268">
        <v>0</v>
      </c>
      <c r="K20" s="268"/>
      <c r="L20" s="268">
        <v>0</v>
      </c>
      <c r="M20" s="257">
        <f>+G20+J20</f>
        <v>0</v>
      </c>
      <c r="N20" s="256">
        <f>+E20+I20+M20</f>
        <v>1</v>
      </c>
      <c r="O20" s="223">
        <v>0</v>
      </c>
      <c r="P20" s="24"/>
    </row>
    <row r="21" spans="1:16" s="26" customFormat="1" ht="15">
      <c r="A21" s="128" t="s">
        <v>149</v>
      </c>
      <c r="B21" s="129"/>
      <c r="C21" s="130">
        <f aca="true" t="shared" si="0" ref="C21:O21">SUM(C18:C20)</f>
        <v>1100</v>
      </c>
      <c r="D21" s="130">
        <f t="shared" si="0"/>
        <v>0</v>
      </c>
      <c r="E21" s="130">
        <f t="shared" si="0"/>
        <v>1208</v>
      </c>
      <c r="F21" s="130">
        <f t="shared" si="0"/>
        <v>0</v>
      </c>
      <c r="G21" s="130">
        <f t="shared" si="0"/>
        <v>0</v>
      </c>
      <c r="H21" s="130">
        <f t="shared" si="0"/>
        <v>-32</v>
      </c>
      <c r="I21" s="130">
        <f t="shared" si="0"/>
        <v>-32</v>
      </c>
      <c r="J21" s="130">
        <f t="shared" si="0"/>
        <v>192</v>
      </c>
      <c r="K21" s="130">
        <f t="shared" si="0"/>
        <v>0</v>
      </c>
      <c r="L21" s="130">
        <v>0</v>
      </c>
      <c r="M21" s="130">
        <f t="shared" si="0"/>
        <v>192</v>
      </c>
      <c r="N21" s="191">
        <f t="shared" si="0"/>
        <v>1368</v>
      </c>
      <c r="O21" s="185">
        <f t="shared" si="0"/>
        <v>0</v>
      </c>
      <c r="P21" s="25"/>
    </row>
    <row r="22" s="27" customFormat="1" ht="15"/>
    <row r="23" s="27" customFormat="1" ht="15"/>
    <row r="24" s="27" customFormat="1" ht="15"/>
  </sheetData>
  <printOptions horizontalCentered="1"/>
  <pageMargins left="0.75" right="0.75" top="1" bottom="1" header="0.5" footer="0.5"/>
  <pageSetup fitToHeight="1" fitToWidth="1" horizontalDpi="600" verticalDpi="600" orientation="landscape" scale="64" r:id="rId1"/>
  <headerFooter alignWithMargins="0">
    <oddFooter>&amp;C&amp;"Times New Roman,Regular"Exhibit I - Detail of Permanent Positions by Category</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sdale</dc:creator>
  <cp:keywords/>
  <dc:description/>
  <cp:lastModifiedBy>Civil Division</cp:lastModifiedBy>
  <cp:lastPrinted>2007-01-29T15:45:40Z</cp:lastPrinted>
  <dcterms:created xsi:type="dcterms:W3CDTF">2003-08-28T20:51:00Z</dcterms:created>
  <dcterms:modified xsi:type="dcterms:W3CDTF">2007-01-29T15:51:22Z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