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7440" windowHeight="4824" activeTab="0"/>
  </bookViews>
  <sheets>
    <sheet name="ECAR" sheetId="1" r:id="rId1"/>
    <sheet name="FRCC" sheetId="2" r:id="rId2"/>
    <sheet name="MAAC" sheetId="3" r:id="rId3"/>
    <sheet name="MAIN" sheetId="4" r:id="rId4"/>
    <sheet name="MRO" sheetId="5" r:id="rId5"/>
    <sheet name="NPCC-NE" sheetId="6" r:id="rId6"/>
    <sheet name="NPCC-NY" sheetId="7" r:id="rId7"/>
    <sheet name="SERC" sheetId="8" r:id="rId8"/>
    <sheet name="SPP" sheetId="9" r:id="rId9"/>
    <sheet name="ERCOT" sheetId="10" r:id="rId10"/>
    <sheet name="WECC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streetes</author>
  </authors>
  <commentList>
    <comment ref="E25" authorId="0">
      <text>
        <r>
          <rPr>
            <b/>
            <sz val="8"/>
            <rFont val="Tahoma"/>
            <family val="0"/>
          </rPr>
          <t>4/18: Received from Mark via voice mail</t>
        </r>
      </text>
    </comment>
  </commentList>
</comments>
</file>

<file path=xl/sharedStrings.xml><?xml version="1.0" encoding="utf-8"?>
<sst xmlns="http://schemas.openxmlformats.org/spreadsheetml/2006/main" count="865" uniqueCount="105">
  <si>
    <t>Region</t>
  </si>
  <si>
    <t>Subregion</t>
  </si>
  <si>
    <t>Country</t>
  </si>
  <si>
    <t>Actual</t>
  </si>
  <si>
    <t>Projected</t>
  </si>
  <si>
    <t>Line#</t>
  </si>
  <si>
    <t>Category</t>
  </si>
  <si>
    <t>Notes</t>
  </si>
  <si>
    <t>01</t>
  </si>
  <si>
    <t>Internal Demand</t>
  </si>
  <si>
    <t>02</t>
  </si>
  <si>
    <t>Standby Demand</t>
  </si>
  <si>
    <t>03</t>
  </si>
  <si>
    <t>Total Internal Demand (01+02)</t>
  </si>
  <si>
    <t>04</t>
  </si>
  <si>
    <t>Direct Control Load Management</t>
  </si>
  <si>
    <t>05</t>
  </si>
  <si>
    <t>Interruptible Demand</t>
  </si>
  <si>
    <t>06</t>
  </si>
  <si>
    <t>Net Internal Demand (03-04-05)</t>
  </si>
  <si>
    <t>07</t>
  </si>
  <si>
    <t>Total Net Operable Capacity</t>
  </si>
  <si>
    <t>07a</t>
  </si>
  <si>
    <t>Uncommitted Capacity</t>
  </si>
  <si>
    <t>07b1</t>
  </si>
  <si>
    <t>Reliability Derating Unit Spec. Subtotal</t>
  </si>
  <si>
    <t>07b2</t>
  </si>
  <si>
    <t>Reliability Derating Group Subtotal</t>
  </si>
  <si>
    <t>07c</t>
  </si>
  <si>
    <t>Other Generation</t>
  </si>
  <si>
    <t>07d</t>
  </si>
  <si>
    <t>Subtotal Committed Capacity (7-7a-7b1-7b2-7c)</t>
  </si>
  <si>
    <t>08</t>
  </si>
  <si>
    <t>Generator Capacity, &lt;1MW (8a+8b)</t>
  </si>
  <si>
    <t>08a</t>
  </si>
  <si>
    <t xml:space="preserve">  Distributed Generator Capacity &lt; 1 MW</t>
  </si>
  <si>
    <t>08b</t>
  </si>
  <si>
    <t xml:space="preserve">  Other Capacity &lt; 1 MW</t>
  </si>
  <si>
    <t>09</t>
  </si>
  <si>
    <t>Total Net Generator Capacity (7d+8)</t>
  </si>
  <si>
    <t>9b</t>
  </si>
  <si>
    <t xml:space="preserve">  Distributed Generator Capacity &gt;= 1 MW</t>
  </si>
  <si>
    <t>10</t>
  </si>
  <si>
    <t>Capacity Purchases - Total</t>
  </si>
  <si>
    <t>10a</t>
  </si>
  <si>
    <t xml:space="preserve">  Full Responsibility Purchases</t>
  </si>
  <si>
    <t>11</t>
  </si>
  <si>
    <t>Capacity Sales - Total</t>
  </si>
  <si>
    <t>11a</t>
  </si>
  <si>
    <t xml:space="preserve">  Full Responsibility Sales</t>
  </si>
  <si>
    <t>12</t>
  </si>
  <si>
    <t>Net Capacity Resources (9+10-11)</t>
  </si>
  <si>
    <t>These fields are not due until June 1, 2005 and are only required for the actual year.</t>
  </si>
  <si>
    <t xml:space="preserve">If you will file 7, 7b1, 7b2, &amp; 7c at a later date, report lines 7a &amp; 7d as independent values (i.e. disregard form calculations) for the actual year. </t>
  </si>
  <si>
    <t>Report lines 7a &amp; 7d as independent values (i.e. disregard form calculations) for the projected years.</t>
  </si>
  <si>
    <t>To the extent that some of the existing and/or planned uncommitted capacity might become committed in future years, reduce the uncommitted projection accordingly.</t>
  </si>
  <si>
    <t>Otherwise continue to report that capacity as uncommitted.</t>
  </si>
  <si>
    <t>The After-the-Fact data collection is only capable of determining net sales or purchases.</t>
  </si>
  <si>
    <t>WINTER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</si>
  <si>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</si>
  <si>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</si>
  <si>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</si>
  <si>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</si>
  <si>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</si>
  <si>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</si>
  <si>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</si>
  <si>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</si>
  <si>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</si>
  <si>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</si>
  <si>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</si>
  <si>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U.S., Canadian, and Mexican systems, and subregions of NPCC, SERC, SPP, and WECC summarized separately.</t>
  </si>
  <si>
    <t>Should correspond to peak hour demands reported in EIA-411 report, Item 1, line 07 (summer).</t>
  </si>
  <si>
    <t>These values will be available with the June 1st update.</t>
  </si>
  <si>
    <t>The information in the lines highlighted in blue will most likely change with the June filing.</t>
  </si>
  <si>
    <t>SERC</t>
  </si>
  <si>
    <t/>
  </si>
  <si>
    <t>U</t>
  </si>
  <si>
    <t xml:space="preserve"> </t>
  </si>
  <si>
    <t>ECAR</t>
  </si>
  <si>
    <t>ERCOT</t>
  </si>
  <si>
    <t>FRCC</t>
  </si>
  <si>
    <t>MAAC</t>
  </si>
  <si>
    <t>MAIN</t>
  </si>
  <si>
    <t>MRO</t>
  </si>
  <si>
    <t>NPCC</t>
  </si>
  <si>
    <t>NE</t>
  </si>
  <si>
    <t>NY</t>
  </si>
  <si>
    <t>SPP</t>
  </si>
  <si>
    <t>WECC</t>
  </si>
  <si>
    <t xml:space="preserve">Winter (Part B.) Historical and Projected Demand and Capacity, Calendar Year 2004 </t>
  </si>
  <si>
    <t>(Megawatts)</t>
  </si>
  <si>
    <t>Form EIA-411 for 2005</t>
  </si>
  <si>
    <t>Next Update: October 2007</t>
  </si>
  <si>
    <r>
      <t>Table 5</t>
    </r>
    <r>
      <rPr>
        <b/>
        <i/>
        <sz val="10"/>
        <rFont val="Courier New"/>
        <family val="3"/>
      </rPr>
      <t>k</t>
    </r>
    <r>
      <rPr>
        <b/>
        <sz val="10"/>
        <rFont val="Courier New"/>
        <family val="3"/>
      </rPr>
      <t xml:space="preserve">. Winter (FRCC)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</si>
  <si>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l</t>
    </r>
    <r>
      <rPr>
        <b/>
        <sz val="10"/>
        <rFont val="Courier New"/>
        <family val="3"/>
      </rPr>
      <t xml:space="preserve">. Winter (MAAC)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</si>
  <si>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m</t>
    </r>
    <r>
      <rPr>
        <b/>
        <sz val="10"/>
        <rFont val="Courier New"/>
        <family val="3"/>
      </rPr>
      <t xml:space="preserve">. Winter (MAIN)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</si>
  <si>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n</t>
    </r>
    <r>
      <rPr>
        <b/>
        <sz val="10"/>
        <rFont val="Courier New"/>
        <family val="3"/>
      </rPr>
      <t xml:space="preserve">. Winter (MRO)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</si>
  <si>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o</t>
    </r>
    <r>
      <rPr>
        <b/>
        <sz val="10"/>
        <rFont val="Courier New"/>
        <family val="3"/>
      </rPr>
      <t xml:space="preserve">. Winter (NPCC_NE)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</si>
  <si>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p</t>
    </r>
    <r>
      <rPr>
        <b/>
        <sz val="10"/>
        <rFont val="Courier New"/>
        <family val="3"/>
      </rPr>
      <t xml:space="preserve">. Winter (NPCC_NY)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</si>
  <si>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q</t>
    </r>
    <r>
      <rPr>
        <b/>
        <sz val="10"/>
        <rFont val="Courier New"/>
        <family val="3"/>
      </rPr>
      <t xml:space="preserve">. Winter (SERC)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</si>
  <si>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r</t>
    </r>
    <r>
      <rPr>
        <b/>
        <sz val="10"/>
        <rFont val="Courier New"/>
        <family val="3"/>
      </rPr>
      <t xml:space="preserve">. Winter (SPP)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</si>
  <si>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s</t>
    </r>
    <r>
      <rPr>
        <b/>
        <sz val="10"/>
        <rFont val="Courier New"/>
        <family val="3"/>
      </rPr>
      <t xml:space="preserve">. Winter (ERCOT) Historical and Projected Demand and Capacity, Calendar Year 2004 </t>
    </r>
  </si>
  <si>
    <r>
      <t>Table 5</t>
    </r>
    <r>
      <rPr>
        <b/>
        <i/>
        <sz val="10"/>
        <rFont val="Courier New"/>
        <family val="3"/>
      </rPr>
      <t>t.</t>
    </r>
    <r>
      <rPr>
        <b/>
        <sz val="10"/>
        <rFont val="Courier New"/>
        <family val="3"/>
      </rPr>
      <t xml:space="preserve"> Winter (WECC) Historical and Projected Demand and Capacity, Calendar Year 2004 </t>
    </r>
  </si>
  <si>
    <t>Released: September 26, 2007</t>
  </si>
  <si>
    <t>Released: February 7,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</si>
</sst>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</numFmts>
  <fonts count="1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i/>
      <sz val="10"/>
      <color indexed="17"/>
      <name val="Courier New"/>
      <family val="3"/>
    </font>
    <font>
      <sz val="10"/>
      <color indexed="12"/>
      <name val="Courier New"/>
      <family val="3"/>
    </font>
    <font>
      <b/>
      <i/>
      <sz val="10"/>
      <name val="Courier New"/>
      <family val="3"/>
    </font>
    <font>
      <b/>
      <sz val="10"/>
      <color indexed="12"/>
      <name val="Courier New"/>
      <family val="3"/>
    </font>
    <font>
      <sz val="10"/>
      <color indexed="22"/>
      <name val="Courier New"/>
      <family val="3"/>
    </font>
    <font>
      <sz val="8"/>
      <name val="Arial"/>
      <family val="0"/>
    </font>
    <font>
      <b/>
      <sz val="10"/>
      <color indexed="8"/>
      <name val="Courier New"/>
      <family val="3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3" fillId="2" borderId="1" xfId="0" applyFont="1" applyFill="1" applyBorder="1" applyAlignment="1" applyProtection="1">
      <alignment horizontal="right"/>
      <protection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 indent="1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right"/>
    </xf>
    <xf numFmtId="0" fontId="9" fillId="2" borderId="1" xfId="0" applyFont="1" applyFill="1" applyBorder="1" applyAlignment="1" applyProtection="1">
      <alignment horizontal="center"/>
      <protection/>
    </xf>
    <xf numFmtId="165" fontId="2" fillId="0" borderId="1" xfId="15" applyNumberFormat="1" applyFont="1" applyBorder="1" applyAlignment="1">
      <alignment/>
    </xf>
    <xf numFmtId="165" fontId="2" fillId="0" borderId="1" xfId="15" applyNumberFormat="1" applyFont="1" applyFill="1" applyBorder="1" applyAlignment="1">
      <alignment/>
    </xf>
    <xf numFmtId="0" fontId="6" fillId="0" borderId="1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1" fontId="6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>
      <alignment/>
    </xf>
    <xf numFmtId="0" fontId="2" fillId="0" borderId="1" xfId="21" applyFont="1" applyFill="1" applyBorder="1" applyAlignment="1" applyProtection="1">
      <alignment horizontal="right"/>
      <protection locked="0"/>
    </xf>
    <xf numFmtId="0" fontId="6" fillId="0" borderId="1" xfId="21" applyFont="1" applyFill="1" applyBorder="1" applyAlignment="1" applyProtection="1">
      <alignment horizontal="right"/>
      <protection locked="0"/>
    </xf>
    <xf numFmtId="49" fontId="2" fillId="4" borderId="0" xfId="0" applyNumberFormat="1" applyFont="1" applyFill="1" applyBorder="1" applyAlignment="1">
      <alignment horizontal="left" indent="1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7" fillId="3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>
      <alignment horizontal="right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11-LTRA_2005Collection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9" width="9.140625" style="2" customWidth="1"/>
  </cols>
  <sheetData>
    <row r="1" spans="1:3" ht="13.5">
      <c r="A1" s="5" t="s">
        <v>77</v>
      </c>
      <c r="B1" s="70" t="s">
        <v>91</v>
      </c>
      <c r="C1" s="71"/>
    </row>
    <row r="2" spans="2:3" ht="13.5">
      <c r="B2" s="67" t="s">
        <v>104</v>
      </c>
      <c r="C2" s="68"/>
    </row>
    <row r="3" spans="2:3" ht="13.5">
      <c r="B3" s="70" t="s">
        <v>92</v>
      </c>
      <c r="C3" s="71"/>
    </row>
    <row r="4" ht="13.5">
      <c r="A4" s="1" t="s">
        <v>89</v>
      </c>
    </row>
    <row r="5" ht="13.5">
      <c r="A5" s="60" t="s">
        <v>90</v>
      </c>
    </row>
    <row r="6" spans="1:2" ht="13.5">
      <c r="A6" s="58"/>
      <c r="B6" s="59"/>
    </row>
    <row r="7" spans="1:2" ht="13.5">
      <c r="A7" s="6" t="s">
        <v>0</v>
      </c>
      <c r="B7" s="7" t="s">
        <v>78</v>
      </c>
    </row>
    <row r="8" spans="1:2" ht="13.5">
      <c r="A8" s="6" t="s">
        <v>1</v>
      </c>
      <c r="B8" s="7" t="s">
        <v>75</v>
      </c>
    </row>
    <row r="9" spans="1:2" ht="13.5">
      <c r="A9" s="6" t="s">
        <v>2</v>
      </c>
      <c r="B9" s="7" t="s">
        <v>76</v>
      </c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9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  <c r="S13" s="17"/>
    </row>
    <row r="14" spans="1:15" ht="13.5">
      <c r="A14" s="18" t="s">
        <v>8</v>
      </c>
      <c r="B14" s="9" t="s">
        <v>9</v>
      </c>
      <c r="C14" s="10"/>
      <c r="D14" s="19"/>
      <c r="E14" s="20">
        <v>91800</v>
      </c>
      <c r="F14" s="34">
        <v>90464</v>
      </c>
      <c r="G14" s="34">
        <v>92492</v>
      </c>
      <c r="H14" s="34">
        <v>93978</v>
      </c>
      <c r="I14" s="34">
        <v>95841</v>
      </c>
      <c r="J14" s="34">
        <v>97045</v>
      </c>
      <c r="K14" s="34">
        <v>98483</v>
      </c>
      <c r="L14" s="34">
        <v>99826</v>
      </c>
      <c r="M14" s="34">
        <v>101179</v>
      </c>
      <c r="N14" s="35">
        <v>102465</v>
      </c>
      <c r="O14" s="35">
        <v>104418</v>
      </c>
    </row>
    <row r="15" spans="1:15" ht="13.5">
      <c r="A15" s="18" t="s">
        <v>10</v>
      </c>
      <c r="B15" s="9" t="s">
        <v>11</v>
      </c>
      <c r="C15" s="10"/>
      <c r="D15" s="19"/>
      <c r="E15" s="20"/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13.5">
      <c r="A16" s="18" t="s">
        <v>12</v>
      </c>
      <c r="B16" s="21" t="s">
        <v>13</v>
      </c>
      <c r="C16" s="10"/>
      <c r="D16" s="19"/>
      <c r="E16" s="22">
        <f aca="true" t="shared" si="0" ref="E16:O16">E14+E15</f>
        <v>91800</v>
      </c>
      <c r="F16" s="22">
        <f t="shared" si="0"/>
        <v>90464</v>
      </c>
      <c r="G16" s="22">
        <f t="shared" si="0"/>
        <v>92492</v>
      </c>
      <c r="H16" s="22">
        <f t="shared" si="0"/>
        <v>93978</v>
      </c>
      <c r="I16" s="22">
        <f t="shared" si="0"/>
        <v>95841</v>
      </c>
      <c r="J16" s="22">
        <f t="shared" si="0"/>
        <v>97045</v>
      </c>
      <c r="K16" s="22">
        <f t="shared" si="0"/>
        <v>98483</v>
      </c>
      <c r="L16" s="22">
        <f t="shared" si="0"/>
        <v>99826</v>
      </c>
      <c r="M16" s="22">
        <f t="shared" si="0"/>
        <v>101179</v>
      </c>
      <c r="N16" s="22">
        <f t="shared" si="0"/>
        <v>102465</v>
      </c>
      <c r="O16" s="22">
        <f t="shared" si="0"/>
        <v>104418</v>
      </c>
    </row>
    <row r="17" spans="1:15" ht="13.5">
      <c r="A17" s="18" t="s">
        <v>14</v>
      </c>
      <c r="B17" s="9" t="s">
        <v>15</v>
      </c>
      <c r="C17" s="10"/>
      <c r="D17" s="19"/>
      <c r="E17" s="20"/>
      <c r="F17" s="20">
        <v>158</v>
      </c>
      <c r="G17" s="20">
        <v>158</v>
      </c>
      <c r="H17" s="20">
        <v>158</v>
      </c>
      <c r="I17" s="20">
        <v>158</v>
      </c>
      <c r="J17" s="20">
        <v>158</v>
      </c>
      <c r="K17" s="20">
        <v>158</v>
      </c>
      <c r="L17" s="20">
        <v>158</v>
      </c>
      <c r="M17" s="20">
        <v>158</v>
      </c>
      <c r="N17" s="20">
        <v>158</v>
      </c>
      <c r="O17" s="20">
        <v>158</v>
      </c>
    </row>
    <row r="18" spans="1:15" ht="13.5">
      <c r="A18" s="18" t="s">
        <v>16</v>
      </c>
      <c r="B18" s="9" t="s">
        <v>17</v>
      </c>
      <c r="C18" s="10"/>
      <c r="D18" s="19"/>
      <c r="E18" s="20"/>
      <c r="F18" s="20">
        <v>1868</v>
      </c>
      <c r="G18" s="20">
        <v>1808</v>
      </c>
      <c r="H18" s="20">
        <v>1788</v>
      </c>
      <c r="I18" s="20">
        <v>1768</v>
      </c>
      <c r="J18" s="20">
        <v>1703</v>
      </c>
      <c r="K18" s="20">
        <v>1703</v>
      </c>
      <c r="L18" s="20">
        <v>1703</v>
      </c>
      <c r="M18" s="20">
        <v>1703</v>
      </c>
      <c r="N18" s="20">
        <v>1703</v>
      </c>
      <c r="O18" s="20">
        <v>1542</v>
      </c>
    </row>
    <row r="19" spans="1:15" ht="13.5">
      <c r="A19" s="18" t="s">
        <v>18</v>
      </c>
      <c r="B19" s="21" t="s">
        <v>19</v>
      </c>
      <c r="C19" s="10"/>
      <c r="D19" s="19"/>
      <c r="E19" s="22">
        <f aca="true" t="shared" si="1" ref="E19:O19">E16-E17-E18</f>
        <v>91800</v>
      </c>
      <c r="F19" s="22">
        <f t="shared" si="1"/>
        <v>88438</v>
      </c>
      <c r="G19" s="22">
        <f t="shared" si="1"/>
        <v>90526</v>
      </c>
      <c r="H19" s="22">
        <f t="shared" si="1"/>
        <v>92032</v>
      </c>
      <c r="I19" s="22">
        <f t="shared" si="1"/>
        <v>93915</v>
      </c>
      <c r="J19" s="22">
        <f t="shared" si="1"/>
        <v>95184</v>
      </c>
      <c r="K19" s="22">
        <f t="shared" si="1"/>
        <v>96622</v>
      </c>
      <c r="L19" s="22">
        <f t="shared" si="1"/>
        <v>97965</v>
      </c>
      <c r="M19" s="22">
        <f t="shared" si="1"/>
        <v>99318</v>
      </c>
      <c r="N19" s="22">
        <f t="shared" si="1"/>
        <v>100604</v>
      </c>
      <c r="O19" s="22">
        <f t="shared" si="1"/>
        <v>102718</v>
      </c>
    </row>
    <row r="20" spans="1:15" ht="13.5">
      <c r="A20" s="18" t="s">
        <v>20</v>
      </c>
      <c r="B20" s="9" t="s">
        <v>21</v>
      </c>
      <c r="C20" s="10"/>
      <c r="D20" s="19" t="s">
        <v>77</v>
      </c>
      <c r="E20" s="20">
        <v>134667</v>
      </c>
      <c r="F20" s="61"/>
      <c r="G20" s="61"/>
      <c r="H20" s="61"/>
      <c r="I20" s="61"/>
      <c r="J20" s="61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9">
        <v>2</v>
      </c>
      <c r="E21" s="20"/>
      <c r="F21" s="20">
        <v>0</v>
      </c>
      <c r="G21" s="20">
        <v>780</v>
      </c>
      <c r="H21" s="20">
        <v>2014</v>
      </c>
      <c r="I21" s="20">
        <v>2555</v>
      </c>
      <c r="J21" s="20">
        <v>2555</v>
      </c>
      <c r="K21" s="20">
        <v>3287</v>
      </c>
      <c r="L21" s="20">
        <v>3287</v>
      </c>
      <c r="M21" s="20">
        <v>3287</v>
      </c>
      <c r="N21" s="20">
        <v>3287</v>
      </c>
      <c r="O21" s="20">
        <v>3287</v>
      </c>
    </row>
    <row r="22" spans="1:15" ht="13.5">
      <c r="A22" s="18" t="s">
        <v>24</v>
      </c>
      <c r="B22" s="8" t="s">
        <v>25</v>
      </c>
      <c r="C22" s="10"/>
      <c r="D22" s="19">
        <v>1</v>
      </c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9">
        <v>1</v>
      </c>
      <c r="E23" s="20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9">
        <v>1</v>
      </c>
      <c r="E24" s="20">
        <v>3390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D25" s="25">
        <v>2</v>
      </c>
      <c r="E25" s="22">
        <v>131277</v>
      </c>
      <c r="F25" s="36">
        <v>131860</v>
      </c>
      <c r="G25" s="36">
        <v>131860</v>
      </c>
      <c r="H25" s="36">
        <v>131860</v>
      </c>
      <c r="I25" s="36">
        <v>131860</v>
      </c>
      <c r="J25" s="36">
        <v>131860</v>
      </c>
      <c r="K25" s="36">
        <v>131860</v>
      </c>
      <c r="L25" s="36">
        <v>131860</v>
      </c>
      <c r="M25" s="36">
        <v>131860</v>
      </c>
      <c r="N25" s="36">
        <v>131860</v>
      </c>
      <c r="O25" s="36">
        <v>131860</v>
      </c>
    </row>
    <row r="26" spans="1:15" ht="13.5">
      <c r="A26" s="18" t="s">
        <v>32</v>
      </c>
      <c r="B26" s="21" t="s">
        <v>33</v>
      </c>
      <c r="C26" s="10"/>
      <c r="D26" s="19"/>
      <c r="E26" s="22">
        <f aca="true" t="shared" si="2" ref="E26:O26">E27+E28</f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  <c r="O26" s="22">
        <f t="shared" si="2"/>
        <v>0</v>
      </c>
    </row>
    <row r="27" spans="1:15" ht="13.5">
      <c r="A27" s="18" t="s">
        <v>34</v>
      </c>
      <c r="B27" s="9" t="s">
        <v>35</v>
      </c>
      <c r="C27" s="1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>
      <c r="A28" s="18" t="s">
        <v>36</v>
      </c>
      <c r="B28" s="9" t="s">
        <v>37</v>
      </c>
      <c r="C28" s="1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18" t="s">
        <v>38</v>
      </c>
      <c r="B29" s="21" t="s">
        <v>39</v>
      </c>
      <c r="C29" s="10"/>
      <c r="D29" s="19"/>
      <c r="E29" s="22">
        <f aca="true" t="shared" si="3" ref="E29:O29">E25+E26</f>
        <v>131277</v>
      </c>
      <c r="F29" s="22">
        <f t="shared" si="3"/>
        <v>131860</v>
      </c>
      <c r="G29" s="22">
        <f t="shared" si="3"/>
        <v>131860</v>
      </c>
      <c r="H29" s="22">
        <f t="shared" si="3"/>
        <v>131860</v>
      </c>
      <c r="I29" s="22">
        <f t="shared" si="3"/>
        <v>131860</v>
      </c>
      <c r="J29" s="22">
        <f t="shared" si="3"/>
        <v>131860</v>
      </c>
      <c r="K29" s="22">
        <f t="shared" si="3"/>
        <v>131860</v>
      </c>
      <c r="L29" s="22">
        <f t="shared" si="3"/>
        <v>131860</v>
      </c>
      <c r="M29" s="22">
        <f t="shared" si="3"/>
        <v>131860</v>
      </c>
      <c r="N29" s="22">
        <f t="shared" si="3"/>
        <v>131860</v>
      </c>
      <c r="O29" s="22">
        <f t="shared" si="3"/>
        <v>131860</v>
      </c>
    </row>
    <row r="30" spans="1:15" ht="13.5">
      <c r="A30" s="18" t="s">
        <v>40</v>
      </c>
      <c r="B30" s="9" t="s">
        <v>41</v>
      </c>
      <c r="C30" s="24"/>
      <c r="D30" s="2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18" t="s">
        <v>42</v>
      </c>
      <c r="B31" s="9" t="s">
        <v>43</v>
      </c>
      <c r="C31" s="10"/>
      <c r="D31" s="19">
        <v>3</v>
      </c>
      <c r="E31" s="20">
        <v>0</v>
      </c>
      <c r="F31" s="20">
        <v>3154</v>
      </c>
      <c r="G31" s="20">
        <v>1445</v>
      </c>
      <c r="H31" s="20">
        <v>1445</v>
      </c>
      <c r="I31" s="20">
        <v>1445</v>
      </c>
      <c r="J31" s="20">
        <v>1445</v>
      </c>
      <c r="K31" s="20">
        <v>1445</v>
      </c>
      <c r="L31" s="20">
        <v>1445</v>
      </c>
      <c r="M31" s="20">
        <v>1445</v>
      </c>
      <c r="N31" s="20">
        <v>1445</v>
      </c>
      <c r="O31" s="20">
        <v>1445</v>
      </c>
    </row>
    <row r="32" spans="1:15" ht="13.5">
      <c r="A32" s="18" t="s">
        <v>44</v>
      </c>
      <c r="B32" s="9" t="s">
        <v>45</v>
      </c>
      <c r="C32" s="10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18" t="s">
        <v>46</v>
      </c>
      <c r="B33" s="9" t="s">
        <v>47</v>
      </c>
      <c r="C33" s="10"/>
      <c r="D33" s="19">
        <v>3</v>
      </c>
      <c r="E33" s="20">
        <v>90</v>
      </c>
      <c r="F33" s="20">
        <v>1062</v>
      </c>
      <c r="G33" s="20">
        <v>62</v>
      </c>
      <c r="H33" s="20">
        <v>62</v>
      </c>
      <c r="I33" s="20">
        <v>62</v>
      </c>
      <c r="J33" s="20">
        <v>62</v>
      </c>
      <c r="K33" s="20">
        <v>62</v>
      </c>
      <c r="L33" s="20">
        <v>62</v>
      </c>
      <c r="M33" s="20">
        <v>62</v>
      </c>
      <c r="N33" s="20">
        <v>62</v>
      </c>
      <c r="O33" s="20">
        <v>62</v>
      </c>
    </row>
    <row r="34" spans="1:15" ht="13.5">
      <c r="A34" s="18" t="s">
        <v>48</v>
      </c>
      <c r="B34" s="9" t="s">
        <v>49</v>
      </c>
      <c r="C34" s="10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A35" s="18" t="s">
        <v>50</v>
      </c>
      <c r="B35" s="21" t="s">
        <v>51</v>
      </c>
      <c r="C35" s="10"/>
      <c r="D35" s="19"/>
      <c r="E35" s="22">
        <f aca="true" t="shared" si="4" ref="E35:O35">E29+E31-E33</f>
        <v>131187</v>
      </c>
      <c r="F35" s="22">
        <f t="shared" si="4"/>
        <v>133952</v>
      </c>
      <c r="G35" s="22">
        <f t="shared" si="4"/>
        <v>133243</v>
      </c>
      <c r="H35" s="22">
        <f t="shared" si="4"/>
        <v>133243</v>
      </c>
      <c r="I35" s="22">
        <f t="shared" si="4"/>
        <v>133243</v>
      </c>
      <c r="J35" s="22">
        <f t="shared" si="4"/>
        <v>133243</v>
      </c>
      <c r="K35" s="22">
        <f t="shared" si="4"/>
        <v>133243</v>
      </c>
      <c r="L35" s="22">
        <f t="shared" si="4"/>
        <v>133243</v>
      </c>
      <c r="M35" s="22">
        <f t="shared" si="4"/>
        <v>133243</v>
      </c>
      <c r="N35" s="22">
        <f t="shared" si="4"/>
        <v>133243</v>
      </c>
      <c r="O35" s="22">
        <f t="shared" si="4"/>
        <v>133243</v>
      </c>
    </row>
    <row r="36" spans="1:19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19">
        <v>3</v>
      </c>
      <c r="B44" s="10" t="s">
        <v>57</v>
      </c>
      <c r="C44" s="10"/>
      <c r="D44" s="11"/>
    </row>
    <row r="45" spans="1:4" ht="13.5">
      <c r="A45" s="31"/>
      <c r="B45" s="10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</sheetData>
  <mergeCells count="3">
    <mergeCell ref="F12:O12"/>
    <mergeCell ref="B1:C1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41" width="9.140625" style="2" customWidth="1"/>
  </cols>
  <sheetData>
    <row r="1" spans="2:41" ht="13.5">
      <c r="B1" s="70" t="s">
        <v>91</v>
      </c>
      <c r="C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2:41" ht="13.5">
      <c r="B2" s="70" t="s">
        <v>103</v>
      </c>
      <c r="C2" s="7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2:41" ht="13.5">
      <c r="B3" s="70" t="s">
        <v>92</v>
      </c>
      <c r="C3" s="7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3.5">
      <c r="A4" s="1" t="s">
        <v>101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3.5">
      <c r="A5" s="60" t="s">
        <v>90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2" ht="13.5">
      <c r="A6" s="58"/>
      <c r="B6" s="59"/>
    </row>
    <row r="7" spans="1:3" ht="13.5">
      <c r="A7" s="6" t="s">
        <v>0</v>
      </c>
      <c r="B7" s="7" t="s">
        <v>79</v>
      </c>
      <c r="C7" s="66"/>
    </row>
    <row r="8" spans="1:9" ht="13.5">
      <c r="A8" s="6" t="s">
        <v>1</v>
      </c>
      <c r="B8" s="7" t="s">
        <v>75</v>
      </c>
      <c r="C8" s="66"/>
      <c r="I8" s="37"/>
    </row>
    <row r="9" spans="1:15" ht="13.5">
      <c r="A9" s="6" t="s">
        <v>2</v>
      </c>
      <c r="B9" s="7" t="s">
        <v>76</v>
      </c>
      <c r="C9" s="66"/>
      <c r="O9" s="4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41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15" ht="13.5">
      <c r="A14" s="18" t="s">
        <v>8</v>
      </c>
      <c r="B14" s="9" t="s">
        <v>9</v>
      </c>
      <c r="C14" s="10"/>
      <c r="D14" s="11"/>
      <c r="E14" s="20">
        <v>44010</v>
      </c>
      <c r="F14" s="38">
        <v>41672</v>
      </c>
      <c r="G14" s="38">
        <v>42922</v>
      </c>
      <c r="H14" s="38">
        <v>43803</v>
      </c>
      <c r="I14" s="38">
        <v>44092</v>
      </c>
      <c r="J14" s="38">
        <v>45732</v>
      </c>
      <c r="K14" s="38">
        <v>46973</v>
      </c>
      <c r="L14" s="38">
        <v>48079</v>
      </c>
      <c r="M14" s="38">
        <v>48775</v>
      </c>
      <c r="N14" s="38">
        <v>50305</v>
      </c>
      <c r="O14" s="38">
        <v>51263</v>
      </c>
    </row>
    <row r="15" spans="1:15" ht="13.5">
      <c r="A15" s="18" t="s">
        <v>10</v>
      </c>
      <c r="B15" s="9" t="s">
        <v>11</v>
      </c>
      <c r="C15" s="10"/>
      <c r="D15" s="11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13.5">
      <c r="A16" s="18" t="s">
        <v>12</v>
      </c>
      <c r="B16" s="21" t="s">
        <v>13</v>
      </c>
      <c r="C16" s="10"/>
      <c r="D16" s="11"/>
      <c r="E16" s="22">
        <f aca="true" t="shared" si="0" ref="E16:O16">E14+E15</f>
        <v>44010</v>
      </c>
      <c r="F16" s="22">
        <f t="shared" si="0"/>
        <v>41672</v>
      </c>
      <c r="G16" s="39">
        <f t="shared" si="0"/>
        <v>42922</v>
      </c>
      <c r="H16" s="39">
        <f t="shared" si="0"/>
        <v>43803</v>
      </c>
      <c r="I16" s="39">
        <f t="shared" si="0"/>
        <v>44092</v>
      </c>
      <c r="J16" s="39">
        <f t="shared" si="0"/>
        <v>45732</v>
      </c>
      <c r="K16" s="39">
        <f t="shared" si="0"/>
        <v>46973</v>
      </c>
      <c r="L16" s="39">
        <f t="shared" si="0"/>
        <v>48079</v>
      </c>
      <c r="M16" s="39">
        <f t="shared" si="0"/>
        <v>48775</v>
      </c>
      <c r="N16" s="39">
        <f t="shared" si="0"/>
        <v>50305</v>
      </c>
      <c r="O16" s="39">
        <f t="shared" si="0"/>
        <v>51263</v>
      </c>
    </row>
    <row r="17" spans="1:15" ht="13.5">
      <c r="A17" s="18" t="s">
        <v>14</v>
      </c>
      <c r="B17" s="9" t="s">
        <v>15</v>
      </c>
      <c r="C17" s="10"/>
      <c r="D17" s="11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ht="13.5">
      <c r="A18" s="18" t="s">
        <v>16</v>
      </c>
      <c r="B18" s="9" t="s">
        <v>17</v>
      </c>
      <c r="C18" s="10"/>
      <c r="D18" s="11"/>
      <c r="E18" s="20">
        <v>0</v>
      </c>
      <c r="F18" s="20">
        <v>1150</v>
      </c>
      <c r="G18" s="20">
        <v>1150</v>
      </c>
      <c r="H18" s="20">
        <v>1150</v>
      </c>
      <c r="I18" s="20">
        <v>1150</v>
      </c>
      <c r="J18" s="20">
        <v>1150</v>
      </c>
      <c r="K18" s="20">
        <v>1150</v>
      </c>
      <c r="L18" s="20">
        <v>1150</v>
      </c>
      <c r="M18" s="20">
        <v>1150</v>
      </c>
      <c r="N18" s="20">
        <v>1150</v>
      </c>
      <c r="O18" s="20">
        <v>1150</v>
      </c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44010</v>
      </c>
      <c r="F19" s="22">
        <f t="shared" si="1"/>
        <v>40522</v>
      </c>
      <c r="G19" s="39">
        <f t="shared" si="1"/>
        <v>41772</v>
      </c>
      <c r="H19" s="39">
        <f t="shared" si="1"/>
        <v>42653</v>
      </c>
      <c r="I19" s="39">
        <f t="shared" si="1"/>
        <v>42942</v>
      </c>
      <c r="J19" s="39">
        <f t="shared" si="1"/>
        <v>44582</v>
      </c>
      <c r="K19" s="39">
        <f t="shared" si="1"/>
        <v>45823</v>
      </c>
      <c r="L19" s="39">
        <f t="shared" si="1"/>
        <v>46929</v>
      </c>
      <c r="M19" s="39">
        <f t="shared" si="1"/>
        <v>47625</v>
      </c>
      <c r="N19" s="39">
        <f t="shared" si="1"/>
        <v>49155</v>
      </c>
      <c r="O19" s="39">
        <f t="shared" si="1"/>
        <v>50113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40">
        <v>78870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/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40"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40">
        <v>1081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40">
        <v>6111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41">
        <f>E20-E21-E22-E23-E24</f>
        <v>71678</v>
      </c>
      <c r="F25" s="38">
        <v>73411</v>
      </c>
      <c r="G25" s="38">
        <v>71993</v>
      </c>
      <c r="H25" s="38">
        <v>72123</v>
      </c>
      <c r="I25" s="38">
        <v>73808</v>
      </c>
      <c r="J25" s="38">
        <v>74161</v>
      </c>
      <c r="K25" s="38">
        <v>73981</v>
      </c>
      <c r="L25" s="38">
        <v>73981</v>
      </c>
      <c r="M25" s="38">
        <v>73981</v>
      </c>
      <c r="N25" s="38">
        <v>73981</v>
      </c>
      <c r="O25" s="38">
        <v>73981</v>
      </c>
    </row>
    <row r="26" spans="1:15" ht="13.5">
      <c r="A26" s="18" t="s">
        <v>32</v>
      </c>
      <c r="B26" s="21" t="s">
        <v>33</v>
      </c>
      <c r="C26" s="10"/>
      <c r="D26" s="11"/>
      <c r="E26" s="41">
        <f aca="true" t="shared" si="2" ref="E26:O26">E27+E28</f>
        <v>3</v>
      </c>
      <c r="F26" s="39">
        <v>3</v>
      </c>
      <c r="G26" s="39">
        <f t="shared" si="2"/>
        <v>3</v>
      </c>
      <c r="H26" s="39">
        <f t="shared" si="2"/>
        <v>3</v>
      </c>
      <c r="I26" s="39">
        <f t="shared" si="2"/>
        <v>3</v>
      </c>
      <c r="J26" s="39">
        <f t="shared" si="2"/>
        <v>3</v>
      </c>
      <c r="K26" s="39">
        <f t="shared" si="2"/>
        <v>3</v>
      </c>
      <c r="L26" s="39">
        <f t="shared" si="2"/>
        <v>3</v>
      </c>
      <c r="M26" s="39">
        <f t="shared" si="2"/>
        <v>3</v>
      </c>
      <c r="N26" s="39">
        <f t="shared" si="2"/>
        <v>3</v>
      </c>
      <c r="O26" s="39">
        <f t="shared" si="2"/>
        <v>3</v>
      </c>
    </row>
    <row r="27" spans="1:15" ht="13.5">
      <c r="A27" s="18" t="s">
        <v>34</v>
      </c>
      <c r="B27" s="9" t="s">
        <v>35</v>
      </c>
      <c r="C27" s="10"/>
      <c r="D27" s="11"/>
      <c r="E27" s="40">
        <v>3</v>
      </c>
      <c r="F27" s="38">
        <v>3</v>
      </c>
      <c r="G27" s="38">
        <v>3</v>
      </c>
      <c r="H27" s="38">
        <v>3</v>
      </c>
      <c r="I27" s="38">
        <v>3</v>
      </c>
      <c r="J27" s="38">
        <v>3</v>
      </c>
      <c r="K27" s="38">
        <v>3</v>
      </c>
      <c r="L27" s="38">
        <v>3</v>
      </c>
      <c r="M27" s="38">
        <v>3</v>
      </c>
      <c r="N27" s="38">
        <v>3</v>
      </c>
      <c r="O27" s="38">
        <v>3</v>
      </c>
    </row>
    <row r="28" spans="1:15" ht="13.5">
      <c r="A28" s="18" t="s">
        <v>36</v>
      </c>
      <c r="B28" s="9" t="s">
        <v>37</v>
      </c>
      <c r="C28" s="10"/>
      <c r="D28" s="11"/>
      <c r="E28" s="40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18" t="s">
        <v>38</v>
      </c>
      <c r="B29" s="21" t="s">
        <v>39</v>
      </c>
      <c r="C29" s="10"/>
      <c r="D29" s="11"/>
      <c r="E29" s="41">
        <f aca="true" t="shared" si="3" ref="E29:O29">E25+E26</f>
        <v>71681</v>
      </c>
      <c r="F29" s="39">
        <f t="shared" si="3"/>
        <v>73414</v>
      </c>
      <c r="G29" s="39">
        <f t="shared" si="3"/>
        <v>71996</v>
      </c>
      <c r="H29" s="39">
        <f t="shared" si="3"/>
        <v>72126</v>
      </c>
      <c r="I29" s="39">
        <f t="shared" si="3"/>
        <v>73811</v>
      </c>
      <c r="J29" s="39">
        <f t="shared" si="3"/>
        <v>74164</v>
      </c>
      <c r="K29" s="39">
        <f t="shared" si="3"/>
        <v>73984</v>
      </c>
      <c r="L29" s="39">
        <f t="shared" si="3"/>
        <v>73984</v>
      </c>
      <c r="M29" s="39">
        <f t="shared" si="3"/>
        <v>73984</v>
      </c>
      <c r="N29" s="39">
        <f t="shared" si="3"/>
        <v>73984</v>
      </c>
      <c r="O29" s="39">
        <f t="shared" si="3"/>
        <v>73984</v>
      </c>
    </row>
    <row r="30" spans="1:15" ht="13.5">
      <c r="A30" s="18" t="s">
        <v>40</v>
      </c>
      <c r="B30" s="9" t="s">
        <v>41</v>
      </c>
      <c r="C30" s="24"/>
      <c r="D30" s="42"/>
      <c r="E30" s="40">
        <v>93</v>
      </c>
      <c r="F30" s="38">
        <v>93</v>
      </c>
      <c r="G30" s="38">
        <v>93</v>
      </c>
      <c r="H30" s="38">
        <v>93</v>
      </c>
      <c r="I30" s="38">
        <v>93</v>
      </c>
      <c r="J30" s="38">
        <v>93</v>
      </c>
      <c r="K30" s="38">
        <v>93</v>
      </c>
      <c r="L30" s="38">
        <v>93</v>
      </c>
      <c r="M30" s="38">
        <v>93</v>
      </c>
      <c r="N30" s="38">
        <v>93</v>
      </c>
      <c r="O30" s="38">
        <v>93</v>
      </c>
    </row>
    <row r="31" spans="1:15" ht="13.5">
      <c r="A31" s="18" t="s">
        <v>42</v>
      </c>
      <c r="B31" s="9" t="s">
        <v>43</v>
      </c>
      <c r="C31" s="10"/>
      <c r="D31" s="11"/>
      <c r="E31" s="40">
        <v>310</v>
      </c>
      <c r="F31" s="38">
        <v>118</v>
      </c>
      <c r="G31" s="43">
        <v>120</v>
      </c>
      <c r="H31" s="43">
        <v>122</v>
      </c>
      <c r="I31" s="43">
        <v>124</v>
      </c>
      <c r="J31" s="43">
        <v>126</v>
      </c>
      <c r="K31" s="43">
        <v>128</v>
      </c>
      <c r="L31" s="43">
        <v>130</v>
      </c>
      <c r="M31" s="43">
        <v>132</v>
      </c>
      <c r="N31" s="43">
        <v>134</v>
      </c>
      <c r="O31" s="43">
        <v>136</v>
      </c>
    </row>
    <row r="32" spans="1:15" ht="13.5">
      <c r="A32" s="18" t="s">
        <v>44</v>
      </c>
      <c r="B32" s="9" t="s">
        <v>45</v>
      </c>
      <c r="C32" s="10"/>
      <c r="D32" s="11"/>
      <c r="E32" s="40">
        <v>310</v>
      </c>
      <c r="F32" s="38">
        <v>118</v>
      </c>
      <c r="G32" s="43">
        <v>120</v>
      </c>
      <c r="H32" s="43">
        <v>122</v>
      </c>
      <c r="I32" s="43">
        <v>124</v>
      </c>
      <c r="J32" s="43">
        <v>126</v>
      </c>
      <c r="K32" s="43">
        <v>128</v>
      </c>
      <c r="L32" s="43">
        <v>130</v>
      </c>
      <c r="M32" s="43">
        <v>132</v>
      </c>
      <c r="N32" s="43">
        <v>134</v>
      </c>
      <c r="O32" s="43">
        <v>136</v>
      </c>
    </row>
    <row r="33" spans="1:15" ht="13.5">
      <c r="A33" s="18" t="s">
        <v>46</v>
      </c>
      <c r="B33" s="9" t="s">
        <v>47</v>
      </c>
      <c r="C33" s="10"/>
      <c r="D33" s="11"/>
      <c r="E33" s="40">
        <v>89</v>
      </c>
      <c r="F33" s="38">
        <v>189</v>
      </c>
      <c r="G33" s="38">
        <v>189</v>
      </c>
      <c r="H33" s="38">
        <v>189</v>
      </c>
      <c r="I33" s="38">
        <v>189</v>
      </c>
      <c r="J33" s="38">
        <v>189</v>
      </c>
      <c r="K33" s="38">
        <v>189</v>
      </c>
      <c r="L33" s="38">
        <v>189</v>
      </c>
      <c r="M33" s="38">
        <v>189</v>
      </c>
      <c r="N33" s="38">
        <v>189</v>
      </c>
      <c r="O33" s="38">
        <v>189</v>
      </c>
    </row>
    <row r="34" spans="1:15" ht="13.5">
      <c r="A34" s="18" t="s">
        <v>48</v>
      </c>
      <c r="B34" s="9" t="s">
        <v>49</v>
      </c>
      <c r="C34" s="10"/>
      <c r="D34" s="11"/>
      <c r="E34" s="40">
        <v>89</v>
      </c>
      <c r="F34" s="38">
        <v>189</v>
      </c>
      <c r="G34" s="38">
        <v>189</v>
      </c>
      <c r="H34" s="38">
        <v>189</v>
      </c>
      <c r="I34" s="38">
        <v>189</v>
      </c>
      <c r="J34" s="38">
        <v>189</v>
      </c>
      <c r="K34" s="38">
        <v>189</v>
      </c>
      <c r="L34" s="38">
        <v>189</v>
      </c>
      <c r="M34" s="38">
        <v>189</v>
      </c>
      <c r="N34" s="38">
        <v>189</v>
      </c>
      <c r="O34" s="38">
        <v>189</v>
      </c>
    </row>
    <row r="35" spans="1:15" ht="13.5">
      <c r="A35" s="18" t="s">
        <v>50</v>
      </c>
      <c r="B35" s="21" t="s">
        <v>51</v>
      </c>
      <c r="C35" s="10"/>
      <c r="D35" s="11"/>
      <c r="E35" s="41">
        <f aca="true" t="shared" si="4" ref="E35:O35">E29+E31-E33</f>
        <v>71902</v>
      </c>
      <c r="F35" s="39">
        <f t="shared" si="4"/>
        <v>73343</v>
      </c>
      <c r="G35" s="39">
        <f t="shared" si="4"/>
        <v>71927</v>
      </c>
      <c r="H35" s="39">
        <f t="shared" si="4"/>
        <v>72059</v>
      </c>
      <c r="I35" s="39">
        <f t="shared" si="4"/>
        <v>73746</v>
      </c>
      <c r="J35" s="39">
        <f t="shared" si="4"/>
        <v>74101</v>
      </c>
      <c r="K35" s="39">
        <f t="shared" si="4"/>
        <v>73923</v>
      </c>
      <c r="L35" s="39">
        <f t="shared" si="4"/>
        <v>73925</v>
      </c>
      <c r="M35" s="39">
        <f t="shared" si="4"/>
        <v>73927</v>
      </c>
      <c r="N35" s="39">
        <f t="shared" si="4"/>
        <v>73929</v>
      </c>
      <c r="O35" s="39">
        <f t="shared" si="4"/>
        <v>73931</v>
      </c>
    </row>
    <row r="36" spans="1:41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35" width="9.140625" style="2" customWidth="1"/>
  </cols>
  <sheetData>
    <row r="1" spans="2:35" ht="13.5">
      <c r="B1" s="70" t="s">
        <v>91</v>
      </c>
      <c r="C1" s="7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3.5">
      <c r="B2" s="70" t="s">
        <v>103</v>
      </c>
      <c r="C2" s="7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3.5">
      <c r="B3" s="70" t="s">
        <v>92</v>
      </c>
      <c r="C3" s="71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ht="13.5">
      <c r="A4" s="1" t="s">
        <v>102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ht="13.5">
      <c r="A5" s="60" t="s">
        <v>90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2" ht="13.5">
      <c r="A6" s="58"/>
      <c r="B6" s="59"/>
    </row>
    <row r="7" spans="1:3" ht="13.5">
      <c r="A7" s="6" t="s">
        <v>0</v>
      </c>
      <c r="B7" s="7" t="s">
        <v>88</v>
      </c>
      <c r="C7" s="66"/>
    </row>
    <row r="8" spans="1:3" ht="13.5">
      <c r="A8" s="6" t="s">
        <v>1</v>
      </c>
      <c r="B8" s="7" t="s">
        <v>77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35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15" ht="13.5">
      <c r="A14" s="18" t="s">
        <v>8</v>
      </c>
      <c r="B14" s="9" t="s">
        <v>9</v>
      </c>
      <c r="C14" s="10"/>
      <c r="D14" s="11"/>
      <c r="E14" s="20">
        <v>102689</v>
      </c>
      <c r="F14" s="20">
        <v>105996</v>
      </c>
      <c r="G14" s="20">
        <v>108606</v>
      </c>
      <c r="H14" s="20">
        <v>110906</v>
      </c>
      <c r="I14" s="20">
        <v>113329</v>
      </c>
      <c r="J14" s="20">
        <v>115767</v>
      </c>
      <c r="K14" s="20">
        <v>118252</v>
      </c>
      <c r="L14" s="20">
        <v>120922</v>
      </c>
      <c r="M14" s="20">
        <v>123358</v>
      </c>
      <c r="N14" s="20">
        <v>125923</v>
      </c>
      <c r="O14" s="20">
        <v>128068</v>
      </c>
    </row>
    <row r="15" spans="1:15" ht="13.5">
      <c r="A15" s="18" t="s">
        <v>10</v>
      </c>
      <c r="B15" s="9" t="s">
        <v>11</v>
      </c>
      <c r="C15" s="10"/>
      <c r="D15" s="11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13.5">
      <c r="A16" s="18" t="s">
        <v>12</v>
      </c>
      <c r="B16" s="21" t="s">
        <v>13</v>
      </c>
      <c r="C16" s="10"/>
      <c r="D16" s="11"/>
      <c r="E16" s="22">
        <f>E14+E15</f>
        <v>102689</v>
      </c>
      <c r="F16" s="22">
        <v>105996</v>
      </c>
      <c r="G16" s="22">
        <v>108606</v>
      </c>
      <c r="H16" s="22">
        <v>110906</v>
      </c>
      <c r="I16" s="22">
        <v>113329</v>
      </c>
      <c r="J16" s="22">
        <v>115767</v>
      </c>
      <c r="K16" s="22">
        <v>118252</v>
      </c>
      <c r="L16" s="22">
        <v>120922</v>
      </c>
      <c r="M16" s="22">
        <v>123358</v>
      </c>
      <c r="N16" s="22">
        <v>125923</v>
      </c>
      <c r="O16" s="22">
        <v>128068</v>
      </c>
    </row>
    <row r="17" spans="1:15" ht="13.5">
      <c r="A17" s="18" t="s">
        <v>14</v>
      </c>
      <c r="B17" s="9" t="s">
        <v>15</v>
      </c>
      <c r="C17" s="10"/>
      <c r="D17" s="11"/>
      <c r="E17" s="20">
        <v>336</v>
      </c>
      <c r="F17" s="20">
        <v>310</v>
      </c>
      <c r="G17" s="20">
        <v>311</v>
      </c>
      <c r="H17" s="20">
        <v>312</v>
      </c>
      <c r="I17" s="20">
        <v>311</v>
      </c>
      <c r="J17" s="20">
        <v>312</v>
      </c>
      <c r="K17" s="20">
        <v>311</v>
      </c>
      <c r="L17" s="20">
        <v>311</v>
      </c>
      <c r="M17" s="20">
        <v>311</v>
      </c>
      <c r="N17" s="20">
        <v>312</v>
      </c>
      <c r="O17" s="20">
        <v>312</v>
      </c>
    </row>
    <row r="18" spans="1:15" ht="13.5">
      <c r="A18" s="18" t="s">
        <v>16</v>
      </c>
      <c r="B18" s="9" t="s">
        <v>17</v>
      </c>
      <c r="C18" s="10"/>
      <c r="D18" s="11"/>
      <c r="E18" s="20">
        <v>1351</v>
      </c>
      <c r="F18" s="20">
        <v>1576</v>
      </c>
      <c r="G18" s="20">
        <v>1550</v>
      </c>
      <c r="H18" s="20">
        <v>1538</v>
      </c>
      <c r="I18" s="20">
        <v>1554</v>
      </c>
      <c r="J18" s="20">
        <v>1560</v>
      </c>
      <c r="K18" s="20">
        <v>1560</v>
      </c>
      <c r="L18" s="20">
        <v>1561</v>
      </c>
      <c r="M18" s="20">
        <v>1562</v>
      </c>
      <c r="N18" s="20">
        <v>1563</v>
      </c>
      <c r="O18" s="20">
        <v>1564</v>
      </c>
    </row>
    <row r="19" spans="1:15" ht="13.5">
      <c r="A19" s="18" t="s">
        <v>18</v>
      </c>
      <c r="B19" s="21" t="s">
        <v>19</v>
      </c>
      <c r="C19" s="10"/>
      <c r="D19" s="11"/>
      <c r="E19" s="22">
        <f>E16-E17-E18</f>
        <v>101002</v>
      </c>
      <c r="F19" s="22">
        <v>104110</v>
      </c>
      <c r="G19" s="22">
        <v>106745</v>
      </c>
      <c r="H19" s="22">
        <v>109056</v>
      </c>
      <c r="I19" s="22">
        <v>111464</v>
      </c>
      <c r="J19" s="22">
        <v>113895</v>
      </c>
      <c r="K19" s="22">
        <v>116381</v>
      </c>
      <c r="L19" s="22">
        <v>119050</v>
      </c>
      <c r="M19" s="22">
        <v>121485</v>
      </c>
      <c r="N19" s="22">
        <v>124048</v>
      </c>
      <c r="O19" s="22">
        <v>126192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/>
      <c r="E21" s="20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20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20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22">
        <v>148650</v>
      </c>
      <c r="F25" s="36">
        <v>152814</v>
      </c>
      <c r="G25" s="36">
        <v>158453</v>
      </c>
      <c r="H25" s="36">
        <v>164062</v>
      </c>
      <c r="I25" s="36">
        <v>166529</v>
      </c>
      <c r="J25" s="36">
        <v>167519</v>
      </c>
      <c r="K25" s="36">
        <v>169051</v>
      </c>
      <c r="L25" s="36">
        <v>169614</v>
      </c>
      <c r="M25" s="36">
        <v>169994</v>
      </c>
      <c r="N25" s="36">
        <v>171041</v>
      </c>
      <c r="O25" s="36">
        <v>171120</v>
      </c>
    </row>
    <row r="26" spans="1:15" ht="13.5">
      <c r="A26" s="18" t="s">
        <v>32</v>
      </c>
      <c r="B26" s="21" t="s">
        <v>33</v>
      </c>
      <c r="C26" s="10"/>
      <c r="D26" s="11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</row>
    <row r="27" spans="1:15" ht="13.5">
      <c r="A27" s="18" t="s">
        <v>34</v>
      </c>
      <c r="B27" s="9" t="s">
        <v>35</v>
      </c>
      <c r="C27" s="10"/>
      <c r="D27" s="11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15" ht="13.5">
      <c r="A28" s="18" t="s">
        <v>36</v>
      </c>
      <c r="B28" s="9" t="s">
        <v>37</v>
      </c>
      <c r="C28" s="10"/>
      <c r="D28" s="11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ht="13.5">
      <c r="A29" s="18" t="s">
        <v>38</v>
      </c>
      <c r="B29" s="21" t="s">
        <v>39</v>
      </c>
      <c r="C29" s="10"/>
      <c r="D29" s="11"/>
      <c r="E29" s="22">
        <v>148650</v>
      </c>
      <c r="F29" s="22">
        <v>152814</v>
      </c>
      <c r="G29" s="22">
        <v>158453</v>
      </c>
      <c r="H29" s="22">
        <v>164062</v>
      </c>
      <c r="I29" s="22">
        <v>166529</v>
      </c>
      <c r="J29" s="22">
        <v>167519</v>
      </c>
      <c r="K29" s="22">
        <v>169051</v>
      </c>
      <c r="L29" s="22">
        <v>169614</v>
      </c>
      <c r="M29" s="22">
        <v>169994</v>
      </c>
      <c r="N29" s="22">
        <v>171041</v>
      </c>
      <c r="O29" s="22">
        <v>171120</v>
      </c>
    </row>
    <row r="30" spans="1:15" ht="13.5">
      <c r="A30" s="18" t="s">
        <v>40</v>
      </c>
      <c r="B30" s="9" t="s">
        <v>41</v>
      </c>
      <c r="C30" s="24"/>
      <c r="D30" s="42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ht="13.5">
      <c r="A31" s="18" t="s">
        <v>42</v>
      </c>
      <c r="B31" s="9" t="s">
        <v>43</v>
      </c>
      <c r="C31" s="10"/>
      <c r="D31" s="11"/>
      <c r="E31" s="20">
        <v>987</v>
      </c>
      <c r="F31" s="20">
        <f>833-105</f>
        <v>728</v>
      </c>
      <c r="G31" s="20">
        <f>798-105</f>
        <v>693</v>
      </c>
      <c r="H31" s="20">
        <f>788-105</f>
        <v>683</v>
      </c>
      <c r="I31" s="20">
        <f>785-105</f>
        <v>680</v>
      </c>
      <c r="J31" s="20">
        <f>793-105</f>
        <v>688</v>
      </c>
      <c r="K31" s="20">
        <f>701-105</f>
        <v>596</v>
      </c>
      <c r="L31" s="20">
        <f>557-105</f>
        <v>452</v>
      </c>
      <c r="M31" s="20">
        <f>559-105</f>
        <v>454</v>
      </c>
      <c r="N31" s="20">
        <f>564-105</f>
        <v>459</v>
      </c>
      <c r="O31" s="20">
        <f>580-105</f>
        <v>475</v>
      </c>
    </row>
    <row r="32" spans="1:15" ht="13.5">
      <c r="A32" s="18" t="s">
        <v>44</v>
      </c>
      <c r="B32" s="9" t="s">
        <v>45</v>
      </c>
      <c r="C32" s="10"/>
      <c r="D32" s="11"/>
      <c r="E32" s="20">
        <v>987</v>
      </c>
      <c r="F32" s="20">
        <f>833-105</f>
        <v>728</v>
      </c>
      <c r="G32" s="20">
        <f>798-105</f>
        <v>693</v>
      </c>
      <c r="H32" s="20">
        <f>788-105</f>
        <v>683</v>
      </c>
      <c r="I32" s="20">
        <f>785-105</f>
        <v>680</v>
      </c>
      <c r="J32" s="20">
        <f>793-105</f>
        <v>688</v>
      </c>
      <c r="K32" s="20">
        <f>701-105</f>
        <v>596</v>
      </c>
      <c r="L32" s="20">
        <f>557-105</f>
        <v>452</v>
      </c>
      <c r="M32" s="20">
        <f>559-105</f>
        <v>454</v>
      </c>
      <c r="N32" s="20">
        <f>564-105</f>
        <v>459</v>
      </c>
      <c r="O32" s="20">
        <f>580-105</f>
        <v>475</v>
      </c>
    </row>
    <row r="33" spans="1:15" ht="13.5">
      <c r="A33" s="18" t="s">
        <v>46</v>
      </c>
      <c r="B33" s="9" t="s">
        <v>47</v>
      </c>
      <c r="C33" s="10"/>
      <c r="D33" s="11"/>
      <c r="E33" s="20">
        <v>277</v>
      </c>
      <c r="F33" s="20">
        <v>205</v>
      </c>
      <c r="G33" s="20">
        <v>205</v>
      </c>
      <c r="H33" s="20">
        <v>179</v>
      </c>
      <c r="I33" s="20">
        <v>179</v>
      </c>
      <c r="J33" s="20">
        <v>179</v>
      </c>
      <c r="K33" s="20">
        <v>179</v>
      </c>
      <c r="L33" s="20">
        <v>179</v>
      </c>
      <c r="M33" s="20">
        <v>179</v>
      </c>
      <c r="N33" s="20">
        <v>179</v>
      </c>
      <c r="O33" s="20">
        <v>179</v>
      </c>
    </row>
    <row r="34" spans="1:15" ht="13.5">
      <c r="A34" s="18" t="s">
        <v>48</v>
      </c>
      <c r="B34" s="9" t="s">
        <v>49</v>
      </c>
      <c r="C34" s="10"/>
      <c r="D34" s="11"/>
      <c r="E34" s="20">
        <v>277</v>
      </c>
      <c r="F34" s="20">
        <v>205</v>
      </c>
      <c r="G34" s="20">
        <v>205</v>
      </c>
      <c r="H34" s="20">
        <v>179</v>
      </c>
      <c r="I34" s="20">
        <v>179</v>
      </c>
      <c r="J34" s="20">
        <v>179</v>
      </c>
      <c r="K34" s="20">
        <v>179</v>
      </c>
      <c r="L34" s="20">
        <v>179</v>
      </c>
      <c r="M34" s="20">
        <v>179</v>
      </c>
      <c r="N34" s="20">
        <v>179</v>
      </c>
      <c r="O34" s="20">
        <v>179</v>
      </c>
    </row>
    <row r="35" spans="1:15" ht="13.5">
      <c r="A35" s="18" t="s">
        <v>50</v>
      </c>
      <c r="B35" s="21" t="s">
        <v>51</v>
      </c>
      <c r="C35" s="10"/>
      <c r="D35" s="11"/>
      <c r="E35" s="22">
        <v>149360</v>
      </c>
      <c r="F35" s="22">
        <f>153442-105</f>
        <v>153337</v>
      </c>
      <c r="G35" s="22">
        <f>159046-105</f>
        <v>158941</v>
      </c>
      <c r="H35" s="22">
        <f>164671-105</f>
        <v>164566</v>
      </c>
      <c r="I35" s="22">
        <f>167135-105</f>
        <v>167030</v>
      </c>
      <c r="J35" s="22">
        <f>168133-105</f>
        <v>168028</v>
      </c>
      <c r="K35" s="22">
        <f>169573-105</f>
        <v>169468</v>
      </c>
      <c r="L35" s="22">
        <f>169992-105</f>
        <v>169887</v>
      </c>
      <c r="M35" s="22">
        <f>170374-105</f>
        <v>170269</v>
      </c>
      <c r="N35" s="22">
        <f>171426-105</f>
        <v>171321</v>
      </c>
      <c r="O35" s="22">
        <f>171521-105</f>
        <v>171416</v>
      </c>
    </row>
    <row r="36" spans="1:35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21" width="9.140625" style="2" customWidth="1"/>
  </cols>
  <sheetData>
    <row r="1" spans="2:21" ht="13.5">
      <c r="B1" s="70" t="s">
        <v>91</v>
      </c>
      <c r="C1" s="71"/>
      <c r="T1"/>
      <c r="U1"/>
    </row>
    <row r="2" spans="2:21" ht="13.5">
      <c r="B2" s="70" t="s">
        <v>103</v>
      </c>
      <c r="C2" s="71"/>
      <c r="T2"/>
      <c r="U2"/>
    </row>
    <row r="3" spans="2:21" ht="13.5">
      <c r="B3" s="70" t="s">
        <v>92</v>
      </c>
      <c r="C3" s="71"/>
      <c r="T3"/>
      <c r="U3"/>
    </row>
    <row r="4" spans="1:21" ht="13.5">
      <c r="A4" s="1" t="s">
        <v>93</v>
      </c>
      <c r="T4"/>
      <c r="U4"/>
    </row>
    <row r="5" spans="1:21" ht="13.5">
      <c r="A5" s="60" t="s">
        <v>90</v>
      </c>
      <c r="T5"/>
      <c r="U5"/>
    </row>
    <row r="6" spans="1:2" ht="13.5">
      <c r="A6" s="58"/>
      <c r="B6" s="59"/>
    </row>
    <row r="7" spans="1:3" ht="13.5">
      <c r="A7" s="6" t="s">
        <v>0</v>
      </c>
      <c r="B7" s="7" t="s">
        <v>80</v>
      </c>
      <c r="C7" s="66"/>
    </row>
    <row r="8" spans="1:3" ht="13.5">
      <c r="A8" s="6" t="s">
        <v>1</v>
      </c>
      <c r="B8" s="7" t="s">
        <v>75</v>
      </c>
      <c r="C8" s="66"/>
    </row>
    <row r="9" spans="1:3" ht="13.5">
      <c r="A9" s="6" t="s">
        <v>2</v>
      </c>
      <c r="B9" s="7" t="s">
        <v>76</v>
      </c>
      <c r="C9" s="66"/>
    </row>
    <row r="10" spans="3:5" ht="13.5">
      <c r="C10" s="3"/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21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  <c r="S13" s="17"/>
      <c r="T13" s="17"/>
      <c r="U13" s="17"/>
    </row>
    <row r="14" spans="1:15" ht="13.5">
      <c r="A14" s="18" t="s">
        <v>8</v>
      </c>
      <c r="B14" s="9" t="s">
        <v>9</v>
      </c>
      <c r="C14" s="10"/>
      <c r="D14" s="11"/>
      <c r="E14" s="20">
        <v>44839</v>
      </c>
      <c r="F14" s="20">
        <v>46717</v>
      </c>
      <c r="G14" s="20">
        <v>47994</v>
      </c>
      <c r="H14" s="20">
        <v>49139</v>
      </c>
      <c r="I14" s="20">
        <v>50414</v>
      </c>
      <c r="J14" s="20">
        <v>51700</v>
      </c>
      <c r="K14" s="20">
        <v>53030</v>
      </c>
      <c r="L14" s="20">
        <v>54370</v>
      </c>
      <c r="M14" s="20">
        <v>55718</v>
      </c>
      <c r="N14" s="20">
        <v>57094</v>
      </c>
      <c r="O14" s="20">
        <v>61493</v>
      </c>
    </row>
    <row r="15" spans="1:15" ht="13.5">
      <c r="A15" s="18" t="s">
        <v>10</v>
      </c>
      <c r="B15" s="9" t="s">
        <v>11</v>
      </c>
      <c r="C15" s="10"/>
      <c r="D15" s="11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13.5">
      <c r="A16" s="18" t="s">
        <v>12</v>
      </c>
      <c r="B16" s="21" t="s">
        <v>13</v>
      </c>
      <c r="C16" s="10"/>
      <c r="D16" s="11"/>
      <c r="E16" s="22">
        <f aca="true" t="shared" si="0" ref="E16:O16">E14+E15</f>
        <v>44839</v>
      </c>
      <c r="F16" s="22">
        <f t="shared" si="0"/>
        <v>46717</v>
      </c>
      <c r="G16" s="22">
        <f t="shared" si="0"/>
        <v>47994</v>
      </c>
      <c r="H16" s="22">
        <f t="shared" si="0"/>
        <v>49139</v>
      </c>
      <c r="I16" s="22">
        <f t="shared" si="0"/>
        <v>50414</v>
      </c>
      <c r="J16" s="22">
        <f t="shared" si="0"/>
        <v>51700</v>
      </c>
      <c r="K16" s="22">
        <f t="shared" si="0"/>
        <v>53030</v>
      </c>
      <c r="L16" s="22">
        <f t="shared" si="0"/>
        <v>54370</v>
      </c>
      <c r="M16" s="22">
        <f t="shared" si="0"/>
        <v>55718</v>
      </c>
      <c r="N16" s="22">
        <f t="shared" si="0"/>
        <v>57094</v>
      </c>
      <c r="O16" s="22">
        <f t="shared" si="0"/>
        <v>61493</v>
      </c>
    </row>
    <row r="17" spans="1:15" ht="13.5">
      <c r="A17" s="18" t="s">
        <v>14</v>
      </c>
      <c r="B17" s="9" t="s">
        <v>15</v>
      </c>
      <c r="C17" s="10"/>
      <c r="D17" s="11"/>
      <c r="E17" s="20">
        <v>2528</v>
      </c>
      <c r="F17" s="20">
        <v>2528</v>
      </c>
      <c r="G17" s="20">
        <v>2520</v>
      </c>
      <c r="H17" s="20">
        <v>2518</v>
      </c>
      <c r="I17" s="20">
        <v>2524</v>
      </c>
      <c r="J17" s="20">
        <v>2532</v>
      </c>
      <c r="K17" s="20">
        <v>2546</v>
      </c>
      <c r="L17" s="20">
        <v>2563</v>
      </c>
      <c r="M17" s="20">
        <v>2586</v>
      </c>
      <c r="N17" s="20">
        <v>2581</v>
      </c>
      <c r="O17" s="20">
        <v>2575</v>
      </c>
    </row>
    <row r="18" spans="1:15" ht="13.5">
      <c r="A18" s="18" t="s">
        <v>16</v>
      </c>
      <c r="B18" s="9" t="s">
        <v>17</v>
      </c>
      <c r="C18" s="10"/>
      <c r="D18" s="11"/>
      <c r="E18" s="20">
        <v>862</v>
      </c>
      <c r="F18" s="20">
        <v>862</v>
      </c>
      <c r="G18" s="20">
        <v>866</v>
      </c>
      <c r="H18" s="20">
        <v>863</v>
      </c>
      <c r="I18" s="20">
        <v>862</v>
      </c>
      <c r="J18" s="20">
        <v>852</v>
      </c>
      <c r="K18" s="20">
        <v>859</v>
      </c>
      <c r="L18" s="20">
        <v>862</v>
      </c>
      <c r="M18" s="20">
        <v>867</v>
      </c>
      <c r="N18" s="20">
        <v>871</v>
      </c>
      <c r="O18" s="20">
        <v>875</v>
      </c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41449</v>
      </c>
      <c r="F19" s="22">
        <f t="shared" si="1"/>
        <v>43327</v>
      </c>
      <c r="G19" s="22">
        <f t="shared" si="1"/>
        <v>44608</v>
      </c>
      <c r="H19" s="22">
        <f t="shared" si="1"/>
        <v>45758</v>
      </c>
      <c r="I19" s="22">
        <f t="shared" si="1"/>
        <v>47028</v>
      </c>
      <c r="J19" s="22">
        <f t="shared" si="1"/>
        <v>48316</v>
      </c>
      <c r="K19" s="22">
        <f t="shared" si="1"/>
        <v>49625</v>
      </c>
      <c r="L19" s="22">
        <f t="shared" si="1"/>
        <v>50945</v>
      </c>
      <c r="M19" s="22">
        <f t="shared" si="1"/>
        <v>52265</v>
      </c>
      <c r="N19" s="22">
        <f t="shared" si="1"/>
        <v>53642</v>
      </c>
      <c r="O19" s="22">
        <f t="shared" si="1"/>
        <v>58043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44">
        <v>49644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/>
      <c r="E21" s="44">
        <v>2454</v>
      </c>
      <c r="F21" s="44">
        <v>2454</v>
      </c>
      <c r="G21" s="44">
        <v>2454</v>
      </c>
      <c r="H21" s="44">
        <v>2454</v>
      </c>
      <c r="I21" s="44">
        <v>2454</v>
      </c>
      <c r="J21" s="44">
        <v>2454</v>
      </c>
      <c r="K21" s="44">
        <v>2454</v>
      </c>
      <c r="L21" s="44">
        <v>2454</v>
      </c>
      <c r="M21" s="44">
        <v>2454</v>
      </c>
      <c r="N21" s="44">
        <v>2454</v>
      </c>
      <c r="O21" s="44">
        <v>2454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44"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44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44"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44">
        <v>49644</v>
      </c>
      <c r="F25" s="45">
        <v>52673</v>
      </c>
      <c r="G25" s="45">
        <v>53845</v>
      </c>
      <c r="H25" s="45">
        <v>54642</v>
      </c>
      <c r="I25" s="45">
        <v>55322</v>
      </c>
      <c r="J25" s="45">
        <v>57053</v>
      </c>
      <c r="K25" s="45">
        <v>59752</v>
      </c>
      <c r="L25" s="45">
        <v>60720</v>
      </c>
      <c r="M25" s="45">
        <v>63077</v>
      </c>
      <c r="N25" s="45">
        <v>65802</v>
      </c>
      <c r="O25" s="45">
        <v>66146</v>
      </c>
    </row>
    <row r="26" spans="1:15" ht="13.5">
      <c r="A26" s="18" t="s">
        <v>32</v>
      </c>
      <c r="B26" s="21" t="s">
        <v>33</v>
      </c>
      <c r="C26" s="10"/>
      <c r="D26" s="11"/>
      <c r="E26" s="22">
        <f aca="true" t="shared" si="2" ref="E26:O26">E27+E28</f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  <c r="O26" s="22">
        <f t="shared" si="2"/>
        <v>0</v>
      </c>
    </row>
    <row r="27" spans="1:15" ht="13.5">
      <c r="A27" s="18" t="s">
        <v>34</v>
      </c>
      <c r="B27" s="9" t="s">
        <v>35</v>
      </c>
      <c r="C27" s="10"/>
      <c r="D27" s="11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</row>
    <row r="28" spans="1:15" ht="13.5">
      <c r="A28" s="18" t="s">
        <v>36</v>
      </c>
      <c r="B28" s="9" t="s">
        <v>37</v>
      </c>
      <c r="C28" s="10"/>
      <c r="D28" s="11"/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</row>
    <row r="29" spans="1:15" ht="13.5">
      <c r="A29" s="18" t="s">
        <v>38</v>
      </c>
      <c r="B29" s="21" t="s">
        <v>39</v>
      </c>
      <c r="C29" s="10"/>
      <c r="D29" s="11"/>
      <c r="E29" s="22">
        <f aca="true" t="shared" si="3" ref="E29:O29">E25+E26</f>
        <v>49644</v>
      </c>
      <c r="F29" s="22">
        <f t="shared" si="3"/>
        <v>52673</v>
      </c>
      <c r="G29" s="22">
        <f t="shared" si="3"/>
        <v>53845</v>
      </c>
      <c r="H29" s="22">
        <f t="shared" si="3"/>
        <v>54642</v>
      </c>
      <c r="I29" s="22">
        <f t="shared" si="3"/>
        <v>55322</v>
      </c>
      <c r="J29" s="22">
        <f t="shared" si="3"/>
        <v>57053</v>
      </c>
      <c r="K29" s="22">
        <f t="shared" si="3"/>
        <v>59752</v>
      </c>
      <c r="L29" s="22">
        <f t="shared" si="3"/>
        <v>60720</v>
      </c>
      <c r="M29" s="22">
        <f t="shared" si="3"/>
        <v>63077</v>
      </c>
      <c r="N29" s="22">
        <f t="shared" si="3"/>
        <v>65802</v>
      </c>
      <c r="O29" s="22">
        <f t="shared" si="3"/>
        <v>66146</v>
      </c>
    </row>
    <row r="30" spans="1:15" ht="13.5">
      <c r="A30" s="18" t="s">
        <v>40</v>
      </c>
      <c r="B30" s="9" t="s">
        <v>41</v>
      </c>
      <c r="C30" s="24"/>
      <c r="D30" s="42"/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</row>
    <row r="31" spans="1:15" ht="13.5">
      <c r="A31" s="18" t="s">
        <v>42</v>
      </c>
      <c r="B31" s="9" t="s">
        <v>43</v>
      </c>
      <c r="C31" s="10"/>
      <c r="D31" s="11"/>
      <c r="E31" s="44">
        <v>1552</v>
      </c>
      <c r="F31" s="44">
        <v>1752</v>
      </c>
      <c r="G31" s="44">
        <v>1752</v>
      </c>
      <c r="H31" s="44">
        <v>1752</v>
      </c>
      <c r="I31" s="44">
        <v>1752</v>
      </c>
      <c r="J31" s="44">
        <v>1752</v>
      </c>
      <c r="K31" s="44">
        <v>1555</v>
      </c>
      <c r="L31" s="44">
        <v>1555</v>
      </c>
      <c r="M31" s="44">
        <v>1555</v>
      </c>
      <c r="N31" s="44">
        <v>1555</v>
      </c>
      <c r="O31" s="44">
        <v>1555</v>
      </c>
    </row>
    <row r="32" spans="1:15" ht="13.5">
      <c r="A32" s="18" t="s">
        <v>44</v>
      </c>
      <c r="B32" s="9" t="s">
        <v>45</v>
      </c>
      <c r="C32" s="10"/>
      <c r="D32" s="11"/>
      <c r="E32" s="44">
        <v>1552</v>
      </c>
      <c r="F32" s="44">
        <v>1752</v>
      </c>
      <c r="G32" s="44">
        <v>1752</v>
      </c>
      <c r="H32" s="44">
        <v>1752</v>
      </c>
      <c r="I32" s="44">
        <v>1752</v>
      </c>
      <c r="J32" s="44">
        <v>1752</v>
      </c>
      <c r="K32" s="44">
        <v>1555</v>
      </c>
      <c r="L32" s="44">
        <v>1555</v>
      </c>
      <c r="M32" s="44">
        <v>1555</v>
      </c>
      <c r="N32" s="44">
        <v>1555</v>
      </c>
      <c r="O32" s="44">
        <v>1555</v>
      </c>
    </row>
    <row r="33" spans="1:15" ht="13.5">
      <c r="A33" s="18" t="s">
        <v>46</v>
      </c>
      <c r="B33" s="9" t="s">
        <v>47</v>
      </c>
      <c r="C33" s="10"/>
      <c r="D33" s="11"/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</row>
    <row r="34" spans="1:15" ht="13.5">
      <c r="A34" s="18" t="s">
        <v>48</v>
      </c>
      <c r="B34" s="9" t="s">
        <v>49</v>
      </c>
      <c r="C34" s="10"/>
      <c r="D34" s="11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</row>
    <row r="35" spans="1:15" ht="13.5">
      <c r="A35" s="18" t="s">
        <v>50</v>
      </c>
      <c r="B35" s="21" t="s">
        <v>51</v>
      </c>
      <c r="C35" s="10"/>
      <c r="D35" s="11"/>
      <c r="E35" s="22">
        <f aca="true" t="shared" si="4" ref="E35:O35">E29+E31-E33</f>
        <v>51196</v>
      </c>
      <c r="F35" s="22">
        <f t="shared" si="4"/>
        <v>54425</v>
      </c>
      <c r="G35" s="22">
        <f t="shared" si="4"/>
        <v>55597</v>
      </c>
      <c r="H35" s="22">
        <f t="shared" si="4"/>
        <v>56394</v>
      </c>
      <c r="I35" s="22">
        <f t="shared" si="4"/>
        <v>57074</v>
      </c>
      <c r="J35" s="22">
        <f t="shared" si="4"/>
        <v>58805</v>
      </c>
      <c r="K35" s="22">
        <f t="shared" si="4"/>
        <v>61307</v>
      </c>
      <c r="L35" s="22">
        <f t="shared" si="4"/>
        <v>62275</v>
      </c>
      <c r="M35" s="22">
        <f t="shared" si="4"/>
        <v>64632</v>
      </c>
      <c r="N35" s="22">
        <f t="shared" si="4"/>
        <v>67357</v>
      </c>
      <c r="O35" s="22">
        <f t="shared" si="4"/>
        <v>67701</v>
      </c>
    </row>
    <row r="36" spans="1:21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  <c r="T36" s="10"/>
      <c r="U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8" width="9.140625" style="2" customWidth="1"/>
  </cols>
  <sheetData>
    <row r="1" spans="2:19" ht="13.5">
      <c r="B1" s="70" t="s">
        <v>91</v>
      </c>
      <c r="C1" s="71"/>
      <c r="S1" s="2"/>
    </row>
    <row r="2" spans="2:19" ht="13.5">
      <c r="B2" s="70" t="s">
        <v>103</v>
      </c>
      <c r="C2" s="71"/>
      <c r="S2" s="2"/>
    </row>
    <row r="3" spans="2:19" ht="13.5">
      <c r="B3" s="70" t="s">
        <v>92</v>
      </c>
      <c r="C3" s="71"/>
      <c r="S3" s="2"/>
    </row>
    <row r="4" spans="1:19" ht="13.5">
      <c r="A4" s="1" t="s">
        <v>94</v>
      </c>
      <c r="S4" s="2"/>
    </row>
    <row r="5" spans="1:19" ht="13.5">
      <c r="A5" s="60" t="s">
        <v>90</v>
      </c>
      <c r="S5" s="2"/>
    </row>
    <row r="6" spans="1:2" ht="13.5">
      <c r="A6" s="58"/>
      <c r="B6" s="59"/>
    </row>
    <row r="7" spans="1:3" ht="13.5">
      <c r="A7" s="6" t="s">
        <v>0</v>
      </c>
      <c r="B7" s="7" t="s">
        <v>81</v>
      </c>
      <c r="C7" s="66"/>
    </row>
    <row r="8" spans="1:3" ht="13.5">
      <c r="A8" s="6" t="s">
        <v>1</v>
      </c>
      <c r="B8" s="7" t="s">
        <v>75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1" ht="13.5"/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8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</row>
    <row r="14" spans="1:15" ht="13.5">
      <c r="A14" s="18" t="s">
        <v>8</v>
      </c>
      <c r="B14" s="9" t="s">
        <v>9</v>
      </c>
      <c r="C14" s="10"/>
      <c r="D14" s="11"/>
      <c r="E14" s="20">
        <v>45905</v>
      </c>
      <c r="F14" s="20">
        <v>46784</v>
      </c>
      <c r="G14" s="20">
        <v>47560</v>
      </c>
      <c r="H14" s="20">
        <v>48334</v>
      </c>
      <c r="I14" s="20">
        <v>49106</v>
      </c>
      <c r="J14" s="20">
        <v>49857</v>
      </c>
      <c r="K14" s="20">
        <v>50619</v>
      </c>
      <c r="L14" s="20">
        <v>51370</v>
      </c>
      <c r="M14" s="20">
        <v>52124</v>
      </c>
      <c r="N14" s="20">
        <v>52866</v>
      </c>
      <c r="O14" s="20">
        <v>53590</v>
      </c>
    </row>
    <row r="15" spans="1:15" ht="13.5">
      <c r="A15" s="18" t="s">
        <v>10</v>
      </c>
      <c r="B15" s="9" t="s">
        <v>11</v>
      </c>
      <c r="C15" s="10"/>
      <c r="D15" s="1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3.5">
      <c r="A16" s="18" t="s">
        <v>12</v>
      </c>
      <c r="B16" s="21" t="s">
        <v>13</v>
      </c>
      <c r="C16" s="10"/>
      <c r="D16" s="11"/>
      <c r="E16" s="22">
        <f aca="true" t="shared" si="0" ref="E16:O16">E14+E15</f>
        <v>45905</v>
      </c>
      <c r="F16" s="22">
        <f t="shared" si="0"/>
        <v>46784</v>
      </c>
      <c r="G16" s="22">
        <f t="shared" si="0"/>
        <v>47560</v>
      </c>
      <c r="H16" s="22">
        <f t="shared" si="0"/>
        <v>48334</v>
      </c>
      <c r="I16" s="22">
        <f t="shared" si="0"/>
        <v>49106</v>
      </c>
      <c r="J16" s="22">
        <f t="shared" si="0"/>
        <v>49857</v>
      </c>
      <c r="K16" s="22">
        <f t="shared" si="0"/>
        <v>50619</v>
      </c>
      <c r="L16" s="22">
        <f t="shared" si="0"/>
        <v>51370</v>
      </c>
      <c r="M16" s="22">
        <f t="shared" si="0"/>
        <v>52124</v>
      </c>
      <c r="N16" s="22">
        <f t="shared" si="0"/>
        <v>52866</v>
      </c>
      <c r="O16" s="22">
        <f t="shared" si="0"/>
        <v>53590</v>
      </c>
    </row>
    <row r="17" spans="1:15" ht="13.5">
      <c r="A17" s="18" t="s">
        <v>14</v>
      </c>
      <c r="B17" s="9" t="s">
        <v>15</v>
      </c>
      <c r="C17" s="10"/>
      <c r="D17" s="11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ht="13.5">
      <c r="A18" s="18" t="s">
        <v>16</v>
      </c>
      <c r="B18" s="9" t="s">
        <v>17</v>
      </c>
      <c r="C18" s="10"/>
      <c r="D18" s="11"/>
      <c r="E18" s="20">
        <v>340</v>
      </c>
      <c r="F18" s="20">
        <v>340</v>
      </c>
      <c r="G18" s="20">
        <v>330</v>
      </c>
      <c r="H18" s="20">
        <v>330</v>
      </c>
      <c r="I18" s="20">
        <v>330</v>
      </c>
      <c r="J18" s="20">
        <v>330</v>
      </c>
      <c r="K18" s="20">
        <v>330</v>
      </c>
      <c r="L18" s="20">
        <v>330</v>
      </c>
      <c r="M18" s="20">
        <v>330</v>
      </c>
      <c r="N18" s="20">
        <v>330</v>
      </c>
      <c r="O18" s="20">
        <v>330</v>
      </c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45565</v>
      </c>
      <c r="F19" s="22">
        <f t="shared" si="1"/>
        <v>46444</v>
      </c>
      <c r="G19" s="22">
        <f t="shared" si="1"/>
        <v>47230</v>
      </c>
      <c r="H19" s="22">
        <f t="shared" si="1"/>
        <v>48004</v>
      </c>
      <c r="I19" s="22">
        <f t="shared" si="1"/>
        <v>48776</v>
      </c>
      <c r="J19" s="22">
        <f t="shared" si="1"/>
        <v>49527</v>
      </c>
      <c r="K19" s="22">
        <f t="shared" si="1"/>
        <v>50289</v>
      </c>
      <c r="L19" s="22">
        <f t="shared" si="1"/>
        <v>51040</v>
      </c>
      <c r="M19" s="22">
        <f t="shared" si="1"/>
        <v>51794</v>
      </c>
      <c r="N19" s="22">
        <f t="shared" si="1"/>
        <v>52536</v>
      </c>
      <c r="O19" s="22">
        <f t="shared" si="1"/>
        <v>53260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>
        <v>73448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/>
      <c r="E21" s="20"/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20">
        <v>3910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20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20">
        <v>422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22">
        <v>69116</v>
      </c>
      <c r="F25" s="36">
        <v>70310.9</v>
      </c>
      <c r="G25" s="36">
        <v>71340.9</v>
      </c>
      <c r="H25" s="36">
        <v>72524.9</v>
      </c>
      <c r="I25" s="36">
        <v>73735.9</v>
      </c>
      <c r="J25" s="36">
        <v>73735.9</v>
      </c>
      <c r="K25" s="36">
        <v>73735.9</v>
      </c>
      <c r="L25" s="36">
        <v>73735.9</v>
      </c>
      <c r="M25" s="36">
        <v>73735.9</v>
      </c>
      <c r="N25" s="36">
        <v>73735.9</v>
      </c>
      <c r="O25" s="36">
        <v>73735.9</v>
      </c>
    </row>
    <row r="26" spans="1:15" ht="13.5">
      <c r="A26" s="18" t="s">
        <v>32</v>
      </c>
      <c r="B26" s="21" t="s">
        <v>33</v>
      </c>
      <c r="C26" s="10"/>
      <c r="D26" s="11"/>
      <c r="E26" s="22">
        <f aca="true" t="shared" si="2" ref="E26:O26">E27+E28</f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  <c r="O26" s="22">
        <f t="shared" si="2"/>
        <v>0</v>
      </c>
    </row>
    <row r="27" spans="1:15" ht="13.5">
      <c r="A27" s="18" t="s">
        <v>34</v>
      </c>
      <c r="B27" s="9" t="s">
        <v>35</v>
      </c>
      <c r="C27" s="10"/>
      <c r="D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>
      <c r="A28" s="18" t="s">
        <v>36</v>
      </c>
      <c r="B28" s="9" t="s">
        <v>37</v>
      </c>
      <c r="C28" s="10"/>
      <c r="D28" s="1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18" t="s">
        <v>38</v>
      </c>
      <c r="B29" s="21" t="s">
        <v>39</v>
      </c>
      <c r="C29" s="10"/>
      <c r="D29" s="11"/>
      <c r="E29" s="22">
        <f aca="true" t="shared" si="3" ref="E29:O29">E25+E26</f>
        <v>69116</v>
      </c>
      <c r="F29" s="22">
        <f t="shared" si="3"/>
        <v>70310.9</v>
      </c>
      <c r="G29" s="22">
        <f t="shared" si="3"/>
        <v>71340.9</v>
      </c>
      <c r="H29" s="22">
        <f t="shared" si="3"/>
        <v>72524.9</v>
      </c>
      <c r="I29" s="22">
        <f t="shared" si="3"/>
        <v>73735.9</v>
      </c>
      <c r="J29" s="22">
        <f t="shared" si="3"/>
        <v>73735.9</v>
      </c>
      <c r="K29" s="22">
        <f t="shared" si="3"/>
        <v>73735.9</v>
      </c>
      <c r="L29" s="22">
        <f t="shared" si="3"/>
        <v>73735.9</v>
      </c>
      <c r="M29" s="22">
        <f t="shared" si="3"/>
        <v>73735.9</v>
      </c>
      <c r="N29" s="22">
        <f t="shared" si="3"/>
        <v>73735.9</v>
      </c>
      <c r="O29" s="22">
        <f t="shared" si="3"/>
        <v>73735.9</v>
      </c>
    </row>
    <row r="30" spans="1:15" ht="13.5">
      <c r="A30" s="18" t="s">
        <v>40</v>
      </c>
      <c r="B30" s="9" t="s">
        <v>41</v>
      </c>
      <c r="C30" s="24"/>
      <c r="D30" s="4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18" t="s">
        <v>42</v>
      </c>
      <c r="B31" s="9" t="s">
        <v>43</v>
      </c>
      <c r="C31" s="10"/>
      <c r="D31" s="11"/>
      <c r="E31" s="20">
        <v>488</v>
      </c>
      <c r="F31" s="20">
        <v>488</v>
      </c>
      <c r="G31" s="20">
        <v>38</v>
      </c>
      <c r="H31" s="20">
        <v>38</v>
      </c>
      <c r="I31" s="20">
        <v>38</v>
      </c>
      <c r="J31" s="20">
        <v>38</v>
      </c>
      <c r="K31" s="20">
        <v>38</v>
      </c>
      <c r="L31" s="20">
        <v>38</v>
      </c>
      <c r="M31" s="20">
        <v>38</v>
      </c>
      <c r="N31" s="20">
        <v>38</v>
      </c>
      <c r="O31" s="20">
        <v>38</v>
      </c>
    </row>
    <row r="32" spans="1:15" ht="13.5">
      <c r="A32" s="18" t="s">
        <v>44</v>
      </c>
      <c r="B32" s="9" t="s">
        <v>45</v>
      </c>
      <c r="C32" s="10"/>
      <c r="D32" s="1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18" t="s">
        <v>46</v>
      </c>
      <c r="B33" s="9" t="s">
        <v>47</v>
      </c>
      <c r="C33" s="10"/>
      <c r="D33" s="11"/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ht="13.5">
      <c r="A34" s="18" t="s">
        <v>48</v>
      </c>
      <c r="B34" s="9" t="s">
        <v>49</v>
      </c>
      <c r="C34" s="10"/>
      <c r="D34" s="1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A35" s="18" t="s">
        <v>50</v>
      </c>
      <c r="B35" s="21" t="s">
        <v>51</v>
      </c>
      <c r="C35" s="10"/>
      <c r="D35" s="11"/>
      <c r="E35" s="22">
        <f aca="true" t="shared" si="4" ref="E35:O35">E29+E31-E33</f>
        <v>69604</v>
      </c>
      <c r="F35" s="22">
        <f t="shared" si="4"/>
        <v>70798.9</v>
      </c>
      <c r="G35" s="22">
        <f t="shared" si="4"/>
        <v>71378.9</v>
      </c>
      <c r="H35" s="22">
        <f t="shared" si="4"/>
        <v>72562.9</v>
      </c>
      <c r="I35" s="22">
        <f t="shared" si="4"/>
        <v>73773.9</v>
      </c>
      <c r="J35" s="22">
        <f t="shared" si="4"/>
        <v>73773.9</v>
      </c>
      <c r="K35" s="22">
        <f t="shared" si="4"/>
        <v>73773.9</v>
      </c>
      <c r="L35" s="22">
        <f t="shared" si="4"/>
        <v>73773.9</v>
      </c>
      <c r="M35" s="22">
        <f t="shared" si="4"/>
        <v>73773.9</v>
      </c>
      <c r="N35" s="22">
        <f t="shared" si="4"/>
        <v>73773.9</v>
      </c>
      <c r="O35" s="22">
        <f t="shared" si="4"/>
        <v>73773.9</v>
      </c>
    </row>
    <row r="36" spans="1:18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6" width="9.140625" style="2" customWidth="1"/>
  </cols>
  <sheetData>
    <row r="1" spans="2:19" ht="13.5">
      <c r="B1" s="70" t="s">
        <v>91</v>
      </c>
      <c r="C1" s="71"/>
      <c r="Q1" s="2"/>
      <c r="R1" s="2"/>
      <c r="S1" s="2"/>
    </row>
    <row r="2" spans="2:19" ht="13.5">
      <c r="B2" s="70" t="s">
        <v>103</v>
      </c>
      <c r="C2" s="71"/>
      <c r="Q2" s="2"/>
      <c r="R2" s="2"/>
      <c r="S2" s="2"/>
    </row>
    <row r="3" spans="2:19" ht="13.5">
      <c r="B3" s="70" t="s">
        <v>92</v>
      </c>
      <c r="C3" s="71"/>
      <c r="Q3" s="2"/>
      <c r="R3" s="2"/>
      <c r="S3" s="2"/>
    </row>
    <row r="4" spans="1:19" ht="13.5">
      <c r="A4" s="1" t="s">
        <v>95</v>
      </c>
      <c r="Q4" s="2"/>
      <c r="R4" s="2"/>
      <c r="S4" s="2"/>
    </row>
    <row r="5" spans="1:19" ht="13.5">
      <c r="A5" s="60" t="s">
        <v>90</v>
      </c>
      <c r="Q5" s="2"/>
      <c r="R5" s="2"/>
      <c r="S5" s="2"/>
    </row>
    <row r="6" spans="1:2" ht="13.5">
      <c r="A6" s="58"/>
      <c r="B6" s="59"/>
    </row>
    <row r="7" spans="1:3" ht="13.5">
      <c r="A7" s="6" t="s">
        <v>0</v>
      </c>
      <c r="B7" s="7" t="s">
        <v>82</v>
      </c>
      <c r="C7" s="66"/>
    </row>
    <row r="8" spans="1:3" ht="13.5">
      <c r="A8" s="6" t="s">
        <v>1</v>
      </c>
      <c r="B8" s="7" t="s">
        <v>75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6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</row>
    <row r="14" spans="1:15" ht="13.5">
      <c r="A14" s="18" t="s">
        <v>8</v>
      </c>
      <c r="B14" s="9" t="s">
        <v>9</v>
      </c>
      <c r="C14" s="10"/>
      <c r="D14" s="11"/>
      <c r="E14" s="20">
        <v>42928</v>
      </c>
      <c r="F14" s="20">
        <v>43925</v>
      </c>
      <c r="G14" s="20">
        <v>44527</v>
      </c>
      <c r="H14" s="20">
        <v>45367</v>
      </c>
      <c r="I14" s="20">
        <v>46138</v>
      </c>
      <c r="J14" s="20">
        <v>46845</v>
      </c>
      <c r="K14" s="20">
        <v>47540</v>
      </c>
      <c r="L14" s="20">
        <v>48241</v>
      </c>
      <c r="M14" s="20">
        <v>48957</v>
      </c>
      <c r="N14" s="20">
        <v>49547</v>
      </c>
      <c r="O14" s="20">
        <v>50299</v>
      </c>
    </row>
    <row r="15" spans="1:15" ht="13.5">
      <c r="A15" s="18" t="s">
        <v>10</v>
      </c>
      <c r="B15" s="9" t="s">
        <v>11</v>
      </c>
      <c r="C15" s="10"/>
      <c r="D15" s="11"/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</row>
    <row r="16" spans="1:15" ht="13.5">
      <c r="A16" s="18" t="s">
        <v>12</v>
      </c>
      <c r="B16" s="21" t="s">
        <v>13</v>
      </c>
      <c r="C16" s="10"/>
      <c r="D16" s="11"/>
      <c r="E16" s="22">
        <v>42929</v>
      </c>
      <c r="F16" s="22">
        <v>43926</v>
      </c>
      <c r="G16" s="22">
        <v>44528</v>
      </c>
      <c r="H16" s="22">
        <v>45368</v>
      </c>
      <c r="I16" s="22">
        <v>46139</v>
      </c>
      <c r="J16" s="22">
        <v>46846</v>
      </c>
      <c r="K16" s="22">
        <v>47541</v>
      </c>
      <c r="L16" s="22">
        <v>48242</v>
      </c>
      <c r="M16" s="22">
        <v>48958</v>
      </c>
      <c r="N16" s="22">
        <v>49548</v>
      </c>
      <c r="O16" s="22">
        <v>50300</v>
      </c>
    </row>
    <row r="17" spans="1:15" ht="13.5">
      <c r="A17" s="18" t="s">
        <v>14</v>
      </c>
      <c r="B17" s="9" t="s">
        <v>15</v>
      </c>
      <c r="C17" s="10"/>
      <c r="D17" s="11"/>
      <c r="E17" s="20">
        <v>546</v>
      </c>
      <c r="F17" s="20">
        <v>546</v>
      </c>
      <c r="G17" s="20">
        <v>547</v>
      </c>
      <c r="H17" s="20">
        <v>548</v>
      </c>
      <c r="I17" s="20">
        <v>550</v>
      </c>
      <c r="J17" s="20">
        <v>551</v>
      </c>
      <c r="K17" s="20">
        <v>553</v>
      </c>
      <c r="L17" s="20">
        <v>554</v>
      </c>
      <c r="M17" s="20">
        <v>557</v>
      </c>
      <c r="N17" s="20">
        <v>558</v>
      </c>
      <c r="O17" s="20">
        <v>560</v>
      </c>
    </row>
    <row r="18" spans="1:15" ht="13.5">
      <c r="A18" s="18" t="s">
        <v>16</v>
      </c>
      <c r="B18" s="9" t="s">
        <v>17</v>
      </c>
      <c r="C18" s="10"/>
      <c r="D18" s="11"/>
      <c r="E18" s="20">
        <v>1765</v>
      </c>
      <c r="F18" s="20">
        <v>2162</v>
      </c>
      <c r="G18" s="20">
        <v>2170</v>
      </c>
      <c r="H18" s="20">
        <v>2164</v>
      </c>
      <c r="I18" s="20">
        <v>2185</v>
      </c>
      <c r="J18" s="20">
        <v>2189</v>
      </c>
      <c r="K18" s="20">
        <v>2189</v>
      </c>
      <c r="L18" s="20">
        <v>2185</v>
      </c>
      <c r="M18" s="20">
        <v>2186</v>
      </c>
      <c r="N18" s="20">
        <v>2179</v>
      </c>
      <c r="O18" s="20">
        <v>2186</v>
      </c>
    </row>
    <row r="19" spans="1:15" ht="13.5">
      <c r="A19" s="18" t="s">
        <v>18</v>
      </c>
      <c r="B19" s="21" t="s">
        <v>19</v>
      </c>
      <c r="C19" s="10"/>
      <c r="D19" s="11"/>
      <c r="E19" s="22">
        <v>40618</v>
      </c>
      <c r="F19" s="22">
        <v>41218</v>
      </c>
      <c r="G19" s="22">
        <v>41811</v>
      </c>
      <c r="H19" s="22">
        <v>42656</v>
      </c>
      <c r="I19" s="22">
        <v>43404</v>
      </c>
      <c r="J19" s="22">
        <v>44106</v>
      </c>
      <c r="K19" s="22">
        <v>44799</v>
      </c>
      <c r="L19" s="22">
        <v>45503</v>
      </c>
      <c r="M19" s="22">
        <v>46215</v>
      </c>
      <c r="N19" s="22">
        <v>46811</v>
      </c>
      <c r="O19" s="22">
        <v>47554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>
        <v>74115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/>
      <c r="E21" s="20">
        <v>4324</v>
      </c>
      <c r="F21" s="20">
        <v>2670</v>
      </c>
      <c r="G21" s="20">
        <v>2679</v>
      </c>
      <c r="H21" s="20">
        <v>3743</v>
      </c>
      <c r="I21" s="20">
        <v>3696</v>
      </c>
      <c r="J21" s="20">
        <v>5164</v>
      </c>
      <c r="K21" s="20">
        <v>5121</v>
      </c>
      <c r="L21" s="20">
        <v>5077</v>
      </c>
      <c r="M21" s="20">
        <v>5035</v>
      </c>
      <c r="N21" s="20">
        <v>4992</v>
      </c>
      <c r="O21" s="20">
        <v>4952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20">
        <v>366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20">
        <v>28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20">
        <v>2475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22">
        <v>66922</v>
      </c>
      <c r="F25" s="36">
        <v>67651</v>
      </c>
      <c r="G25" s="36">
        <v>67723</v>
      </c>
      <c r="H25" s="36">
        <v>67868</v>
      </c>
      <c r="I25" s="36">
        <v>69145</v>
      </c>
      <c r="J25" s="36">
        <v>69832</v>
      </c>
      <c r="K25" s="36">
        <v>71027</v>
      </c>
      <c r="L25" s="36">
        <v>71395</v>
      </c>
      <c r="M25" s="36">
        <v>71747</v>
      </c>
      <c r="N25" s="36">
        <v>71875</v>
      </c>
      <c r="O25" s="36">
        <v>71879</v>
      </c>
    </row>
    <row r="26" spans="1:15" ht="13.5">
      <c r="A26" s="18" t="s">
        <v>32</v>
      </c>
      <c r="B26" s="21" t="s">
        <v>33</v>
      </c>
      <c r="C26" s="10"/>
      <c r="D26" s="11"/>
      <c r="E26" s="22">
        <v>120</v>
      </c>
      <c r="F26" s="22">
        <v>120</v>
      </c>
      <c r="G26" s="22">
        <v>120</v>
      </c>
      <c r="H26" s="22">
        <v>120</v>
      </c>
      <c r="I26" s="22">
        <v>121</v>
      </c>
      <c r="J26" s="22">
        <v>121</v>
      </c>
      <c r="K26" s="22">
        <v>121</v>
      </c>
      <c r="L26" s="22">
        <v>121</v>
      </c>
      <c r="M26" s="22">
        <v>121</v>
      </c>
      <c r="N26" s="22">
        <v>121</v>
      </c>
      <c r="O26" s="22">
        <v>121</v>
      </c>
    </row>
    <row r="27" spans="1:15" ht="13.5">
      <c r="A27" s="18" t="s">
        <v>34</v>
      </c>
      <c r="B27" s="9" t="s">
        <v>35</v>
      </c>
      <c r="C27" s="10"/>
      <c r="D27" s="11"/>
      <c r="E27" s="20">
        <v>111</v>
      </c>
      <c r="F27" s="20">
        <v>111</v>
      </c>
      <c r="G27" s="20">
        <v>111</v>
      </c>
      <c r="H27" s="20">
        <v>111</v>
      </c>
      <c r="I27" s="20">
        <v>111</v>
      </c>
      <c r="J27" s="20">
        <v>111</v>
      </c>
      <c r="K27" s="20">
        <v>111</v>
      </c>
      <c r="L27" s="20">
        <v>111</v>
      </c>
      <c r="M27" s="20">
        <v>111</v>
      </c>
      <c r="N27" s="20">
        <v>111</v>
      </c>
      <c r="O27" s="20">
        <v>111</v>
      </c>
    </row>
    <row r="28" spans="1:15" ht="13.5">
      <c r="A28" s="18" t="s">
        <v>36</v>
      </c>
      <c r="B28" s="9" t="s">
        <v>37</v>
      </c>
      <c r="C28" s="10"/>
      <c r="D28" s="11"/>
      <c r="E28" s="20">
        <v>9</v>
      </c>
      <c r="F28" s="20">
        <v>9</v>
      </c>
      <c r="G28" s="20">
        <v>9</v>
      </c>
      <c r="H28" s="20">
        <v>9</v>
      </c>
      <c r="I28" s="20">
        <v>10</v>
      </c>
      <c r="J28" s="20">
        <v>10</v>
      </c>
      <c r="K28" s="20">
        <v>10</v>
      </c>
      <c r="L28" s="20">
        <v>10</v>
      </c>
      <c r="M28" s="20">
        <v>10</v>
      </c>
      <c r="N28" s="20">
        <v>10</v>
      </c>
      <c r="O28" s="20">
        <v>10</v>
      </c>
    </row>
    <row r="29" spans="1:15" ht="13.5">
      <c r="A29" s="18" t="s">
        <v>38</v>
      </c>
      <c r="B29" s="21" t="s">
        <v>39</v>
      </c>
      <c r="C29" s="10"/>
      <c r="D29" s="11"/>
      <c r="E29" s="22">
        <v>67042</v>
      </c>
      <c r="F29" s="22">
        <v>67771</v>
      </c>
      <c r="G29" s="22">
        <v>67843</v>
      </c>
      <c r="H29" s="22">
        <v>67988</v>
      </c>
      <c r="I29" s="22">
        <v>69266</v>
      </c>
      <c r="J29" s="22">
        <v>69953</v>
      </c>
      <c r="K29" s="22">
        <v>71148</v>
      </c>
      <c r="L29" s="22">
        <v>71516</v>
      </c>
      <c r="M29" s="22">
        <v>71868</v>
      </c>
      <c r="N29" s="22">
        <v>71996</v>
      </c>
      <c r="O29" s="22">
        <v>72000</v>
      </c>
    </row>
    <row r="30" spans="1:15" ht="13.5">
      <c r="A30" s="18" t="s">
        <v>40</v>
      </c>
      <c r="B30" s="9" t="s">
        <v>41</v>
      </c>
      <c r="C30" s="24"/>
      <c r="D30" s="42"/>
      <c r="E30" s="20">
        <v>357</v>
      </c>
      <c r="F30" s="20">
        <v>358</v>
      </c>
      <c r="G30" s="20">
        <v>358</v>
      </c>
      <c r="H30" s="20">
        <v>358</v>
      </c>
      <c r="I30" s="20">
        <v>358</v>
      </c>
      <c r="J30" s="20">
        <v>358</v>
      </c>
      <c r="K30" s="20">
        <v>358</v>
      </c>
      <c r="L30" s="20">
        <v>358</v>
      </c>
      <c r="M30" s="20">
        <v>358</v>
      </c>
      <c r="N30" s="20">
        <v>358</v>
      </c>
      <c r="O30" s="20">
        <v>358</v>
      </c>
    </row>
    <row r="31" spans="1:15" ht="13.5">
      <c r="A31" s="18" t="s">
        <v>42</v>
      </c>
      <c r="B31" s="9" t="s">
        <v>43</v>
      </c>
      <c r="C31" s="10"/>
      <c r="D31" s="11"/>
      <c r="E31" s="20">
        <v>2254</v>
      </c>
      <c r="F31" s="20">
        <v>1871</v>
      </c>
      <c r="G31" s="20">
        <v>2213</v>
      </c>
      <c r="H31" s="20">
        <v>2383</v>
      </c>
      <c r="I31" s="20">
        <v>2689</v>
      </c>
      <c r="J31" s="20">
        <v>2856</v>
      </c>
      <c r="K31" s="20">
        <v>2951</v>
      </c>
      <c r="L31" s="20">
        <v>3248</v>
      </c>
      <c r="M31" s="20">
        <v>3706</v>
      </c>
      <c r="N31" s="20">
        <v>4768</v>
      </c>
      <c r="O31" s="20">
        <v>4460</v>
      </c>
    </row>
    <row r="32" spans="1:15" ht="13.5">
      <c r="A32" s="18" t="s">
        <v>44</v>
      </c>
      <c r="B32" s="9" t="s">
        <v>45</v>
      </c>
      <c r="C32" s="10"/>
      <c r="D32" s="11"/>
      <c r="E32" s="20">
        <v>212</v>
      </c>
      <c r="F32" s="20">
        <v>222</v>
      </c>
      <c r="G32" s="20">
        <v>221</v>
      </c>
      <c r="H32" s="20">
        <v>147</v>
      </c>
      <c r="I32" s="20">
        <v>169</v>
      </c>
      <c r="J32" s="20">
        <v>170</v>
      </c>
      <c r="K32" s="20">
        <v>263</v>
      </c>
      <c r="L32" s="20">
        <v>263</v>
      </c>
      <c r="M32" s="20">
        <v>263</v>
      </c>
      <c r="N32" s="20">
        <v>263</v>
      </c>
      <c r="O32" s="20">
        <v>264</v>
      </c>
    </row>
    <row r="33" spans="1:15" ht="13.5">
      <c r="A33" s="18" t="s">
        <v>46</v>
      </c>
      <c r="B33" s="9" t="s">
        <v>47</v>
      </c>
      <c r="C33" s="10"/>
      <c r="D33" s="11"/>
      <c r="E33" s="20">
        <v>2882</v>
      </c>
      <c r="F33" s="20">
        <v>1423</v>
      </c>
      <c r="G33" s="20">
        <v>1400</v>
      </c>
      <c r="H33" s="20">
        <v>1408</v>
      </c>
      <c r="I33" s="20">
        <v>1897</v>
      </c>
      <c r="J33" s="20">
        <v>1904</v>
      </c>
      <c r="K33" s="20">
        <v>1912</v>
      </c>
      <c r="L33" s="20">
        <v>1919</v>
      </c>
      <c r="M33" s="20">
        <v>1927</v>
      </c>
      <c r="N33" s="20">
        <v>1934</v>
      </c>
      <c r="O33" s="20">
        <v>1942</v>
      </c>
    </row>
    <row r="34" spans="1:15" ht="13.5">
      <c r="A34" s="18" t="s">
        <v>48</v>
      </c>
      <c r="B34" s="9" t="s">
        <v>49</v>
      </c>
      <c r="C34" s="10"/>
      <c r="D34" s="11"/>
      <c r="E34" s="20">
        <v>208</v>
      </c>
      <c r="F34" s="20">
        <v>210</v>
      </c>
      <c r="G34" s="20">
        <v>212</v>
      </c>
      <c r="H34" s="20">
        <v>220</v>
      </c>
      <c r="I34" s="20">
        <v>217</v>
      </c>
      <c r="J34" s="20">
        <v>219</v>
      </c>
      <c r="K34" s="20">
        <v>222</v>
      </c>
      <c r="L34" s="20">
        <v>224</v>
      </c>
      <c r="M34" s="20">
        <v>227</v>
      </c>
      <c r="N34" s="20">
        <v>229</v>
      </c>
      <c r="O34" s="20">
        <v>232</v>
      </c>
    </row>
    <row r="35" spans="1:15" ht="13.5">
      <c r="A35" s="18" t="s">
        <v>50</v>
      </c>
      <c r="B35" s="21" t="s">
        <v>51</v>
      </c>
      <c r="C35" s="10"/>
      <c r="D35" s="11"/>
      <c r="E35" s="22">
        <v>66414</v>
      </c>
      <c r="F35" s="22">
        <v>68219</v>
      </c>
      <c r="G35" s="22">
        <v>68656</v>
      </c>
      <c r="H35" s="22">
        <v>68963</v>
      </c>
      <c r="I35" s="22">
        <v>70058</v>
      </c>
      <c r="J35" s="22">
        <v>70905</v>
      </c>
      <c r="K35" s="22">
        <v>72187</v>
      </c>
      <c r="L35" s="22">
        <v>72845</v>
      </c>
      <c r="M35" s="22">
        <v>73647</v>
      </c>
      <c r="N35" s="22">
        <v>74830</v>
      </c>
      <c r="O35" s="22">
        <v>74518</v>
      </c>
    </row>
    <row r="36" spans="1:16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22" width="9.140625" style="2" customWidth="1"/>
  </cols>
  <sheetData>
    <row r="1" spans="2:22" ht="13.5">
      <c r="B1" s="70" t="s">
        <v>91</v>
      </c>
      <c r="C1" s="71"/>
      <c r="T1"/>
      <c r="U1"/>
      <c r="V1"/>
    </row>
    <row r="2" spans="2:22" ht="13.5">
      <c r="B2" s="70" t="s">
        <v>103</v>
      </c>
      <c r="C2" s="71"/>
      <c r="T2"/>
      <c r="U2"/>
      <c r="V2"/>
    </row>
    <row r="3" spans="2:22" ht="13.5">
      <c r="B3" s="70" t="s">
        <v>92</v>
      </c>
      <c r="C3" s="71"/>
      <c r="T3"/>
      <c r="U3"/>
      <c r="V3"/>
    </row>
    <row r="4" spans="1:22" ht="13.5">
      <c r="A4" s="1" t="s">
        <v>96</v>
      </c>
      <c r="T4"/>
      <c r="U4"/>
      <c r="V4"/>
    </row>
    <row r="5" spans="1:22" ht="13.5">
      <c r="A5" s="60" t="s">
        <v>90</v>
      </c>
      <c r="T5"/>
      <c r="U5"/>
      <c r="V5"/>
    </row>
    <row r="6" spans="1:2" ht="13.5">
      <c r="A6" s="58"/>
      <c r="B6" s="59"/>
    </row>
    <row r="7" spans="1:3" ht="13.5">
      <c r="A7" s="6" t="s">
        <v>0</v>
      </c>
      <c r="B7" s="7" t="s">
        <v>83</v>
      </c>
      <c r="C7" s="66"/>
    </row>
    <row r="8" spans="1:3" ht="13.5">
      <c r="A8" s="6" t="s">
        <v>1</v>
      </c>
      <c r="B8" s="7" t="s">
        <v>77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22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  <c r="S13" s="17"/>
      <c r="T13" s="17"/>
      <c r="U13" s="17"/>
      <c r="V13" s="17"/>
    </row>
    <row r="14" spans="1:15" ht="13.5">
      <c r="A14" s="18" t="s">
        <v>8</v>
      </c>
      <c r="B14" s="9" t="s">
        <v>9</v>
      </c>
      <c r="C14" s="10"/>
      <c r="D14" s="11"/>
      <c r="E14" s="20">
        <v>24526</v>
      </c>
      <c r="F14" s="20">
        <v>24995</v>
      </c>
      <c r="G14" s="20">
        <v>25413</v>
      </c>
      <c r="H14" s="20">
        <v>25828</v>
      </c>
      <c r="I14" s="20">
        <v>26322</v>
      </c>
      <c r="J14" s="20">
        <v>26696</v>
      </c>
      <c r="K14" s="20">
        <v>27119</v>
      </c>
      <c r="L14" s="20">
        <v>27640</v>
      </c>
      <c r="M14" s="20">
        <v>28036</v>
      </c>
      <c r="N14" s="20">
        <v>28437</v>
      </c>
      <c r="O14" s="20">
        <v>28894</v>
      </c>
    </row>
    <row r="15" spans="1:15" ht="13.5">
      <c r="A15" s="18" t="s">
        <v>10</v>
      </c>
      <c r="B15" s="9" t="s">
        <v>11</v>
      </c>
      <c r="C15" s="10"/>
      <c r="D15" s="11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ht="13.5">
      <c r="A16" s="18" t="s">
        <v>12</v>
      </c>
      <c r="B16" s="21" t="s">
        <v>13</v>
      </c>
      <c r="C16" s="10"/>
      <c r="D16" s="11"/>
      <c r="E16" s="22">
        <f aca="true" t="shared" si="0" ref="E16:O16">E14+E15</f>
        <v>24526</v>
      </c>
      <c r="F16" s="22">
        <f t="shared" si="0"/>
        <v>24995</v>
      </c>
      <c r="G16" s="22">
        <f t="shared" si="0"/>
        <v>25413</v>
      </c>
      <c r="H16" s="22">
        <f t="shared" si="0"/>
        <v>25828</v>
      </c>
      <c r="I16" s="22">
        <f t="shared" si="0"/>
        <v>26322</v>
      </c>
      <c r="J16" s="22">
        <f t="shared" si="0"/>
        <v>26696</v>
      </c>
      <c r="K16" s="22">
        <f t="shared" si="0"/>
        <v>27119</v>
      </c>
      <c r="L16" s="22">
        <f t="shared" si="0"/>
        <v>27640</v>
      </c>
      <c r="M16" s="22">
        <f t="shared" si="0"/>
        <v>28036</v>
      </c>
      <c r="N16" s="22">
        <f t="shared" si="0"/>
        <v>28437</v>
      </c>
      <c r="O16" s="22">
        <f t="shared" si="0"/>
        <v>28894</v>
      </c>
    </row>
    <row r="17" spans="1:15" ht="13.5">
      <c r="A17" s="18" t="s">
        <v>14</v>
      </c>
      <c r="B17" s="9" t="s">
        <v>15</v>
      </c>
      <c r="C17" s="10"/>
      <c r="D17" s="11"/>
      <c r="E17" s="20">
        <v>80</v>
      </c>
      <c r="F17" s="20">
        <v>80</v>
      </c>
      <c r="G17" s="20">
        <v>80</v>
      </c>
      <c r="H17" s="20">
        <v>80</v>
      </c>
      <c r="I17" s="20">
        <v>80</v>
      </c>
      <c r="J17" s="20">
        <v>80</v>
      </c>
      <c r="K17" s="20">
        <v>80</v>
      </c>
      <c r="L17" s="20">
        <v>80</v>
      </c>
      <c r="M17" s="20">
        <v>80</v>
      </c>
      <c r="N17" s="20">
        <v>80</v>
      </c>
      <c r="O17" s="20">
        <v>80</v>
      </c>
    </row>
    <row r="18" spans="1:15" ht="13.5">
      <c r="A18" s="18" t="s">
        <v>16</v>
      </c>
      <c r="B18" s="9" t="s">
        <v>17</v>
      </c>
      <c r="C18" s="10"/>
      <c r="D18" s="11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24446</v>
      </c>
      <c r="F19" s="22">
        <f t="shared" si="1"/>
        <v>24915</v>
      </c>
      <c r="G19" s="22">
        <f t="shared" si="1"/>
        <v>25333</v>
      </c>
      <c r="H19" s="22">
        <f t="shared" si="1"/>
        <v>25748</v>
      </c>
      <c r="I19" s="22">
        <f t="shared" si="1"/>
        <v>26242</v>
      </c>
      <c r="J19" s="22">
        <f t="shared" si="1"/>
        <v>26616</v>
      </c>
      <c r="K19" s="22">
        <f t="shared" si="1"/>
        <v>27039</v>
      </c>
      <c r="L19" s="22">
        <f t="shared" si="1"/>
        <v>27560</v>
      </c>
      <c r="M19" s="22">
        <f t="shared" si="1"/>
        <v>27956</v>
      </c>
      <c r="N19" s="22">
        <f t="shared" si="1"/>
        <v>28357</v>
      </c>
      <c r="O19" s="22">
        <f t="shared" si="1"/>
        <v>28814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>
        <v>37500</v>
      </c>
      <c r="F20" s="65">
        <v>33675</v>
      </c>
      <c r="G20" s="65">
        <v>33724</v>
      </c>
      <c r="H20" s="65">
        <v>34589</v>
      </c>
      <c r="I20" s="65">
        <v>34939</v>
      </c>
      <c r="J20" s="65">
        <v>35836</v>
      </c>
      <c r="K20" s="65">
        <v>35836</v>
      </c>
      <c r="L20" s="65">
        <v>35790</v>
      </c>
      <c r="M20" s="65">
        <v>35840</v>
      </c>
      <c r="N20" s="65">
        <v>35874</v>
      </c>
      <c r="O20" s="65">
        <v>35873</v>
      </c>
    </row>
    <row r="21" spans="1:15" ht="13.5">
      <c r="A21" s="18" t="s">
        <v>22</v>
      </c>
      <c r="B21" s="8" t="s">
        <v>23</v>
      </c>
      <c r="C21" s="10"/>
      <c r="D21" s="11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107</v>
      </c>
      <c r="M21" s="20">
        <v>107</v>
      </c>
      <c r="N21" s="20">
        <v>107</v>
      </c>
      <c r="O21" s="20">
        <v>107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20">
        <v>0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3.5">
      <c r="A23" s="18" t="s">
        <v>26</v>
      </c>
      <c r="B23" s="8" t="s">
        <v>27</v>
      </c>
      <c r="C23" s="10"/>
      <c r="D23" s="11">
        <v>1</v>
      </c>
      <c r="E23" s="20"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3.5">
      <c r="A24" s="18" t="s">
        <v>28</v>
      </c>
      <c r="B24" s="8" t="s">
        <v>29</v>
      </c>
      <c r="C24" s="10"/>
      <c r="D24" s="11">
        <v>1</v>
      </c>
      <c r="E24" s="20">
        <v>4718</v>
      </c>
      <c r="F24" s="61">
        <v>625</v>
      </c>
      <c r="G24" s="61">
        <v>625</v>
      </c>
      <c r="H24" s="61">
        <v>625</v>
      </c>
      <c r="I24" s="61">
        <v>625</v>
      </c>
      <c r="J24" s="61">
        <v>625</v>
      </c>
      <c r="K24" s="61">
        <v>625</v>
      </c>
      <c r="L24" s="61">
        <v>518</v>
      </c>
      <c r="M24" s="61">
        <v>518</v>
      </c>
      <c r="N24" s="61">
        <v>518</v>
      </c>
      <c r="O24" s="61">
        <v>518</v>
      </c>
    </row>
    <row r="25" spans="1:15" ht="13.5">
      <c r="A25" s="18" t="s">
        <v>30</v>
      </c>
      <c r="B25" s="24" t="s">
        <v>31</v>
      </c>
      <c r="C25" s="10"/>
      <c r="E25" s="22">
        <f>E20-E21-E22-E23-E24</f>
        <v>32782</v>
      </c>
      <c r="F25" s="22">
        <f aca="true" t="shared" si="2" ref="F25:O25">F20-F21-F22-F23-F24</f>
        <v>33050</v>
      </c>
      <c r="G25" s="22">
        <f t="shared" si="2"/>
        <v>33099</v>
      </c>
      <c r="H25" s="22">
        <f t="shared" si="2"/>
        <v>33964</v>
      </c>
      <c r="I25" s="22">
        <f t="shared" si="2"/>
        <v>34314</v>
      </c>
      <c r="J25" s="22">
        <f t="shared" si="2"/>
        <v>35211</v>
      </c>
      <c r="K25" s="22">
        <f t="shared" si="2"/>
        <v>35211</v>
      </c>
      <c r="L25" s="22">
        <f t="shared" si="2"/>
        <v>35165</v>
      </c>
      <c r="M25" s="22">
        <f t="shared" si="2"/>
        <v>35215</v>
      </c>
      <c r="N25" s="22">
        <f t="shared" si="2"/>
        <v>35249</v>
      </c>
      <c r="O25" s="22">
        <f t="shared" si="2"/>
        <v>35248</v>
      </c>
    </row>
    <row r="26" spans="1:15" ht="13.5">
      <c r="A26" s="18" t="s">
        <v>32</v>
      </c>
      <c r="B26" s="21" t="s">
        <v>33</v>
      </c>
      <c r="C26" s="10"/>
      <c r="D26" s="11"/>
      <c r="E26" s="22">
        <f aca="true" t="shared" si="3" ref="E26:O26">E27+E28</f>
        <v>51</v>
      </c>
      <c r="F26" s="22">
        <f t="shared" si="3"/>
        <v>51</v>
      </c>
      <c r="G26" s="22">
        <f t="shared" si="3"/>
        <v>51</v>
      </c>
      <c r="H26" s="22">
        <f t="shared" si="3"/>
        <v>51</v>
      </c>
      <c r="I26" s="22">
        <f t="shared" si="3"/>
        <v>51</v>
      </c>
      <c r="J26" s="22">
        <f t="shared" si="3"/>
        <v>51</v>
      </c>
      <c r="K26" s="22">
        <f t="shared" si="3"/>
        <v>51</v>
      </c>
      <c r="L26" s="22">
        <f t="shared" si="3"/>
        <v>51</v>
      </c>
      <c r="M26" s="22">
        <f t="shared" si="3"/>
        <v>50</v>
      </c>
      <c r="N26" s="22">
        <f t="shared" si="3"/>
        <v>50</v>
      </c>
      <c r="O26" s="22">
        <f t="shared" si="3"/>
        <v>49</v>
      </c>
    </row>
    <row r="27" spans="1:15" ht="13.5">
      <c r="A27" s="18" t="s">
        <v>34</v>
      </c>
      <c r="B27" s="9" t="s">
        <v>35</v>
      </c>
      <c r="C27" s="10"/>
      <c r="D27" s="11"/>
      <c r="E27" s="20">
        <v>6</v>
      </c>
      <c r="F27" s="20">
        <v>6</v>
      </c>
      <c r="G27" s="20">
        <v>6</v>
      </c>
      <c r="H27" s="20">
        <v>6</v>
      </c>
      <c r="I27" s="20">
        <v>6</v>
      </c>
      <c r="J27" s="20">
        <v>6</v>
      </c>
      <c r="K27" s="20">
        <v>6</v>
      </c>
      <c r="L27" s="20">
        <v>6</v>
      </c>
      <c r="M27" s="20">
        <v>6</v>
      </c>
      <c r="N27" s="20">
        <v>6</v>
      </c>
      <c r="O27" s="20">
        <v>6</v>
      </c>
    </row>
    <row r="28" spans="1:15" ht="13.5">
      <c r="A28" s="18" t="s">
        <v>36</v>
      </c>
      <c r="B28" s="9" t="s">
        <v>37</v>
      </c>
      <c r="C28" s="10"/>
      <c r="D28" s="11"/>
      <c r="E28" s="20">
        <v>45</v>
      </c>
      <c r="F28" s="20">
        <v>45</v>
      </c>
      <c r="G28" s="20">
        <v>45</v>
      </c>
      <c r="H28" s="20">
        <v>45</v>
      </c>
      <c r="I28" s="20">
        <v>45</v>
      </c>
      <c r="J28" s="20">
        <v>45</v>
      </c>
      <c r="K28" s="20">
        <v>45</v>
      </c>
      <c r="L28" s="20">
        <v>45</v>
      </c>
      <c r="M28" s="20">
        <v>44</v>
      </c>
      <c r="N28" s="20">
        <v>44</v>
      </c>
      <c r="O28" s="20">
        <v>43</v>
      </c>
    </row>
    <row r="29" spans="1:15" ht="13.5">
      <c r="A29" s="18" t="s">
        <v>38</v>
      </c>
      <c r="B29" s="21" t="s">
        <v>39</v>
      </c>
      <c r="C29" s="10"/>
      <c r="D29" s="11"/>
      <c r="E29" s="22">
        <f aca="true" t="shared" si="4" ref="E29:O29">E25+E26</f>
        <v>32833</v>
      </c>
      <c r="F29" s="22">
        <f t="shared" si="4"/>
        <v>33101</v>
      </c>
      <c r="G29" s="22">
        <f t="shared" si="4"/>
        <v>33150</v>
      </c>
      <c r="H29" s="22">
        <f t="shared" si="4"/>
        <v>34015</v>
      </c>
      <c r="I29" s="22">
        <f t="shared" si="4"/>
        <v>34365</v>
      </c>
      <c r="J29" s="22">
        <f t="shared" si="4"/>
        <v>35262</v>
      </c>
      <c r="K29" s="22">
        <f t="shared" si="4"/>
        <v>35262</v>
      </c>
      <c r="L29" s="22">
        <f t="shared" si="4"/>
        <v>35216</v>
      </c>
      <c r="M29" s="22">
        <f t="shared" si="4"/>
        <v>35265</v>
      </c>
      <c r="N29" s="22">
        <f t="shared" si="4"/>
        <v>35299</v>
      </c>
      <c r="O29" s="22">
        <f t="shared" si="4"/>
        <v>35297</v>
      </c>
    </row>
    <row r="30" spans="1:15" ht="13.5">
      <c r="A30" s="18" t="s">
        <v>40</v>
      </c>
      <c r="B30" s="9" t="s">
        <v>41</v>
      </c>
      <c r="C30" s="24"/>
      <c r="D30" s="42"/>
      <c r="E30" s="20">
        <v>17</v>
      </c>
      <c r="F30" s="20">
        <v>17</v>
      </c>
      <c r="G30" s="20">
        <v>20</v>
      </c>
      <c r="H30" s="20">
        <v>20</v>
      </c>
      <c r="I30" s="20">
        <v>20</v>
      </c>
      <c r="J30" s="20">
        <v>20</v>
      </c>
      <c r="K30" s="20">
        <v>20</v>
      </c>
      <c r="L30" s="20">
        <v>20</v>
      </c>
      <c r="M30" s="20">
        <v>20</v>
      </c>
      <c r="N30" s="20">
        <v>20</v>
      </c>
      <c r="O30" s="20">
        <v>20</v>
      </c>
    </row>
    <row r="31" spans="1:15" ht="13.5">
      <c r="A31" s="18" t="s">
        <v>42</v>
      </c>
      <c r="B31" s="9" t="s">
        <v>43</v>
      </c>
      <c r="C31" s="10"/>
      <c r="D31" s="11"/>
      <c r="E31" s="20">
        <v>3154</v>
      </c>
      <c r="F31" s="20">
        <v>3019</v>
      </c>
      <c r="G31" s="20">
        <v>2806</v>
      </c>
      <c r="H31" s="20">
        <v>2714</v>
      </c>
      <c r="I31" s="20">
        <v>2714</v>
      </c>
      <c r="J31" s="20">
        <v>2634</v>
      </c>
      <c r="K31" s="20">
        <v>2544</v>
      </c>
      <c r="L31" s="20">
        <v>2544</v>
      </c>
      <c r="M31" s="20">
        <v>2514</v>
      </c>
      <c r="N31" s="20">
        <v>2514</v>
      </c>
      <c r="O31" s="20">
        <v>2514</v>
      </c>
    </row>
    <row r="32" spans="1:15" ht="13.5">
      <c r="A32" s="18" t="s">
        <v>44</v>
      </c>
      <c r="B32" s="9" t="s">
        <v>45</v>
      </c>
      <c r="C32" s="10"/>
      <c r="D32" s="11"/>
      <c r="E32" s="20">
        <v>1209</v>
      </c>
      <c r="F32" s="20">
        <v>1170</v>
      </c>
      <c r="G32" s="20">
        <v>1170</v>
      </c>
      <c r="H32" s="20">
        <v>1175</v>
      </c>
      <c r="I32" s="20">
        <v>1175</v>
      </c>
      <c r="J32" s="20">
        <v>1175</v>
      </c>
      <c r="K32" s="20">
        <v>1175</v>
      </c>
      <c r="L32" s="20">
        <v>1175</v>
      </c>
      <c r="M32" s="20">
        <v>1175</v>
      </c>
      <c r="N32" s="20">
        <v>1175</v>
      </c>
      <c r="O32" s="20">
        <v>1175</v>
      </c>
    </row>
    <row r="33" spans="1:15" ht="13.5">
      <c r="A33" s="18" t="s">
        <v>46</v>
      </c>
      <c r="B33" s="9" t="s">
        <v>47</v>
      </c>
      <c r="C33" s="10"/>
      <c r="D33" s="11"/>
      <c r="E33" s="20">
        <v>1616</v>
      </c>
      <c r="F33" s="20">
        <v>1542</v>
      </c>
      <c r="G33" s="20">
        <v>1517</v>
      </c>
      <c r="H33" s="20">
        <v>1447</v>
      </c>
      <c r="I33" s="20">
        <v>1372</v>
      </c>
      <c r="J33" s="20">
        <v>1532</v>
      </c>
      <c r="K33" s="20">
        <v>1434</v>
      </c>
      <c r="L33" s="20">
        <v>1334</v>
      </c>
      <c r="M33" s="20">
        <v>1334</v>
      </c>
      <c r="N33" s="20">
        <v>1259</v>
      </c>
      <c r="O33" s="20">
        <v>1259</v>
      </c>
    </row>
    <row r="34" spans="1:15" ht="13.5">
      <c r="A34" s="18" t="s">
        <v>48</v>
      </c>
      <c r="B34" s="9" t="s">
        <v>49</v>
      </c>
      <c r="C34" s="10"/>
      <c r="D34" s="11"/>
      <c r="E34" s="20">
        <v>1241</v>
      </c>
      <c r="F34" s="20">
        <v>1149</v>
      </c>
      <c r="G34" s="20">
        <v>1149</v>
      </c>
      <c r="H34" s="20">
        <v>1149</v>
      </c>
      <c r="I34" s="20">
        <v>1074</v>
      </c>
      <c r="J34" s="20">
        <v>1074</v>
      </c>
      <c r="K34" s="20">
        <v>976</v>
      </c>
      <c r="L34" s="20">
        <v>976</v>
      </c>
      <c r="M34" s="20">
        <v>976</v>
      </c>
      <c r="N34" s="20">
        <v>976</v>
      </c>
      <c r="O34" s="20">
        <v>976</v>
      </c>
    </row>
    <row r="35" spans="1:15" ht="13.5">
      <c r="A35" s="18" t="s">
        <v>50</v>
      </c>
      <c r="B35" s="21" t="s">
        <v>51</v>
      </c>
      <c r="C35" s="10"/>
      <c r="D35" s="11"/>
      <c r="E35" s="22">
        <f aca="true" t="shared" si="5" ref="E35:O35">E29+E31-E33</f>
        <v>34371</v>
      </c>
      <c r="F35" s="22">
        <f t="shared" si="5"/>
        <v>34578</v>
      </c>
      <c r="G35" s="22">
        <f t="shared" si="5"/>
        <v>34439</v>
      </c>
      <c r="H35" s="22">
        <f t="shared" si="5"/>
        <v>35282</v>
      </c>
      <c r="I35" s="22">
        <f t="shared" si="5"/>
        <v>35707</v>
      </c>
      <c r="J35" s="22">
        <f t="shared" si="5"/>
        <v>36364</v>
      </c>
      <c r="K35" s="22">
        <f t="shared" si="5"/>
        <v>36372</v>
      </c>
      <c r="L35" s="22">
        <f t="shared" si="5"/>
        <v>36426</v>
      </c>
      <c r="M35" s="22">
        <f t="shared" si="5"/>
        <v>36445</v>
      </c>
      <c r="N35" s="22">
        <f t="shared" si="5"/>
        <v>36554</v>
      </c>
      <c r="O35" s="22">
        <f t="shared" si="5"/>
        <v>36552</v>
      </c>
    </row>
    <row r="36" spans="1:22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  <c r="T36" s="10"/>
      <c r="U36" s="10"/>
      <c r="V36" s="10"/>
    </row>
    <row r="37" spans="1:15" ht="13.5">
      <c r="A37" s="31"/>
      <c r="B37" s="10"/>
      <c r="C37" s="10"/>
      <c r="D37" s="11"/>
      <c r="O37" s="4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8" width="9.140625" style="2" customWidth="1"/>
  </cols>
  <sheetData>
    <row r="1" spans="2:19" ht="13.5">
      <c r="B1" s="70" t="s">
        <v>91</v>
      </c>
      <c r="C1" s="71"/>
      <c r="S1" s="2"/>
    </row>
    <row r="2" spans="2:19" ht="13.5">
      <c r="B2" s="70" t="s">
        <v>103</v>
      </c>
      <c r="C2" s="71"/>
      <c r="S2" s="2"/>
    </row>
    <row r="3" spans="2:19" ht="13.5">
      <c r="B3" s="70" t="s">
        <v>92</v>
      </c>
      <c r="C3" s="71"/>
      <c r="S3" s="2"/>
    </row>
    <row r="4" spans="1:19" ht="13.5">
      <c r="A4" s="1" t="s">
        <v>97</v>
      </c>
      <c r="S4" s="2"/>
    </row>
    <row r="5" spans="1:19" ht="13.5">
      <c r="A5" s="60" t="s">
        <v>90</v>
      </c>
      <c r="S5" s="2"/>
    </row>
    <row r="6" spans="1:2" ht="13.5">
      <c r="A6" s="58"/>
      <c r="B6" s="59"/>
    </row>
    <row r="7" spans="1:3" ht="13.5">
      <c r="A7" s="6" t="s">
        <v>0</v>
      </c>
      <c r="B7" s="7" t="s">
        <v>84</v>
      </c>
      <c r="C7" s="66"/>
    </row>
    <row r="8" spans="1:3" ht="13.5">
      <c r="A8" s="6" t="s">
        <v>1</v>
      </c>
      <c r="B8" s="7" t="s">
        <v>85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8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</row>
    <row r="14" spans="1:15" ht="13.5">
      <c r="A14" s="18" t="s">
        <v>8</v>
      </c>
      <c r="B14" s="9" t="s">
        <v>9</v>
      </c>
      <c r="C14" s="10"/>
      <c r="D14" s="11">
        <v>3</v>
      </c>
      <c r="E14" s="20">
        <v>22635</v>
      </c>
      <c r="F14" s="20">
        <v>22830</v>
      </c>
      <c r="G14" s="20">
        <v>23175</v>
      </c>
      <c r="H14" s="20">
        <v>23540</v>
      </c>
      <c r="I14" s="20">
        <v>23890</v>
      </c>
      <c r="J14" s="20">
        <v>24245</v>
      </c>
      <c r="K14" s="20">
        <v>24640</v>
      </c>
      <c r="L14" s="20">
        <v>25095</v>
      </c>
      <c r="M14" s="20">
        <v>25400</v>
      </c>
      <c r="N14" s="20">
        <v>25680</v>
      </c>
      <c r="O14" s="20">
        <v>26005</v>
      </c>
    </row>
    <row r="15" spans="1:15" ht="13.5">
      <c r="A15" s="18" t="s">
        <v>10</v>
      </c>
      <c r="B15" s="9" t="s">
        <v>11</v>
      </c>
      <c r="C15" s="10"/>
      <c r="D15" s="1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3.5">
      <c r="A16" s="18" t="s">
        <v>12</v>
      </c>
      <c r="B16" s="21" t="s">
        <v>13</v>
      </c>
      <c r="C16" s="10"/>
      <c r="D16" s="11">
        <v>3</v>
      </c>
      <c r="E16" s="22">
        <f aca="true" t="shared" si="0" ref="E16:O16">E14+E15</f>
        <v>22635</v>
      </c>
      <c r="F16" s="22">
        <f t="shared" si="0"/>
        <v>22830</v>
      </c>
      <c r="G16" s="22">
        <f t="shared" si="0"/>
        <v>23175</v>
      </c>
      <c r="H16" s="22">
        <f t="shared" si="0"/>
        <v>23540</v>
      </c>
      <c r="I16" s="22">
        <f t="shared" si="0"/>
        <v>23890</v>
      </c>
      <c r="J16" s="22">
        <f t="shared" si="0"/>
        <v>24245</v>
      </c>
      <c r="K16" s="22">
        <f t="shared" si="0"/>
        <v>24640</v>
      </c>
      <c r="L16" s="22">
        <f t="shared" si="0"/>
        <v>25095</v>
      </c>
      <c r="M16" s="22">
        <f t="shared" si="0"/>
        <v>25400</v>
      </c>
      <c r="N16" s="22">
        <f t="shared" si="0"/>
        <v>25680</v>
      </c>
      <c r="O16" s="22">
        <f t="shared" si="0"/>
        <v>26005</v>
      </c>
    </row>
    <row r="17" spans="1:15" ht="13.5">
      <c r="A17" s="18" t="s">
        <v>14</v>
      </c>
      <c r="B17" s="9" t="s">
        <v>15</v>
      </c>
      <c r="C17" s="10"/>
      <c r="D17" s="1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3.5">
      <c r="A18" s="18" t="s">
        <v>16</v>
      </c>
      <c r="B18" s="9" t="s">
        <v>17</v>
      </c>
      <c r="C18" s="10"/>
      <c r="D18" s="11"/>
      <c r="E18" s="20">
        <v>317</v>
      </c>
      <c r="F18" s="20">
        <v>317</v>
      </c>
      <c r="G18" s="20">
        <v>317</v>
      </c>
      <c r="H18" s="20">
        <v>317</v>
      </c>
      <c r="I18" s="20">
        <v>317</v>
      </c>
      <c r="J18" s="20">
        <v>317</v>
      </c>
      <c r="K18" s="20">
        <v>317</v>
      </c>
      <c r="L18" s="20">
        <v>317</v>
      </c>
      <c r="M18" s="20">
        <v>317</v>
      </c>
      <c r="N18" s="20">
        <v>317</v>
      </c>
      <c r="O18" s="20">
        <v>317</v>
      </c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22318</v>
      </c>
      <c r="F19" s="22">
        <f t="shared" si="1"/>
        <v>22513</v>
      </c>
      <c r="G19" s="22">
        <f t="shared" si="1"/>
        <v>22858</v>
      </c>
      <c r="H19" s="22">
        <f t="shared" si="1"/>
        <v>23223</v>
      </c>
      <c r="I19" s="22">
        <f t="shared" si="1"/>
        <v>23573</v>
      </c>
      <c r="J19" s="22">
        <f t="shared" si="1"/>
        <v>23928</v>
      </c>
      <c r="K19" s="22">
        <f t="shared" si="1"/>
        <v>24323</v>
      </c>
      <c r="L19" s="22">
        <f t="shared" si="1"/>
        <v>24778</v>
      </c>
      <c r="M19" s="22">
        <f t="shared" si="1"/>
        <v>25083</v>
      </c>
      <c r="N19" s="22">
        <f t="shared" si="1"/>
        <v>25363</v>
      </c>
      <c r="O19" s="22">
        <f t="shared" si="1"/>
        <v>25688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>
        <v>33343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3.5">
      <c r="A21" s="18" t="s">
        <v>22</v>
      </c>
      <c r="B21" s="8" t="s">
        <v>23</v>
      </c>
      <c r="C21" s="10"/>
      <c r="D21" s="11">
        <v>2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3.5">
      <c r="A22" s="18" t="s">
        <v>24</v>
      </c>
      <c r="B22" s="8" t="s">
        <v>25</v>
      </c>
      <c r="C22" s="10"/>
      <c r="D22" s="11">
        <v>1</v>
      </c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20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20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D25" s="3">
        <v>2</v>
      </c>
      <c r="E25" s="22">
        <f>E20-E21-E22-E23-E24</f>
        <v>33343</v>
      </c>
      <c r="F25" s="47">
        <v>33396.3</v>
      </c>
      <c r="G25" s="47">
        <v>33565.3</v>
      </c>
      <c r="H25" s="47">
        <v>34759.3</v>
      </c>
      <c r="I25" s="47">
        <v>34759.3</v>
      </c>
      <c r="J25" s="47">
        <v>34759.3</v>
      </c>
      <c r="K25" s="47">
        <v>34759.3</v>
      </c>
      <c r="L25" s="47">
        <v>34759.3</v>
      </c>
      <c r="M25" s="47">
        <v>34759.3</v>
      </c>
      <c r="N25" s="47">
        <v>34759.3</v>
      </c>
      <c r="O25" s="47">
        <v>34759.3</v>
      </c>
    </row>
    <row r="26" spans="1:15" ht="13.5">
      <c r="A26" s="18" t="s">
        <v>32</v>
      </c>
      <c r="B26" s="21" t="s">
        <v>33</v>
      </c>
      <c r="C26" s="10"/>
      <c r="D26" s="11"/>
      <c r="E26" s="22">
        <f aca="true" t="shared" si="2" ref="E26:O26">E27+E28</f>
        <v>36</v>
      </c>
      <c r="F26" s="22">
        <f t="shared" si="2"/>
        <v>36</v>
      </c>
      <c r="G26" s="22">
        <f t="shared" si="2"/>
        <v>36</v>
      </c>
      <c r="H26" s="22">
        <f t="shared" si="2"/>
        <v>36</v>
      </c>
      <c r="I26" s="22">
        <f t="shared" si="2"/>
        <v>36</v>
      </c>
      <c r="J26" s="22">
        <f t="shared" si="2"/>
        <v>36</v>
      </c>
      <c r="K26" s="22">
        <f t="shared" si="2"/>
        <v>36</v>
      </c>
      <c r="L26" s="22">
        <f t="shared" si="2"/>
        <v>36</v>
      </c>
      <c r="M26" s="22">
        <f t="shared" si="2"/>
        <v>36</v>
      </c>
      <c r="N26" s="22">
        <f t="shared" si="2"/>
        <v>36</v>
      </c>
      <c r="O26" s="22">
        <f t="shared" si="2"/>
        <v>36</v>
      </c>
    </row>
    <row r="27" spans="1:15" ht="13.5">
      <c r="A27" s="18" t="s">
        <v>34</v>
      </c>
      <c r="B27" s="9" t="s">
        <v>35</v>
      </c>
      <c r="C27" s="10"/>
      <c r="D27" s="11">
        <v>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6" ht="13.5">
      <c r="A28" s="18" t="s">
        <v>36</v>
      </c>
      <c r="B28" s="9" t="s">
        <v>37</v>
      </c>
      <c r="C28" s="10"/>
      <c r="D28" s="11"/>
      <c r="E28" s="20">
        <v>36</v>
      </c>
      <c r="F28" s="20">
        <v>36</v>
      </c>
      <c r="G28" s="20">
        <v>36</v>
      </c>
      <c r="H28" s="20">
        <v>36</v>
      </c>
      <c r="I28" s="20">
        <v>36</v>
      </c>
      <c r="J28" s="20">
        <v>36</v>
      </c>
      <c r="K28" s="20">
        <v>36</v>
      </c>
      <c r="L28" s="20">
        <v>36</v>
      </c>
      <c r="M28" s="20">
        <v>36</v>
      </c>
      <c r="N28" s="20">
        <v>36</v>
      </c>
      <c r="O28" s="20">
        <v>36</v>
      </c>
      <c r="P28" s="20"/>
    </row>
    <row r="29" spans="1:15" ht="13.5">
      <c r="A29" s="18" t="s">
        <v>38</v>
      </c>
      <c r="B29" s="21" t="s">
        <v>39</v>
      </c>
      <c r="C29" s="10"/>
      <c r="D29" s="11"/>
      <c r="E29" s="22">
        <f aca="true" t="shared" si="3" ref="E29:O29">E25+E26</f>
        <v>33379</v>
      </c>
      <c r="F29" s="39">
        <f t="shared" si="3"/>
        <v>33432.3</v>
      </c>
      <c r="G29" s="39">
        <f t="shared" si="3"/>
        <v>33601.3</v>
      </c>
      <c r="H29" s="39">
        <f t="shared" si="3"/>
        <v>34795.3</v>
      </c>
      <c r="I29" s="39">
        <f t="shared" si="3"/>
        <v>34795.3</v>
      </c>
      <c r="J29" s="39">
        <f t="shared" si="3"/>
        <v>34795.3</v>
      </c>
      <c r="K29" s="39">
        <f t="shared" si="3"/>
        <v>34795.3</v>
      </c>
      <c r="L29" s="39">
        <f t="shared" si="3"/>
        <v>34795.3</v>
      </c>
      <c r="M29" s="39">
        <f t="shared" si="3"/>
        <v>34795.3</v>
      </c>
      <c r="N29" s="39">
        <f t="shared" si="3"/>
        <v>34795.3</v>
      </c>
      <c r="O29" s="39">
        <f t="shared" si="3"/>
        <v>34795.3</v>
      </c>
    </row>
    <row r="30" spans="1:15" ht="13.5">
      <c r="A30" s="18" t="s">
        <v>40</v>
      </c>
      <c r="B30" s="9" t="s">
        <v>41</v>
      </c>
      <c r="C30" s="24"/>
      <c r="D30" s="11">
        <v>5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18" t="s">
        <v>42</v>
      </c>
      <c r="B31" s="9" t="s">
        <v>43</v>
      </c>
      <c r="C31" s="10"/>
      <c r="D31" s="11"/>
      <c r="E31" s="38">
        <v>411</v>
      </c>
      <c r="F31" s="38">
        <v>410.7</v>
      </c>
      <c r="G31" s="38">
        <v>410.7</v>
      </c>
      <c r="H31" s="38">
        <v>410.7</v>
      </c>
      <c r="I31" s="38">
        <v>410.7</v>
      </c>
      <c r="J31" s="38">
        <v>410.7</v>
      </c>
      <c r="K31" s="38">
        <v>403.7</v>
      </c>
      <c r="L31" s="38">
        <v>403.7</v>
      </c>
      <c r="M31" s="38">
        <v>403.7</v>
      </c>
      <c r="N31" s="38">
        <v>403.7</v>
      </c>
      <c r="O31" s="38">
        <v>403.7</v>
      </c>
    </row>
    <row r="32" spans="1:15" ht="13.5">
      <c r="A32" s="18" t="s">
        <v>44</v>
      </c>
      <c r="B32" s="9" t="s">
        <v>45</v>
      </c>
      <c r="C32" s="10"/>
      <c r="D32" s="1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18" t="s">
        <v>46</v>
      </c>
      <c r="B33" s="9" t="s">
        <v>47</v>
      </c>
      <c r="C33" s="10"/>
      <c r="D33" s="11"/>
      <c r="E33" s="20">
        <v>950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ht="13.5">
      <c r="A34" s="18" t="s">
        <v>48</v>
      </c>
      <c r="B34" s="9" t="s">
        <v>49</v>
      </c>
      <c r="C34" s="10"/>
      <c r="D34" s="1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A35" s="18" t="s">
        <v>50</v>
      </c>
      <c r="B35" s="21" t="s">
        <v>51</v>
      </c>
      <c r="C35" s="10"/>
      <c r="D35" s="11"/>
      <c r="E35" s="39">
        <f aca="true" t="shared" si="4" ref="E35:O35">E29+E31-E33</f>
        <v>32840</v>
      </c>
      <c r="F35" s="39">
        <f t="shared" si="4"/>
        <v>33843</v>
      </c>
      <c r="G35" s="39">
        <f t="shared" si="4"/>
        <v>34012</v>
      </c>
      <c r="H35" s="39">
        <f t="shared" si="4"/>
        <v>35206</v>
      </c>
      <c r="I35" s="39">
        <f t="shared" si="4"/>
        <v>35206</v>
      </c>
      <c r="J35" s="39">
        <f t="shared" si="4"/>
        <v>35206</v>
      </c>
      <c r="K35" s="39">
        <f t="shared" si="4"/>
        <v>35199</v>
      </c>
      <c r="L35" s="39">
        <f t="shared" si="4"/>
        <v>35199</v>
      </c>
      <c r="M35" s="39">
        <f t="shared" si="4"/>
        <v>35199</v>
      </c>
      <c r="N35" s="39">
        <f t="shared" si="4"/>
        <v>35199</v>
      </c>
      <c r="O35" s="39">
        <f t="shared" si="4"/>
        <v>35199</v>
      </c>
    </row>
    <row r="36" spans="1:18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</row>
    <row r="37" spans="1:15" ht="13.5">
      <c r="A37" s="31"/>
      <c r="B37" s="10"/>
      <c r="C37" s="10"/>
      <c r="D37" s="1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4" ht="13.5">
      <c r="A38" s="19" t="s">
        <v>7</v>
      </c>
      <c r="D38" s="11"/>
    </row>
    <row r="39" spans="1:4" ht="13.5">
      <c r="A39" s="11">
        <v>1</v>
      </c>
      <c r="B39" s="2" t="s">
        <v>52</v>
      </c>
      <c r="D39" s="11"/>
    </row>
    <row r="40" spans="1:4" ht="13.5">
      <c r="A40" s="11">
        <v>2</v>
      </c>
      <c r="B40" s="10" t="s">
        <v>53</v>
      </c>
      <c r="C40" s="10"/>
      <c r="D40" s="11"/>
    </row>
    <row r="41" spans="1:4" ht="13.5">
      <c r="A41" s="11">
        <v>2</v>
      </c>
      <c r="B41" s="10" t="s">
        <v>54</v>
      </c>
      <c r="C41" s="10"/>
      <c r="D41" s="11"/>
    </row>
    <row r="42" spans="1:4" ht="13.5">
      <c r="A42" s="11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11">
        <v>3</v>
      </c>
      <c r="B44" s="10" t="s">
        <v>70</v>
      </c>
      <c r="C44" s="10"/>
      <c r="D44" s="11"/>
    </row>
    <row r="45" spans="1:4" ht="13.5">
      <c r="A45" s="11">
        <v>4</v>
      </c>
      <c r="B45" s="10" t="s">
        <v>71</v>
      </c>
      <c r="C45" s="10"/>
      <c r="D45" s="11"/>
    </row>
    <row r="46" spans="1:4" ht="13.5">
      <c r="A46" s="11">
        <v>5</v>
      </c>
      <c r="B46" s="2" t="s">
        <v>72</v>
      </c>
      <c r="C46" s="10"/>
      <c r="D46" s="11"/>
    </row>
    <row r="47" spans="1:4" ht="13.5">
      <c r="A47" s="46"/>
      <c r="B47" s="10" t="s">
        <v>73</v>
      </c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12.8515625" style="2" customWidth="1"/>
    <col min="3" max="3" width="43.28125" style="2" customWidth="1"/>
    <col min="4" max="4" width="6.28125" style="3" bestFit="1" customWidth="1"/>
    <col min="5" max="14" width="10.28125" style="4" customWidth="1"/>
    <col min="15" max="18" width="9.140625" style="2" customWidth="1"/>
  </cols>
  <sheetData>
    <row r="1" spans="2:19" ht="13.5">
      <c r="B1" s="70" t="s">
        <v>91</v>
      </c>
      <c r="C1" s="71"/>
      <c r="S1" s="2"/>
    </row>
    <row r="2" spans="2:19" ht="13.5">
      <c r="B2" s="70" t="s">
        <v>103</v>
      </c>
      <c r="C2" s="71"/>
      <c r="S2" s="2"/>
    </row>
    <row r="3" spans="2:19" ht="13.5">
      <c r="B3" s="70" t="s">
        <v>92</v>
      </c>
      <c r="C3" s="71"/>
      <c r="S3" s="2"/>
    </row>
    <row r="4" spans="1:19" ht="13.5">
      <c r="A4" s="1" t="s">
        <v>98</v>
      </c>
      <c r="S4" s="2"/>
    </row>
    <row r="5" spans="1:19" ht="13.5">
      <c r="A5" s="60" t="s">
        <v>90</v>
      </c>
      <c r="S5" s="2"/>
    </row>
    <row r="6" spans="1:2" ht="13.5">
      <c r="A6" s="58"/>
      <c r="B6" s="59"/>
    </row>
    <row r="7" spans="1:3" ht="13.5">
      <c r="A7" s="6" t="s">
        <v>0</v>
      </c>
      <c r="B7" s="7" t="s">
        <v>84</v>
      </c>
      <c r="C7" s="66"/>
    </row>
    <row r="8" spans="1:3" ht="13.5">
      <c r="A8" s="6" t="s">
        <v>1</v>
      </c>
      <c r="B8" s="7" t="s">
        <v>86</v>
      </c>
      <c r="C8" s="66"/>
    </row>
    <row r="9" spans="1:3" ht="13.5">
      <c r="A9" s="6" t="s">
        <v>2</v>
      </c>
      <c r="B9" s="7" t="s">
        <v>76</v>
      </c>
      <c r="C9" s="66"/>
    </row>
    <row r="10" ht="13.5"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8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</row>
    <row r="14" spans="1:15" ht="13.5">
      <c r="A14" s="18" t="s">
        <v>8</v>
      </c>
      <c r="B14" s="9" t="s">
        <v>9</v>
      </c>
      <c r="C14" s="10"/>
      <c r="D14" s="11"/>
      <c r="E14" s="20">
        <v>25541</v>
      </c>
      <c r="F14" s="20">
        <v>25350</v>
      </c>
      <c r="G14" s="20">
        <v>25670</v>
      </c>
      <c r="H14" s="20">
        <v>25980</v>
      </c>
      <c r="I14" s="20">
        <v>26290</v>
      </c>
      <c r="J14" s="20">
        <v>26550</v>
      </c>
      <c r="K14" s="20">
        <v>26790</v>
      </c>
      <c r="L14" s="20">
        <v>26990</v>
      </c>
      <c r="M14" s="20">
        <v>27160</v>
      </c>
      <c r="N14" s="20">
        <v>27300</v>
      </c>
      <c r="O14" s="20">
        <v>27410</v>
      </c>
    </row>
    <row r="15" spans="1:15" ht="13.5">
      <c r="A15" s="18" t="s">
        <v>10</v>
      </c>
      <c r="B15" s="9" t="s">
        <v>11</v>
      </c>
      <c r="C15" s="10"/>
      <c r="D15" s="1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3.5">
      <c r="A16" s="18" t="s">
        <v>12</v>
      </c>
      <c r="B16" s="21" t="s">
        <v>13</v>
      </c>
      <c r="C16" s="10"/>
      <c r="D16" s="11"/>
      <c r="E16" s="22">
        <f aca="true" t="shared" si="0" ref="E16:O16">E14+E15</f>
        <v>25541</v>
      </c>
      <c r="F16" s="22">
        <f t="shared" si="0"/>
        <v>25350</v>
      </c>
      <c r="G16" s="22">
        <f t="shared" si="0"/>
        <v>25670</v>
      </c>
      <c r="H16" s="22">
        <f t="shared" si="0"/>
        <v>25980</v>
      </c>
      <c r="I16" s="22">
        <f t="shared" si="0"/>
        <v>26290</v>
      </c>
      <c r="J16" s="22">
        <f t="shared" si="0"/>
        <v>26550</v>
      </c>
      <c r="K16" s="22">
        <f t="shared" si="0"/>
        <v>26790</v>
      </c>
      <c r="L16" s="22">
        <f t="shared" si="0"/>
        <v>26990</v>
      </c>
      <c r="M16" s="22">
        <f t="shared" si="0"/>
        <v>27160</v>
      </c>
      <c r="N16" s="22">
        <f t="shared" si="0"/>
        <v>27300</v>
      </c>
      <c r="O16" s="22">
        <f t="shared" si="0"/>
        <v>27410</v>
      </c>
    </row>
    <row r="17" spans="1:15" ht="13.5">
      <c r="A17" s="18" t="s">
        <v>14</v>
      </c>
      <c r="B17" s="9" t="s">
        <v>15</v>
      </c>
      <c r="C17" s="10"/>
      <c r="D17" s="1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3.5">
      <c r="A18" s="18" t="s">
        <v>16</v>
      </c>
      <c r="B18" s="9" t="s">
        <v>17</v>
      </c>
      <c r="C18" s="10"/>
      <c r="D18" s="1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8" t="s">
        <v>18</v>
      </c>
      <c r="B19" s="21" t="s">
        <v>19</v>
      </c>
      <c r="C19" s="10"/>
      <c r="D19" s="11"/>
      <c r="E19" s="22">
        <f aca="true" t="shared" si="1" ref="E19:O19">E16-E17-E18</f>
        <v>25541</v>
      </c>
      <c r="F19" s="22">
        <f t="shared" si="1"/>
        <v>25350</v>
      </c>
      <c r="G19" s="22">
        <f t="shared" si="1"/>
        <v>25670</v>
      </c>
      <c r="H19" s="22">
        <f t="shared" si="1"/>
        <v>25980</v>
      </c>
      <c r="I19" s="22">
        <f t="shared" si="1"/>
        <v>26290</v>
      </c>
      <c r="J19" s="22">
        <f t="shared" si="1"/>
        <v>26550</v>
      </c>
      <c r="K19" s="22">
        <f t="shared" si="1"/>
        <v>26790</v>
      </c>
      <c r="L19" s="22">
        <f t="shared" si="1"/>
        <v>26990</v>
      </c>
      <c r="M19" s="22">
        <f t="shared" si="1"/>
        <v>27160</v>
      </c>
      <c r="N19" s="22">
        <f t="shared" si="1"/>
        <v>27300</v>
      </c>
      <c r="O19" s="22">
        <f t="shared" si="1"/>
        <v>27410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20">
        <v>39503.8</v>
      </c>
      <c r="F20" s="49">
        <v>39654.9</v>
      </c>
      <c r="G20" s="49">
        <v>41184.9</v>
      </c>
      <c r="H20" s="49">
        <v>41333.6</v>
      </c>
      <c r="I20" s="49">
        <v>40526.5</v>
      </c>
      <c r="J20" s="49">
        <v>39396.8</v>
      </c>
      <c r="K20" s="49">
        <v>39396.8</v>
      </c>
      <c r="L20" s="49">
        <v>39396.8</v>
      </c>
      <c r="M20" s="49">
        <v>39396.8</v>
      </c>
      <c r="N20" s="49">
        <v>39396.8</v>
      </c>
      <c r="O20" s="49">
        <v>39396.8</v>
      </c>
    </row>
    <row r="21" spans="1:15" ht="13.5">
      <c r="A21" s="18" t="s">
        <v>22</v>
      </c>
      <c r="B21" s="8" t="s">
        <v>23</v>
      </c>
      <c r="C21" s="10"/>
      <c r="D21" s="1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3.5">
      <c r="A22" s="18" t="s">
        <v>24</v>
      </c>
      <c r="B22" s="8" t="s">
        <v>25</v>
      </c>
      <c r="C22" s="10"/>
      <c r="D22" s="11">
        <v>1</v>
      </c>
      <c r="E22" s="20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3.5">
      <c r="A23" s="18" t="s">
        <v>26</v>
      </c>
      <c r="B23" s="8" t="s">
        <v>27</v>
      </c>
      <c r="C23" s="10"/>
      <c r="D23" s="11">
        <v>1</v>
      </c>
      <c r="E23" s="20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3.5">
      <c r="A24" s="18" t="s">
        <v>28</v>
      </c>
      <c r="B24" s="8" t="s">
        <v>29</v>
      </c>
      <c r="C24" s="10"/>
      <c r="D24" s="11">
        <v>1</v>
      </c>
      <c r="E24" s="20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3.5">
      <c r="A25" s="18" t="s">
        <v>30</v>
      </c>
      <c r="B25" s="24" t="s">
        <v>31</v>
      </c>
      <c r="C25" s="10"/>
      <c r="E25" s="22">
        <f>E20-E21-E22-E23-E24</f>
        <v>39503.8</v>
      </c>
      <c r="F25" s="22">
        <f aca="true" t="shared" si="2" ref="F25:O25">F20-F21-F22-F23-F24</f>
        <v>39654.9</v>
      </c>
      <c r="G25" s="22">
        <f t="shared" si="2"/>
        <v>41184.9</v>
      </c>
      <c r="H25" s="22">
        <f t="shared" si="2"/>
        <v>41333.6</v>
      </c>
      <c r="I25" s="22">
        <f t="shared" si="2"/>
        <v>40526.5</v>
      </c>
      <c r="J25" s="22">
        <f t="shared" si="2"/>
        <v>39396.8</v>
      </c>
      <c r="K25" s="22">
        <f t="shared" si="2"/>
        <v>39396.8</v>
      </c>
      <c r="L25" s="22">
        <f t="shared" si="2"/>
        <v>39396.8</v>
      </c>
      <c r="M25" s="22">
        <f t="shared" si="2"/>
        <v>39396.8</v>
      </c>
      <c r="N25" s="22">
        <f t="shared" si="2"/>
        <v>39396.8</v>
      </c>
      <c r="O25" s="22">
        <f t="shared" si="2"/>
        <v>39396.8</v>
      </c>
    </row>
    <row r="26" spans="1:15" ht="13.5">
      <c r="A26" s="18" t="s">
        <v>32</v>
      </c>
      <c r="B26" s="21" t="s">
        <v>33</v>
      </c>
      <c r="C26" s="10"/>
      <c r="D26" s="11"/>
      <c r="E26" s="22">
        <f aca="true" t="shared" si="3" ref="E26:O26">E27+E28</f>
        <v>0</v>
      </c>
      <c r="F26" s="22">
        <f t="shared" si="3"/>
        <v>0</v>
      </c>
      <c r="G26" s="22">
        <f t="shared" si="3"/>
        <v>0</v>
      </c>
      <c r="H26" s="22">
        <f t="shared" si="3"/>
        <v>0</v>
      </c>
      <c r="I26" s="22">
        <f t="shared" si="3"/>
        <v>0</v>
      </c>
      <c r="J26" s="22">
        <f t="shared" si="3"/>
        <v>0</v>
      </c>
      <c r="K26" s="22">
        <f t="shared" si="3"/>
        <v>0</v>
      </c>
      <c r="L26" s="22">
        <f t="shared" si="3"/>
        <v>0</v>
      </c>
      <c r="M26" s="22">
        <f t="shared" si="3"/>
        <v>0</v>
      </c>
      <c r="N26" s="22">
        <f t="shared" si="3"/>
        <v>0</v>
      </c>
      <c r="O26" s="22">
        <f t="shared" si="3"/>
        <v>0</v>
      </c>
    </row>
    <row r="27" spans="1:15" ht="13.5">
      <c r="A27" s="18" t="s">
        <v>34</v>
      </c>
      <c r="B27" s="9" t="s">
        <v>35</v>
      </c>
      <c r="C27" s="10"/>
      <c r="D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3.5">
      <c r="A28" s="18" t="s">
        <v>36</v>
      </c>
      <c r="B28" s="9" t="s">
        <v>37</v>
      </c>
      <c r="C28" s="10"/>
      <c r="D28" s="1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3.5">
      <c r="A29" s="18" t="s">
        <v>38</v>
      </c>
      <c r="B29" s="21" t="s">
        <v>39</v>
      </c>
      <c r="C29" s="10"/>
      <c r="D29" s="11"/>
      <c r="E29" s="22">
        <f aca="true" t="shared" si="4" ref="E29:O29">E25+E26</f>
        <v>39503.8</v>
      </c>
      <c r="F29" s="22">
        <f t="shared" si="4"/>
        <v>39654.9</v>
      </c>
      <c r="G29" s="22">
        <f t="shared" si="4"/>
        <v>41184.9</v>
      </c>
      <c r="H29" s="22">
        <f t="shared" si="4"/>
        <v>41333.6</v>
      </c>
      <c r="I29" s="22">
        <f t="shared" si="4"/>
        <v>40526.5</v>
      </c>
      <c r="J29" s="22">
        <f t="shared" si="4"/>
        <v>39396.8</v>
      </c>
      <c r="K29" s="22">
        <f t="shared" si="4"/>
        <v>39396.8</v>
      </c>
      <c r="L29" s="22">
        <f t="shared" si="4"/>
        <v>39396.8</v>
      </c>
      <c r="M29" s="22">
        <f t="shared" si="4"/>
        <v>39396.8</v>
      </c>
      <c r="N29" s="22">
        <f t="shared" si="4"/>
        <v>39396.8</v>
      </c>
      <c r="O29" s="22">
        <f t="shared" si="4"/>
        <v>39396.8</v>
      </c>
    </row>
    <row r="30" spans="1:15" ht="13.5">
      <c r="A30" s="18" t="s">
        <v>40</v>
      </c>
      <c r="B30" s="9" t="s">
        <v>41</v>
      </c>
      <c r="C30" s="24"/>
      <c r="D30" s="4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3.5">
      <c r="A31" s="18" t="s">
        <v>42</v>
      </c>
      <c r="B31" s="9" t="s">
        <v>43</v>
      </c>
      <c r="C31" s="10"/>
      <c r="D31" s="11"/>
      <c r="E31" s="20">
        <v>2233</v>
      </c>
      <c r="F31" s="20">
        <v>80</v>
      </c>
      <c r="G31" s="20">
        <v>80</v>
      </c>
      <c r="H31" s="20">
        <v>80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13.5">
      <c r="A32" s="18" t="s">
        <v>44</v>
      </c>
      <c r="B32" s="9" t="s">
        <v>45</v>
      </c>
      <c r="C32" s="10"/>
      <c r="D32" s="11"/>
      <c r="E32" s="20">
        <v>2233</v>
      </c>
      <c r="F32" s="20">
        <v>80</v>
      </c>
      <c r="G32" s="20">
        <v>80</v>
      </c>
      <c r="H32" s="20">
        <v>80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</row>
    <row r="33" spans="1:15" ht="13.5">
      <c r="A33" s="18" t="s">
        <v>46</v>
      </c>
      <c r="B33" s="9" t="s">
        <v>47</v>
      </c>
      <c r="C33" s="10"/>
      <c r="D33" s="11"/>
      <c r="E33" s="20">
        <v>300</v>
      </c>
      <c r="F33" s="20">
        <v>306</v>
      </c>
      <c r="G33" s="20">
        <v>306</v>
      </c>
      <c r="H33" s="20">
        <v>306</v>
      </c>
      <c r="I33" s="20">
        <v>306</v>
      </c>
      <c r="J33" s="20">
        <v>306</v>
      </c>
      <c r="K33" s="20">
        <v>299</v>
      </c>
      <c r="L33" s="20">
        <v>299</v>
      </c>
      <c r="M33" s="20">
        <v>299</v>
      </c>
      <c r="N33" s="20">
        <v>299</v>
      </c>
      <c r="O33" s="20">
        <v>299</v>
      </c>
    </row>
    <row r="34" spans="1:15" ht="13.5">
      <c r="A34" s="18" t="s">
        <v>48</v>
      </c>
      <c r="B34" s="9" t="s">
        <v>49</v>
      </c>
      <c r="C34" s="10"/>
      <c r="D34" s="11"/>
      <c r="E34" s="20">
        <v>300</v>
      </c>
      <c r="F34" s="20">
        <v>306</v>
      </c>
      <c r="G34" s="20">
        <v>306</v>
      </c>
      <c r="H34" s="20">
        <v>306</v>
      </c>
      <c r="I34" s="20">
        <v>306</v>
      </c>
      <c r="J34" s="20">
        <v>306</v>
      </c>
      <c r="K34" s="20">
        <v>299</v>
      </c>
      <c r="L34" s="20">
        <v>299</v>
      </c>
      <c r="M34" s="20">
        <v>299</v>
      </c>
      <c r="N34" s="20">
        <v>299</v>
      </c>
      <c r="O34" s="20">
        <v>299</v>
      </c>
    </row>
    <row r="35" spans="1:15" ht="13.5">
      <c r="A35" s="18" t="s">
        <v>50</v>
      </c>
      <c r="B35" s="21" t="s">
        <v>51</v>
      </c>
      <c r="C35" s="10"/>
      <c r="D35" s="11"/>
      <c r="E35" s="22">
        <f aca="true" t="shared" si="5" ref="E35:O35">E29+E31-E33</f>
        <v>41436.8</v>
      </c>
      <c r="F35" s="22">
        <f t="shared" si="5"/>
        <v>39428.9</v>
      </c>
      <c r="G35" s="22">
        <f t="shared" si="5"/>
        <v>40958.9</v>
      </c>
      <c r="H35" s="22">
        <f t="shared" si="5"/>
        <v>41107.6</v>
      </c>
      <c r="I35" s="22">
        <f t="shared" si="5"/>
        <v>40220.5</v>
      </c>
      <c r="J35" s="22">
        <f t="shared" si="5"/>
        <v>39090.8</v>
      </c>
      <c r="K35" s="22">
        <f t="shared" si="5"/>
        <v>39097.8</v>
      </c>
      <c r="L35" s="22">
        <f t="shared" si="5"/>
        <v>39097.8</v>
      </c>
      <c r="M35" s="22">
        <f t="shared" si="5"/>
        <v>39097.8</v>
      </c>
      <c r="N35" s="22">
        <f t="shared" si="5"/>
        <v>39097.8</v>
      </c>
      <c r="O35" s="22">
        <f t="shared" si="5"/>
        <v>39097.8</v>
      </c>
    </row>
    <row r="36" spans="1:18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15" ht="13.5">
      <c r="A48" s="31"/>
      <c r="B48" s="10"/>
      <c r="C48" s="10"/>
      <c r="D48" s="11"/>
      <c r="O48" s="4"/>
    </row>
    <row r="49" spans="1:4" ht="13.5">
      <c r="A49" s="31"/>
      <c r="B49" s="10"/>
      <c r="C49" s="10"/>
      <c r="D49" s="11"/>
    </row>
    <row r="50" spans="1:15" ht="13.5">
      <c r="A50" s="31"/>
      <c r="B50" s="10"/>
      <c r="C50" s="10"/>
      <c r="D50" s="11"/>
      <c r="O50" s="4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31" width="9.140625" style="2" customWidth="1"/>
  </cols>
  <sheetData>
    <row r="1" spans="2:31" ht="13.5">
      <c r="B1" s="70" t="s">
        <v>91</v>
      </c>
      <c r="C1" s="71"/>
      <c r="T1"/>
      <c r="U1"/>
      <c r="V1"/>
      <c r="W1"/>
      <c r="X1"/>
      <c r="Y1"/>
      <c r="Z1"/>
      <c r="AA1"/>
      <c r="AB1"/>
      <c r="AC1"/>
      <c r="AD1"/>
      <c r="AE1"/>
    </row>
    <row r="2" spans="2:31" ht="13.5">
      <c r="B2" s="70" t="s">
        <v>103</v>
      </c>
      <c r="C2" s="71"/>
      <c r="T2"/>
      <c r="U2"/>
      <c r="V2"/>
      <c r="W2"/>
      <c r="X2"/>
      <c r="Y2"/>
      <c r="Z2"/>
      <c r="AA2"/>
      <c r="AB2"/>
      <c r="AC2"/>
      <c r="AD2"/>
      <c r="AE2"/>
    </row>
    <row r="3" spans="2:31" ht="13.5">
      <c r="B3" s="70" t="s">
        <v>92</v>
      </c>
      <c r="C3" s="71"/>
      <c r="T3"/>
      <c r="U3"/>
      <c r="V3"/>
      <c r="W3"/>
      <c r="X3"/>
      <c r="Y3"/>
      <c r="Z3"/>
      <c r="AA3"/>
      <c r="AB3"/>
      <c r="AC3"/>
      <c r="AD3"/>
      <c r="AE3"/>
    </row>
    <row r="4" spans="1:31" ht="13.5">
      <c r="A4" s="1" t="s">
        <v>99</v>
      </c>
      <c r="T4"/>
      <c r="U4"/>
      <c r="V4"/>
      <c r="W4"/>
      <c r="X4"/>
      <c r="Y4"/>
      <c r="Z4"/>
      <c r="AA4"/>
      <c r="AB4"/>
      <c r="AC4"/>
      <c r="AD4"/>
      <c r="AE4"/>
    </row>
    <row r="5" spans="1:31" ht="13.5">
      <c r="A5" s="60" t="s">
        <v>90</v>
      </c>
      <c r="T5"/>
      <c r="U5"/>
      <c r="V5"/>
      <c r="W5"/>
      <c r="X5"/>
      <c r="Y5"/>
      <c r="Z5"/>
      <c r="AA5"/>
      <c r="AB5"/>
      <c r="AC5"/>
      <c r="AD5"/>
      <c r="AE5"/>
    </row>
    <row r="6" spans="1:2" ht="13.5">
      <c r="A6" s="62"/>
      <c r="B6" s="63"/>
    </row>
    <row r="7" spans="1:3" ht="13.5">
      <c r="A7" s="50" t="s">
        <v>0</v>
      </c>
      <c r="B7" s="12" t="s">
        <v>74</v>
      </c>
      <c r="C7" s="66"/>
    </row>
    <row r="8" spans="1:3" ht="13.5">
      <c r="A8" s="50" t="s">
        <v>1</v>
      </c>
      <c r="B8" s="12" t="s">
        <v>75</v>
      </c>
      <c r="C8" s="66"/>
    </row>
    <row r="9" spans="1:3" ht="13.5">
      <c r="A9" s="50" t="s">
        <v>2</v>
      </c>
      <c r="B9" s="12" t="s">
        <v>76</v>
      </c>
      <c r="C9" s="66"/>
    </row>
    <row r="10" ht="13.5">
      <c r="E10" s="51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31" ht="13.5">
      <c r="A13" s="13" t="s">
        <v>5</v>
      </c>
      <c r="B13" s="14" t="s">
        <v>6</v>
      </c>
      <c r="C13" s="15"/>
      <c r="D13" s="16" t="s">
        <v>7</v>
      </c>
      <c r="E13" s="13" t="s">
        <v>59</v>
      </c>
      <c r="F13" s="13" t="s">
        <v>60</v>
      </c>
      <c r="G13" s="13" t="s">
        <v>61</v>
      </c>
      <c r="H13" s="13" t="s">
        <v>62</v>
      </c>
      <c r="I13" s="13" t="s">
        <v>63</v>
      </c>
      <c r="J13" s="13" t="s">
        <v>64</v>
      </c>
      <c r="K13" s="13" t="s">
        <v>65</v>
      </c>
      <c r="L13" s="13" t="s">
        <v>66</v>
      </c>
      <c r="M13" s="13" t="s">
        <v>67</v>
      </c>
      <c r="N13" s="13" t="s">
        <v>68</v>
      </c>
      <c r="O13" s="13" t="s">
        <v>69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15" ht="13.5">
      <c r="A14" s="18" t="s">
        <v>8</v>
      </c>
      <c r="B14" s="9" t="s">
        <v>9</v>
      </c>
      <c r="C14" s="10"/>
      <c r="D14" s="11"/>
      <c r="E14" s="52">
        <v>144337</v>
      </c>
      <c r="F14" s="52">
        <v>147019</v>
      </c>
      <c r="G14" s="52">
        <v>150031</v>
      </c>
      <c r="H14" s="52">
        <v>152922</v>
      </c>
      <c r="I14" s="52">
        <v>155489</v>
      </c>
      <c r="J14" s="52">
        <v>157765</v>
      </c>
      <c r="K14" s="52">
        <v>159668</v>
      </c>
      <c r="L14" s="52">
        <v>162694</v>
      </c>
      <c r="M14" s="52">
        <v>166030</v>
      </c>
      <c r="N14" s="52">
        <v>169158</v>
      </c>
      <c r="O14" s="52">
        <v>170909</v>
      </c>
    </row>
    <row r="15" spans="1:15" ht="13.5">
      <c r="A15" s="18" t="s">
        <v>10</v>
      </c>
      <c r="B15" s="9" t="s">
        <v>11</v>
      </c>
      <c r="C15" s="10"/>
      <c r="D15" s="11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3.5">
      <c r="A16" s="18" t="s">
        <v>12</v>
      </c>
      <c r="B16" s="9" t="s">
        <v>13</v>
      </c>
      <c r="C16" s="10"/>
      <c r="D16" s="11"/>
      <c r="E16" s="53">
        <v>144337</v>
      </c>
      <c r="F16" s="53">
        <v>147019</v>
      </c>
      <c r="G16" s="53">
        <v>150031</v>
      </c>
      <c r="H16" s="53">
        <v>152922</v>
      </c>
      <c r="I16" s="53">
        <v>155489</v>
      </c>
      <c r="J16" s="53">
        <v>157765</v>
      </c>
      <c r="K16" s="53">
        <v>159668</v>
      </c>
      <c r="L16" s="53">
        <v>162694</v>
      </c>
      <c r="M16" s="53">
        <v>166030</v>
      </c>
      <c r="N16" s="53">
        <v>169158</v>
      </c>
      <c r="O16" s="53">
        <v>170909</v>
      </c>
    </row>
    <row r="17" spans="1:15" ht="13.5">
      <c r="A17" s="18" t="s">
        <v>14</v>
      </c>
      <c r="B17" s="9" t="s">
        <v>15</v>
      </c>
      <c r="C17" s="10"/>
      <c r="D17" s="11"/>
      <c r="E17" s="38">
        <v>471</v>
      </c>
      <c r="F17" s="38">
        <v>614</v>
      </c>
      <c r="G17" s="38">
        <v>625</v>
      </c>
      <c r="H17" s="38">
        <v>634</v>
      </c>
      <c r="I17" s="38">
        <v>645</v>
      </c>
      <c r="J17" s="38">
        <v>651</v>
      </c>
      <c r="K17" s="38">
        <v>658</v>
      </c>
      <c r="L17" s="38">
        <v>666</v>
      </c>
      <c r="M17" s="38">
        <v>673</v>
      </c>
      <c r="N17" s="38">
        <v>681</v>
      </c>
      <c r="O17" s="38">
        <v>688</v>
      </c>
    </row>
    <row r="18" spans="1:15" ht="13.5">
      <c r="A18" s="18" t="s">
        <v>16</v>
      </c>
      <c r="B18" s="9" t="s">
        <v>17</v>
      </c>
      <c r="C18" s="10"/>
      <c r="D18" s="11"/>
      <c r="E18" s="38">
        <v>4380</v>
      </c>
      <c r="F18" s="38">
        <v>4181</v>
      </c>
      <c r="G18" s="38">
        <v>4150</v>
      </c>
      <c r="H18" s="38">
        <v>4176</v>
      </c>
      <c r="I18" s="38">
        <v>4164</v>
      </c>
      <c r="J18" s="38">
        <v>3992</v>
      </c>
      <c r="K18" s="38">
        <v>3901</v>
      </c>
      <c r="L18" s="38">
        <v>3860</v>
      </c>
      <c r="M18" s="38">
        <v>3827</v>
      </c>
      <c r="N18" s="38">
        <v>3805</v>
      </c>
      <c r="O18" s="38">
        <v>3779</v>
      </c>
    </row>
    <row r="19" spans="1:15" ht="13.5">
      <c r="A19" s="18" t="s">
        <v>18</v>
      </c>
      <c r="B19" s="9" t="s">
        <v>19</v>
      </c>
      <c r="C19" s="10"/>
      <c r="D19" s="11"/>
      <c r="E19" s="53">
        <v>139486</v>
      </c>
      <c r="F19" s="53">
        <v>142224</v>
      </c>
      <c r="G19" s="53">
        <v>145256</v>
      </c>
      <c r="H19" s="53">
        <v>148112</v>
      </c>
      <c r="I19" s="53">
        <v>150680</v>
      </c>
      <c r="J19" s="53">
        <v>153122</v>
      </c>
      <c r="K19" s="53">
        <v>155109</v>
      </c>
      <c r="L19" s="53">
        <v>158168</v>
      </c>
      <c r="M19" s="53">
        <v>161530</v>
      </c>
      <c r="N19" s="53">
        <v>164672</v>
      </c>
      <c r="O19" s="53">
        <v>166442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38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3.5">
      <c r="A21" s="18" t="s">
        <v>22</v>
      </c>
      <c r="B21" s="8" t="s">
        <v>23</v>
      </c>
      <c r="C21" s="10"/>
      <c r="D21" s="11"/>
      <c r="E21" s="64">
        <v>40936</v>
      </c>
      <c r="F21" s="64">
        <v>42022</v>
      </c>
      <c r="G21" s="64">
        <v>41813</v>
      </c>
      <c r="H21" s="64">
        <v>42363</v>
      </c>
      <c r="I21" s="64">
        <v>43207</v>
      </c>
      <c r="J21" s="64">
        <v>40525</v>
      </c>
      <c r="K21" s="64">
        <v>35414</v>
      </c>
      <c r="L21" s="64">
        <v>37330</v>
      </c>
      <c r="M21" s="64">
        <v>34073</v>
      </c>
      <c r="N21" s="64">
        <v>32164</v>
      </c>
      <c r="O21" s="64">
        <v>30980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38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3.5">
      <c r="A23" s="18" t="s">
        <v>26</v>
      </c>
      <c r="B23" s="8" t="s">
        <v>27</v>
      </c>
      <c r="C23" s="10"/>
      <c r="D23" s="11">
        <v>1</v>
      </c>
      <c r="E23" s="38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3.5">
      <c r="A24" s="18" t="s">
        <v>28</v>
      </c>
      <c r="B24" s="8" t="s">
        <v>29</v>
      </c>
      <c r="C24" s="10"/>
      <c r="D24" s="11">
        <v>1</v>
      </c>
      <c r="E24" s="38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3.5">
      <c r="A25" s="18" t="s">
        <v>30</v>
      </c>
      <c r="B25" s="24" t="s">
        <v>31</v>
      </c>
      <c r="C25" s="10"/>
      <c r="E25" s="55">
        <v>175161.5</v>
      </c>
      <c r="F25" s="55">
        <v>176417.5</v>
      </c>
      <c r="G25" s="55">
        <v>178420.5</v>
      </c>
      <c r="H25" s="55">
        <v>180008.9</v>
      </c>
      <c r="I25" s="55">
        <v>181516.9</v>
      </c>
      <c r="J25" s="55">
        <v>183564.9</v>
      </c>
      <c r="K25" s="55">
        <v>184103.9</v>
      </c>
      <c r="L25" s="55">
        <v>188085.9</v>
      </c>
      <c r="M25" s="55">
        <v>190060.9</v>
      </c>
      <c r="N25" s="55">
        <v>191353.9</v>
      </c>
      <c r="O25" s="55">
        <v>193190.9</v>
      </c>
    </row>
    <row r="26" spans="1:15" ht="13.5">
      <c r="A26" s="18" t="s">
        <v>32</v>
      </c>
      <c r="B26" s="9" t="s">
        <v>33</v>
      </c>
      <c r="C26" s="10"/>
      <c r="D26" s="11"/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ht="13.5">
      <c r="A27" s="18" t="s">
        <v>34</v>
      </c>
      <c r="B27" s="9" t="s">
        <v>35</v>
      </c>
      <c r="C27" s="10"/>
      <c r="D27" s="11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</row>
    <row r="28" spans="1:15" ht="13.5">
      <c r="A28" s="18" t="s">
        <v>36</v>
      </c>
      <c r="B28" s="9" t="s">
        <v>37</v>
      </c>
      <c r="C28" s="10"/>
      <c r="D28" s="11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18" t="s">
        <v>38</v>
      </c>
      <c r="B29" s="9" t="s">
        <v>39</v>
      </c>
      <c r="C29" s="10"/>
      <c r="D29" s="11"/>
      <c r="E29" s="53">
        <v>175161.5</v>
      </c>
      <c r="F29" s="53">
        <v>176417.5</v>
      </c>
      <c r="G29" s="53">
        <v>178420.5</v>
      </c>
      <c r="H29" s="53">
        <v>180008.9</v>
      </c>
      <c r="I29" s="53">
        <v>181516.9</v>
      </c>
      <c r="J29" s="53">
        <v>183564.9</v>
      </c>
      <c r="K29" s="53">
        <v>184103.9</v>
      </c>
      <c r="L29" s="53">
        <v>188085.9</v>
      </c>
      <c r="M29" s="53">
        <v>190060.9</v>
      </c>
      <c r="N29" s="53">
        <v>191353.9</v>
      </c>
      <c r="O29" s="53">
        <v>193190.9</v>
      </c>
    </row>
    <row r="30" spans="1:15" ht="13.5">
      <c r="A30" s="18" t="s">
        <v>40</v>
      </c>
      <c r="B30" s="9" t="s">
        <v>41</v>
      </c>
      <c r="C30" s="24"/>
      <c r="D30" s="42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3.5">
      <c r="A31" s="18" t="s">
        <v>42</v>
      </c>
      <c r="B31" s="9" t="s">
        <v>43</v>
      </c>
      <c r="C31" s="10"/>
      <c r="D31" s="11"/>
      <c r="E31" s="38">
        <v>13825</v>
      </c>
      <c r="F31" s="38">
        <v>13424</v>
      </c>
      <c r="G31" s="38">
        <v>12103</v>
      </c>
      <c r="H31" s="38">
        <v>11146</v>
      </c>
      <c r="I31" s="38">
        <v>11545</v>
      </c>
      <c r="J31" s="38">
        <v>11930</v>
      </c>
      <c r="K31" s="38">
        <v>13830</v>
      </c>
      <c r="L31" s="38">
        <v>14073</v>
      </c>
      <c r="M31" s="38">
        <v>15137</v>
      </c>
      <c r="N31" s="38">
        <v>16542</v>
      </c>
      <c r="O31" s="38">
        <v>17657</v>
      </c>
    </row>
    <row r="32" spans="1:15" ht="13.5">
      <c r="A32" s="18" t="s">
        <v>44</v>
      </c>
      <c r="B32" s="9" t="s">
        <v>45</v>
      </c>
      <c r="C32" s="10"/>
      <c r="D32" s="11"/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3.5">
      <c r="A33" s="18" t="s">
        <v>46</v>
      </c>
      <c r="B33" s="9" t="s">
        <v>47</v>
      </c>
      <c r="C33" s="10"/>
      <c r="D33" s="11"/>
      <c r="E33" s="38">
        <v>2203</v>
      </c>
      <c r="F33" s="38">
        <v>3379</v>
      </c>
      <c r="G33" s="38">
        <v>3212</v>
      </c>
      <c r="H33" s="38">
        <v>3128</v>
      </c>
      <c r="I33" s="38">
        <v>3078</v>
      </c>
      <c r="J33" s="38">
        <v>3079</v>
      </c>
      <c r="K33" s="38">
        <v>2888</v>
      </c>
      <c r="L33" s="38">
        <v>2888</v>
      </c>
      <c r="M33" s="38">
        <v>2889</v>
      </c>
      <c r="N33" s="38">
        <v>2889</v>
      </c>
      <c r="O33" s="38">
        <v>2889</v>
      </c>
    </row>
    <row r="34" spans="1:15" ht="13.5">
      <c r="A34" s="18" t="s">
        <v>48</v>
      </c>
      <c r="B34" s="9" t="s">
        <v>49</v>
      </c>
      <c r="C34" s="10"/>
      <c r="D34" s="11"/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3.5">
      <c r="A35" s="18" t="s">
        <v>50</v>
      </c>
      <c r="B35" s="9" t="s">
        <v>51</v>
      </c>
      <c r="C35" s="10"/>
      <c r="D35" s="11"/>
      <c r="E35" s="53">
        <v>186783.5</v>
      </c>
      <c r="F35" s="53">
        <v>186462.5</v>
      </c>
      <c r="G35" s="53">
        <v>187311.5</v>
      </c>
      <c r="H35" s="53">
        <v>188026.9</v>
      </c>
      <c r="I35" s="53">
        <v>189983.9</v>
      </c>
      <c r="J35" s="53">
        <v>192415.9</v>
      </c>
      <c r="K35" s="53">
        <v>195045.9</v>
      </c>
      <c r="L35" s="53">
        <v>199270.9</v>
      </c>
      <c r="M35" s="53">
        <v>202308.9</v>
      </c>
      <c r="N35" s="53">
        <v>205006.9</v>
      </c>
      <c r="O35" s="53">
        <v>207958.9</v>
      </c>
    </row>
    <row r="36" spans="1:31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4" ht="13.5">
      <c r="A37" s="31"/>
      <c r="B37" s="10"/>
      <c r="C37" s="10"/>
      <c r="D37" s="11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5" customWidth="1"/>
    <col min="2" max="2" width="8.00390625" style="2" customWidth="1"/>
    <col min="3" max="3" width="43.28125" style="2" customWidth="1"/>
    <col min="4" max="4" width="6.28125" style="3" bestFit="1" customWidth="1"/>
    <col min="5" max="14" width="10.28125" style="4" customWidth="1"/>
    <col min="15" max="18" width="9.140625" style="2" customWidth="1"/>
  </cols>
  <sheetData>
    <row r="1" spans="2:19" ht="13.5">
      <c r="B1" s="70" t="s">
        <v>91</v>
      </c>
      <c r="C1" s="71"/>
      <c r="S1" s="2"/>
    </row>
    <row r="2" spans="2:19" ht="13.5">
      <c r="B2" s="70" t="s">
        <v>103</v>
      </c>
      <c r="C2" s="71"/>
      <c r="S2" s="2"/>
    </row>
    <row r="3" spans="2:19" ht="13.5">
      <c r="B3" s="70" t="s">
        <v>92</v>
      </c>
      <c r="C3" s="71"/>
      <c r="S3" s="2"/>
    </row>
    <row r="4" spans="1:19" ht="13.5">
      <c r="A4" s="1" t="s">
        <v>100</v>
      </c>
      <c r="S4" s="2"/>
    </row>
    <row r="5" spans="1:19" ht="13.5">
      <c r="A5" s="60" t="s">
        <v>90</v>
      </c>
      <c r="S5" s="2"/>
    </row>
    <row r="6" spans="1:2" ht="13.5">
      <c r="A6" s="58"/>
      <c r="B6" s="59"/>
    </row>
    <row r="7" spans="1:3" ht="13.5">
      <c r="A7" s="6" t="s">
        <v>0</v>
      </c>
      <c r="B7" s="7" t="s">
        <v>87</v>
      </c>
      <c r="C7" s="66"/>
    </row>
    <row r="8" spans="1:3" ht="13.5">
      <c r="A8" s="6" t="s">
        <v>1</v>
      </c>
      <c r="B8" s="7" t="s">
        <v>75</v>
      </c>
      <c r="C8" s="66"/>
    </row>
    <row r="9" spans="1:3" ht="13.5">
      <c r="A9" s="6" t="s">
        <v>2</v>
      </c>
      <c r="B9" s="7" t="s">
        <v>76</v>
      </c>
      <c r="C9" s="66"/>
    </row>
    <row r="10" spans="1:5" ht="13.5">
      <c r="A10" s="56"/>
      <c r="E10" s="32" t="s">
        <v>58</v>
      </c>
    </row>
    <row r="12" spans="1:15" ht="13.5">
      <c r="A12" s="8"/>
      <c r="B12" s="9"/>
      <c r="C12" s="10"/>
      <c r="D12" s="11"/>
      <c r="E12" s="12" t="s">
        <v>3</v>
      </c>
      <c r="F12" s="69" t="s">
        <v>4</v>
      </c>
      <c r="G12" s="69"/>
      <c r="H12" s="69"/>
      <c r="I12" s="69"/>
      <c r="J12" s="69"/>
      <c r="K12" s="69"/>
      <c r="L12" s="69"/>
      <c r="M12" s="69"/>
      <c r="N12" s="69"/>
      <c r="O12" s="69"/>
    </row>
    <row r="13" spans="1:18" ht="13.5">
      <c r="A13" s="13" t="s">
        <v>5</v>
      </c>
      <c r="B13" s="14" t="s">
        <v>6</v>
      </c>
      <c r="C13" s="15"/>
      <c r="D13" s="16" t="s">
        <v>7</v>
      </c>
      <c r="E13" s="33" t="s">
        <v>59</v>
      </c>
      <c r="F13" s="33" t="s">
        <v>60</v>
      </c>
      <c r="G13" s="33" t="s">
        <v>61</v>
      </c>
      <c r="H13" s="33" t="s">
        <v>62</v>
      </c>
      <c r="I13" s="33" t="s">
        <v>63</v>
      </c>
      <c r="J13" s="33" t="s">
        <v>64</v>
      </c>
      <c r="K13" s="33" t="s">
        <v>65</v>
      </c>
      <c r="L13" s="33" t="s">
        <v>66</v>
      </c>
      <c r="M13" s="33" t="s">
        <v>67</v>
      </c>
      <c r="N13" s="33" t="s">
        <v>68</v>
      </c>
      <c r="O13" s="33" t="s">
        <v>69</v>
      </c>
      <c r="P13" s="17"/>
      <c r="Q13" s="17"/>
      <c r="R13" s="17"/>
    </row>
    <row r="14" spans="1:15" ht="13.5">
      <c r="A14" s="18" t="s">
        <v>8</v>
      </c>
      <c r="B14" s="9" t="s">
        <v>9</v>
      </c>
      <c r="C14" s="10"/>
      <c r="D14" s="11"/>
      <c r="E14" s="38">
        <v>29490.3</v>
      </c>
      <c r="F14" s="38">
        <v>29480.529067097374</v>
      </c>
      <c r="G14" s="38">
        <v>30021.293917527004</v>
      </c>
      <c r="H14" s="38">
        <v>30363.137741607155</v>
      </c>
      <c r="I14" s="38">
        <v>30993.863477322666</v>
      </c>
      <c r="J14" s="38">
        <v>31644.7062859238</v>
      </c>
      <c r="K14" s="38">
        <v>32083.348615496776</v>
      </c>
      <c r="L14" s="38">
        <v>32472.392324774934</v>
      </c>
      <c r="M14" s="38">
        <v>32746.94153259678</v>
      </c>
      <c r="N14" s="38">
        <v>33329.58270257268</v>
      </c>
      <c r="O14" s="38">
        <v>33910.19125209588</v>
      </c>
    </row>
    <row r="15" spans="1:15" ht="13.5">
      <c r="A15" s="18" t="s">
        <v>10</v>
      </c>
      <c r="B15" s="9" t="s">
        <v>11</v>
      </c>
      <c r="C15" s="10"/>
      <c r="D15" s="11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3.5">
      <c r="A16" s="18" t="s">
        <v>12</v>
      </c>
      <c r="B16" s="21" t="s">
        <v>13</v>
      </c>
      <c r="C16" s="10"/>
      <c r="D16" s="11"/>
      <c r="E16" s="39">
        <f aca="true" t="shared" si="0" ref="E16:O16">E14+E15</f>
        <v>29490.3</v>
      </c>
      <c r="F16" s="39">
        <f t="shared" si="0"/>
        <v>29480.529067097374</v>
      </c>
      <c r="G16" s="39">
        <f t="shared" si="0"/>
        <v>30021.293917527004</v>
      </c>
      <c r="H16" s="39">
        <f t="shared" si="0"/>
        <v>30363.137741607155</v>
      </c>
      <c r="I16" s="39">
        <f t="shared" si="0"/>
        <v>30993.863477322666</v>
      </c>
      <c r="J16" s="39">
        <f t="shared" si="0"/>
        <v>31644.7062859238</v>
      </c>
      <c r="K16" s="39">
        <f t="shared" si="0"/>
        <v>32083.348615496776</v>
      </c>
      <c r="L16" s="39">
        <f t="shared" si="0"/>
        <v>32472.392324774934</v>
      </c>
      <c r="M16" s="39">
        <f t="shared" si="0"/>
        <v>32746.94153259678</v>
      </c>
      <c r="N16" s="39">
        <f t="shared" si="0"/>
        <v>33329.58270257268</v>
      </c>
      <c r="O16" s="39">
        <f t="shared" si="0"/>
        <v>33910.19125209588</v>
      </c>
    </row>
    <row r="17" spans="1:15" ht="13.5">
      <c r="A17" s="18" t="s">
        <v>14</v>
      </c>
      <c r="B17" s="9" t="s">
        <v>15</v>
      </c>
      <c r="C17" s="10"/>
      <c r="D17" s="11"/>
      <c r="E17" s="38">
        <v>13</v>
      </c>
      <c r="F17" s="38">
        <v>27</v>
      </c>
      <c r="G17" s="38">
        <v>27</v>
      </c>
      <c r="H17" s="38">
        <v>27</v>
      </c>
      <c r="I17" s="38">
        <v>28</v>
      </c>
      <c r="J17" s="38">
        <v>30</v>
      </c>
      <c r="K17" s="38">
        <v>31</v>
      </c>
      <c r="L17" s="38">
        <v>31</v>
      </c>
      <c r="M17" s="38">
        <v>31</v>
      </c>
      <c r="N17" s="38">
        <v>31</v>
      </c>
      <c r="O17" s="38">
        <v>31</v>
      </c>
    </row>
    <row r="18" spans="1:15" ht="13.5">
      <c r="A18" s="18" t="s">
        <v>16</v>
      </c>
      <c r="B18" s="9" t="s">
        <v>17</v>
      </c>
      <c r="C18" s="10"/>
      <c r="D18" s="11"/>
      <c r="E18" s="38">
        <v>381</v>
      </c>
      <c r="F18" s="38">
        <v>418</v>
      </c>
      <c r="G18" s="38">
        <v>419</v>
      </c>
      <c r="H18" s="38">
        <v>420</v>
      </c>
      <c r="I18" s="38">
        <v>421</v>
      </c>
      <c r="J18" s="38">
        <v>422</v>
      </c>
      <c r="K18" s="38">
        <v>423</v>
      </c>
      <c r="L18" s="38">
        <v>424</v>
      </c>
      <c r="M18" s="38">
        <v>425</v>
      </c>
      <c r="N18" s="38">
        <v>426</v>
      </c>
      <c r="O18" s="38">
        <v>427</v>
      </c>
    </row>
    <row r="19" spans="1:15" ht="13.5">
      <c r="A19" s="18" t="s">
        <v>18</v>
      </c>
      <c r="B19" s="21" t="s">
        <v>19</v>
      </c>
      <c r="C19" s="10"/>
      <c r="D19" s="11"/>
      <c r="E19" s="39">
        <f aca="true" t="shared" si="1" ref="E19:O19">E16-E17-E18</f>
        <v>29096.3</v>
      </c>
      <c r="F19" s="39">
        <f t="shared" si="1"/>
        <v>29035.529067097374</v>
      </c>
      <c r="G19" s="39">
        <f t="shared" si="1"/>
        <v>29575.293917527004</v>
      </c>
      <c r="H19" s="39">
        <f t="shared" si="1"/>
        <v>29916.137741607155</v>
      </c>
      <c r="I19" s="39">
        <f t="shared" si="1"/>
        <v>30544.863477322666</v>
      </c>
      <c r="J19" s="39">
        <f t="shared" si="1"/>
        <v>31192.7062859238</v>
      </c>
      <c r="K19" s="39">
        <f t="shared" si="1"/>
        <v>31629.348615496776</v>
      </c>
      <c r="L19" s="39">
        <f t="shared" si="1"/>
        <v>32017.392324774934</v>
      </c>
      <c r="M19" s="39">
        <f t="shared" si="1"/>
        <v>32290.94153259678</v>
      </c>
      <c r="N19" s="39">
        <f t="shared" si="1"/>
        <v>32872.58270257268</v>
      </c>
      <c r="O19" s="39">
        <f t="shared" si="1"/>
        <v>33452.19125209588</v>
      </c>
    </row>
    <row r="20" spans="1:15" ht="13.5">
      <c r="A20" s="18" t="s">
        <v>20</v>
      </c>
      <c r="B20" s="9" t="s">
        <v>21</v>
      </c>
      <c r="C20" s="10"/>
      <c r="D20" s="11">
        <v>1</v>
      </c>
      <c r="E20" s="38">
        <v>55906.8</v>
      </c>
      <c r="F20" s="38">
        <v>55906.8</v>
      </c>
      <c r="G20" s="38">
        <v>55906.8</v>
      </c>
      <c r="H20" s="38">
        <v>55906.8</v>
      </c>
      <c r="I20" s="38">
        <v>55906.8</v>
      </c>
      <c r="J20" s="38">
        <v>55906.8</v>
      </c>
      <c r="K20" s="38">
        <v>55906.8</v>
      </c>
      <c r="L20" s="38">
        <v>55906.8</v>
      </c>
      <c r="M20" s="38">
        <v>55906.8</v>
      </c>
      <c r="N20" s="38">
        <v>55906.8</v>
      </c>
      <c r="O20" s="38">
        <v>55906.8</v>
      </c>
    </row>
    <row r="21" spans="1:15" ht="13.5">
      <c r="A21" s="18" t="s">
        <v>22</v>
      </c>
      <c r="B21" s="8" t="s">
        <v>23</v>
      </c>
      <c r="C21" s="10"/>
      <c r="D21" s="11"/>
      <c r="E21" s="38">
        <v>9302.27</v>
      </c>
      <c r="F21" s="38">
        <v>9302.27</v>
      </c>
      <c r="G21" s="38">
        <v>9302.27</v>
      </c>
      <c r="H21" s="38">
        <v>9302.27</v>
      </c>
      <c r="I21" s="38">
        <v>9302.27</v>
      </c>
      <c r="J21" s="38">
        <v>9302.27</v>
      </c>
      <c r="K21" s="38">
        <v>9302.27</v>
      </c>
      <c r="L21" s="38">
        <v>9302.27</v>
      </c>
      <c r="M21" s="38">
        <v>9302.27</v>
      </c>
      <c r="N21" s="38">
        <v>9302.27</v>
      </c>
      <c r="O21" s="38">
        <v>9302.27</v>
      </c>
    </row>
    <row r="22" spans="1:15" ht="13.5">
      <c r="A22" s="18" t="s">
        <v>24</v>
      </c>
      <c r="B22" s="8" t="s">
        <v>25</v>
      </c>
      <c r="C22" s="10"/>
      <c r="D22" s="11">
        <v>1</v>
      </c>
      <c r="E22" s="38">
        <v>42</v>
      </c>
      <c r="F22" s="57">
        <v>42</v>
      </c>
      <c r="G22" s="57">
        <v>42</v>
      </c>
      <c r="H22" s="57">
        <v>42</v>
      </c>
      <c r="I22" s="57">
        <v>42</v>
      </c>
      <c r="J22" s="57">
        <v>42</v>
      </c>
      <c r="K22" s="57">
        <v>42</v>
      </c>
      <c r="L22" s="57">
        <v>42</v>
      </c>
      <c r="M22" s="57">
        <v>42</v>
      </c>
      <c r="N22" s="57">
        <v>42</v>
      </c>
      <c r="O22" s="57">
        <v>42</v>
      </c>
    </row>
    <row r="23" spans="1:15" ht="13.5">
      <c r="A23" s="18" t="s">
        <v>26</v>
      </c>
      <c r="B23" s="8" t="s">
        <v>27</v>
      </c>
      <c r="C23" s="10"/>
      <c r="D23" s="11">
        <v>1</v>
      </c>
      <c r="E23" s="38">
        <v>5</v>
      </c>
      <c r="F23" s="57">
        <v>5</v>
      </c>
      <c r="G23" s="57">
        <v>5</v>
      </c>
      <c r="H23" s="57">
        <v>5</v>
      </c>
      <c r="I23" s="57">
        <v>5</v>
      </c>
      <c r="J23" s="57">
        <v>5</v>
      </c>
      <c r="K23" s="57">
        <v>5</v>
      </c>
      <c r="L23" s="57">
        <v>5</v>
      </c>
      <c r="M23" s="57">
        <v>5</v>
      </c>
      <c r="N23" s="57">
        <v>5</v>
      </c>
      <c r="O23" s="57">
        <v>5</v>
      </c>
    </row>
    <row r="24" spans="1:15" ht="13.5">
      <c r="A24" s="18" t="s">
        <v>28</v>
      </c>
      <c r="B24" s="8" t="s">
        <v>29</v>
      </c>
      <c r="C24" s="10"/>
      <c r="D24" s="11">
        <v>1</v>
      </c>
      <c r="E24" s="38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ht="13.5">
      <c r="A25" s="18" t="s">
        <v>30</v>
      </c>
      <c r="B25" s="24" t="s">
        <v>31</v>
      </c>
      <c r="C25" s="10"/>
      <c r="E25" s="39">
        <v>46557.53</v>
      </c>
      <c r="F25" s="39">
        <v>46658</v>
      </c>
      <c r="G25" s="47">
        <v>47000</v>
      </c>
      <c r="H25" s="47">
        <v>47282.204</v>
      </c>
      <c r="I25" s="47">
        <v>47692.204</v>
      </c>
      <c r="J25" s="47">
        <v>48038.204</v>
      </c>
      <c r="K25" s="47">
        <v>49343.204</v>
      </c>
      <c r="L25" s="47">
        <v>49944.204</v>
      </c>
      <c r="M25" s="47">
        <v>50780.204</v>
      </c>
      <c r="N25" s="47">
        <v>50930.204</v>
      </c>
      <c r="O25" s="47">
        <v>51445.204</v>
      </c>
    </row>
    <row r="26" spans="1:15" ht="13.5">
      <c r="A26" s="18" t="s">
        <v>32</v>
      </c>
      <c r="B26" s="21" t="s">
        <v>33</v>
      </c>
      <c r="C26" s="10"/>
      <c r="D26" s="11"/>
      <c r="E26" s="39">
        <f aca="true" t="shared" si="2" ref="E26:O26">E27+E28</f>
        <v>3.1</v>
      </c>
      <c r="F26" s="39">
        <f t="shared" si="2"/>
        <v>3.1</v>
      </c>
      <c r="G26" s="39">
        <f t="shared" si="2"/>
        <v>3.1</v>
      </c>
      <c r="H26" s="39">
        <f t="shared" si="2"/>
        <v>3.1</v>
      </c>
      <c r="I26" s="39">
        <f t="shared" si="2"/>
        <v>3.1</v>
      </c>
      <c r="J26" s="39">
        <f t="shared" si="2"/>
        <v>3.1</v>
      </c>
      <c r="K26" s="39">
        <f t="shared" si="2"/>
        <v>3.1</v>
      </c>
      <c r="L26" s="39">
        <f t="shared" si="2"/>
        <v>3.1</v>
      </c>
      <c r="M26" s="39">
        <f t="shared" si="2"/>
        <v>3.1</v>
      </c>
      <c r="N26" s="39">
        <f t="shared" si="2"/>
        <v>3.1</v>
      </c>
      <c r="O26" s="39">
        <f t="shared" si="2"/>
        <v>3.1</v>
      </c>
    </row>
    <row r="27" spans="1:15" ht="13.5">
      <c r="A27" s="18" t="s">
        <v>34</v>
      </c>
      <c r="B27" s="9" t="s">
        <v>35</v>
      </c>
      <c r="C27" s="10"/>
      <c r="D27" s="11"/>
      <c r="E27" s="38">
        <v>3.1</v>
      </c>
      <c r="F27" s="38">
        <v>3.1</v>
      </c>
      <c r="G27" s="38">
        <v>3.1</v>
      </c>
      <c r="H27" s="38">
        <v>3.1</v>
      </c>
      <c r="I27" s="38">
        <v>3.1</v>
      </c>
      <c r="J27" s="38">
        <v>3.1</v>
      </c>
      <c r="K27" s="38">
        <v>3.1</v>
      </c>
      <c r="L27" s="38">
        <v>3.1</v>
      </c>
      <c r="M27" s="38">
        <v>3.1</v>
      </c>
      <c r="N27" s="38">
        <v>3.1</v>
      </c>
      <c r="O27" s="38">
        <v>3.1</v>
      </c>
    </row>
    <row r="28" spans="1:15" ht="13.5">
      <c r="A28" s="18" t="s">
        <v>36</v>
      </c>
      <c r="B28" s="9" t="s">
        <v>37</v>
      </c>
      <c r="C28" s="10"/>
      <c r="D28" s="11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3.5">
      <c r="A29" s="18" t="s">
        <v>38</v>
      </c>
      <c r="B29" s="21" t="s">
        <v>39</v>
      </c>
      <c r="C29" s="10"/>
      <c r="D29" s="11"/>
      <c r="E29" s="39">
        <f>E25+E26</f>
        <v>46560.63</v>
      </c>
      <c r="F29" s="39">
        <f aca="true" t="shared" si="3" ref="F29:O29">F25+F26</f>
        <v>46661.1</v>
      </c>
      <c r="G29" s="39">
        <f t="shared" si="3"/>
        <v>47003.1</v>
      </c>
      <c r="H29" s="39">
        <f t="shared" si="3"/>
        <v>47285.304</v>
      </c>
      <c r="I29" s="39">
        <f t="shared" si="3"/>
        <v>47695.304</v>
      </c>
      <c r="J29" s="39">
        <f t="shared" si="3"/>
        <v>48041.304</v>
      </c>
      <c r="K29" s="39">
        <f t="shared" si="3"/>
        <v>49346.304</v>
      </c>
      <c r="L29" s="39">
        <f t="shared" si="3"/>
        <v>49947.304</v>
      </c>
      <c r="M29" s="39">
        <f t="shared" si="3"/>
        <v>50783.304</v>
      </c>
      <c r="N29" s="39">
        <f t="shared" si="3"/>
        <v>50933.304</v>
      </c>
      <c r="O29" s="39">
        <f t="shared" si="3"/>
        <v>51448.304</v>
      </c>
    </row>
    <row r="30" spans="1:15" ht="13.5">
      <c r="A30" s="18" t="s">
        <v>40</v>
      </c>
      <c r="B30" s="9" t="s">
        <v>41</v>
      </c>
      <c r="C30" s="24"/>
      <c r="D30" s="42"/>
      <c r="E30" s="38">
        <v>358.2</v>
      </c>
      <c r="F30" s="38">
        <v>370.3</v>
      </c>
      <c r="G30" s="38">
        <v>375.3</v>
      </c>
      <c r="H30" s="38">
        <v>375.3</v>
      </c>
      <c r="I30" s="38">
        <v>375.3</v>
      </c>
      <c r="J30" s="38">
        <v>375.3</v>
      </c>
      <c r="K30" s="38">
        <v>375.3</v>
      </c>
      <c r="L30" s="38">
        <v>375.3</v>
      </c>
      <c r="M30" s="38">
        <v>375.3</v>
      </c>
      <c r="N30" s="38">
        <v>375.3</v>
      </c>
      <c r="O30" s="38">
        <v>375.3</v>
      </c>
    </row>
    <row r="31" spans="1:15" ht="13.5">
      <c r="A31" s="18" t="s">
        <v>42</v>
      </c>
      <c r="B31" s="9" t="s">
        <v>43</v>
      </c>
      <c r="C31" s="10"/>
      <c r="D31" s="11"/>
      <c r="E31" s="38">
        <v>5354</v>
      </c>
      <c r="F31" s="38">
        <v>5000</v>
      </c>
      <c r="G31" s="38">
        <v>4257</v>
      </c>
      <c r="H31" s="38">
        <v>3879</v>
      </c>
      <c r="I31" s="38">
        <v>3860</v>
      </c>
      <c r="J31" s="38">
        <v>3662</v>
      </c>
      <c r="K31" s="38">
        <v>3678</v>
      </c>
      <c r="L31" s="38">
        <v>3281</v>
      </c>
      <c r="M31" s="38">
        <v>3376</v>
      </c>
      <c r="N31" s="38">
        <v>3497</v>
      </c>
      <c r="O31" s="38">
        <v>3407</v>
      </c>
    </row>
    <row r="32" spans="1:15" ht="13.5">
      <c r="A32" s="18" t="s">
        <v>44</v>
      </c>
      <c r="B32" s="9" t="s">
        <v>45</v>
      </c>
      <c r="C32" s="10"/>
      <c r="D32" s="11"/>
      <c r="E32" s="38">
        <v>3236</v>
      </c>
      <c r="F32" s="38">
        <v>2566</v>
      </c>
      <c r="G32" s="38">
        <v>2608</v>
      </c>
      <c r="H32" s="38">
        <v>2579</v>
      </c>
      <c r="I32" s="38">
        <v>2537</v>
      </c>
      <c r="J32" s="38">
        <v>2411</v>
      </c>
      <c r="K32" s="38">
        <v>2443</v>
      </c>
      <c r="L32" s="38">
        <v>2240</v>
      </c>
      <c r="M32" s="38">
        <v>2252</v>
      </c>
      <c r="N32" s="38">
        <v>2213</v>
      </c>
      <c r="O32" s="38">
        <v>2075</v>
      </c>
    </row>
    <row r="33" spans="1:15" ht="13.5">
      <c r="A33" s="18" t="s">
        <v>46</v>
      </c>
      <c r="B33" s="9" t="s">
        <v>47</v>
      </c>
      <c r="C33" s="10"/>
      <c r="D33" s="11"/>
      <c r="E33" s="38">
        <v>2234</v>
      </c>
      <c r="F33" s="38">
        <v>2300</v>
      </c>
      <c r="G33" s="38">
        <v>1995</v>
      </c>
      <c r="H33" s="38">
        <v>1995</v>
      </c>
      <c r="I33" s="38">
        <v>1967</v>
      </c>
      <c r="J33" s="38">
        <v>1928</v>
      </c>
      <c r="K33" s="38">
        <v>2317</v>
      </c>
      <c r="L33" s="38">
        <v>2255</v>
      </c>
      <c r="M33" s="38">
        <v>2584</v>
      </c>
      <c r="N33" s="38">
        <v>2704</v>
      </c>
      <c r="O33" s="38">
        <v>2637</v>
      </c>
    </row>
    <row r="34" spans="1:15" ht="13.5">
      <c r="A34" s="18" t="s">
        <v>48</v>
      </c>
      <c r="B34" s="9" t="s">
        <v>49</v>
      </c>
      <c r="C34" s="10"/>
      <c r="D34" s="11"/>
      <c r="E34" s="38">
        <v>1999</v>
      </c>
      <c r="F34" s="38">
        <v>1947</v>
      </c>
      <c r="G34" s="38">
        <v>1827</v>
      </c>
      <c r="H34" s="38">
        <v>1827</v>
      </c>
      <c r="I34" s="38">
        <v>1762</v>
      </c>
      <c r="J34" s="38">
        <v>1758</v>
      </c>
      <c r="K34" s="38">
        <v>2058</v>
      </c>
      <c r="L34" s="38">
        <v>2058</v>
      </c>
      <c r="M34" s="38">
        <v>2058</v>
      </c>
      <c r="N34" s="38">
        <v>2058</v>
      </c>
      <c r="O34" s="38">
        <v>2058</v>
      </c>
    </row>
    <row r="35" spans="1:15" ht="13.5">
      <c r="A35" s="18" t="s">
        <v>50</v>
      </c>
      <c r="B35" s="21" t="s">
        <v>51</v>
      </c>
      <c r="C35" s="10"/>
      <c r="D35" s="11"/>
      <c r="E35" s="22">
        <f aca="true" t="shared" si="4" ref="E35:O35">E29+E31-E33</f>
        <v>49680.63</v>
      </c>
      <c r="F35" s="22">
        <f t="shared" si="4"/>
        <v>49361.1</v>
      </c>
      <c r="G35" s="22">
        <f t="shared" si="4"/>
        <v>49265.1</v>
      </c>
      <c r="H35" s="22">
        <f t="shared" si="4"/>
        <v>49169.304</v>
      </c>
      <c r="I35" s="22">
        <f t="shared" si="4"/>
        <v>49588.304</v>
      </c>
      <c r="J35" s="22">
        <f t="shared" si="4"/>
        <v>49775.304</v>
      </c>
      <c r="K35" s="22">
        <f t="shared" si="4"/>
        <v>50707.304</v>
      </c>
      <c r="L35" s="22">
        <f t="shared" si="4"/>
        <v>50973.304</v>
      </c>
      <c r="M35" s="22">
        <f t="shared" si="4"/>
        <v>51575.304</v>
      </c>
      <c r="N35" s="22">
        <f t="shared" si="4"/>
        <v>51726.304</v>
      </c>
      <c r="O35" s="22">
        <f t="shared" si="4"/>
        <v>52218.304</v>
      </c>
    </row>
    <row r="36" spans="1:18" ht="13.5">
      <c r="A36" s="27"/>
      <c r="B36" s="28"/>
      <c r="C36" s="28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"/>
      <c r="Q36" s="10"/>
      <c r="R36" s="10"/>
    </row>
    <row r="37" spans="1:15" ht="13.5">
      <c r="A37" s="31"/>
      <c r="B37" s="10"/>
      <c r="C37" s="10"/>
      <c r="D37" s="11"/>
      <c r="O37" s="4"/>
    </row>
    <row r="38" spans="1:4" ht="13.5">
      <c r="A38" s="19" t="s">
        <v>7</v>
      </c>
      <c r="D38" s="11"/>
    </row>
    <row r="39" spans="1:4" ht="13.5">
      <c r="A39" s="19">
        <v>1</v>
      </c>
      <c r="B39" s="2" t="s">
        <v>52</v>
      </c>
      <c r="D39" s="11"/>
    </row>
    <row r="40" spans="1:4" ht="13.5">
      <c r="A40" s="19">
        <v>2</v>
      </c>
      <c r="B40" s="10" t="s">
        <v>53</v>
      </c>
      <c r="C40" s="10"/>
      <c r="D40" s="11"/>
    </row>
    <row r="41" spans="1:4" ht="13.5">
      <c r="A41" s="19">
        <v>2</v>
      </c>
      <c r="B41" s="10" t="s">
        <v>54</v>
      </c>
      <c r="C41" s="10"/>
      <c r="D41" s="11"/>
    </row>
    <row r="42" spans="1:4" ht="13.5">
      <c r="A42" s="19">
        <v>2</v>
      </c>
      <c r="B42" s="2" t="s">
        <v>55</v>
      </c>
      <c r="C42" s="10"/>
      <c r="D42" s="11"/>
    </row>
    <row r="43" spans="1:4" ht="13.5">
      <c r="A43" s="31"/>
      <c r="B43" s="10" t="s">
        <v>56</v>
      </c>
      <c r="C43" s="10"/>
      <c r="D43" s="11"/>
    </row>
    <row r="44" spans="1:4" ht="13.5">
      <c r="A44" s="31"/>
      <c r="B44" s="10"/>
      <c r="C44" s="10"/>
      <c r="D44" s="11"/>
    </row>
    <row r="45" spans="1:4" ht="13.5">
      <c r="A45" s="31"/>
      <c r="C45" s="10"/>
      <c r="D45" s="11"/>
    </row>
    <row r="46" spans="1:4" ht="13.5">
      <c r="A46" s="31"/>
      <c r="B46" s="10"/>
      <c r="C46" s="10"/>
      <c r="D46" s="11"/>
    </row>
    <row r="47" spans="1:4" ht="13.5">
      <c r="A47" s="31"/>
      <c r="B47" s="10"/>
      <c r="C47" s="10"/>
      <c r="D47" s="11"/>
    </row>
    <row r="48" spans="1:4" ht="13.5">
      <c r="A48" s="31"/>
      <c r="B48" s="10"/>
      <c r="C48" s="10"/>
      <c r="D48" s="11"/>
    </row>
    <row r="49" spans="1:4" ht="13.5">
      <c r="A49" s="31"/>
      <c r="B49" s="10"/>
      <c r="C49" s="10"/>
      <c r="D49" s="11"/>
    </row>
    <row r="50" spans="1:4" ht="13.5">
      <c r="A50" s="31"/>
      <c r="B50" s="10"/>
      <c r="C50" s="10"/>
      <c r="D50" s="11"/>
    </row>
    <row r="51" spans="1:4" ht="13.5">
      <c r="A51" s="31"/>
      <c r="B51" s="10"/>
      <c r="C51" s="10"/>
      <c r="D51" s="11"/>
    </row>
    <row r="52" spans="1:4" ht="13.5">
      <c r="A52" s="31"/>
      <c r="B52" s="10"/>
      <c r="C52" s="10"/>
      <c r="D52" s="11"/>
    </row>
    <row r="53" spans="1:4" ht="13.5">
      <c r="A53" s="31"/>
      <c r="B53" s="10"/>
      <c r="C53" s="10"/>
      <c r="D53" s="11"/>
    </row>
    <row r="54" spans="1:4" ht="13.5">
      <c r="A54" s="31"/>
      <c r="B54" s="10"/>
      <c r="C54" s="10"/>
      <c r="D54" s="11"/>
    </row>
    <row r="55" spans="1:4" ht="13.5">
      <c r="A55" s="31"/>
      <c r="B55" s="10"/>
      <c r="C55" s="10"/>
      <c r="D55" s="11"/>
    </row>
    <row r="56" spans="1:4" ht="13.5">
      <c r="A56" s="31"/>
      <c r="B56" s="10"/>
      <c r="C56" s="10"/>
      <c r="D56" s="11"/>
    </row>
    <row r="57" spans="1:4" ht="13.5">
      <c r="A57" s="31"/>
      <c r="B57" s="10"/>
      <c r="C57" s="10"/>
      <c r="D57" s="11"/>
    </row>
    <row r="58" spans="1:4" ht="13.5">
      <c r="A58" s="31"/>
      <c r="B58" s="10"/>
      <c r="C58" s="10"/>
      <c r="D58" s="11"/>
    </row>
    <row r="59" spans="1:4" ht="13.5">
      <c r="A59" s="31"/>
      <c r="B59" s="10"/>
      <c r="C59" s="10"/>
      <c r="D59" s="11"/>
    </row>
    <row r="60" spans="1:4" ht="13.5">
      <c r="A60" s="31"/>
      <c r="B60" s="10"/>
      <c r="C60" s="10"/>
      <c r="D60" s="11"/>
    </row>
    <row r="61" spans="1:4" ht="13.5">
      <c r="A61" s="31"/>
      <c r="B61" s="10"/>
      <c r="C61" s="10"/>
      <c r="D61" s="11"/>
    </row>
    <row r="62" spans="1:4" ht="13.5">
      <c r="A62" s="31"/>
      <c r="B62" s="10"/>
      <c r="C62" s="10"/>
      <c r="D62" s="11"/>
    </row>
    <row r="63" spans="1:4" ht="13.5">
      <c r="A63" s="31"/>
      <c r="B63" s="10"/>
      <c r="C63" s="10"/>
      <c r="D63" s="11"/>
    </row>
    <row r="64" spans="1:4" ht="13.5">
      <c r="A64" s="31"/>
      <c r="B64" s="10"/>
      <c r="C64" s="10"/>
      <c r="D64" s="11"/>
    </row>
    <row r="65" spans="1:4" ht="13.5">
      <c r="A65" s="31"/>
      <c r="B65" s="10"/>
      <c r="C65" s="10"/>
      <c r="D65" s="11"/>
    </row>
    <row r="66" spans="1:4" ht="13.5">
      <c r="A66" s="31"/>
      <c r="B66" s="10"/>
      <c r="C66" s="10"/>
      <c r="D66" s="11"/>
    </row>
    <row r="67" spans="1:4" ht="13.5">
      <c r="A67" s="31"/>
      <c r="B67" s="10"/>
      <c r="C67" s="10"/>
      <c r="D67" s="11"/>
    </row>
    <row r="68" spans="1:4" ht="13.5">
      <c r="A68" s="31"/>
      <c r="B68" s="10"/>
      <c r="C68" s="10"/>
      <c r="D68" s="11"/>
    </row>
    <row r="69" spans="1:4" ht="13.5">
      <c r="A69" s="31"/>
      <c r="B69" s="10"/>
      <c r="C69" s="10"/>
      <c r="D69" s="11"/>
    </row>
    <row r="70" spans="1:4" ht="13.5">
      <c r="A70" s="31"/>
      <c r="B70" s="10"/>
      <c r="C70" s="10"/>
      <c r="D70" s="11"/>
    </row>
    <row r="71" spans="1:4" ht="13.5">
      <c r="A71" s="31"/>
      <c r="B71" s="10"/>
      <c r="C71" s="10"/>
      <c r="D71" s="11"/>
    </row>
    <row r="72" spans="1:4" ht="13.5">
      <c r="A72" s="31"/>
      <c r="B72" s="10"/>
      <c r="C72" s="10"/>
      <c r="D72" s="11"/>
    </row>
    <row r="73" spans="1:4" ht="13.5">
      <c r="A73" s="31"/>
      <c r="B73" s="10"/>
      <c r="C73" s="10"/>
      <c r="D73" s="11"/>
    </row>
    <row r="74" spans="1:4" ht="13.5">
      <c r="A74" s="31"/>
      <c r="B74" s="10"/>
      <c r="C74" s="10"/>
      <c r="D74" s="11"/>
    </row>
    <row r="75" spans="1:4" ht="13.5">
      <c r="A75" s="31"/>
      <c r="B75" s="10"/>
      <c r="C75" s="10"/>
      <c r="D75" s="11"/>
    </row>
    <row r="76" spans="1:4" ht="13.5">
      <c r="A76" s="31"/>
      <c r="B76" s="10"/>
      <c r="C76" s="10"/>
      <c r="D76" s="11"/>
    </row>
    <row r="77" spans="1:4" ht="13.5">
      <c r="A77" s="31"/>
      <c r="B77" s="10"/>
      <c r="C77" s="10"/>
      <c r="D77" s="11"/>
    </row>
    <row r="78" spans="1:4" ht="13.5">
      <c r="A78" s="31"/>
      <c r="B78" s="10"/>
      <c r="C78" s="10"/>
      <c r="D78" s="11"/>
    </row>
  </sheetData>
  <mergeCells count="4">
    <mergeCell ref="F12:O12"/>
    <mergeCell ref="B1:C1"/>
    <mergeCell ref="B2:C2"/>
    <mergeCell ref="B3:C3"/>
  </mergeCells>
  <printOptions/>
  <pageMargins left="0.75" right="0.7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cp:lastPrinted>2007-01-17T20:05:28Z</cp:lastPrinted>
  <dcterms:created xsi:type="dcterms:W3CDTF">2006-02-01T20:13:19Z</dcterms:created>
  <dcterms:modified xsi:type="dcterms:W3CDTF">2008-02-07T16:08:16Z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429209061</vt:i4>
  </property>
  <property fmtid="{D5CDD505-2E9C-101B-9397-08002B2CF9AE}" pid="3" name="_EmailSubject">
    <vt:lpwstr>Here is the second sect  - also, you have the table changes for the proposed transmission files - you were going to update those</vt:lpwstr>
  </property>
  <property fmtid="{D5CDD505-2E9C-101B-9397-08002B2CF9AE}" pid="4" name="_AuthorEmail">
    <vt:lpwstr>John.Makens@eia.doe.gov</vt:lpwstr>
  </property>
  <property fmtid="{D5CDD505-2E9C-101B-9397-08002B2CF9AE}" pid="5" name="_AuthorEmailDisplayName">
    <vt:lpwstr>Makens, John</vt:lpwstr>
  </property>
  <property fmtid="{D5CDD505-2E9C-101B-9397-08002B2CF9AE}" pid="6" name="_PreviousAdHocReviewCycleID">
    <vt:i4>-1903479756</vt:i4>
  </property>
</Properties>
</file>