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5520" activeTab="0"/>
  </bookViews>
  <sheets>
    <sheet name="Table 11" sheetId="1" r:id="rId1"/>
  </sheets>
  <definedNames>
    <definedName name="ExternalData2" localSheetId="0">'Table 11'!$B$85:$B$86</definedName>
    <definedName name="ExternalData2_1" localSheetId="0">'Table 11'!$B$85:$B$86</definedName>
    <definedName name="ExternalData2_2" localSheetId="0">'Table 11'!$B$85:$B$86</definedName>
    <definedName name="ExternalData7" localSheetId="0">'Table 11'!$E$86:$E$88</definedName>
    <definedName name="ExternalData7_1" localSheetId="0">'Table 11'!$E$86:$E$88</definedName>
    <definedName name="ExternalData7_2" localSheetId="0">'Table 11'!$E$86:$E$88</definedName>
    <definedName name="ExternalData8" localSheetId="0">'Table 11'!$E$89:$F$91</definedName>
    <definedName name="ExternalData8_1" localSheetId="0">'Table 11'!$E$89:$F$91</definedName>
    <definedName name="ExternalData8_2" localSheetId="0">'Table 11'!$E$89:$F$91</definedName>
    <definedName name="Query_from_Reportcard_2002" localSheetId="0">'Table 11'!$A$3:$J$83</definedName>
  </definedNames>
  <calcPr fullCalcOnLoad="1"/>
</workbook>
</file>

<file path=xl/sharedStrings.xml><?xml version="1.0" encoding="utf-8"?>
<sst xmlns="http://schemas.openxmlformats.org/spreadsheetml/2006/main" count="361" uniqueCount="176">
  <si>
    <t xml:space="preserve">Table 11 - MEAN WEEKLY WAGE AT CLOSURE -- ALL EMPLOYMENT OUTCOMES </t>
  </si>
  <si>
    <t>AGENCY</t>
  </si>
  <si>
    <t>STATE</t>
  </si>
  <si>
    <t>AGENCY TYPE</t>
  </si>
  <si>
    <t>REGION</t>
  </si>
  <si>
    <t>TOTAL CASES - TRIAL WORK THRU CLOSURE (RSA 113)</t>
  </si>
  <si>
    <t>TOTAL ANNUAL EXPENDITURES (RSA2)</t>
  </si>
  <si>
    <t>PERCENT CLOSED VISUALLY IMPAIRED (RSA911)</t>
  </si>
  <si>
    <t>TOTAL NUMBER EMPLOYMENT OUTCOMES (RSA 911)</t>
  </si>
  <si>
    <t>TOTAL WEEKLY WAGES (RSA911)</t>
  </si>
  <si>
    <t>MEAN WEEKLY WAGE (CALC)</t>
  </si>
  <si>
    <t>DIFF FROM NATIONAL MEAN</t>
  </si>
  <si>
    <t>DIFF FROM NATIONAL MEDIAN</t>
  </si>
  <si>
    <t>DIFF FROM TYPE/AGENCY MEAN</t>
  </si>
  <si>
    <t>DIFF FROM TYPE/AGENCY MEDIAN</t>
  </si>
  <si>
    <t>NATIONAL RANK</t>
  </si>
  <si>
    <t>RANK BY TYPE OF AGENCY</t>
  </si>
  <si>
    <t>001</t>
  </si>
  <si>
    <t>ALABAMA</t>
  </si>
  <si>
    <t>C</t>
  </si>
  <si>
    <t>04</t>
  </si>
  <si>
    <t>002</t>
  </si>
  <si>
    <t>ALASKA</t>
  </si>
  <si>
    <t>10</t>
  </si>
  <si>
    <t>004</t>
  </si>
  <si>
    <t>ARIZONA</t>
  </si>
  <si>
    <t>09</t>
  </si>
  <si>
    <t>005</t>
  </si>
  <si>
    <t>ARKANSAS</t>
  </si>
  <si>
    <t>G</t>
  </si>
  <si>
    <t>06</t>
  </si>
  <si>
    <t>006</t>
  </si>
  <si>
    <t>CALIFORNIA</t>
  </si>
  <si>
    <t>007</t>
  </si>
  <si>
    <t>COLORADO</t>
  </si>
  <si>
    <t>08</t>
  </si>
  <si>
    <t>008</t>
  </si>
  <si>
    <t>CONNECTICUT</t>
  </si>
  <si>
    <t>01</t>
  </si>
  <si>
    <t>009</t>
  </si>
  <si>
    <t>DELAWARE</t>
  </si>
  <si>
    <t>03</t>
  </si>
  <si>
    <t>010</t>
  </si>
  <si>
    <t>DISTRICT OF COLUMBIA</t>
  </si>
  <si>
    <t>011</t>
  </si>
  <si>
    <t>FLORIDA</t>
  </si>
  <si>
    <t>012</t>
  </si>
  <si>
    <t>GEORGIA</t>
  </si>
  <si>
    <t>014</t>
  </si>
  <si>
    <t>HAWAII</t>
  </si>
  <si>
    <t>015</t>
  </si>
  <si>
    <t>IDAHO</t>
  </si>
  <si>
    <t>016</t>
  </si>
  <si>
    <t>ILLINOIS</t>
  </si>
  <si>
    <t>05</t>
  </si>
  <si>
    <t>017</t>
  </si>
  <si>
    <t>INDIANA</t>
  </si>
  <si>
    <t>018</t>
  </si>
  <si>
    <t>IOWA</t>
  </si>
  <si>
    <t>07</t>
  </si>
  <si>
    <t>019</t>
  </si>
  <si>
    <t>KANSAS</t>
  </si>
  <si>
    <t>020</t>
  </si>
  <si>
    <t>KENTUCKY</t>
  </si>
  <si>
    <t>021</t>
  </si>
  <si>
    <t>LOUISIANA</t>
  </si>
  <si>
    <t>022</t>
  </si>
  <si>
    <t>MAINE</t>
  </si>
  <si>
    <t>023</t>
  </si>
  <si>
    <t>MARYLAND</t>
  </si>
  <si>
    <t>024</t>
  </si>
  <si>
    <t>MASSACHUSETTS</t>
  </si>
  <si>
    <t>025</t>
  </si>
  <si>
    <t>MICHIGAN</t>
  </si>
  <si>
    <t>026</t>
  </si>
  <si>
    <t>MINNESOTA</t>
  </si>
  <si>
    <t>027</t>
  </si>
  <si>
    <t>MISSISSIPPI</t>
  </si>
  <si>
    <t>028</t>
  </si>
  <si>
    <t>MISSOURI</t>
  </si>
  <si>
    <t>029</t>
  </si>
  <si>
    <t>MONTANA</t>
  </si>
  <si>
    <t>030</t>
  </si>
  <si>
    <t>NEBRASKA</t>
  </si>
  <si>
    <t>031</t>
  </si>
  <si>
    <t>NEVADA</t>
  </si>
  <si>
    <t>032</t>
  </si>
  <si>
    <t>NEW HAMPSHIRE</t>
  </si>
  <si>
    <t>033</t>
  </si>
  <si>
    <t>NEW JERSEY</t>
  </si>
  <si>
    <t>02</t>
  </si>
  <si>
    <t>034</t>
  </si>
  <si>
    <t>NEW MEXICO</t>
  </si>
  <si>
    <t>035</t>
  </si>
  <si>
    <t>NEW YORK</t>
  </si>
  <si>
    <t>036</t>
  </si>
  <si>
    <t>NORTH CAROLINA</t>
  </si>
  <si>
    <t>037</t>
  </si>
  <si>
    <t>NORTH DAKOTA</t>
  </si>
  <si>
    <t>039</t>
  </si>
  <si>
    <t>OHIO</t>
  </si>
  <si>
    <t>040</t>
  </si>
  <si>
    <t>OKLAHOMA</t>
  </si>
  <si>
    <t>041</t>
  </si>
  <si>
    <t>OREGON</t>
  </si>
  <si>
    <t>042</t>
  </si>
  <si>
    <t>PENNSYLVANIA</t>
  </si>
  <si>
    <t>043</t>
  </si>
  <si>
    <t>PUERTO RICO</t>
  </si>
  <si>
    <t>044</t>
  </si>
  <si>
    <t>RHODE ISLAND</t>
  </si>
  <si>
    <t>045</t>
  </si>
  <si>
    <t>SOUTH CAROLINA</t>
  </si>
  <si>
    <t>046</t>
  </si>
  <si>
    <t>SOUTH DAKOTA</t>
  </si>
  <si>
    <t>047</t>
  </si>
  <si>
    <t>TENNESSEE</t>
  </si>
  <si>
    <t>048</t>
  </si>
  <si>
    <t>TEXAS</t>
  </si>
  <si>
    <t>049</t>
  </si>
  <si>
    <t>UTAH</t>
  </si>
  <si>
    <t>050</t>
  </si>
  <si>
    <t>VERMONT</t>
  </si>
  <si>
    <t>051</t>
  </si>
  <si>
    <t>VIRGINIA</t>
  </si>
  <si>
    <t>053</t>
  </si>
  <si>
    <t>WASHINGTON</t>
  </si>
  <si>
    <t>054</t>
  </si>
  <si>
    <t>WEST VIRGINIA</t>
  </si>
  <si>
    <t>055</t>
  </si>
  <si>
    <t>WISCONSIN</t>
  </si>
  <si>
    <t>056</t>
  </si>
  <si>
    <t>WYOMING</t>
  </si>
  <si>
    <t>061</t>
  </si>
  <si>
    <t>B</t>
  </si>
  <si>
    <t>064</t>
  </si>
  <si>
    <t>065</t>
  </si>
  <si>
    <t>067</t>
  </si>
  <si>
    <t>071</t>
  </si>
  <si>
    <t>074</t>
  </si>
  <si>
    <t>076</t>
  </si>
  <si>
    <t>078</t>
  </si>
  <si>
    <t>080</t>
  </si>
  <si>
    <t>081</t>
  </si>
  <si>
    <t>082</t>
  </si>
  <si>
    <t>084</t>
  </si>
  <si>
    <t>086</t>
  </si>
  <si>
    <t>089</t>
  </si>
  <si>
    <t>090</t>
  </si>
  <si>
    <t>091</t>
  </si>
  <si>
    <t>092</t>
  </si>
  <si>
    <t>097</t>
  </si>
  <si>
    <t>101</t>
  </si>
  <si>
    <t>102</t>
  </si>
  <si>
    <t>104</t>
  </si>
  <si>
    <t>106</t>
  </si>
  <si>
    <t>107</t>
  </si>
  <si>
    <t>109</t>
  </si>
  <si>
    <t>003</t>
  </si>
  <si>
    <t>AMERICAN SAMOA</t>
  </si>
  <si>
    <t>T</t>
  </si>
  <si>
    <t>013</t>
  </si>
  <si>
    <t>GUAM</t>
  </si>
  <si>
    <t>038</t>
  </si>
  <si>
    <t>NORTHERN MARIANAS</t>
  </si>
  <si>
    <t>052</t>
  </si>
  <si>
    <t>VIRGIN ISLANDS</t>
  </si>
  <si>
    <t>NATIONAL</t>
  </si>
  <si>
    <t>OVERALL NATIONAL MEAN</t>
  </si>
  <si>
    <t>MEAN VALUE OF AGENCIES</t>
  </si>
  <si>
    <t>MEDIAN FOR AGENCIES</t>
  </si>
  <si>
    <t>MAX VALUE FOR AGENCIES</t>
  </si>
  <si>
    <t>MIN VALUE FOR AGENCIES</t>
  </si>
  <si>
    <t>GEN/CMBN</t>
  </si>
  <si>
    <t>BLIND</t>
  </si>
  <si>
    <t>TERRITORIES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</si>
</sst>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2" fontId="2" fillId="0" borderId="0" xfId="0" applyNumberFormat="1" applyFont="1" applyAlignment="1">
      <alignment horizontal="left" wrapText="1"/>
    </xf>
    <xf numFmtId="4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workbookViewId="0" topLeftCell="A1">
      <selection activeCell="A2" sqref="A2:IV3"/>
    </sheetView>
  </sheetViews>
  <sheetFormatPr defaultColWidth="9.140625" defaultRowHeight="12.75"/>
  <cols>
    <col min="1" max="1" width="8.421875" style="13" customWidth="1"/>
    <col min="2" max="2" width="18.00390625" style="13" customWidth="1"/>
    <col min="3" max="3" width="7.28125" style="13" customWidth="1"/>
    <col min="4" max="4" width="6.57421875" style="13" customWidth="1"/>
    <col min="5" max="5" width="8.28125" style="16" customWidth="1"/>
    <col min="6" max="6" width="12.00390625" style="16" customWidth="1"/>
    <col min="7" max="7" width="8.7109375" style="14" customWidth="1"/>
    <col min="8" max="8" width="11.7109375" style="16" customWidth="1"/>
    <col min="9" max="9" width="8.421875" style="16" customWidth="1"/>
    <col min="10" max="10" width="7.7109375" style="14" customWidth="1"/>
    <col min="11" max="12" width="8.8515625" style="15" customWidth="1"/>
    <col min="13" max="14" width="11.57421875" style="15" customWidth="1"/>
    <col min="15" max="15" width="9.28125" style="16" customWidth="1"/>
    <col min="16" max="16" width="7.57421875" style="16" customWidth="1"/>
    <col min="17" max="16384" width="9.140625" style="13" customWidth="1"/>
  </cols>
  <sheetData>
    <row r="1" spans="1:17" s="2" customFormat="1" ht="25.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17" s="2" customFormat="1" ht="17.25">
      <c r="A2" s="20">
        <v>2003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6" s="7" customFormat="1" ht="71.25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5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4" t="s">
        <v>15</v>
      </c>
      <c r="P3" s="4" t="s">
        <v>16</v>
      </c>
    </row>
    <row r="4" spans="1:16" ht="9.75">
      <c r="A4" s="8" t="s">
        <v>17</v>
      </c>
      <c r="B4" s="8" t="s">
        <v>18</v>
      </c>
      <c r="C4" s="8" t="s">
        <v>19</v>
      </c>
      <c r="D4" s="8" t="s">
        <v>20</v>
      </c>
      <c r="E4" s="9">
        <v>40707</v>
      </c>
      <c r="F4" s="9">
        <v>70479027</v>
      </c>
      <c r="G4" s="10">
        <v>6.177172539660256</v>
      </c>
      <c r="H4" s="9">
        <v>7705</v>
      </c>
      <c r="I4" s="9">
        <v>2105629</v>
      </c>
      <c r="J4" s="11">
        <v>273.28085658663207</v>
      </c>
      <c r="K4" s="12">
        <f>J4-$C$87</f>
        <v>-23.35877882853407</v>
      </c>
      <c r="L4" s="12">
        <f aca="true" t="shared" si="0" ref="L4:L67">J4-$C$88</f>
        <v>-17.9588280615298</v>
      </c>
      <c r="M4" s="12">
        <f aca="true" t="shared" si="1" ref="M4:M55">J4-$C$94</f>
        <v>-33.23786215321121</v>
      </c>
      <c r="N4" s="12">
        <f>J4-$C$95</f>
        <v>-26.84155426088421</v>
      </c>
      <c r="O4" s="9">
        <f aca="true" t="shared" si="2" ref="O4:O67">RANK(J4,$J$4:$J$83)</f>
        <v>53</v>
      </c>
      <c r="P4" s="9">
        <f aca="true" t="shared" si="3" ref="P4:P54">RANK(J4,$J$4:$J$55)</f>
        <v>40</v>
      </c>
    </row>
    <row r="5" spans="1:16" ht="9.75">
      <c r="A5" s="8" t="s">
        <v>21</v>
      </c>
      <c r="B5" s="8" t="s">
        <v>22</v>
      </c>
      <c r="C5" s="8" t="s">
        <v>19</v>
      </c>
      <c r="D5" s="8" t="s">
        <v>23</v>
      </c>
      <c r="E5" s="9">
        <v>3539</v>
      </c>
      <c r="F5" s="9">
        <v>12923168</v>
      </c>
      <c r="G5" s="10">
        <v>3.5286704473850032</v>
      </c>
      <c r="H5" s="9">
        <v>523</v>
      </c>
      <c r="I5" s="9">
        <v>226382</v>
      </c>
      <c r="J5" s="11">
        <v>432.8527724665392</v>
      </c>
      <c r="K5" s="12">
        <f aca="true" t="shared" si="4" ref="K5:K68">J5-$C$87</f>
        <v>136.21313705137305</v>
      </c>
      <c r="L5" s="12">
        <f t="shared" si="0"/>
        <v>141.61308781837732</v>
      </c>
      <c r="M5" s="12">
        <f t="shared" si="1"/>
        <v>126.33405372669591</v>
      </c>
      <c r="N5" s="12">
        <f aca="true" t="shared" si="5" ref="N5:N55">J5-$C$95</f>
        <v>132.73036161902291</v>
      </c>
      <c r="O5" s="9">
        <f t="shared" si="2"/>
        <v>2</v>
      </c>
      <c r="P5" s="9">
        <f t="shared" si="3"/>
        <v>1</v>
      </c>
    </row>
    <row r="6" spans="1:16" ht="9.75">
      <c r="A6" s="8" t="s">
        <v>24</v>
      </c>
      <c r="B6" s="8" t="s">
        <v>25</v>
      </c>
      <c r="C6" s="8" t="s">
        <v>19</v>
      </c>
      <c r="D6" s="8" t="s">
        <v>26</v>
      </c>
      <c r="E6" s="9">
        <v>17249</v>
      </c>
      <c r="F6" s="9">
        <v>50616774</v>
      </c>
      <c r="G6" s="10">
        <v>3.332407664537628</v>
      </c>
      <c r="H6" s="9">
        <v>1545</v>
      </c>
      <c r="I6" s="9">
        <v>482534</v>
      </c>
      <c r="J6" s="11">
        <v>312.3197411003236</v>
      </c>
      <c r="K6" s="12">
        <f t="shared" si="4"/>
        <v>15.680105685157457</v>
      </c>
      <c r="L6" s="12">
        <f t="shared" si="0"/>
        <v>21.080056452161728</v>
      </c>
      <c r="M6" s="12">
        <f t="shared" si="1"/>
        <v>5.801022360480317</v>
      </c>
      <c r="N6" s="12">
        <f t="shared" si="5"/>
        <v>12.197330252807319</v>
      </c>
      <c r="O6" s="9">
        <f t="shared" si="2"/>
        <v>30</v>
      </c>
      <c r="P6" s="9">
        <f t="shared" si="3"/>
        <v>20</v>
      </c>
    </row>
    <row r="7" spans="1:16" ht="9.75">
      <c r="A7" s="8" t="s">
        <v>27</v>
      </c>
      <c r="B7" s="8" t="s">
        <v>28</v>
      </c>
      <c r="C7" s="8" t="s">
        <v>29</v>
      </c>
      <c r="D7" s="8" t="s">
        <v>30</v>
      </c>
      <c r="E7" s="9">
        <v>21782</v>
      </c>
      <c r="F7" s="9">
        <v>37770156</v>
      </c>
      <c r="G7" s="10">
        <v>0.17800381436745072</v>
      </c>
      <c r="H7" s="9">
        <v>2228</v>
      </c>
      <c r="I7" s="9">
        <v>801135</v>
      </c>
      <c r="J7" s="11">
        <v>359.5758527827648</v>
      </c>
      <c r="K7" s="12">
        <f t="shared" si="4"/>
        <v>62.93621736759866</v>
      </c>
      <c r="L7" s="12">
        <f t="shared" si="0"/>
        <v>68.33616813460293</v>
      </c>
      <c r="M7" s="12">
        <f t="shared" si="1"/>
        <v>53.05713404292152</v>
      </c>
      <c r="N7" s="12">
        <f t="shared" si="5"/>
        <v>59.45344193524852</v>
      </c>
      <c r="O7" s="9">
        <f t="shared" si="2"/>
        <v>10</v>
      </c>
      <c r="P7" s="9">
        <f t="shared" si="3"/>
        <v>5</v>
      </c>
    </row>
    <row r="8" spans="1:16" ht="9.75">
      <c r="A8" s="8" t="s">
        <v>31</v>
      </c>
      <c r="B8" s="8" t="s">
        <v>32</v>
      </c>
      <c r="C8" s="8" t="s">
        <v>19</v>
      </c>
      <c r="D8" s="8" t="s">
        <v>26</v>
      </c>
      <c r="E8" s="9">
        <v>104781</v>
      </c>
      <c r="F8" s="9">
        <v>329214709</v>
      </c>
      <c r="G8" s="10">
        <v>7.033089752615862</v>
      </c>
      <c r="H8" s="9">
        <v>13644</v>
      </c>
      <c r="I8" s="9">
        <v>3907558</v>
      </c>
      <c r="J8" s="11">
        <v>286.3938727645852</v>
      </c>
      <c r="K8" s="12">
        <f t="shared" si="4"/>
        <v>-10.245762650580957</v>
      </c>
      <c r="L8" s="12">
        <f t="shared" si="0"/>
        <v>-4.845811883576687</v>
      </c>
      <c r="M8" s="12">
        <f t="shared" si="1"/>
        <v>-20.124845975258097</v>
      </c>
      <c r="N8" s="12">
        <f t="shared" si="5"/>
        <v>-13.728538082931095</v>
      </c>
      <c r="O8" s="9">
        <f t="shared" si="2"/>
        <v>47</v>
      </c>
      <c r="P8" s="9">
        <f t="shared" si="3"/>
        <v>35</v>
      </c>
    </row>
    <row r="9" spans="1:16" ht="9.75">
      <c r="A9" s="8" t="s">
        <v>33</v>
      </c>
      <c r="B9" s="8" t="s">
        <v>34</v>
      </c>
      <c r="C9" s="8" t="s">
        <v>19</v>
      </c>
      <c r="D9" s="8" t="s">
        <v>35</v>
      </c>
      <c r="E9" s="9">
        <v>15246</v>
      </c>
      <c r="F9" s="9">
        <v>36910945</v>
      </c>
      <c r="G9" s="10">
        <v>5.242463958060288</v>
      </c>
      <c r="H9" s="9">
        <v>1715</v>
      </c>
      <c r="I9" s="9">
        <v>498850</v>
      </c>
      <c r="J9" s="11">
        <v>290.8746355685131</v>
      </c>
      <c r="K9" s="12">
        <f t="shared" si="4"/>
        <v>-5.7649998466530405</v>
      </c>
      <c r="L9" s="12">
        <f t="shared" si="0"/>
        <v>-0.3650490796487702</v>
      </c>
      <c r="M9" s="12">
        <f t="shared" si="1"/>
        <v>-15.64408317133018</v>
      </c>
      <c r="N9" s="12">
        <f t="shared" si="5"/>
        <v>-9.247775279003179</v>
      </c>
      <c r="O9" s="9">
        <f t="shared" si="2"/>
        <v>41</v>
      </c>
      <c r="P9" s="9">
        <f t="shared" si="3"/>
        <v>31</v>
      </c>
    </row>
    <row r="10" spans="1:16" ht="9.75">
      <c r="A10" s="8" t="s">
        <v>36</v>
      </c>
      <c r="B10" s="8" t="s">
        <v>37</v>
      </c>
      <c r="C10" s="8" t="s">
        <v>29</v>
      </c>
      <c r="D10" s="8" t="s">
        <v>38</v>
      </c>
      <c r="E10" s="9">
        <v>9043</v>
      </c>
      <c r="F10" s="9">
        <v>24281978</v>
      </c>
      <c r="G10" s="10">
        <v>0.6246222043119082</v>
      </c>
      <c r="H10" s="9">
        <v>1722</v>
      </c>
      <c r="I10" s="9">
        <v>728575</v>
      </c>
      <c r="J10" s="11">
        <v>423.0981416957027</v>
      </c>
      <c r="K10" s="12">
        <f t="shared" si="4"/>
        <v>126.45850628053654</v>
      </c>
      <c r="L10" s="12">
        <f t="shared" si="0"/>
        <v>131.8584570475408</v>
      </c>
      <c r="M10" s="12">
        <f t="shared" si="1"/>
        <v>116.5794229558594</v>
      </c>
      <c r="N10" s="12">
        <f t="shared" si="5"/>
        <v>122.9757308481864</v>
      </c>
      <c r="O10" s="9">
        <f t="shared" si="2"/>
        <v>3</v>
      </c>
      <c r="P10" s="9">
        <f t="shared" si="3"/>
        <v>2</v>
      </c>
    </row>
    <row r="11" spans="1:16" ht="9.75">
      <c r="A11" s="8" t="s">
        <v>39</v>
      </c>
      <c r="B11" s="8" t="s">
        <v>40</v>
      </c>
      <c r="C11" s="8" t="s">
        <v>29</v>
      </c>
      <c r="D11" s="8" t="s">
        <v>41</v>
      </c>
      <c r="E11" s="9">
        <v>4041</v>
      </c>
      <c r="F11" s="9">
        <v>9562179</v>
      </c>
      <c r="G11" s="10">
        <v>0.5064456721915286</v>
      </c>
      <c r="H11" s="9">
        <v>845</v>
      </c>
      <c r="I11" s="9">
        <v>246406</v>
      </c>
      <c r="J11" s="11">
        <v>291.60473372781064</v>
      </c>
      <c r="K11" s="12">
        <f t="shared" si="4"/>
        <v>-5.0349016873555</v>
      </c>
      <c r="L11" s="12">
        <f t="shared" si="0"/>
        <v>0.3650490796487702</v>
      </c>
      <c r="M11" s="12">
        <f t="shared" si="1"/>
        <v>-14.91398501203264</v>
      </c>
      <c r="N11" s="12">
        <f t="shared" si="5"/>
        <v>-8.517677119705638</v>
      </c>
      <c r="O11" s="9">
        <f t="shared" si="2"/>
        <v>40</v>
      </c>
      <c r="P11" s="9">
        <f t="shared" si="3"/>
        <v>30</v>
      </c>
    </row>
    <row r="12" spans="1:16" ht="9.75">
      <c r="A12" s="8" t="s">
        <v>42</v>
      </c>
      <c r="B12" s="8" t="s">
        <v>43</v>
      </c>
      <c r="C12" s="8" t="s">
        <v>19</v>
      </c>
      <c r="D12" s="8" t="s">
        <v>41</v>
      </c>
      <c r="E12" s="9">
        <v>5665</v>
      </c>
      <c r="F12" s="9">
        <v>20230531</v>
      </c>
      <c r="G12" s="10">
        <v>3.972436157276044</v>
      </c>
      <c r="H12" s="9">
        <v>729</v>
      </c>
      <c r="I12" s="9">
        <v>287508</v>
      </c>
      <c r="J12" s="11">
        <v>394.38683127572017</v>
      </c>
      <c r="K12" s="12">
        <f t="shared" si="4"/>
        <v>97.74719586055403</v>
      </c>
      <c r="L12" s="12">
        <f t="shared" si="0"/>
        <v>103.1471466275583</v>
      </c>
      <c r="M12" s="12">
        <f t="shared" si="1"/>
        <v>87.86811253587689</v>
      </c>
      <c r="N12" s="12">
        <f t="shared" si="5"/>
        <v>94.26442042820389</v>
      </c>
      <c r="O12" s="9">
        <f t="shared" si="2"/>
        <v>6</v>
      </c>
      <c r="P12" s="9">
        <f t="shared" si="3"/>
        <v>4</v>
      </c>
    </row>
    <row r="13" spans="1:16" ht="9.75">
      <c r="A13" s="8" t="s">
        <v>44</v>
      </c>
      <c r="B13" s="8" t="s">
        <v>45</v>
      </c>
      <c r="C13" s="8" t="s">
        <v>29</v>
      </c>
      <c r="D13" s="8" t="s">
        <v>20</v>
      </c>
      <c r="E13" s="9">
        <v>60582</v>
      </c>
      <c r="F13" s="9">
        <v>133938711</v>
      </c>
      <c r="G13" s="10">
        <v>1.0677549194991056</v>
      </c>
      <c r="H13" s="9">
        <v>10000</v>
      </c>
      <c r="I13" s="9">
        <v>3344169</v>
      </c>
      <c r="J13" s="11">
        <v>334.4169</v>
      </c>
      <c r="K13" s="12">
        <f t="shared" si="4"/>
        <v>37.77726458483386</v>
      </c>
      <c r="L13" s="12">
        <f t="shared" si="0"/>
        <v>43.17721535183813</v>
      </c>
      <c r="M13" s="12">
        <f t="shared" si="1"/>
        <v>27.89818126015672</v>
      </c>
      <c r="N13" s="12">
        <f t="shared" si="5"/>
        <v>34.29448915248372</v>
      </c>
      <c r="O13" s="9">
        <f t="shared" si="2"/>
        <v>21</v>
      </c>
      <c r="P13" s="9">
        <f t="shared" si="3"/>
        <v>11</v>
      </c>
    </row>
    <row r="14" spans="1:16" ht="9.75">
      <c r="A14" s="8" t="s">
        <v>46</v>
      </c>
      <c r="B14" s="8" t="s">
        <v>47</v>
      </c>
      <c r="C14" s="8" t="s">
        <v>19</v>
      </c>
      <c r="D14" s="8" t="s">
        <v>20</v>
      </c>
      <c r="E14" s="9">
        <v>30873</v>
      </c>
      <c r="F14" s="9">
        <v>99888441</v>
      </c>
      <c r="G14" s="10">
        <v>4.029524742035099</v>
      </c>
      <c r="H14" s="9">
        <v>4161</v>
      </c>
      <c r="I14" s="9">
        <v>1034931</v>
      </c>
      <c r="J14" s="11">
        <v>248.72170151405913</v>
      </c>
      <c r="K14" s="12">
        <f t="shared" si="4"/>
        <v>-47.917933901107006</v>
      </c>
      <c r="L14" s="12">
        <f t="shared" si="0"/>
        <v>-42.517983134102735</v>
      </c>
      <c r="M14" s="12">
        <f t="shared" si="1"/>
        <v>-57.797017225784145</v>
      </c>
      <c r="N14" s="12">
        <f t="shared" si="5"/>
        <v>-51.400709333457144</v>
      </c>
      <c r="O14" s="9">
        <f t="shared" si="2"/>
        <v>63</v>
      </c>
      <c r="P14" s="9">
        <f t="shared" si="3"/>
        <v>48</v>
      </c>
    </row>
    <row r="15" spans="1:16" ht="9.75">
      <c r="A15" s="8" t="s">
        <v>48</v>
      </c>
      <c r="B15" s="8" t="s">
        <v>49</v>
      </c>
      <c r="C15" s="8" t="s">
        <v>19</v>
      </c>
      <c r="D15" s="8" t="s">
        <v>26</v>
      </c>
      <c r="E15" s="9">
        <v>5896</v>
      </c>
      <c r="F15" s="9">
        <v>11915535</v>
      </c>
      <c r="G15" s="10">
        <v>5.967450271247739</v>
      </c>
      <c r="H15" s="9">
        <v>579</v>
      </c>
      <c r="I15" s="9">
        <v>157370</v>
      </c>
      <c r="J15" s="11">
        <v>271.79620034542313</v>
      </c>
      <c r="K15" s="12">
        <f t="shared" si="4"/>
        <v>-24.84343506974301</v>
      </c>
      <c r="L15" s="12">
        <f t="shared" si="0"/>
        <v>-19.44348430273874</v>
      </c>
      <c r="M15" s="12">
        <f t="shared" si="1"/>
        <v>-34.72251839442015</v>
      </c>
      <c r="N15" s="12">
        <f t="shared" si="5"/>
        <v>-28.326210502093147</v>
      </c>
      <c r="O15" s="9">
        <f t="shared" si="2"/>
        <v>56</v>
      </c>
      <c r="P15" s="9">
        <f t="shared" si="3"/>
        <v>43</v>
      </c>
    </row>
    <row r="16" spans="1:16" ht="9.75">
      <c r="A16" s="8" t="s">
        <v>50</v>
      </c>
      <c r="B16" s="8" t="s">
        <v>51</v>
      </c>
      <c r="C16" s="8" t="s">
        <v>29</v>
      </c>
      <c r="D16" s="8" t="s">
        <v>23</v>
      </c>
      <c r="E16" s="9">
        <v>11318</v>
      </c>
      <c r="F16" s="9">
        <v>13831772</v>
      </c>
      <c r="G16" s="10">
        <v>0.6767586821015138</v>
      </c>
      <c r="H16" s="9">
        <v>1799</v>
      </c>
      <c r="I16" s="9">
        <v>517268</v>
      </c>
      <c r="J16" s="11">
        <v>287.5308504724847</v>
      </c>
      <c r="K16" s="12">
        <f t="shared" si="4"/>
        <v>-9.108784942681439</v>
      </c>
      <c r="L16" s="12">
        <f t="shared" si="0"/>
        <v>-3.7088341756771683</v>
      </c>
      <c r="M16" s="12">
        <f t="shared" si="1"/>
        <v>-18.98786826735858</v>
      </c>
      <c r="N16" s="12">
        <f t="shared" si="5"/>
        <v>-12.591560375031577</v>
      </c>
      <c r="O16" s="9">
        <f t="shared" si="2"/>
        <v>44</v>
      </c>
      <c r="P16" s="9">
        <f t="shared" si="3"/>
        <v>33</v>
      </c>
    </row>
    <row r="17" spans="1:16" ht="9.75">
      <c r="A17" s="8" t="s">
        <v>52</v>
      </c>
      <c r="B17" s="8" t="s">
        <v>53</v>
      </c>
      <c r="C17" s="8" t="s">
        <v>19</v>
      </c>
      <c r="D17" s="8" t="s">
        <v>54</v>
      </c>
      <c r="E17" s="9">
        <v>46692</v>
      </c>
      <c r="F17" s="9">
        <v>124180634</v>
      </c>
      <c r="G17" s="10">
        <v>7.217700915564598</v>
      </c>
      <c r="H17" s="9">
        <v>9057</v>
      </c>
      <c r="I17" s="9">
        <v>2196666</v>
      </c>
      <c r="J17" s="11">
        <v>242.53792646571713</v>
      </c>
      <c r="K17" s="12">
        <f t="shared" si="4"/>
        <v>-54.101708949449005</v>
      </c>
      <c r="L17" s="12">
        <f t="shared" si="0"/>
        <v>-48.701758182444735</v>
      </c>
      <c r="M17" s="12">
        <f t="shared" si="1"/>
        <v>-63.980792274126145</v>
      </c>
      <c r="N17" s="12">
        <f t="shared" si="5"/>
        <v>-57.58448438179914</v>
      </c>
      <c r="O17" s="9">
        <f t="shared" si="2"/>
        <v>67</v>
      </c>
      <c r="P17" s="9">
        <f t="shared" si="3"/>
        <v>51</v>
      </c>
    </row>
    <row r="18" spans="1:16" ht="9.75">
      <c r="A18" s="8" t="s">
        <v>55</v>
      </c>
      <c r="B18" s="8" t="s">
        <v>56</v>
      </c>
      <c r="C18" s="8" t="s">
        <v>19</v>
      </c>
      <c r="D18" s="8" t="s">
        <v>54</v>
      </c>
      <c r="E18" s="9">
        <v>30065</v>
      </c>
      <c r="F18" s="9">
        <v>76573627</v>
      </c>
      <c r="G18" s="10">
        <v>5.01925192519252</v>
      </c>
      <c r="H18" s="9">
        <v>4818</v>
      </c>
      <c r="I18" s="9">
        <v>1607231</v>
      </c>
      <c r="J18" s="11">
        <v>333.58883354088834</v>
      </c>
      <c r="K18" s="12">
        <f t="shared" si="4"/>
        <v>36.949198125722205</v>
      </c>
      <c r="L18" s="12">
        <f t="shared" si="0"/>
        <v>42.349148892726475</v>
      </c>
      <c r="M18" s="12">
        <f t="shared" si="1"/>
        <v>27.070114801045065</v>
      </c>
      <c r="N18" s="12">
        <f t="shared" si="5"/>
        <v>33.46642269337207</v>
      </c>
      <c r="O18" s="9">
        <f t="shared" si="2"/>
        <v>22</v>
      </c>
      <c r="P18" s="9">
        <f t="shared" si="3"/>
        <v>12</v>
      </c>
    </row>
    <row r="19" spans="1:16" ht="9.75">
      <c r="A19" s="8" t="s">
        <v>57</v>
      </c>
      <c r="B19" s="8" t="s">
        <v>58</v>
      </c>
      <c r="C19" s="8" t="s">
        <v>29</v>
      </c>
      <c r="D19" s="8" t="s">
        <v>59</v>
      </c>
      <c r="E19" s="9">
        <v>22309</v>
      </c>
      <c r="F19" s="9">
        <v>28804990</v>
      </c>
      <c r="G19" s="10">
        <v>0.41802136553646074</v>
      </c>
      <c r="H19" s="9">
        <v>2086</v>
      </c>
      <c r="I19" s="9">
        <v>639665</v>
      </c>
      <c r="J19" s="11">
        <v>306.64669223394054</v>
      </c>
      <c r="K19" s="12">
        <f t="shared" si="4"/>
        <v>10.007056818774402</v>
      </c>
      <c r="L19" s="12">
        <f t="shared" si="0"/>
        <v>15.407007585778672</v>
      </c>
      <c r="M19" s="12">
        <f t="shared" si="1"/>
        <v>0.12797349409726166</v>
      </c>
      <c r="N19" s="12">
        <f t="shared" si="5"/>
        <v>6.5242813864242635</v>
      </c>
      <c r="O19" s="9">
        <f t="shared" si="2"/>
        <v>33</v>
      </c>
      <c r="P19" s="9">
        <f t="shared" si="3"/>
        <v>23</v>
      </c>
    </row>
    <row r="20" spans="1:16" ht="9.75">
      <c r="A20" s="8" t="s">
        <v>60</v>
      </c>
      <c r="B20" s="8" t="s">
        <v>61</v>
      </c>
      <c r="C20" s="8" t="s">
        <v>19</v>
      </c>
      <c r="D20" s="8" t="s">
        <v>59</v>
      </c>
      <c r="E20" s="9">
        <v>11133</v>
      </c>
      <c r="F20" s="9">
        <v>29006507</v>
      </c>
      <c r="G20" s="10">
        <v>6.266502376342194</v>
      </c>
      <c r="H20" s="9">
        <v>1795</v>
      </c>
      <c r="I20" s="9">
        <v>441547</v>
      </c>
      <c r="J20" s="11">
        <v>245.98718662952646</v>
      </c>
      <c r="K20" s="12">
        <f t="shared" si="4"/>
        <v>-50.65244878563968</v>
      </c>
      <c r="L20" s="12">
        <f t="shared" si="0"/>
        <v>-45.25249801863541</v>
      </c>
      <c r="M20" s="12">
        <f t="shared" si="1"/>
        <v>-60.53153211031682</v>
      </c>
      <c r="N20" s="12">
        <f t="shared" si="5"/>
        <v>-54.135224217989816</v>
      </c>
      <c r="O20" s="9">
        <f t="shared" si="2"/>
        <v>64</v>
      </c>
      <c r="P20" s="9">
        <f t="shared" si="3"/>
        <v>49</v>
      </c>
    </row>
    <row r="21" spans="1:16" ht="9.75">
      <c r="A21" s="8" t="s">
        <v>62</v>
      </c>
      <c r="B21" s="8" t="s">
        <v>63</v>
      </c>
      <c r="C21" s="8" t="s">
        <v>29</v>
      </c>
      <c r="D21" s="8" t="s">
        <v>20</v>
      </c>
      <c r="E21" s="9">
        <v>34233</v>
      </c>
      <c r="F21" s="9">
        <v>54724885</v>
      </c>
      <c r="G21" s="10">
        <v>0.05348002139200855</v>
      </c>
      <c r="H21" s="9">
        <v>4773</v>
      </c>
      <c r="I21" s="9">
        <v>1590595</v>
      </c>
      <c r="J21" s="11">
        <v>333.2484810391787</v>
      </c>
      <c r="K21" s="12">
        <f t="shared" si="4"/>
        <v>36.60884562401259</v>
      </c>
      <c r="L21" s="12">
        <f t="shared" si="0"/>
        <v>42.00879639101686</v>
      </c>
      <c r="M21" s="12">
        <f t="shared" si="1"/>
        <v>26.729762299335448</v>
      </c>
      <c r="N21" s="12">
        <f t="shared" si="5"/>
        <v>33.12607019166245</v>
      </c>
      <c r="O21" s="9">
        <f t="shared" si="2"/>
        <v>23</v>
      </c>
      <c r="P21" s="9">
        <f t="shared" si="3"/>
        <v>13</v>
      </c>
    </row>
    <row r="22" spans="1:16" ht="9.75">
      <c r="A22" s="8" t="s">
        <v>64</v>
      </c>
      <c r="B22" s="8" t="s">
        <v>65</v>
      </c>
      <c r="C22" s="8" t="s">
        <v>19</v>
      </c>
      <c r="D22" s="8" t="s">
        <v>30</v>
      </c>
      <c r="E22" s="9">
        <v>19571</v>
      </c>
      <c r="F22" s="9">
        <v>52386753</v>
      </c>
      <c r="G22" s="10">
        <v>3.7132402764602253</v>
      </c>
      <c r="H22" s="9">
        <v>1925</v>
      </c>
      <c r="I22" s="9">
        <v>779831</v>
      </c>
      <c r="J22" s="11">
        <v>405.107012987013</v>
      </c>
      <c r="K22" s="12">
        <f t="shared" si="4"/>
        <v>108.46737757184684</v>
      </c>
      <c r="L22" s="12">
        <f t="shared" si="0"/>
        <v>113.86732833885111</v>
      </c>
      <c r="M22" s="12">
        <f t="shared" si="1"/>
        <v>98.5882942471697</v>
      </c>
      <c r="N22" s="12">
        <f t="shared" si="5"/>
        <v>104.9846021394967</v>
      </c>
      <c r="O22" s="9">
        <f t="shared" si="2"/>
        <v>5</v>
      </c>
      <c r="P22" s="9">
        <f t="shared" si="3"/>
        <v>3</v>
      </c>
    </row>
    <row r="23" spans="1:16" ht="9.75">
      <c r="A23" s="8" t="s">
        <v>66</v>
      </c>
      <c r="B23" s="8" t="s">
        <v>67</v>
      </c>
      <c r="C23" s="8" t="s">
        <v>29</v>
      </c>
      <c r="D23" s="8" t="s">
        <v>38</v>
      </c>
      <c r="E23" s="9">
        <v>9516</v>
      </c>
      <c r="F23" s="9">
        <v>15403388</v>
      </c>
      <c r="G23" s="10">
        <v>0.24088093599449414</v>
      </c>
      <c r="H23" s="9">
        <v>857</v>
      </c>
      <c r="I23" s="9">
        <v>217535</v>
      </c>
      <c r="J23" s="11">
        <v>253.83313885647607</v>
      </c>
      <c r="K23" s="12">
        <f t="shared" si="4"/>
        <v>-42.80649655869007</v>
      </c>
      <c r="L23" s="12">
        <f t="shared" si="0"/>
        <v>-37.4065457916858</v>
      </c>
      <c r="M23" s="12">
        <f t="shared" si="1"/>
        <v>-52.68557988336721</v>
      </c>
      <c r="N23" s="12">
        <f t="shared" si="5"/>
        <v>-46.28927199104021</v>
      </c>
      <c r="O23" s="9">
        <f t="shared" si="2"/>
        <v>62</v>
      </c>
      <c r="P23" s="9">
        <f t="shared" si="3"/>
        <v>47</v>
      </c>
    </row>
    <row r="24" spans="1:16" ht="9.75">
      <c r="A24" s="8" t="s">
        <v>68</v>
      </c>
      <c r="B24" s="8" t="s">
        <v>69</v>
      </c>
      <c r="C24" s="8" t="s">
        <v>19</v>
      </c>
      <c r="D24" s="8" t="s">
        <v>41</v>
      </c>
      <c r="E24" s="9">
        <v>18430</v>
      </c>
      <c r="F24" s="9">
        <v>51873132</v>
      </c>
      <c r="G24" s="10">
        <v>3.0236329935125115</v>
      </c>
      <c r="H24" s="9">
        <v>2897</v>
      </c>
      <c r="I24" s="9">
        <v>883513</v>
      </c>
      <c r="J24" s="11">
        <v>304.97514670348636</v>
      </c>
      <c r="K24" s="12">
        <f t="shared" si="4"/>
        <v>8.33551128832022</v>
      </c>
      <c r="L24" s="12">
        <f t="shared" si="0"/>
        <v>13.73546205532449</v>
      </c>
      <c r="M24" s="12">
        <f t="shared" si="1"/>
        <v>-1.5435720363569203</v>
      </c>
      <c r="N24" s="12">
        <f t="shared" si="5"/>
        <v>4.8527358559700815</v>
      </c>
      <c r="O24" s="9">
        <f t="shared" si="2"/>
        <v>35</v>
      </c>
      <c r="P24" s="9">
        <f t="shared" si="3"/>
        <v>25</v>
      </c>
    </row>
    <row r="25" spans="1:16" ht="9.75">
      <c r="A25" s="8" t="s">
        <v>70</v>
      </c>
      <c r="B25" s="8" t="s">
        <v>71</v>
      </c>
      <c r="C25" s="8" t="s">
        <v>29</v>
      </c>
      <c r="D25" s="8" t="s">
        <v>38</v>
      </c>
      <c r="E25" s="9">
        <v>31381</v>
      </c>
      <c r="F25" s="9">
        <v>52821722</v>
      </c>
      <c r="G25" s="10">
        <v>0.7692980155608008</v>
      </c>
      <c r="H25" s="9">
        <v>2710</v>
      </c>
      <c r="I25" s="9">
        <v>894405</v>
      </c>
      <c r="J25" s="11">
        <v>330.0387453874539</v>
      </c>
      <c r="K25" s="12">
        <f t="shared" si="4"/>
        <v>33.39910997228776</v>
      </c>
      <c r="L25" s="12">
        <f t="shared" si="0"/>
        <v>38.79906073929203</v>
      </c>
      <c r="M25" s="12">
        <f t="shared" si="1"/>
        <v>23.52002664761062</v>
      </c>
      <c r="N25" s="12">
        <f t="shared" si="5"/>
        <v>29.916334539937623</v>
      </c>
      <c r="O25" s="9">
        <f t="shared" si="2"/>
        <v>25</v>
      </c>
      <c r="P25" s="9">
        <f t="shared" si="3"/>
        <v>15</v>
      </c>
    </row>
    <row r="26" spans="1:16" ht="9.75">
      <c r="A26" s="8" t="s">
        <v>72</v>
      </c>
      <c r="B26" s="8" t="s">
        <v>73</v>
      </c>
      <c r="C26" s="8" t="s">
        <v>29</v>
      </c>
      <c r="D26" s="8" t="s">
        <v>54</v>
      </c>
      <c r="E26" s="9">
        <v>39603</v>
      </c>
      <c r="F26" s="9">
        <v>91715415</v>
      </c>
      <c r="G26" s="10">
        <v>0.7518796992481203</v>
      </c>
      <c r="H26" s="9">
        <v>6201</v>
      </c>
      <c r="I26" s="9">
        <v>2019512</v>
      </c>
      <c r="J26" s="11">
        <v>325.6752136752137</v>
      </c>
      <c r="K26" s="12">
        <f t="shared" si="4"/>
        <v>29.035578260047544</v>
      </c>
      <c r="L26" s="12">
        <f t="shared" si="0"/>
        <v>34.435529027051814</v>
      </c>
      <c r="M26" s="12">
        <f t="shared" si="1"/>
        <v>19.156494935370404</v>
      </c>
      <c r="N26" s="12">
        <f t="shared" si="5"/>
        <v>25.552802827697406</v>
      </c>
      <c r="O26" s="9">
        <f t="shared" si="2"/>
        <v>27</v>
      </c>
      <c r="P26" s="9">
        <f t="shared" si="3"/>
        <v>17</v>
      </c>
    </row>
    <row r="27" spans="1:16" ht="9.75">
      <c r="A27" s="8" t="s">
        <v>74</v>
      </c>
      <c r="B27" s="8" t="s">
        <v>75</v>
      </c>
      <c r="C27" s="8" t="s">
        <v>29</v>
      </c>
      <c r="D27" s="8" t="s">
        <v>54</v>
      </c>
      <c r="E27" s="9">
        <v>27132</v>
      </c>
      <c r="F27" s="9">
        <v>45798102</v>
      </c>
      <c r="G27" s="10">
        <v>0.1891758512913308</v>
      </c>
      <c r="H27" s="9">
        <v>3346</v>
      </c>
      <c r="I27" s="9">
        <v>959886</v>
      </c>
      <c r="J27" s="11">
        <v>286.8756724447101</v>
      </c>
      <c r="K27" s="12">
        <f t="shared" si="4"/>
        <v>-9.76396297045602</v>
      </c>
      <c r="L27" s="12">
        <f t="shared" si="0"/>
        <v>-4.36401220345175</v>
      </c>
      <c r="M27" s="12">
        <f t="shared" si="1"/>
        <v>-19.64304629513316</v>
      </c>
      <c r="N27" s="12">
        <f t="shared" si="5"/>
        <v>-13.246738402806159</v>
      </c>
      <c r="O27" s="9">
        <f t="shared" si="2"/>
        <v>45</v>
      </c>
      <c r="P27" s="9">
        <f t="shared" si="3"/>
        <v>34</v>
      </c>
    </row>
    <row r="28" spans="1:16" ht="9.75">
      <c r="A28" s="8" t="s">
        <v>76</v>
      </c>
      <c r="B28" s="8" t="s">
        <v>77</v>
      </c>
      <c r="C28" s="8" t="s">
        <v>19</v>
      </c>
      <c r="D28" s="8" t="s">
        <v>20</v>
      </c>
      <c r="E28" s="9">
        <v>18483</v>
      </c>
      <c r="F28" s="9">
        <v>50590975</v>
      </c>
      <c r="G28" s="10">
        <v>10.052588996763754</v>
      </c>
      <c r="H28" s="9">
        <v>4448</v>
      </c>
      <c r="I28" s="9">
        <v>1521611</v>
      </c>
      <c r="J28" s="11">
        <v>342.0888039568345</v>
      </c>
      <c r="K28" s="12">
        <f t="shared" si="4"/>
        <v>45.44916854166837</v>
      </c>
      <c r="L28" s="12">
        <f t="shared" si="0"/>
        <v>50.84911930867264</v>
      </c>
      <c r="M28" s="12">
        <f t="shared" si="1"/>
        <v>35.57008521699123</v>
      </c>
      <c r="N28" s="12">
        <f t="shared" si="5"/>
        <v>41.96639310931823</v>
      </c>
      <c r="O28" s="9">
        <f t="shared" si="2"/>
        <v>20</v>
      </c>
      <c r="P28" s="9">
        <f t="shared" si="3"/>
        <v>10</v>
      </c>
    </row>
    <row r="29" spans="1:16" ht="9.75">
      <c r="A29" s="8" t="s">
        <v>78</v>
      </c>
      <c r="B29" s="8" t="s">
        <v>79</v>
      </c>
      <c r="C29" s="8" t="s">
        <v>29</v>
      </c>
      <c r="D29" s="8" t="s">
        <v>59</v>
      </c>
      <c r="E29" s="9">
        <v>35106</v>
      </c>
      <c r="F29" s="9">
        <v>68631919</v>
      </c>
      <c r="G29" s="10">
        <v>1.016532618409294</v>
      </c>
      <c r="H29" s="9">
        <v>5563</v>
      </c>
      <c r="I29" s="9">
        <v>1512308</v>
      </c>
      <c r="J29" s="11">
        <v>271.8511594463419</v>
      </c>
      <c r="K29" s="12">
        <f t="shared" si="4"/>
        <v>-24.78847596882423</v>
      </c>
      <c r="L29" s="12">
        <f t="shared" si="0"/>
        <v>-19.38852520181996</v>
      </c>
      <c r="M29" s="12">
        <f t="shared" si="1"/>
        <v>-34.66755929350137</v>
      </c>
      <c r="N29" s="12">
        <f t="shared" si="5"/>
        <v>-28.271251401174368</v>
      </c>
      <c r="O29" s="9">
        <f t="shared" si="2"/>
        <v>55</v>
      </c>
      <c r="P29" s="9">
        <f t="shared" si="3"/>
        <v>42</v>
      </c>
    </row>
    <row r="30" spans="1:16" ht="9.75">
      <c r="A30" s="8" t="s">
        <v>80</v>
      </c>
      <c r="B30" s="8" t="s">
        <v>81</v>
      </c>
      <c r="C30" s="8" t="s">
        <v>19</v>
      </c>
      <c r="D30" s="8" t="s">
        <v>35</v>
      </c>
      <c r="E30" s="9">
        <v>7079</v>
      </c>
      <c r="F30" s="9">
        <v>12615720</v>
      </c>
      <c r="G30" s="10">
        <v>4.546796575140242</v>
      </c>
      <c r="H30" s="9">
        <v>925</v>
      </c>
      <c r="I30" s="9">
        <v>240494</v>
      </c>
      <c r="J30" s="11">
        <v>259.9935135135135</v>
      </c>
      <c r="K30" s="12">
        <f t="shared" si="4"/>
        <v>-36.646121901652634</v>
      </c>
      <c r="L30" s="12">
        <f t="shared" si="0"/>
        <v>-31.246171134648364</v>
      </c>
      <c r="M30" s="12">
        <f t="shared" si="1"/>
        <v>-46.525205226329774</v>
      </c>
      <c r="N30" s="12">
        <f t="shared" si="5"/>
        <v>-40.12889733400277</v>
      </c>
      <c r="O30" s="9">
        <f t="shared" si="2"/>
        <v>60</v>
      </c>
      <c r="P30" s="9">
        <f t="shared" si="3"/>
        <v>46</v>
      </c>
    </row>
    <row r="31" spans="1:16" ht="9.75">
      <c r="A31" s="8" t="s">
        <v>82</v>
      </c>
      <c r="B31" s="8" t="s">
        <v>83</v>
      </c>
      <c r="C31" s="8" t="s">
        <v>29</v>
      </c>
      <c r="D31" s="8" t="s">
        <v>59</v>
      </c>
      <c r="E31" s="9">
        <v>7780</v>
      </c>
      <c r="F31" s="9">
        <v>17497671</v>
      </c>
      <c r="G31" s="10"/>
      <c r="H31" s="9">
        <v>1436</v>
      </c>
      <c r="I31" s="9">
        <v>424565</v>
      </c>
      <c r="J31" s="11">
        <v>295.658077994429</v>
      </c>
      <c r="K31" s="12">
        <f t="shared" si="4"/>
        <v>-0.9815574207371469</v>
      </c>
      <c r="L31" s="12">
        <f t="shared" si="0"/>
        <v>4.418393346267123</v>
      </c>
      <c r="M31" s="12">
        <f t="shared" si="1"/>
        <v>-10.860640745414287</v>
      </c>
      <c r="N31" s="12">
        <f t="shared" si="5"/>
        <v>-4.464332853087285</v>
      </c>
      <c r="O31" s="9">
        <f t="shared" si="2"/>
        <v>38</v>
      </c>
      <c r="P31" s="9">
        <f t="shared" si="3"/>
        <v>28</v>
      </c>
    </row>
    <row r="32" spans="1:16" ht="9.75">
      <c r="A32" s="8" t="s">
        <v>84</v>
      </c>
      <c r="B32" s="8" t="s">
        <v>85</v>
      </c>
      <c r="C32" s="8" t="s">
        <v>19</v>
      </c>
      <c r="D32" s="8" t="s">
        <v>26</v>
      </c>
      <c r="E32" s="9">
        <v>5852</v>
      </c>
      <c r="F32" s="9">
        <v>16402998</v>
      </c>
      <c r="G32" s="10">
        <v>9.719154307352477</v>
      </c>
      <c r="H32" s="9">
        <v>881</v>
      </c>
      <c r="I32" s="9">
        <v>289725</v>
      </c>
      <c r="J32" s="11">
        <v>328.8592508513053</v>
      </c>
      <c r="K32" s="12">
        <f t="shared" si="4"/>
        <v>32.21961543613918</v>
      </c>
      <c r="L32" s="12">
        <f t="shared" si="0"/>
        <v>37.61956620314345</v>
      </c>
      <c r="M32" s="12">
        <f t="shared" si="1"/>
        <v>22.34053211146204</v>
      </c>
      <c r="N32" s="12">
        <f t="shared" si="5"/>
        <v>28.73684000378904</v>
      </c>
      <c r="O32" s="9">
        <f t="shared" si="2"/>
        <v>26</v>
      </c>
      <c r="P32" s="9">
        <f t="shared" si="3"/>
        <v>16</v>
      </c>
    </row>
    <row r="33" spans="1:16" ht="9.75">
      <c r="A33" s="8" t="s">
        <v>86</v>
      </c>
      <c r="B33" s="8" t="s">
        <v>87</v>
      </c>
      <c r="C33" s="8" t="s">
        <v>19</v>
      </c>
      <c r="D33" s="8" t="s">
        <v>38</v>
      </c>
      <c r="E33" s="9">
        <v>7160</v>
      </c>
      <c r="F33" s="9">
        <v>14706530</v>
      </c>
      <c r="G33" s="10">
        <v>5.561039815728859</v>
      </c>
      <c r="H33" s="9">
        <v>1438</v>
      </c>
      <c r="I33" s="9">
        <v>395868</v>
      </c>
      <c r="J33" s="11">
        <v>275.2906815020862</v>
      </c>
      <c r="K33" s="12">
        <f t="shared" si="4"/>
        <v>-21.348953913079924</v>
      </c>
      <c r="L33" s="12">
        <f t="shared" si="0"/>
        <v>-15.949003146075654</v>
      </c>
      <c r="M33" s="12">
        <f t="shared" si="1"/>
        <v>-31.228037237757064</v>
      </c>
      <c r="N33" s="12">
        <f t="shared" si="5"/>
        <v>-24.831729345430062</v>
      </c>
      <c r="O33" s="9">
        <f t="shared" si="2"/>
        <v>52</v>
      </c>
      <c r="P33" s="9">
        <f t="shared" si="3"/>
        <v>39</v>
      </c>
    </row>
    <row r="34" spans="1:16" ht="9.75">
      <c r="A34" s="8" t="s">
        <v>88</v>
      </c>
      <c r="B34" s="8" t="s">
        <v>89</v>
      </c>
      <c r="C34" s="8" t="s">
        <v>29</v>
      </c>
      <c r="D34" s="8" t="s">
        <v>90</v>
      </c>
      <c r="E34" s="9">
        <v>24893</v>
      </c>
      <c r="F34" s="9">
        <v>47783012</v>
      </c>
      <c r="G34" s="10">
        <v>0.4548697823760257</v>
      </c>
      <c r="H34" s="9">
        <v>3689</v>
      </c>
      <c r="I34" s="9">
        <v>1279711</v>
      </c>
      <c r="J34" s="11">
        <v>346.89915966386553</v>
      </c>
      <c r="K34" s="12">
        <f t="shared" si="4"/>
        <v>50.25952424869939</v>
      </c>
      <c r="L34" s="12">
        <f t="shared" si="0"/>
        <v>55.65947501570366</v>
      </c>
      <c r="M34" s="12">
        <f t="shared" si="1"/>
        <v>40.38044092402225</v>
      </c>
      <c r="N34" s="12">
        <f t="shared" si="5"/>
        <v>46.776748816349254</v>
      </c>
      <c r="O34" s="9">
        <f t="shared" si="2"/>
        <v>17</v>
      </c>
      <c r="P34" s="9">
        <f t="shared" si="3"/>
        <v>7</v>
      </c>
    </row>
    <row r="35" spans="1:16" ht="9.75">
      <c r="A35" s="8" t="s">
        <v>91</v>
      </c>
      <c r="B35" s="8" t="s">
        <v>92</v>
      </c>
      <c r="C35" s="8" t="s">
        <v>29</v>
      </c>
      <c r="D35" s="8" t="s">
        <v>30</v>
      </c>
      <c r="E35" s="9">
        <v>8879</v>
      </c>
      <c r="F35" s="9">
        <v>23208560</v>
      </c>
      <c r="G35" s="10">
        <v>1.0969976905311778</v>
      </c>
      <c r="H35" s="9">
        <v>1531</v>
      </c>
      <c r="I35" s="9">
        <v>435772</v>
      </c>
      <c r="J35" s="11">
        <v>284.63226649248855</v>
      </c>
      <c r="K35" s="12">
        <f t="shared" si="4"/>
        <v>-12.007368922677585</v>
      </c>
      <c r="L35" s="12">
        <f t="shared" si="0"/>
        <v>-6.607418155673315</v>
      </c>
      <c r="M35" s="12">
        <f t="shared" si="1"/>
        <v>-21.886452247354725</v>
      </c>
      <c r="N35" s="12">
        <f t="shared" si="5"/>
        <v>-15.490144355027724</v>
      </c>
      <c r="O35" s="9">
        <f t="shared" si="2"/>
        <v>48</v>
      </c>
      <c r="P35" s="9">
        <f t="shared" si="3"/>
        <v>36</v>
      </c>
    </row>
    <row r="36" spans="1:16" ht="9.75">
      <c r="A36" s="8" t="s">
        <v>93</v>
      </c>
      <c r="B36" s="8" t="s">
        <v>94</v>
      </c>
      <c r="C36" s="8" t="s">
        <v>29</v>
      </c>
      <c r="D36" s="8" t="s">
        <v>90</v>
      </c>
      <c r="E36" s="9">
        <v>96090</v>
      </c>
      <c r="F36" s="9">
        <v>178032061</v>
      </c>
      <c r="G36" s="10">
        <v>0.4689535388623534</v>
      </c>
      <c r="H36" s="9">
        <v>15010</v>
      </c>
      <c r="I36" s="9">
        <v>4318663</v>
      </c>
      <c r="J36" s="11">
        <v>287.719053964024</v>
      </c>
      <c r="K36" s="12">
        <f t="shared" si="4"/>
        <v>-8.92058145114214</v>
      </c>
      <c r="L36" s="12">
        <f t="shared" si="0"/>
        <v>-3.5206306841378705</v>
      </c>
      <c r="M36" s="12">
        <f t="shared" si="1"/>
        <v>-18.79966477581928</v>
      </c>
      <c r="N36" s="12">
        <f t="shared" si="5"/>
        <v>-12.403356883492279</v>
      </c>
      <c r="O36" s="9">
        <f t="shared" si="2"/>
        <v>43</v>
      </c>
      <c r="P36" s="9">
        <f t="shared" si="3"/>
        <v>32</v>
      </c>
    </row>
    <row r="37" spans="1:16" ht="9.75">
      <c r="A37" s="8" t="s">
        <v>95</v>
      </c>
      <c r="B37" s="8" t="s">
        <v>96</v>
      </c>
      <c r="C37" s="8" t="s">
        <v>29</v>
      </c>
      <c r="D37" s="8" t="s">
        <v>20</v>
      </c>
      <c r="E37" s="9">
        <v>55259</v>
      </c>
      <c r="F37" s="9">
        <v>103462329</v>
      </c>
      <c r="G37" s="10">
        <v>0.3321309953215956</v>
      </c>
      <c r="H37" s="9">
        <v>8503</v>
      </c>
      <c r="I37" s="9">
        <v>2415832</v>
      </c>
      <c r="J37" s="11">
        <v>284.1152534399624</v>
      </c>
      <c r="K37" s="12">
        <f t="shared" si="4"/>
        <v>-12.524381975203767</v>
      </c>
      <c r="L37" s="12">
        <f t="shared" si="0"/>
        <v>-7.124431208199496</v>
      </c>
      <c r="M37" s="12">
        <f t="shared" si="1"/>
        <v>-22.403465299880907</v>
      </c>
      <c r="N37" s="12">
        <f t="shared" si="5"/>
        <v>-16.007157407553905</v>
      </c>
      <c r="O37" s="9">
        <f t="shared" si="2"/>
        <v>49</v>
      </c>
      <c r="P37" s="9">
        <f t="shared" si="3"/>
        <v>37</v>
      </c>
    </row>
    <row r="38" spans="1:16" ht="9.75">
      <c r="A38" s="8" t="s">
        <v>97</v>
      </c>
      <c r="B38" s="8" t="s">
        <v>98</v>
      </c>
      <c r="C38" s="8" t="s">
        <v>19</v>
      </c>
      <c r="D38" s="8" t="s">
        <v>35</v>
      </c>
      <c r="E38" s="9">
        <v>5980</v>
      </c>
      <c r="F38" s="9">
        <v>10044464</v>
      </c>
      <c r="G38" s="10">
        <v>3.2114183764495987</v>
      </c>
      <c r="H38" s="9">
        <v>860</v>
      </c>
      <c r="I38" s="9">
        <v>265832</v>
      </c>
      <c r="J38" s="11">
        <v>309.10697674418606</v>
      </c>
      <c r="K38" s="12">
        <f t="shared" si="4"/>
        <v>12.467341329019916</v>
      </c>
      <c r="L38" s="12">
        <f t="shared" si="0"/>
        <v>17.867292096024187</v>
      </c>
      <c r="M38" s="12">
        <f t="shared" si="1"/>
        <v>2.5882580043427765</v>
      </c>
      <c r="N38" s="12">
        <f t="shared" si="5"/>
        <v>8.984565896669778</v>
      </c>
      <c r="O38" s="9">
        <f t="shared" si="2"/>
        <v>32</v>
      </c>
      <c r="P38" s="9">
        <f t="shared" si="3"/>
        <v>22</v>
      </c>
    </row>
    <row r="39" spans="1:16" ht="9.75">
      <c r="A39" s="8" t="s">
        <v>99</v>
      </c>
      <c r="B39" s="8" t="s">
        <v>100</v>
      </c>
      <c r="C39" s="8" t="s">
        <v>19</v>
      </c>
      <c r="D39" s="8" t="s">
        <v>54</v>
      </c>
      <c r="E39" s="9">
        <v>41796</v>
      </c>
      <c r="F39" s="9">
        <v>157436748</v>
      </c>
      <c r="G39" s="10">
        <v>8.537545947838264</v>
      </c>
      <c r="H39" s="9">
        <v>7034</v>
      </c>
      <c r="I39" s="9">
        <v>2417460</v>
      </c>
      <c r="J39" s="11">
        <v>343.6821154392949</v>
      </c>
      <c r="K39" s="12">
        <f t="shared" si="4"/>
        <v>47.042480024128736</v>
      </c>
      <c r="L39" s="12">
        <f t="shared" si="0"/>
        <v>52.442430791133006</v>
      </c>
      <c r="M39" s="12">
        <f t="shared" si="1"/>
        <v>37.163396699451596</v>
      </c>
      <c r="N39" s="12">
        <f t="shared" si="5"/>
        <v>43.5597045917786</v>
      </c>
      <c r="O39" s="9">
        <f t="shared" si="2"/>
        <v>18</v>
      </c>
      <c r="P39" s="9">
        <f t="shared" si="3"/>
        <v>8</v>
      </c>
    </row>
    <row r="40" spans="1:16" ht="9.75">
      <c r="A40" s="8" t="s">
        <v>101</v>
      </c>
      <c r="B40" s="8" t="s">
        <v>102</v>
      </c>
      <c r="C40" s="8" t="s">
        <v>19</v>
      </c>
      <c r="D40" s="8" t="s">
        <v>30</v>
      </c>
      <c r="E40" s="9">
        <v>26378</v>
      </c>
      <c r="F40" s="9">
        <v>39967814</v>
      </c>
      <c r="G40" s="10">
        <v>6.491803278688526</v>
      </c>
      <c r="H40" s="9">
        <v>2355</v>
      </c>
      <c r="I40" s="9">
        <v>744897</v>
      </c>
      <c r="J40" s="11">
        <v>316.3044585987261</v>
      </c>
      <c r="K40" s="12">
        <f t="shared" si="4"/>
        <v>19.664823183559974</v>
      </c>
      <c r="L40" s="12">
        <f t="shared" si="0"/>
        <v>25.064773950564245</v>
      </c>
      <c r="M40" s="12">
        <f t="shared" si="1"/>
        <v>9.785739858882835</v>
      </c>
      <c r="N40" s="12">
        <f t="shared" si="5"/>
        <v>16.182047751209836</v>
      </c>
      <c r="O40" s="9">
        <f t="shared" si="2"/>
        <v>29</v>
      </c>
      <c r="P40" s="9">
        <f t="shared" si="3"/>
        <v>19</v>
      </c>
    </row>
    <row r="41" spans="1:16" ht="9.75">
      <c r="A41" s="8" t="s">
        <v>103</v>
      </c>
      <c r="B41" s="8" t="s">
        <v>104</v>
      </c>
      <c r="C41" s="8" t="s">
        <v>29</v>
      </c>
      <c r="D41" s="8" t="s">
        <v>23</v>
      </c>
      <c r="E41" s="9">
        <v>15881</v>
      </c>
      <c r="F41" s="9">
        <v>36626620</v>
      </c>
      <c r="G41" s="10">
        <v>0.9598976109215017</v>
      </c>
      <c r="H41" s="9">
        <v>2717</v>
      </c>
      <c r="I41" s="9">
        <v>841344</v>
      </c>
      <c r="J41" s="11">
        <v>309.6591829223408</v>
      </c>
      <c r="K41" s="12">
        <f t="shared" si="4"/>
        <v>13.01954750717465</v>
      </c>
      <c r="L41" s="12">
        <f t="shared" si="0"/>
        <v>18.41949827417892</v>
      </c>
      <c r="M41" s="12">
        <f t="shared" si="1"/>
        <v>3.14046418249751</v>
      </c>
      <c r="N41" s="12">
        <f t="shared" si="5"/>
        <v>9.536772074824512</v>
      </c>
      <c r="O41" s="9">
        <f t="shared" si="2"/>
        <v>31</v>
      </c>
      <c r="P41" s="9">
        <f t="shared" si="3"/>
        <v>21</v>
      </c>
    </row>
    <row r="42" spans="1:16" ht="9.75">
      <c r="A42" s="8" t="s">
        <v>105</v>
      </c>
      <c r="B42" s="8" t="s">
        <v>106</v>
      </c>
      <c r="C42" s="8" t="s">
        <v>19</v>
      </c>
      <c r="D42" s="8" t="s">
        <v>41</v>
      </c>
      <c r="E42" s="9">
        <v>73187</v>
      </c>
      <c r="F42" s="9">
        <v>151981006</v>
      </c>
      <c r="G42" s="10">
        <v>3.446590075776094</v>
      </c>
      <c r="H42" s="9">
        <v>11052</v>
      </c>
      <c r="I42" s="9">
        <v>3535242</v>
      </c>
      <c r="J42" s="11">
        <v>319.87350705754614</v>
      </c>
      <c r="K42" s="12">
        <f t="shared" si="4"/>
        <v>23.233871642379995</v>
      </c>
      <c r="L42" s="12">
        <f t="shared" si="0"/>
        <v>28.633822409384265</v>
      </c>
      <c r="M42" s="12">
        <f t="shared" si="1"/>
        <v>13.354788317702855</v>
      </c>
      <c r="N42" s="12">
        <f t="shared" si="5"/>
        <v>19.751096210029857</v>
      </c>
      <c r="O42" s="9">
        <f t="shared" si="2"/>
        <v>28</v>
      </c>
      <c r="P42" s="9">
        <f t="shared" si="3"/>
        <v>18</v>
      </c>
    </row>
    <row r="43" spans="1:16" ht="9.75">
      <c r="A43" s="8" t="s">
        <v>107</v>
      </c>
      <c r="B43" s="8" t="s">
        <v>108</v>
      </c>
      <c r="C43" s="8" t="s">
        <v>19</v>
      </c>
      <c r="D43" s="8" t="s">
        <v>90</v>
      </c>
      <c r="E43" s="9">
        <v>21374</v>
      </c>
      <c r="F43" s="9">
        <v>84655443</v>
      </c>
      <c r="G43" s="10">
        <v>8.523179862991876</v>
      </c>
      <c r="H43" s="9">
        <v>2441</v>
      </c>
      <c r="I43" s="9">
        <v>558143</v>
      </c>
      <c r="J43" s="11">
        <v>228.65342072920933</v>
      </c>
      <c r="K43" s="12">
        <f t="shared" si="4"/>
        <v>-67.98621468595681</v>
      </c>
      <c r="L43" s="12">
        <f t="shared" si="0"/>
        <v>-62.58626391895254</v>
      </c>
      <c r="M43" s="12">
        <f t="shared" si="1"/>
        <v>-77.86529801063395</v>
      </c>
      <c r="N43" s="12">
        <f t="shared" si="5"/>
        <v>-71.46899011830695</v>
      </c>
      <c r="O43" s="9">
        <f t="shared" si="2"/>
        <v>71</v>
      </c>
      <c r="P43" s="9">
        <f t="shared" si="3"/>
        <v>52</v>
      </c>
    </row>
    <row r="44" spans="1:16" ht="9.75">
      <c r="A44" s="8" t="s">
        <v>109</v>
      </c>
      <c r="B44" s="8" t="s">
        <v>110</v>
      </c>
      <c r="C44" s="8" t="s">
        <v>19</v>
      </c>
      <c r="D44" s="8" t="s">
        <v>38</v>
      </c>
      <c r="E44" s="9">
        <v>5967</v>
      </c>
      <c r="F44" s="9">
        <v>11250090</v>
      </c>
      <c r="G44" s="10">
        <v>5.251520176893311</v>
      </c>
      <c r="H44" s="9">
        <v>605</v>
      </c>
      <c r="I44" s="9">
        <v>164593</v>
      </c>
      <c r="J44" s="11">
        <v>272.05454545454546</v>
      </c>
      <c r="K44" s="12">
        <f t="shared" si="4"/>
        <v>-24.585089960620678</v>
      </c>
      <c r="L44" s="12">
        <f t="shared" si="0"/>
        <v>-19.185139193616408</v>
      </c>
      <c r="M44" s="12">
        <f t="shared" si="1"/>
        <v>-34.46417328529782</v>
      </c>
      <c r="N44" s="12">
        <f t="shared" si="5"/>
        <v>-28.067865392970816</v>
      </c>
      <c r="O44" s="9">
        <f t="shared" si="2"/>
        <v>54</v>
      </c>
      <c r="P44" s="9">
        <f t="shared" si="3"/>
        <v>41</v>
      </c>
    </row>
    <row r="45" spans="1:16" ht="9.75">
      <c r="A45" s="8" t="s">
        <v>111</v>
      </c>
      <c r="B45" s="8" t="s">
        <v>112</v>
      </c>
      <c r="C45" s="8" t="s">
        <v>29</v>
      </c>
      <c r="D45" s="8" t="s">
        <v>20</v>
      </c>
      <c r="E45" s="9">
        <v>39139</v>
      </c>
      <c r="F45" s="9">
        <v>67609173</v>
      </c>
      <c r="G45" s="10">
        <v>0.6001380848690849</v>
      </c>
      <c r="H45" s="9">
        <v>9126</v>
      </c>
      <c r="I45" s="9">
        <v>3127974</v>
      </c>
      <c r="J45" s="11">
        <v>342.7541091387245</v>
      </c>
      <c r="K45" s="12">
        <f t="shared" si="4"/>
        <v>46.114473723558376</v>
      </c>
      <c r="L45" s="12">
        <f t="shared" si="0"/>
        <v>51.51442449056265</v>
      </c>
      <c r="M45" s="12">
        <f t="shared" si="1"/>
        <v>36.235390398881236</v>
      </c>
      <c r="N45" s="12">
        <f t="shared" si="5"/>
        <v>42.63169829120824</v>
      </c>
      <c r="O45" s="9">
        <f t="shared" si="2"/>
        <v>19</v>
      </c>
      <c r="P45" s="9">
        <f t="shared" si="3"/>
        <v>9</v>
      </c>
    </row>
    <row r="46" spans="1:16" ht="9.75">
      <c r="A46" s="8" t="s">
        <v>113</v>
      </c>
      <c r="B46" s="8" t="s">
        <v>114</v>
      </c>
      <c r="C46" s="8" t="s">
        <v>29</v>
      </c>
      <c r="D46" s="8" t="s">
        <v>35</v>
      </c>
      <c r="E46" s="9">
        <v>5150</v>
      </c>
      <c r="F46" s="9">
        <v>10546518</v>
      </c>
      <c r="G46" s="10">
        <v>0.08406893652795291</v>
      </c>
      <c r="H46" s="9">
        <v>751</v>
      </c>
      <c r="I46" s="9">
        <v>182643</v>
      </c>
      <c r="J46" s="11">
        <v>243.19973368841545</v>
      </c>
      <c r="K46" s="12">
        <f t="shared" si="4"/>
        <v>-53.43990172675069</v>
      </c>
      <c r="L46" s="12">
        <f t="shared" si="0"/>
        <v>-48.03995095974642</v>
      </c>
      <c r="M46" s="12">
        <f t="shared" si="1"/>
        <v>-63.31898505142783</v>
      </c>
      <c r="N46" s="12">
        <f t="shared" si="5"/>
        <v>-56.92267715910083</v>
      </c>
      <c r="O46" s="9">
        <f t="shared" si="2"/>
        <v>66</v>
      </c>
      <c r="P46" s="9">
        <f t="shared" si="3"/>
        <v>50</v>
      </c>
    </row>
    <row r="47" spans="1:16" ht="9.75">
      <c r="A47" s="8" t="s">
        <v>115</v>
      </c>
      <c r="B47" s="8" t="s">
        <v>116</v>
      </c>
      <c r="C47" s="8" t="s">
        <v>19</v>
      </c>
      <c r="D47" s="8" t="s">
        <v>20</v>
      </c>
      <c r="E47" s="9">
        <v>41197</v>
      </c>
      <c r="F47" s="9">
        <v>72833137</v>
      </c>
      <c r="G47" s="10">
        <v>3.926850014176354</v>
      </c>
      <c r="H47" s="9">
        <v>3557</v>
      </c>
      <c r="I47" s="9">
        <v>1064578</v>
      </c>
      <c r="J47" s="11">
        <v>299.2909755411864</v>
      </c>
      <c r="K47" s="12">
        <f t="shared" si="4"/>
        <v>2.6513401260202727</v>
      </c>
      <c r="L47" s="12">
        <f t="shared" si="0"/>
        <v>8.051290893024543</v>
      </c>
      <c r="M47" s="12">
        <f t="shared" si="1"/>
        <v>-7.227743198656867</v>
      </c>
      <c r="N47" s="12">
        <f t="shared" si="5"/>
        <v>-0.8314353063298654</v>
      </c>
      <c r="O47" s="9">
        <f t="shared" si="2"/>
        <v>37</v>
      </c>
      <c r="P47" s="9">
        <f t="shared" si="3"/>
        <v>27</v>
      </c>
    </row>
    <row r="48" spans="1:16" ht="9.75">
      <c r="A48" s="8" t="s">
        <v>117</v>
      </c>
      <c r="B48" s="8" t="s">
        <v>118</v>
      </c>
      <c r="C48" s="8" t="s">
        <v>29</v>
      </c>
      <c r="D48" s="8" t="s">
        <v>30</v>
      </c>
      <c r="E48" s="9">
        <v>118282</v>
      </c>
      <c r="F48" s="9">
        <v>191697738</v>
      </c>
      <c r="G48" s="10">
        <v>0.13151714419915453</v>
      </c>
      <c r="H48" s="9">
        <v>20552</v>
      </c>
      <c r="I48" s="9">
        <v>6812524</v>
      </c>
      <c r="J48" s="11">
        <v>331.4774231218373</v>
      </c>
      <c r="K48" s="12">
        <f t="shared" si="4"/>
        <v>34.83778770667118</v>
      </c>
      <c r="L48" s="12">
        <f t="shared" si="0"/>
        <v>40.23773847367545</v>
      </c>
      <c r="M48" s="12">
        <f t="shared" si="1"/>
        <v>24.95870438199404</v>
      </c>
      <c r="N48" s="12">
        <f t="shared" si="5"/>
        <v>31.35501227432104</v>
      </c>
      <c r="O48" s="9">
        <f t="shared" si="2"/>
        <v>24</v>
      </c>
      <c r="P48" s="9">
        <f t="shared" si="3"/>
        <v>14</v>
      </c>
    </row>
    <row r="49" spans="1:16" ht="9.75">
      <c r="A49" s="8" t="s">
        <v>119</v>
      </c>
      <c r="B49" s="8" t="s">
        <v>120</v>
      </c>
      <c r="C49" s="8" t="s">
        <v>19</v>
      </c>
      <c r="D49" s="8" t="s">
        <v>35</v>
      </c>
      <c r="E49" s="9">
        <v>21587</v>
      </c>
      <c r="F49" s="9">
        <v>32098766</v>
      </c>
      <c r="G49" s="10">
        <v>2.464579116561495</v>
      </c>
      <c r="H49" s="9">
        <v>2932</v>
      </c>
      <c r="I49" s="9">
        <v>1053144</v>
      </c>
      <c r="J49" s="11">
        <v>359.18963165075036</v>
      </c>
      <c r="K49" s="12">
        <f t="shared" si="4"/>
        <v>62.54999623558422</v>
      </c>
      <c r="L49" s="12">
        <f t="shared" si="0"/>
        <v>67.94994700258849</v>
      </c>
      <c r="M49" s="12">
        <f t="shared" si="1"/>
        <v>52.67091291090708</v>
      </c>
      <c r="N49" s="12">
        <f t="shared" si="5"/>
        <v>59.06722080323408</v>
      </c>
      <c r="O49" s="9">
        <f t="shared" si="2"/>
        <v>11</v>
      </c>
      <c r="P49" s="9">
        <f t="shared" si="3"/>
        <v>6</v>
      </c>
    </row>
    <row r="50" spans="1:16" ht="9.75">
      <c r="A50" s="8" t="s">
        <v>121</v>
      </c>
      <c r="B50" s="8" t="s">
        <v>122</v>
      </c>
      <c r="C50" s="8" t="s">
        <v>29</v>
      </c>
      <c r="D50" s="8" t="s">
        <v>38</v>
      </c>
      <c r="E50" s="9">
        <v>7593</v>
      </c>
      <c r="F50" s="9">
        <v>12117804</v>
      </c>
      <c r="G50" s="10">
        <v>0.3779527559055118</v>
      </c>
      <c r="H50" s="9">
        <v>1316</v>
      </c>
      <c r="I50" s="9">
        <v>346678</v>
      </c>
      <c r="J50" s="11">
        <v>263.43313069908817</v>
      </c>
      <c r="K50" s="12">
        <f t="shared" si="4"/>
        <v>-33.20650471607797</v>
      </c>
      <c r="L50" s="12">
        <f t="shared" si="0"/>
        <v>-27.806553949073702</v>
      </c>
      <c r="M50" s="12">
        <f t="shared" si="1"/>
        <v>-43.08558804075511</v>
      </c>
      <c r="N50" s="12">
        <f t="shared" si="5"/>
        <v>-36.68928014842811</v>
      </c>
      <c r="O50" s="9">
        <f t="shared" si="2"/>
        <v>59</v>
      </c>
      <c r="P50" s="9">
        <f t="shared" si="3"/>
        <v>45</v>
      </c>
    </row>
    <row r="51" spans="1:16" ht="9.75">
      <c r="A51" s="8" t="s">
        <v>123</v>
      </c>
      <c r="B51" s="8" t="s">
        <v>124</v>
      </c>
      <c r="C51" s="8" t="s">
        <v>29</v>
      </c>
      <c r="D51" s="8" t="s">
        <v>41</v>
      </c>
      <c r="E51" s="9">
        <v>27528</v>
      </c>
      <c r="F51" s="9">
        <v>63518594</v>
      </c>
      <c r="G51" s="10">
        <v>0.5583381229986042</v>
      </c>
      <c r="H51" s="9">
        <v>3951</v>
      </c>
      <c r="I51" s="9">
        <v>1100722</v>
      </c>
      <c r="J51" s="11">
        <v>278.5932675272083</v>
      </c>
      <c r="K51" s="12">
        <f t="shared" si="4"/>
        <v>-18.046367887957842</v>
      </c>
      <c r="L51" s="12">
        <f t="shared" si="0"/>
        <v>-12.646417120953572</v>
      </c>
      <c r="M51" s="12">
        <f t="shared" si="1"/>
        <v>-27.925451212634982</v>
      </c>
      <c r="N51" s="12">
        <f t="shared" si="5"/>
        <v>-21.52914332030798</v>
      </c>
      <c r="O51" s="9">
        <f t="shared" si="2"/>
        <v>51</v>
      </c>
      <c r="P51" s="9">
        <f t="shared" si="3"/>
        <v>38</v>
      </c>
    </row>
    <row r="52" spans="1:16" ht="9.75">
      <c r="A52" s="8" t="s">
        <v>125</v>
      </c>
      <c r="B52" s="8" t="s">
        <v>126</v>
      </c>
      <c r="C52" s="8" t="s">
        <v>29</v>
      </c>
      <c r="D52" s="8" t="s">
        <v>23</v>
      </c>
      <c r="E52" s="9">
        <v>27675</v>
      </c>
      <c r="F52" s="9">
        <v>63653332</v>
      </c>
      <c r="G52" s="10">
        <v>1.7442348008385744</v>
      </c>
      <c r="H52" s="9">
        <v>2405</v>
      </c>
      <c r="I52" s="9">
        <v>723794</v>
      </c>
      <c r="J52" s="11">
        <v>300.95384615384614</v>
      </c>
      <c r="K52" s="12">
        <f t="shared" si="4"/>
        <v>4.3142107386800035</v>
      </c>
      <c r="L52" s="12">
        <f t="shared" si="0"/>
        <v>9.714161505684274</v>
      </c>
      <c r="M52" s="12">
        <f t="shared" si="1"/>
        <v>-5.564872585997136</v>
      </c>
      <c r="N52" s="12">
        <f t="shared" si="5"/>
        <v>0.8314353063298654</v>
      </c>
      <c r="O52" s="9">
        <f t="shared" si="2"/>
        <v>36</v>
      </c>
      <c r="P52" s="9">
        <f t="shared" si="3"/>
        <v>26</v>
      </c>
    </row>
    <row r="53" spans="1:16" ht="9.75">
      <c r="A53" s="8" t="s">
        <v>127</v>
      </c>
      <c r="B53" s="8" t="s">
        <v>128</v>
      </c>
      <c r="C53" s="8" t="s">
        <v>19</v>
      </c>
      <c r="D53" s="8" t="s">
        <v>41</v>
      </c>
      <c r="E53" s="9">
        <v>14767</v>
      </c>
      <c r="F53" s="9">
        <v>34770921</v>
      </c>
      <c r="G53" s="10">
        <v>3.414372542009296</v>
      </c>
      <c r="H53" s="9">
        <v>2037</v>
      </c>
      <c r="I53" s="9">
        <v>601872</v>
      </c>
      <c r="J53" s="11">
        <v>295.46980854197346</v>
      </c>
      <c r="K53" s="12">
        <f t="shared" si="4"/>
        <v>-1.169826873192676</v>
      </c>
      <c r="L53" s="12">
        <f t="shared" si="0"/>
        <v>4.230123893811594</v>
      </c>
      <c r="M53" s="12">
        <f t="shared" si="1"/>
        <v>-11.048910197869816</v>
      </c>
      <c r="N53" s="12">
        <f t="shared" si="5"/>
        <v>-4.652602305542814</v>
      </c>
      <c r="O53" s="9">
        <f t="shared" si="2"/>
        <v>39</v>
      </c>
      <c r="P53" s="9">
        <f t="shared" si="3"/>
        <v>29</v>
      </c>
    </row>
    <row r="54" spans="1:16" ht="9.75">
      <c r="A54" s="8" t="s">
        <v>129</v>
      </c>
      <c r="B54" s="8" t="s">
        <v>130</v>
      </c>
      <c r="C54" s="8" t="s">
        <v>19</v>
      </c>
      <c r="D54" s="8" t="s">
        <v>54</v>
      </c>
      <c r="E54" s="9">
        <v>36135</v>
      </c>
      <c r="F54" s="9">
        <v>65417909</v>
      </c>
      <c r="G54" s="10">
        <v>2.242583456141475</v>
      </c>
      <c r="H54" s="9">
        <v>3703</v>
      </c>
      <c r="I54" s="9">
        <v>1131731</v>
      </c>
      <c r="J54" s="11">
        <v>305.6254388333783</v>
      </c>
      <c r="K54" s="12">
        <f t="shared" si="4"/>
        <v>8.985803418212186</v>
      </c>
      <c r="L54" s="12">
        <f t="shared" si="0"/>
        <v>14.385754185216456</v>
      </c>
      <c r="M54" s="12">
        <f t="shared" si="1"/>
        <v>-0.8932799064649544</v>
      </c>
      <c r="N54" s="12">
        <f t="shared" si="5"/>
        <v>5.5030279858620474</v>
      </c>
      <c r="O54" s="9">
        <f t="shared" si="2"/>
        <v>34</v>
      </c>
      <c r="P54" s="9">
        <f t="shared" si="3"/>
        <v>24</v>
      </c>
    </row>
    <row r="55" spans="1:16" ht="9.75">
      <c r="A55" s="8" t="s">
        <v>131</v>
      </c>
      <c r="B55" s="8" t="s">
        <v>132</v>
      </c>
      <c r="C55" s="8" t="s">
        <v>19</v>
      </c>
      <c r="D55" s="8" t="s">
        <v>35</v>
      </c>
      <c r="E55" s="9">
        <v>3549</v>
      </c>
      <c r="F55" s="9">
        <v>9525203</v>
      </c>
      <c r="G55" s="10">
        <v>2.688455455983131</v>
      </c>
      <c r="H55" s="9">
        <v>727</v>
      </c>
      <c r="I55" s="9">
        <v>194238</v>
      </c>
      <c r="J55" s="11">
        <v>267.1774415405777</v>
      </c>
      <c r="K55" s="12">
        <f t="shared" si="4"/>
        <v>-29.462193874588422</v>
      </c>
      <c r="L55" s="12">
        <f t="shared" si="0"/>
        <v>-24.062243107584152</v>
      </c>
      <c r="M55" s="12">
        <f t="shared" si="1"/>
        <v>-39.34127719926556</v>
      </c>
      <c r="N55" s="12">
        <f t="shared" si="5"/>
        <v>-32.94496930693856</v>
      </c>
      <c r="O55" s="9">
        <f t="shared" si="2"/>
        <v>58</v>
      </c>
      <c r="P55" s="9">
        <f>RANK(J55,$J$4:$J$55)</f>
        <v>44</v>
      </c>
    </row>
    <row r="56" spans="1:16" ht="9.75">
      <c r="A56" s="8" t="s">
        <v>133</v>
      </c>
      <c r="B56" s="8" t="s">
        <v>28</v>
      </c>
      <c r="C56" s="8" t="s">
        <v>134</v>
      </c>
      <c r="D56" s="8" t="s">
        <v>30</v>
      </c>
      <c r="E56" s="9">
        <v>1131</v>
      </c>
      <c r="F56" s="9">
        <v>5469362</v>
      </c>
      <c r="G56" s="10">
        <v>82.34200743494424</v>
      </c>
      <c r="H56" s="9">
        <v>335</v>
      </c>
      <c r="I56" s="9">
        <v>80603</v>
      </c>
      <c r="J56" s="11">
        <v>240.60597014925372</v>
      </c>
      <c r="K56" s="12">
        <f t="shared" si="4"/>
        <v>-56.03366526591242</v>
      </c>
      <c r="L56" s="12">
        <f t="shared" si="0"/>
        <v>-50.63371449890815</v>
      </c>
      <c r="M56" s="12">
        <f aca="true" t="shared" si="6" ref="M56:M79">J56-$C$101</f>
        <v>-31.22574153975927</v>
      </c>
      <c r="N56" s="12">
        <f aca="true" t="shared" si="7" ref="N56:N79">J56-$C$102</f>
        <v>-11.909380727939265</v>
      </c>
      <c r="O56" s="9">
        <f t="shared" si="2"/>
        <v>68</v>
      </c>
      <c r="P56" s="9">
        <f aca="true" t="shared" si="8" ref="P56:P78">RANK(J56,$J$56:$J$79)</f>
        <v>14</v>
      </c>
    </row>
    <row r="57" spans="1:16" ht="9.75">
      <c r="A57" s="8" t="s">
        <v>135</v>
      </c>
      <c r="B57" s="8" t="s">
        <v>37</v>
      </c>
      <c r="C57" s="8" t="s">
        <v>134</v>
      </c>
      <c r="D57" s="8" t="s">
        <v>38</v>
      </c>
      <c r="E57" s="9">
        <v>1056</v>
      </c>
      <c r="F57" s="9">
        <v>2747160</v>
      </c>
      <c r="G57" s="10">
        <v>100</v>
      </c>
      <c r="H57" s="9">
        <v>210</v>
      </c>
      <c r="I57" s="9">
        <v>48526</v>
      </c>
      <c r="J57" s="11">
        <v>231.07619047619048</v>
      </c>
      <c r="K57" s="12">
        <f t="shared" si="4"/>
        <v>-65.56344493897566</v>
      </c>
      <c r="L57" s="12">
        <f t="shared" si="0"/>
        <v>-60.163494171971394</v>
      </c>
      <c r="M57" s="12">
        <f t="shared" si="6"/>
        <v>-40.755521212822515</v>
      </c>
      <c r="N57" s="12">
        <f t="shared" si="7"/>
        <v>-21.43916040100251</v>
      </c>
      <c r="O57" s="9">
        <f t="shared" si="2"/>
        <v>70</v>
      </c>
      <c r="P57" s="9">
        <f t="shared" si="8"/>
        <v>16</v>
      </c>
    </row>
    <row r="58" spans="1:16" ht="9.75">
      <c r="A58" s="8" t="s">
        <v>136</v>
      </c>
      <c r="B58" s="8" t="s">
        <v>40</v>
      </c>
      <c r="C58" s="8" t="s">
        <v>134</v>
      </c>
      <c r="D58" s="8" t="s">
        <v>41</v>
      </c>
      <c r="E58" s="9">
        <v>134</v>
      </c>
      <c r="F58" s="9">
        <v>1792560</v>
      </c>
      <c r="G58" s="10">
        <v>91.52542372881356</v>
      </c>
      <c r="H58" s="9">
        <v>24</v>
      </c>
      <c r="I58" s="9">
        <v>5886</v>
      </c>
      <c r="J58" s="11">
        <v>245.25</v>
      </c>
      <c r="K58" s="12">
        <f t="shared" si="4"/>
        <v>-51.38963541516614</v>
      </c>
      <c r="L58" s="12">
        <f t="shared" si="0"/>
        <v>-45.98968464816187</v>
      </c>
      <c r="M58" s="12">
        <f t="shared" si="6"/>
        <v>-26.58171168901299</v>
      </c>
      <c r="N58" s="12">
        <f t="shared" si="7"/>
        <v>-7.2653508771929864</v>
      </c>
      <c r="O58" s="9">
        <f t="shared" si="2"/>
        <v>65</v>
      </c>
      <c r="P58" s="9">
        <f t="shared" si="8"/>
        <v>13</v>
      </c>
    </row>
    <row r="59" spans="1:16" ht="9.75">
      <c r="A59" s="8" t="s">
        <v>137</v>
      </c>
      <c r="B59" s="8" t="s">
        <v>45</v>
      </c>
      <c r="C59" s="8" t="s">
        <v>134</v>
      </c>
      <c r="D59" s="8" t="s">
        <v>20</v>
      </c>
      <c r="E59" s="9">
        <v>2759</v>
      </c>
      <c r="F59" s="9">
        <v>26224588</v>
      </c>
      <c r="G59" s="10">
        <v>98.22222222222223</v>
      </c>
      <c r="H59" s="9">
        <v>708</v>
      </c>
      <c r="I59" s="9">
        <v>246104</v>
      </c>
      <c r="J59" s="11">
        <v>347.6045197740113</v>
      </c>
      <c r="K59" s="12">
        <f t="shared" si="4"/>
        <v>50.964884358845154</v>
      </c>
      <c r="L59" s="12">
        <f t="shared" si="0"/>
        <v>56.364835125849424</v>
      </c>
      <c r="M59" s="12">
        <f t="shared" si="6"/>
        <v>75.7728080849983</v>
      </c>
      <c r="N59" s="12">
        <f t="shared" si="7"/>
        <v>95.08916889681831</v>
      </c>
      <c r="O59" s="9">
        <f t="shared" si="2"/>
        <v>16</v>
      </c>
      <c r="P59" s="9">
        <f t="shared" si="8"/>
        <v>8</v>
      </c>
    </row>
    <row r="60" spans="1:16" ht="9.75">
      <c r="A60" s="8" t="s">
        <v>138</v>
      </c>
      <c r="B60" s="8" t="s">
        <v>51</v>
      </c>
      <c r="C60" s="8" t="s">
        <v>134</v>
      </c>
      <c r="D60" s="8" t="s">
        <v>23</v>
      </c>
      <c r="E60" s="9">
        <v>416</v>
      </c>
      <c r="F60" s="9">
        <v>2051000</v>
      </c>
      <c r="G60" s="10">
        <v>96.75324675324676</v>
      </c>
      <c r="H60" s="9">
        <v>74</v>
      </c>
      <c r="I60" s="9">
        <v>15430</v>
      </c>
      <c r="J60" s="11">
        <v>208.51351351351352</v>
      </c>
      <c r="K60" s="12">
        <f t="shared" si="4"/>
        <v>-88.12612190165262</v>
      </c>
      <c r="L60" s="12">
        <f t="shared" si="0"/>
        <v>-82.72617113464835</v>
      </c>
      <c r="M60" s="12">
        <f t="shared" si="6"/>
        <v>-63.318198175499475</v>
      </c>
      <c r="N60" s="12">
        <f t="shared" si="7"/>
        <v>-44.00183736367947</v>
      </c>
      <c r="O60" s="9">
        <f t="shared" si="2"/>
        <v>76</v>
      </c>
      <c r="P60" s="9">
        <f t="shared" si="8"/>
        <v>20</v>
      </c>
    </row>
    <row r="61" spans="1:16" ht="9.75">
      <c r="A61" s="8" t="s">
        <v>139</v>
      </c>
      <c r="B61" s="8" t="s">
        <v>58</v>
      </c>
      <c r="C61" s="8" t="s">
        <v>134</v>
      </c>
      <c r="D61" s="8" t="s">
        <v>59</v>
      </c>
      <c r="E61" s="9">
        <v>710</v>
      </c>
      <c r="F61" s="9">
        <v>7739451</v>
      </c>
      <c r="G61" s="10">
        <v>94.35897435897435</v>
      </c>
      <c r="H61" s="9">
        <v>136</v>
      </c>
      <c r="I61" s="9">
        <v>49600</v>
      </c>
      <c r="J61" s="11">
        <v>364.70588235294116</v>
      </c>
      <c r="K61" s="12">
        <f t="shared" si="4"/>
        <v>68.06624693777502</v>
      </c>
      <c r="L61" s="12">
        <f t="shared" si="0"/>
        <v>73.46619770477929</v>
      </c>
      <c r="M61" s="12">
        <f t="shared" si="6"/>
        <v>92.87417066392817</v>
      </c>
      <c r="N61" s="12">
        <f t="shared" si="7"/>
        <v>112.19053147574817</v>
      </c>
      <c r="O61" s="9">
        <f t="shared" si="2"/>
        <v>9</v>
      </c>
      <c r="P61" s="9">
        <f t="shared" si="8"/>
        <v>4</v>
      </c>
    </row>
    <row r="62" spans="1:16" ht="9.75">
      <c r="A62" s="8" t="s">
        <v>140</v>
      </c>
      <c r="B62" s="8" t="s">
        <v>63</v>
      </c>
      <c r="C62" s="8" t="s">
        <v>134</v>
      </c>
      <c r="D62" s="8" t="s">
        <v>20</v>
      </c>
      <c r="E62" s="9">
        <v>1557</v>
      </c>
      <c r="F62" s="9">
        <v>9715294</v>
      </c>
      <c r="G62" s="10">
        <v>99.84399375975039</v>
      </c>
      <c r="H62" s="9">
        <v>355</v>
      </c>
      <c r="I62" s="9">
        <v>99995</v>
      </c>
      <c r="J62" s="11">
        <v>281.67605633802816</v>
      </c>
      <c r="K62" s="12">
        <f t="shared" si="4"/>
        <v>-14.963579077137979</v>
      </c>
      <c r="L62" s="12">
        <f t="shared" si="0"/>
        <v>-9.563628310133709</v>
      </c>
      <c r="M62" s="12">
        <f t="shared" si="6"/>
        <v>9.84434464901517</v>
      </c>
      <c r="N62" s="12">
        <f t="shared" si="7"/>
        <v>29.160705460835175</v>
      </c>
      <c r="O62" s="9">
        <f t="shared" si="2"/>
        <v>50</v>
      </c>
      <c r="P62" s="9">
        <f t="shared" si="8"/>
        <v>11</v>
      </c>
    </row>
    <row r="63" spans="1:16" ht="9.75">
      <c r="A63" s="8" t="s">
        <v>141</v>
      </c>
      <c r="B63" s="8" t="s">
        <v>67</v>
      </c>
      <c r="C63" s="8" t="s">
        <v>134</v>
      </c>
      <c r="D63" s="8" t="s">
        <v>38</v>
      </c>
      <c r="E63" s="9">
        <v>828</v>
      </c>
      <c r="F63" s="9">
        <v>3569869</v>
      </c>
      <c r="G63" s="10">
        <v>90.6060606060606</v>
      </c>
      <c r="H63" s="9">
        <v>203</v>
      </c>
      <c r="I63" s="9">
        <v>15433</v>
      </c>
      <c r="J63" s="11">
        <v>76.02463054187191</v>
      </c>
      <c r="K63" s="12">
        <f t="shared" si="4"/>
        <v>-220.61500487329423</v>
      </c>
      <c r="L63" s="12">
        <f t="shared" si="0"/>
        <v>-215.21505410628995</v>
      </c>
      <c r="M63" s="12">
        <f t="shared" si="6"/>
        <v>-195.80708114714108</v>
      </c>
      <c r="N63" s="12">
        <f t="shared" si="7"/>
        <v>-176.49072033532107</v>
      </c>
      <c r="O63" s="9">
        <f t="shared" si="2"/>
        <v>80</v>
      </c>
      <c r="P63" s="9">
        <f t="shared" si="8"/>
        <v>24</v>
      </c>
    </row>
    <row r="64" spans="1:16" ht="9.75">
      <c r="A64" s="8" t="s">
        <v>142</v>
      </c>
      <c r="B64" s="8" t="s">
        <v>71</v>
      </c>
      <c r="C64" s="8" t="s">
        <v>134</v>
      </c>
      <c r="D64" s="8" t="s">
        <v>38</v>
      </c>
      <c r="E64" s="9">
        <v>1503</v>
      </c>
      <c r="F64" s="9">
        <v>10888778</v>
      </c>
      <c r="G64" s="10">
        <v>100</v>
      </c>
      <c r="H64" s="9">
        <v>190</v>
      </c>
      <c r="I64" s="9">
        <v>68216</v>
      </c>
      <c r="J64" s="11">
        <v>359.0315789473684</v>
      </c>
      <c r="K64" s="12">
        <f t="shared" si="4"/>
        <v>62.391943532202276</v>
      </c>
      <c r="L64" s="12">
        <f t="shared" si="0"/>
        <v>67.79189429920655</v>
      </c>
      <c r="M64" s="12">
        <f t="shared" si="6"/>
        <v>87.19986725835543</v>
      </c>
      <c r="N64" s="12">
        <f t="shared" si="7"/>
        <v>106.51622807017543</v>
      </c>
      <c r="O64" s="9">
        <f t="shared" si="2"/>
        <v>12</v>
      </c>
      <c r="P64" s="9">
        <f t="shared" si="8"/>
        <v>5</v>
      </c>
    </row>
    <row r="65" spans="1:16" ht="9.75">
      <c r="A65" s="8" t="s">
        <v>143</v>
      </c>
      <c r="B65" s="8" t="s">
        <v>73</v>
      </c>
      <c r="C65" s="8" t="s">
        <v>134</v>
      </c>
      <c r="D65" s="8" t="s">
        <v>54</v>
      </c>
      <c r="E65" s="9">
        <v>2619</v>
      </c>
      <c r="F65" s="9">
        <v>14229557</v>
      </c>
      <c r="G65" s="10">
        <v>97.71341463414635</v>
      </c>
      <c r="H65" s="9">
        <v>283</v>
      </c>
      <c r="I65" s="9">
        <v>59871</v>
      </c>
      <c r="J65" s="11">
        <v>211.55830388692578</v>
      </c>
      <c r="K65" s="12">
        <f t="shared" si="4"/>
        <v>-85.08133152824036</v>
      </c>
      <c r="L65" s="12">
        <f t="shared" si="0"/>
        <v>-79.68138076123608</v>
      </c>
      <c r="M65" s="12">
        <f t="shared" si="6"/>
        <v>-60.273407802087206</v>
      </c>
      <c r="N65" s="12">
        <f t="shared" si="7"/>
        <v>-40.9570469902672</v>
      </c>
      <c r="O65" s="9">
        <f t="shared" si="2"/>
        <v>75</v>
      </c>
      <c r="P65" s="9">
        <f t="shared" si="8"/>
        <v>19</v>
      </c>
    </row>
    <row r="66" spans="1:16" ht="9.75">
      <c r="A66" s="8" t="s">
        <v>144</v>
      </c>
      <c r="B66" s="8" t="s">
        <v>75</v>
      </c>
      <c r="C66" s="8" t="s">
        <v>134</v>
      </c>
      <c r="D66" s="8" t="s">
        <v>54</v>
      </c>
      <c r="E66" s="9">
        <v>1205</v>
      </c>
      <c r="F66" s="9">
        <v>9275400</v>
      </c>
      <c r="G66" s="10">
        <v>80.56112224448898</v>
      </c>
      <c r="H66" s="9">
        <v>127</v>
      </c>
      <c r="I66" s="9">
        <v>44430</v>
      </c>
      <c r="J66" s="11">
        <v>349.84251968503935</v>
      </c>
      <c r="K66" s="12">
        <f t="shared" si="4"/>
        <v>53.20288426987321</v>
      </c>
      <c r="L66" s="12">
        <f t="shared" si="0"/>
        <v>58.60283503687748</v>
      </c>
      <c r="M66" s="12">
        <f t="shared" si="6"/>
        <v>78.01080799602636</v>
      </c>
      <c r="N66" s="12">
        <f t="shared" si="7"/>
        <v>97.32716880784636</v>
      </c>
      <c r="O66" s="9">
        <f t="shared" si="2"/>
        <v>15</v>
      </c>
      <c r="P66" s="9">
        <f t="shared" si="8"/>
        <v>7</v>
      </c>
    </row>
    <row r="67" spans="1:16" ht="9.75">
      <c r="A67" s="8" t="s">
        <v>145</v>
      </c>
      <c r="B67" s="8" t="s">
        <v>79</v>
      </c>
      <c r="C67" s="8" t="s">
        <v>134</v>
      </c>
      <c r="D67" s="8" t="s">
        <v>59</v>
      </c>
      <c r="E67" s="9">
        <v>2733</v>
      </c>
      <c r="F67" s="9">
        <v>10636364</v>
      </c>
      <c r="G67" s="10">
        <v>92.41126070991432</v>
      </c>
      <c r="H67" s="9">
        <v>342</v>
      </c>
      <c r="I67" s="9">
        <v>88845</v>
      </c>
      <c r="J67" s="11">
        <v>259.780701754386</v>
      </c>
      <c r="K67" s="12">
        <f t="shared" si="4"/>
        <v>-36.85893366078017</v>
      </c>
      <c r="L67" s="12">
        <f t="shared" si="0"/>
        <v>-31.458982893775897</v>
      </c>
      <c r="M67" s="12">
        <f t="shared" si="6"/>
        <v>-12.051009934627018</v>
      </c>
      <c r="N67" s="12">
        <f t="shared" si="7"/>
        <v>7.2653508771929864</v>
      </c>
      <c r="O67" s="9">
        <f t="shared" si="2"/>
        <v>61</v>
      </c>
      <c r="P67" s="9">
        <f t="shared" si="8"/>
        <v>12</v>
      </c>
    </row>
    <row r="68" spans="1:16" ht="9.75">
      <c r="A68" s="8" t="s">
        <v>146</v>
      </c>
      <c r="B68" s="8" t="s">
        <v>83</v>
      </c>
      <c r="C68" s="8" t="s">
        <v>134</v>
      </c>
      <c r="D68" s="8" t="s">
        <v>59</v>
      </c>
      <c r="E68" s="9">
        <v>508</v>
      </c>
      <c r="F68" s="9">
        <v>3128156</v>
      </c>
      <c r="G68" s="10">
        <v>98.43260188087774</v>
      </c>
      <c r="H68" s="9">
        <v>66</v>
      </c>
      <c r="I68" s="9">
        <v>13359</v>
      </c>
      <c r="J68" s="11">
        <v>202.4090909090909</v>
      </c>
      <c r="K68" s="12">
        <f t="shared" si="4"/>
        <v>-94.23054450607523</v>
      </c>
      <c r="L68" s="12">
        <f aca="true" t="shared" si="9" ref="L68:L83">J68-$C$88</f>
        <v>-88.83059373907096</v>
      </c>
      <c r="M68" s="12">
        <f t="shared" si="6"/>
        <v>-69.42262077992208</v>
      </c>
      <c r="N68" s="12">
        <f t="shared" si="7"/>
        <v>-50.10625996810208</v>
      </c>
      <c r="O68" s="9">
        <f aca="true" t="shared" si="10" ref="O68:O83">RANK(J68,$J$4:$J$83)</f>
        <v>78</v>
      </c>
      <c r="P68" s="9">
        <f t="shared" si="8"/>
        <v>22</v>
      </c>
    </row>
    <row r="69" spans="1:16" ht="9.75">
      <c r="A69" s="8" t="s">
        <v>147</v>
      </c>
      <c r="B69" s="8" t="s">
        <v>89</v>
      </c>
      <c r="C69" s="8" t="s">
        <v>134</v>
      </c>
      <c r="D69" s="8" t="s">
        <v>90</v>
      </c>
      <c r="E69" s="9">
        <v>1879</v>
      </c>
      <c r="F69" s="9">
        <v>12236449</v>
      </c>
      <c r="G69" s="10">
        <v>96.71052631578947</v>
      </c>
      <c r="H69" s="9">
        <v>289</v>
      </c>
      <c r="I69" s="9">
        <v>106646</v>
      </c>
      <c r="J69" s="11">
        <v>369.01730103806227</v>
      </c>
      <c r="K69" s="12">
        <f aca="true" t="shared" si="11" ref="K69:K83">J69-$C$87</f>
        <v>72.37766562289613</v>
      </c>
      <c r="L69" s="12">
        <f t="shared" si="9"/>
        <v>77.7776163899004</v>
      </c>
      <c r="M69" s="12">
        <f t="shared" si="6"/>
        <v>97.18558934904928</v>
      </c>
      <c r="N69" s="12">
        <f t="shared" si="7"/>
        <v>116.50195016086928</v>
      </c>
      <c r="O69" s="9">
        <f t="shared" si="10"/>
        <v>8</v>
      </c>
      <c r="P69" s="9">
        <f t="shared" si="8"/>
        <v>3</v>
      </c>
    </row>
    <row r="70" spans="1:16" ht="9.75">
      <c r="A70" s="8" t="s">
        <v>148</v>
      </c>
      <c r="B70" s="8" t="s">
        <v>92</v>
      </c>
      <c r="C70" s="8" t="s">
        <v>134</v>
      </c>
      <c r="D70" s="8" t="s">
        <v>30</v>
      </c>
      <c r="E70" s="9">
        <v>459</v>
      </c>
      <c r="F70" s="9">
        <v>6420355</v>
      </c>
      <c r="G70" s="10">
        <v>88.14814814814815</v>
      </c>
      <c r="H70" s="9">
        <v>49</v>
      </c>
      <c r="I70" s="9">
        <v>19002</v>
      </c>
      <c r="J70" s="11">
        <v>387.7959183673469</v>
      </c>
      <c r="K70" s="12">
        <f t="shared" si="11"/>
        <v>91.15628295218079</v>
      </c>
      <c r="L70" s="12">
        <f t="shared" si="9"/>
        <v>96.55623371918506</v>
      </c>
      <c r="M70" s="12">
        <f t="shared" si="6"/>
        <v>115.96420667833394</v>
      </c>
      <c r="N70" s="12">
        <f t="shared" si="7"/>
        <v>135.28056749015394</v>
      </c>
      <c r="O70" s="9">
        <f t="shared" si="10"/>
        <v>7</v>
      </c>
      <c r="P70" s="9">
        <f t="shared" si="8"/>
        <v>2</v>
      </c>
    </row>
    <row r="71" spans="1:16" ht="9.75">
      <c r="A71" s="8" t="s">
        <v>149</v>
      </c>
      <c r="B71" s="8" t="s">
        <v>94</v>
      </c>
      <c r="C71" s="8" t="s">
        <v>134</v>
      </c>
      <c r="D71" s="8" t="s">
        <v>90</v>
      </c>
      <c r="E71" s="9">
        <v>5885</v>
      </c>
      <c r="F71" s="9">
        <v>29415029</v>
      </c>
      <c r="G71" s="10">
        <v>99.79716024340772</v>
      </c>
      <c r="H71" s="9">
        <v>1537</v>
      </c>
      <c r="I71" s="9">
        <v>173780</v>
      </c>
      <c r="J71" s="11">
        <v>113.0644111906311</v>
      </c>
      <c r="K71" s="12">
        <f t="shared" si="11"/>
        <v>-183.57522422453502</v>
      </c>
      <c r="L71" s="12">
        <f t="shared" si="9"/>
        <v>-178.17527345753075</v>
      </c>
      <c r="M71" s="12">
        <f t="shared" si="6"/>
        <v>-158.76730049838187</v>
      </c>
      <c r="N71" s="12">
        <f t="shared" si="7"/>
        <v>-139.45093968656187</v>
      </c>
      <c r="O71" s="9">
        <f t="shared" si="10"/>
        <v>79</v>
      </c>
      <c r="P71" s="9">
        <f t="shared" si="8"/>
        <v>23</v>
      </c>
    </row>
    <row r="72" spans="1:16" ht="9.75">
      <c r="A72" s="8" t="s">
        <v>150</v>
      </c>
      <c r="B72" s="8" t="s">
        <v>96</v>
      </c>
      <c r="C72" s="8" t="s">
        <v>134</v>
      </c>
      <c r="D72" s="8" t="s">
        <v>20</v>
      </c>
      <c r="E72" s="9">
        <v>3241</v>
      </c>
      <c r="F72" s="9">
        <v>16225998</v>
      </c>
      <c r="G72" s="10">
        <v>96.29068887206662</v>
      </c>
      <c r="H72" s="9">
        <v>664</v>
      </c>
      <c r="I72" s="9">
        <v>191487</v>
      </c>
      <c r="J72" s="11">
        <v>288.3840361445783</v>
      </c>
      <c r="K72" s="12">
        <f t="shared" si="11"/>
        <v>-8.255599270587823</v>
      </c>
      <c r="L72" s="12">
        <f t="shared" si="9"/>
        <v>-2.855648503583552</v>
      </c>
      <c r="M72" s="12">
        <f t="shared" si="6"/>
        <v>16.552324455565326</v>
      </c>
      <c r="N72" s="12">
        <f t="shared" si="7"/>
        <v>35.86868526738533</v>
      </c>
      <c r="O72" s="9">
        <f t="shared" si="10"/>
        <v>42</v>
      </c>
      <c r="P72" s="9">
        <f t="shared" si="8"/>
        <v>9</v>
      </c>
    </row>
    <row r="73" spans="1:16" ht="9.75">
      <c r="A73" s="8" t="s">
        <v>151</v>
      </c>
      <c r="B73" s="8" t="s">
        <v>104</v>
      </c>
      <c r="C73" s="8" t="s">
        <v>134</v>
      </c>
      <c r="D73" s="8" t="s">
        <v>23</v>
      </c>
      <c r="E73" s="9">
        <v>757</v>
      </c>
      <c r="F73" s="9">
        <v>4779994</v>
      </c>
      <c r="G73" s="10">
        <v>95.43147208121827</v>
      </c>
      <c r="H73" s="9">
        <v>85</v>
      </c>
      <c r="I73" s="9">
        <v>18486</v>
      </c>
      <c r="J73" s="11">
        <v>217.48235294117646</v>
      </c>
      <c r="K73" s="12">
        <f t="shared" si="11"/>
        <v>-79.15728247398968</v>
      </c>
      <c r="L73" s="12">
        <f t="shared" si="9"/>
        <v>-73.75733170698541</v>
      </c>
      <c r="M73" s="12">
        <f t="shared" si="6"/>
        <v>-54.34935874783653</v>
      </c>
      <c r="N73" s="12">
        <f t="shared" si="7"/>
        <v>-35.03299793601653</v>
      </c>
      <c r="O73" s="9">
        <f t="shared" si="10"/>
        <v>74</v>
      </c>
      <c r="P73" s="9">
        <f t="shared" si="8"/>
        <v>18</v>
      </c>
    </row>
    <row r="74" spans="1:16" ht="9.75">
      <c r="A74" s="8" t="s">
        <v>152</v>
      </c>
      <c r="B74" s="8" t="s">
        <v>112</v>
      </c>
      <c r="C74" s="8" t="s">
        <v>134</v>
      </c>
      <c r="D74" s="8" t="s">
        <v>20</v>
      </c>
      <c r="E74" s="9">
        <v>1220</v>
      </c>
      <c r="F74" s="9">
        <v>7114907</v>
      </c>
      <c r="G74" s="10">
        <v>97.43589743589743</v>
      </c>
      <c r="H74" s="9">
        <v>309</v>
      </c>
      <c r="I74" s="9">
        <v>73400</v>
      </c>
      <c r="J74" s="11">
        <v>237.54045307443366</v>
      </c>
      <c r="K74" s="12">
        <f t="shared" si="11"/>
        <v>-59.09918234073248</v>
      </c>
      <c r="L74" s="12">
        <f t="shared" si="9"/>
        <v>-53.69923157372821</v>
      </c>
      <c r="M74" s="12">
        <f t="shared" si="6"/>
        <v>-34.291258614579334</v>
      </c>
      <c r="N74" s="12">
        <f t="shared" si="7"/>
        <v>-14.97489780275933</v>
      </c>
      <c r="O74" s="9">
        <f t="shared" si="10"/>
        <v>69</v>
      </c>
      <c r="P74" s="9">
        <f t="shared" si="8"/>
        <v>15</v>
      </c>
    </row>
    <row r="75" spans="1:16" ht="9.75">
      <c r="A75" s="8" t="s">
        <v>153</v>
      </c>
      <c r="B75" s="8" t="s">
        <v>114</v>
      </c>
      <c r="C75" s="8" t="s">
        <v>134</v>
      </c>
      <c r="D75" s="8" t="s">
        <v>35</v>
      </c>
      <c r="E75" s="9">
        <v>300</v>
      </c>
      <c r="F75" s="9">
        <v>2241074</v>
      </c>
      <c r="G75" s="10">
        <v>84.61538461538461</v>
      </c>
      <c r="H75" s="9">
        <v>65</v>
      </c>
      <c r="I75" s="9">
        <v>22985</v>
      </c>
      <c r="J75" s="11">
        <v>353.61538461538464</v>
      </c>
      <c r="K75" s="12">
        <f t="shared" si="11"/>
        <v>56.9757492002185</v>
      </c>
      <c r="L75" s="12">
        <f t="shared" si="9"/>
        <v>62.37569996722277</v>
      </c>
      <c r="M75" s="12">
        <f>J75-$C$101</f>
        <v>81.78367292637165</v>
      </c>
      <c r="N75" s="12">
        <f t="shared" si="7"/>
        <v>101.10003373819166</v>
      </c>
      <c r="O75" s="9">
        <f t="shared" si="10"/>
        <v>14</v>
      </c>
      <c r="P75" s="9">
        <f t="shared" si="8"/>
        <v>6</v>
      </c>
    </row>
    <row r="76" spans="1:16" ht="9.75">
      <c r="A76" s="8" t="s">
        <v>154</v>
      </c>
      <c r="B76" s="8" t="s">
        <v>118</v>
      </c>
      <c r="C76" s="8" t="s">
        <v>134</v>
      </c>
      <c r="D76" s="8" t="s">
        <v>30</v>
      </c>
      <c r="E76" s="9">
        <v>6939</v>
      </c>
      <c r="F76" s="9">
        <v>46400336</v>
      </c>
      <c r="G76" s="10">
        <v>99.72250252270433</v>
      </c>
      <c r="H76" s="9">
        <v>1719</v>
      </c>
      <c r="I76" s="9">
        <v>385807</v>
      </c>
      <c r="J76" s="11">
        <v>224.4368819080861</v>
      </c>
      <c r="K76" s="12">
        <f t="shared" si="11"/>
        <v>-72.20275350708005</v>
      </c>
      <c r="L76" s="12">
        <f t="shared" si="9"/>
        <v>-66.80280274007578</v>
      </c>
      <c r="M76" s="12">
        <f t="shared" si="6"/>
        <v>-47.3948297809269</v>
      </c>
      <c r="N76" s="12">
        <f t="shared" si="7"/>
        <v>-28.078468969106893</v>
      </c>
      <c r="O76" s="9">
        <f t="shared" si="10"/>
        <v>72</v>
      </c>
      <c r="P76" s="9">
        <f t="shared" si="8"/>
        <v>17</v>
      </c>
    </row>
    <row r="77" spans="1:16" ht="9.75">
      <c r="A77" s="8" t="s">
        <v>155</v>
      </c>
      <c r="B77" s="8" t="s">
        <v>122</v>
      </c>
      <c r="C77" s="8" t="s">
        <v>134</v>
      </c>
      <c r="D77" s="8" t="s">
        <v>38</v>
      </c>
      <c r="E77" s="9">
        <v>374</v>
      </c>
      <c r="F77" s="9">
        <v>1355400</v>
      </c>
      <c r="G77" s="10">
        <v>100</v>
      </c>
      <c r="H77" s="9">
        <v>90</v>
      </c>
      <c r="I77" s="9">
        <v>18565</v>
      </c>
      <c r="J77" s="11">
        <v>206.27777777777777</v>
      </c>
      <c r="K77" s="12">
        <f t="shared" si="11"/>
        <v>-90.36185763738837</v>
      </c>
      <c r="L77" s="12">
        <f t="shared" si="9"/>
        <v>-84.9619068703841</v>
      </c>
      <c r="M77" s="12">
        <f t="shared" si="6"/>
        <v>-65.55393391123522</v>
      </c>
      <c r="N77" s="12">
        <f t="shared" si="7"/>
        <v>-46.237573099415215</v>
      </c>
      <c r="O77" s="9">
        <f t="shared" si="10"/>
        <v>77</v>
      </c>
      <c r="P77" s="9">
        <f t="shared" si="8"/>
        <v>21</v>
      </c>
    </row>
    <row r="78" spans="1:16" ht="9.75">
      <c r="A78" s="8" t="s">
        <v>156</v>
      </c>
      <c r="B78" s="8" t="s">
        <v>124</v>
      </c>
      <c r="C78" s="8" t="s">
        <v>134</v>
      </c>
      <c r="D78" s="8" t="s">
        <v>41</v>
      </c>
      <c r="E78" s="9">
        <v>1349</v>
      </c>
      <c r="F78" s="9">
        <v>10418872</v>
      </c>
      <c r="G78" s="10">
        <v>100</v>
      </c>
      <c r="H78" s="9">
        <v>233</v>
      </c>
      <c r="I78" s="9">
        <v>66760</v>
      </c>
      <c r="J78" s="11">
        <v>286.52360515021456</v>
      </c>
      <c r="K78" s="12">
        <f t="shared" si="11"/>
        <v>-10.116030264951576</v>
      </c>
      <c r="L78" s="12">
        <f t="shared" si="9"/>
        <v>-4.716079497947305</v>
      </c>
      <c r="M78" s="12">
        <f t="shared" si="6"/>
        <v>14.691893461201573</v>
      </c>
      <c r="N78" s="12">
        <f t="shared" si="7"/>
        <v>34.00825427302158</v>
      </c>
      <c r="O78" s="9">
        <f t="shared" si="10"/>
        <v>46</v>
      </c>
      <c r="P78" s="9">
        <f t="shared" si="8"/>
        <v>10</v>
      </c>
    </row>
    <row r="79" spans="1:16" ht="9.75">
      <c r="A79" s="8" t="s">
        <v>157</v>
      </c>
      <c r="B79" s="8" t="s">
        <v>126</v>
      </c>
      <c r="C79" s="8" t="s">
        <v>134</v>
      </c>
      <c r="D79" s="8" t="s">
        <v>23</v>
      </c>
      <c r="E79" s="9">
        <v>1149</v>
      </c>
      <c r="F79" s="9">
        <v>8765106</v>
      </c>
      <c r="G79" s="10">
        <v>97.91044776119404</v>
      </c>
      <c r="H79" s="9">
        <v>125</v>
      </c>
      <c r="I79" s="9">
        <v>57718</v>
      </c>
      <c r="J79" s="11">
        <v>461.744</v>
      </c>
      <c r="K79" s="12">
        <f t="shared" si="11"/>
        <v>165.1043645848339</v>
      </c>
      <c r="L79" s="12">
        <f t="shared" si="9"/>
        <v>170.50431535183816</v>
      </c>
      <c r="M79" s="12">
        <f t="shared" si="6"/>
        <v>189.91228831098704</v>
      </c>
      <c r="N79" s="12">
        <f t="shared" si="7"/>
        <v>209.22864912280704</v>
      </c>
      <c r="O79" s="9">
        <f t="shared" si="10"/>
        <v>1</v>
      </c>
      <c r="P79" s="9">
        <f>RANK(J79,$J$56:$J$79)</f>
        <v>1</v>
      </c>
    </row>
    <row r="80" spans="1:16" ht="9.75">
      <c r="A80" s="8" t="s">
        <v>158</v>
      </c>
      <c r="B80" s="8" t="s">
        <v>159</v>
      </c>
      <c r="C80" s="8" t="s">
        <v>160</v>
      </c>
      <c r="D80" s="8" t="s">
        <v>26</v>
      </c>
      <c r="E80" s="9">
        <v>431</v>
      </c>
      <c r="F80" s="9">
        <v>786348</v>
      </c>
      <c r="G80" s="10">
        <v>2.666666666666667</v>
      </c>
      <c r="H80" s="9">
        <v>39</v>
      </c>
      <c r="I80" s="9">
        <v>16282</v>
      </c>
      <c r="J80" s="11">
        <v>417.4871794871795</v>
      </c>
      <c r="K80" s="12">
        <f t="shared" si="11"/>
        <v>120.84754407201336</v>
      </c>
      <c r="L80" s="12">
        <f t="shared" si="9"/>
        <v>126.24749483901763</v>
      </c>
      <c r="M80" s="12">
        <f>J80-$C$108</f>
        <v>100.42808493589746</v>
      </c>
      <c r="N80" s="12">
        <f>J80-$C$109</f>
        <v>102.30488782051287</v>
      </c>
      <c r="O80" s="9">
        <f t="shared" si="10"/>
        <v>4</v>
      </c>
      <c r="P80" s="9">
        <f>RANK(J80,$J$80:$J$83)</f>
        <v>1</v>
      </c>
    </row>
    <row r="81" spans="1:16" ht="9.75">
      <c r="A81" s="8" t="s">
        <v>161</v>
      </c>
      <c r="B81" s="8" t="s">
        <v>162</v>
      </c>
      <c r="C81" s="8" t="s">
        <v>160</v>
      </c>
      <c r="D81" s="8" t="s">
        <v>26</v>
      </c>
      <c r="E81" s="9">
        <v>250</v>
      </c>
      <c r="F81" s="9">
        <v>1289029</v>
      </c>
      <c r="G81" s="10">
        <v>6</v>
      </c>
      <c r="H81" s="9">
        <v>24</v>
      </c>
      <c r="I81" s="9">
        <v>6515</v>
      </c>
      <c r="J81" s="11">
        <v>271.4583333333333</v>
      </c>
      <c r="K81" s="12">
        <f t="shared" si="11"/>
        <v>-25.181302081832825</v>
      </c>
      <c r="L81" s="12">
        <f t="shared" si="9"/>
        <v>-19.781351314828555</v>
      </c>
      <c r="M81" s="12">
        <f>J81-$C$108</f>
        <v>-45.60076121794873</v>
      </c>
      <c r="N81" s="12">
        <f>J81-$C$109</f>
        <v>-43.723958333333314</v>
      </c>
      <c r="O81" s="9">
        <f t="shared" si="10"/>
        <v>57</v>
      </c>
      <c r="P81" s="9">
        <f>RANK(J81,$J$80:$J$83)</f>
        <v>3</v>
      </c>
    </row>
    <row r="82" spans="1:16" ht="9.75">
      <c r="A82" s="8" t="s">
        <v>163</v>
      </c>
      <c r="B82" s="8" t="s">
        <v>164</v>
      </c>
      <c r="C82" s="8" t="s">
        <v>160</v>
      </c>
      <c r="D82" s="8" t="s">
        <v>26</v>
      </c>
      <c r="E82" s="9">
        <v>197</v>
      </c>
      <c r="F82" s="9">
        <v>912017</v>
      </c>
      <c r="G82" s="10">
        <v>23.762376237623762</v>
      </c>
      <c r="H82" s="9">
        <v>32</v>
      </c>
      <c r="I82" s="9">
        <v>11485</v>
      </c>
      <c r="J82" s="11">
        <v>358.90625</v>
      </c>
      <c r="K82" s="12">
        <f t="shared" si="11"/>
        <v>62.26661458483386</v>
      </c>
      <c r="L82" s="12">
        <f t="shared" si="9"/>
        <v>67.66656535183813</v>
      </c>
      <c r="M82" s="12">
        <f>J82-$C$108</f>
        <v>41.847155448717956</v>
      </c>
      <c r="N82" s="12">
        <f>J82-$C$109</f>
        <v>43.72395833333337</v>
      </c>
      <c r="O82" s="9">
        <f t="shared" si="10"/>
        <v>13</v>
      </c>
      <c r="P82" s="9">
        <f>RANK(J82,$J$80:$J$83)</f>
        <v>2</v>
      </c>
    </row>
    <row r="83" spans="1:16" ht="9.75">
      <c r="A83" s="8" t="s">
        <v>165</v>
      </c>
      <c r="B83" s="8" t="s">
        <v>166</v>
      </c>
      <c r="C83" s="8" t="s">
        <v>160</v>
      </c>
      <c r="D83" s="8" t="s">
        <v>90</v>
      </c>
      <c r="E83" s="9">
        <v>720</v>
      </c>
      <c r="F83" s="9">
        <v>2359526</v>
      </c>
      <c r="G83" s="10">
        <v>9.375</v>
      </c>
      <c r="H83" s="9">
        <v>39</v>
      </c>
      <c r="I83" s="9">
        <v>8595</v>
      </c>
      <c r="J83" s="11">
        <v>220.3846153846154</v>
      </c>
      <c r="K83" s="12">
        <f t="shared" si="11"/>
        <v>-76.25502003055075</v>
      </c>
      <c r="L83" s="12">
        <f t="shared" si="9"/>
        <v>-70.85506926354648</v>
      </c>
      <c r="M83" s="12">
        <f>J83-$C$108</f>
        <v>-96.67447916666666</v>
      </c>
      <c r="N83" s="12">
        <f>J83-$C$109</f>
        <v>-94.79767628205124</v>
      </c>
      <c r="O83" s="9">
        <f t="shared" si="10"/>
        <v>73</v>
      </c>
      <c r="P83" s="9">
        <f>RANK(J83,$J$80:$J$83)</f>
        <v>4</v>
      </c>
    </row>
    <row r="84" spans="1:9" ht="9.75">
      <c r="A84" s="8"/>
      <c r="B84" s="8"/>
      <c r="C84" s="8"/>
      <c r="D84" s="8"/>
      <c r="E84" s="9"/>
      <c r="F84" s="9"/>
      <c r="G84" s="10"/>
      <c r="H84" s="9"/>
      <c r="I84" s="9"/>
    </row>
    <row r="85" spans="1:9" ht="9.75">
      <c r="A85" s="8" t="s">
        <v>167</v>
      </c>
      <c r="B85" s="8"/>
      <c r="C85" s="8"/>
      <c r="D85" s="8"/>
      <c r="E85" s="9"/>
      <c r="F85" s="9"/>
      <c r="G85" s="10"/>
      <c r="H85" s="9"/>
      <c r="I85" s="9"/>
    </row>
    <row r="86" spans="1:9" ht="9.75">
      <c r="A86" s="8" t="s">
        <v>168</v>
      </c>
      <c r="B86" s="8"/>
      <c r="C86" s="10">
        <f>I86/H86</f>
        <v>304.67633769540856</v>
      </c>
      <c r="D86" s="8"/>
      <c r="E86" s="17"/>
      <c r="F86" s="9"/>
      <c r="G86" s="10"/>
      <c r="H86" s="9">
        <f>SUM(H4:H83)</f>
        <v>217557</v>
      </c>
      <c r="I86" s="9">
        <f>SUM(I4:I83)</f>
        <v>66284470</v>
      </c>
    </row>
    <row r="87" spans="1:9" ht="9.75">
      <c r="A87" s="8" t="s">
        <v>169</v>
      </c>
      <c r="B87" s="8"/>
      <c r="C87" s="10">
        <f>AVERAGE(J4:J83)</f>
        <v>296.63963541516614</v>
      </c>
      <c r="D87" s="8"/>
      <c r="E87" s="9"/>
      <c r="F87" s="9"/>
      <c r="G87" s="10"/>
      <c r="H87" s="9"/>
      <c r="I87" s="9"/>
    </row>
    <row r="88" spans="1:9" ht="9.75">
      <c r="A88" s="8" t="s">
        <v>170</v>
      </c>
      <c r="B88" s="8"/>
      <c r="C88" s="10">
        <f>MEDIAN(J4:J83)</f>
        <v>291.23968464816187</v>
      </c>
      <c r="D88" s="8"/>
      <c r="E88" s="9"/>
      <c r="F88" s="9"/>
      <c r="G88" s="10"/>
      <c r="H88" s="9"/>
      <c r="I88" s="9"/>
    </row>
    <row r="89" spans="1:9" ht="9.75">
      <c r="A89" s="8" t="s">
        <v>171</v>
      </c>
      <c r="B89" s="8"/>
      <c r="C89" s="10">
        <f>MAX(J4:J83)</f>
        <v>461.744</v>
      </c>
      <c r="D89" s="8"/>
      <c r="E89" s="17"/>
      <c r="F89" s="17"/>
      <c r="G89" s="10"/>
      <c r="H89" s="9"/>
      <c r="I89" s="9"/>
    </row>
    <row r="90" spans="1:9" ht="9.75">
      <c r="A90" s="8" t="s">
        <v>172</v>
      </c>
      <c r="B90" s="8"/>
      <c r="C90" s="10">
        <f>MIN(J4:J83)</f>
        <v>76.02463054187191</v>
      </c>
      <c r="D90" s="8"/>
      <c r="E90" s="9"/>
      <c r="F90" s="9"/>
      <c r="G90" s="10"/>
      <c r="H90" s="9"/>
      <c r="I90" s="9"/>
    </row>
    <row r="91" spans="1:9" ht="9.75">
      <c r="A91" s="8"/>
      <c r="B91" s="8"/>
      <c r="C91" s="10"/>
      <c r="D91" s="8"/>
      <c r="E91" s="9"/>
      <c r="F91" s="9"/>
      <c r="G91" s="10"/>
      <c r="H91" s="9"/>
      <c r="I91" s="9"/>
    </row>
    <row r="92" spans="1:9" ht="9.75">
      <c r="A92" s="8" t="s">
        <v>173</v>
      </c>
      <c r="B92" s="8"/>
      <c r="C92" s="9"/>
      <c r="D92" s="8"/>
      <c r="E92" s="9"/>
      <c r="F92" s="9"/>
      <c r="G92" s="10"/>
      <c r="H92" s="9"/>
      <c r="I92" s="9"/>
    </row>
    <row r="93" spans="1:9" ht="9.75">
      <c r="A93" s="8" t="s">
        <v>168</v>
      </c>
      <c r="B93" s="8"/>
      <c r="C93" s="10">
        <f>I93/H93</f>
        <v>307.21378074137806</v>
      </c>
      <c r="D93" s="8"/>
      <c r="E93" s="9"/>
      <c r="F93" s="9"/>
      <c r="G93" s="10"/>
      <c r="H93" s="9">
        <f>SUM(H4:H55)</f>
        <v>209205</v>
      </c>
      <c r="I93" s="9">
        <f>SUM(I4:I55)</f>
        <v>64270659</v>
      </c>
    </row>
    <row r="94" spans="1:9" ht="9.75">
      <c r="A94" s="8" t="s">
        <v>169</v>
      </c>
      <c r="B94" s="8"/>
      <c r="C94" s="10">
        <f>AVERAGE(J4:J55)</f>
        <v>306.5187187398433</v>
      </c>
      <c r="D94" s="8"/>
      <c r="E94" s="9"/>
      <c r="F94" s="9"/>
      <c r="G94" s="10"/>
      <c r="H94" s="9"/>
      <c r="I94" s="9"/>
    </row>
    <row r="95" spans="1:9" ht="9.75">
      <c r="A95" s="8" t="s">
        <v>170</v>
      </c>
      <c r="B95" s="8"/>
      <c r="C95" s="10">
        <f>MEDIAN(J4:J55)</f>
        <v>300.1224108475163</v>
      </c>
      <c r="D95" s="8"/>
      <c r="E95" s="9"/>
      <c r="F95" s="9"/>
      <c r="G95" s="10"/>
      <c r="H95" s="9"/>
      <c r="I95" s="9"/>
    </row>
    <row r="96" spans="1:9" ht="9.75">
      <c r="A96" s="8" t="s">
        <v>171</v>
      </c>
      <c r="B96" s="8"/>
      <c r="C96" s="10">
        <f>MAX(J4:J55)</f>
        <v>432.8527724665392</v>
      </c>
      <c r="D96" s="8"/>
      <c r="E96" s="9"/>
      <c r="F96" s="9"/>
      <c r="G96" s="10"/>
      <c r="H96" s="9"/>
      <c r="I96" s="9"/>
    </row>
    <row r="97" spans="1:9" ht="9.75">
      <c r="A97" s="8" t="s">
        <v>172</v>
      </c>
      <c r="B97" s="8"/>
      <c r="C97" s="10">
        <f>MIN(J4:J55)</f>
        <v>228.65342072920933</v>
      </c>
      <c r="D97" s="8"/>
      <c r="E97" s="9"/>
      <c r="F97" s="9"/>
      <c r="G97" s="10"/>
      <c r="H97" s="9"/>
      <c r="I97" s="9"/>
    </row>
    <row r="98" spans="1:9" ht="9.75">
      <c r="A98" s="8"/>
      <c r="B98" s="8"/>
      <c r="C98" s="10"/>
      <c r="D98" s="8"/>
      <c r="E98" s="9"/>
      <c r="F98" s="9"/>
      <c r="G98" s="10"/>
      <c r="H98" s="9"/>
      <c r="I98" s="9"/>
    </row>
    <row r="99" spans="1:9" ht="9.75">
      <c r="A99" s="8" t="s">
        <v>174</v>
      </c>
      <c r="B99" s="8"/>
      <c r="C99" s="10"/>
      <c r="D99" s="8"/>
      <c r="E99" s="9"/>
      <c r="F99" s="9"/>
      <c r="G99" s="10"/>
      <c r="H99" s="9"/>
      <c r="I99" s="9"/>
    </row>
    <row r="100" spans="1:9" ht="9.75">
      <c r="A100" s="8" t="s">
        <v>168</v>
      </c>
      <c r="B100" s="8"/>
      <c r="C100" s="10">
        <f>I100/H100</f>
        <v>239.8313458262351</v>
      </c>
      <c r="D100" s="8"/>
      <c r="E100" s="9"/>
      <c r="F100" s="9"/>
      <c r="G100" s="10"/>
      <c r="H100" s="9">
        <f>SUM(H56:H79)</f>
        <v>8218</v>
      </c>
      <c r="I100" s="9">
        <f>SUM(I56:I79)</f>
        <v>1970934</v>
      </c>
    </row>
    <row r="101" spans="1:9" ht="9.75">
      <c r="A101" s="8" t="s">
        <v>169</v>
      </c>
      <c r="B101" s="8"/>
      <c r="C101" s="10">
        <f>AVERAGE(J56:J79)</f>
        <v>271.831711689013</v>
      </c>
      <c r="D101" s="8"/>
      <c r="E101" s="9"/>
      <c r="F101" s="9"/>
      <c r="G101" s="10"/>
      <c r="H101" s="9"/>
      <c r="I101" s="9"/>
    </row>
    <row r="102" spans="1:9" ht="9.75">
      <c r="A102" s="8" t="s">
        <v>170</v>
      </c>
      <c r="B102" s="8"/>
      <c r="C102" s="10">
        <f>MEDIAN(J56:J79)</f>
        <v>252.515350877193</v>
      </c>
      <c r="D102" s="8"/>
      <c r="E102" s="9"/>
      <c r="F102" s="9"/>
      <c r="G102" s="10"/>
      <c r="H102" s="9"/>
      <c r="I102" s="9"/>
    </row>
    <row r="103" spans="1:9" ht="9.75">
      <c r="A103" s="8" t="s">
        <v>171</v>
      </c>
      <c r="B103" s="8"/>
      <c r="C103" s="10">
        <f>MAX(J56:J79)</f>
        <v>461.744</v>
      </c>
      <c r="D103" s="8"/>
      <c r="E103" s="9"/>
      <c r="F103" s="9"/>
      <c r="G103" s="10"/>
      <c r="H103" s="9"/>
      <c r="I103" s="9"/>
    </row>
    <row r="104" spans="1:9" ht="9.75">
      <c r="A104" s="8" t="s">
        <v>172</v>
      </c>
      <c r="B104" s="8"/>
      <c r="C104" s="10">
        <f>MIN(J56:J79)</f>
        <v>76.02463054187191</v>
      </c>
      <c r="D104" s="8"/>
      <c r="E104" s="9"/>
      <c r="F104" s="9"/>
      <c r="G104" s="10"/>
      <c r="H104" s="9"/>
      <c r="I104" s="9"/>
    </row>
    <row r="105" spans="1:9" ht="9.75">
      <c r="A105" s="8"/>
      <c r="B105" s="8"/>
      <c r="C105" s="10"/>
      <c r="D105" s="8"/>
      <c r="E105" s="9"/>
      <c r="F105" s="9"/>
      <c r="G105" s="10"/>
      <c r="H105" s="9"/>
      <c r="I105" s="9"/>
    </row>
    <row r="106" spans="1:9" ht="9.75">
      <c r="A106" s="8" t="s">
        <v>175</v>
      </c>
      <c r="B106" s="8"/>
      <c r="C106" s="10"/>
      <c r="D106" s="8"/>
      <c r="E106" s="9"/>
      <c r="F106" s="9"/>
      <c r="G106" s="10"/>
      <c r="H106" s="9"/>
      <c r="I106" s="9"/>
    </row>
    <row r="107" spans="1:9" ht="9.75">
      <c r="A107" s="8" t="s">
        <v>168</v>
      </c>
      <c r="B107" s="8"/>
      <c r="C107" s="10">
        <f>I107/H107</f>
        <v>319.9776119402985</v>
      </c>
      <c r="D107" s="8"/>
      <c r="E107" s="9"/>
      <c r="F107" s="9"/>
      <c r="G107" s="10"/>
      <c r="H107" s="9">
        <f>SUM(H80:H83)</f>
        <v>134</v>
      </c>
      <c r="I107" s="9">
        <f>SUM(I80:I83)</f>
        <v>42877</v>
      </c>
    </row>
    <row r="108" spans="1:9" ht="9.75">
      <c r="A108" s="8" t="s">
        <v>169</v>
      </c>
      <c r="B108" s="8"/>
      <c r="C108" s="10">
        <f>AVERAGE(J80:J83)</f>
        <v>317.05909455128204</v>
      </c>
      <c r="D108" s="8"/>
      <c r="E108" s="9"/>
      <c r="F108" s="9"/>
      <c r="G108" s="10"/>
      <c r="H108" s="9"/>
      <c r="I108" s="9"/>
    </row>
    <row r="109" spans="1:9" ht="9.75">
      <c r="A109" s="8" t="s">
        <v>170</v>
      </c>
      <c r="B109" s="8"/>
      <c r="C109" s="10">
        <f>MEDIAN(J80:J83)</f>
        <v>315.18229166666663</v>
      </c>
      <c r="D109" s="8"/>
      <c r="E109" s="9"/>
      <c r="F109" s="9"/>
      <c r="G109" s="10"/>
      <c r="H109" s="9"/>
      <c r="I109" s="9"/>
    </row>
    <row r="110" spans="1:9" ht="9.75">
      <c r="A110" s="8" t="s">
        <v>171</v>
      </c>
      <c r="B110" s="8"/>
      <c r="C110" s="10">
        <f>MAX(J80:J83)</f>
        <v>417.4871794871795</v>
      </c>
      <c r="D110" s="8"/>
      <c r="E110" s="9"/>
      <c r="F110" s="9"/>
      <c r="G110" s="10"/>
      <c r="H110" s="9"/>
      <c r="I110" s="9"/>
    </row>
    <row r="111" spans="1:9" ht="9.75">
      <c r="A111" s="8" t="s">
        <v>172</v>
      </c>
      <c r="B111" s="8"/>
      <c r="C111" s="10">
        <f>MIN(J80:J83)</f>
        <v>220.3846153846154</v>
      </c>
      <c r="D111" s="8"/>
      <c r="E111" s="9"/>
      <c r="F111" s="9"/>
      <c r="G111" s="10"/>
      <c r="H111" s="9"/>
      <c r="I111" s="9"/>
    </row>
  </sheetData>
  <mergeCells count="1">
    <mergeCell ref="A1:P1"/>
  </mergeCells>
  <printOptions/>
  <pageMargins left="0.75" right="0.75" top="1" bottom="1" header="0.5" footer="0.5"/>
  <pageSetup horizontalDpi="600" verticalDpi="600" orientation="landscape" scale="75" r:id="rId1"/>
  <headerFooter alignWithMargins="0">
    <oddHeader>&amp;L&amp;"Arial,Bold"FY 2003</oddHeader>
    <oddFooter>&amp;L&amp;"Arial,Bold"R911 Data: 7/12/2004
RSA2/113 Data: 9/15/2004
RC-51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11 - MEAN WEEKLY WAGE AT CLOSURE -- ALL EMPLOYMENT OUTCOMES </dc:title>
  <dc:subject/>
  <dc:creator>ehjward</dc:creator>
  <cp:keywords/>
  <dc:description/>
  <cp:lastModifiedBy>Geoffrey P. Rhodes</cp:lastModifiedBy>
  <dcterms:created xsi:type="dcterms:W3CDTF">2005-06-10T15:51:53Z</dcterms:created>
  <dcterms:modified xsi:type="dcterms:W3CDTF">2005-07-11T16:04:52Z</dcterms:modified>
  <cp:category/>
  <cp:version/>
  <cp:contentType/>
  <cp:contentStatus/>
</cp:coreProperties>
</file>