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1430" windowHeight="7005" tabRatio="986" activeTab="0"/>
  </bookViews>
  <sheets>
    <sheet name="TABLE36" sheetId="1" r:id="rId1"/>
    <sheet name="TABLE37" sheetId="2" r:id="rId2"/>
    <sheet name="TABLE38" sheetId="3" r:id="rId3"/>
    <sheet name="TABLE39" sheetId="4" r:id="rId4"/>
    <sheet name="TABLE40" sheetId="5" r:id="rId5"/>
    <sheet name="TABLE41" sheetId="6" r:id="rId6"/>
    <sheet name="TABLE42" sheetId="7" r:id="rId7"/>
    <sheet name="TABLE43" sheetId="8" r:id="rId8"/>
    <sheet name="TABLE44" sheetId="9" r:id="rId9"/>
    <sheet name="TABLE45" sheetId="10" r:id="rId10"/>
    <sheet name="TABLE46" sheetId="11" r:id="rId11"/>
    <sheet name="TABLE47" sheetId="12" r:id="rId12"/>
    <sheet name="TABLE48" sheetId="13" r:id="rId13"/>
    <sheet name="TABLE 49" sheetId="14" r:id="rId14"/>
    <sheet name="TABLE 50" sheetId="15" r:id="rId15"/>
    <sheet name="TABLE51" sheetId="16" r:id="rId16"/>
    <sheet name="TABLE 52" sheetId="17" r:id="rId17"/>
    <sheet name="TABLE 53" sheetId="18" r:id="rId18"/>
  </sheets>
  <definedNames>
    <definedName name="_xlnm.Print_Area" localSheetId="13">'TABLE 49'!$A$1:$K$39</definedName>
    <definedName name="_xlnm.Print_Area" localSheetId="14">'TABLE 50'!$A$1:$G$40</definedName>
    <definedName name="_xlnm.Print_Area" localSheetId="16">'TABLE 52'!$A$1:$I$39</definedName>
    <definedName name="_xlnm.Print_Area" localSheetId="17">'TABLE 53'!$A$1:$D$39</definedName>
    <definedName name="_xlnm.Print_Area" localSheetId="0">'TABLE36'!$A$1:$H$38</definedName>
    <definedName name="_xlnm.Print_Area" localSheetId="1">'TABLE37'!$A$1:$F$38</definedName>
    <definedName name="_xlnm.Print_Area" localSheetId="2">'TABLE38'!$A$1:$D$38</definedName>
    <definedName name="_xlnm.Print_Area" localSheetId="9">'TABLE45'!$A$1:$F$36</definedName>
    <definedName name="_xlnm.Print_Area" localSheetId="12">'TABLE48'!$A$1:$F$37</definedName>
    <definedName name="_xlnm.Print_Area" localSheetId="15">'TABLE51'!$A$1:$D$38</definedName>
  </definedNames>
  <calcPr fullCalcOnLoad="1"/>
</workbook>
</file>

<file path=xl/sharedStrings.xml><?xml version="1.0" encoding="utf-8"?>
<sst xmlns="http://schemas.openxmlformats.org/spreadsheetml/2006/main" count="336" uniqueCount="99">
  <si>
    <t>TOTAL  COMBINED  AIRCRAFT OPERATIONS AT AIRPORTS</t>
  </si>
  <si>
    <t>WITH  FAA  AND CONTRACT TRAFFIC CONTROL SERVICE</t>
  </si>
  <si>
    <t>(In Thousands)</t>
  </si>
  <si>
    <t>FISCAL</t>
  </si>
  <si>
    <t>AIR</t>
  </si>
  <si>
    <t>AIR TAXI/</t>
  </si>
  <si>
    <t>GENERAL</t>
  </si>
  <si>
    <t xml:space="preserve"> </t>
  </si>
  <si>
    <t>YEAR</t>
  </si>
  <si>
    <t>CARRIER</t>
  </si>
  <si>
    <t>COMMUTER</t>
  </si>
  <si>
    <t>AVIATION</t>
  </si>
  <si>
    <t>MILITARY</t>
  </si>
  <si>
    <t>TOTAL</t>
  </si>
  <si>
    <t>FAA</t>
  </si>
  <si>
    <t>CONTRACT</t>
  </si>
  <si>
    <t>Historical*</t>
  </si>
  <si>
    <t>Forecast</t>
  </si>
  <si>
    <t>* Source:  FAA Air Traffic Activity.</t>
  </si>
  <si>
    <t>COMBINED ITINERANT  AIRCRAFT OPERATIONS AT AIRPORTS</t>
  </si>
  <si>
    <t>WITH  FAA AND CONTRACT  TRAFFIC CONTROL SERVICE</t>
  </si>
  <si>
    <t>AIR CARRIER</t>
  </si>
  <si>
    <t xml:space="preserve">COMBINED LOCAL  AIRCRAFT  OPERATIONS AT AIRPORTS </t>
  </si>
  <si>
    <t>WITH FAA  AND CONTRACT TRAFFIC CONTROL SERVICE</t>
  </si>
  <si>
    <t>TOTAL  AIRCRAFT  OPERATIONS</t>
  </si>
  <si>
    <t>AT  AIRPORTS  WITH  FAA  TRAFFIC CONTROL SERVICE</t>
  </si>
  <si>
    <t>ITINERANT  AIRCRAFT  OPERATIONS</t>
  </si>
  <si>
    <t>AT  AIRPORTS  WITH  FAA TRAFFIC CONTROL SERVICE</t>
  </si>
  <si>
    <t xml:space="preserve">LOCAL  AIRCRAFT  OPERATIONS </t>
  </si>
  <si>
    <t>AT  AIRPORTS  WITH  CONTRACT  TRAFFIC CONTROL SERVICE</t>
  </si>
  <si>
    <t xml:space="preserve">AIR TAXI/    </t>
  </si>
  <si>
    <t>Notes: Detail may not add to total because of rounding.</t>
  </si>
  <si>
    <t xml:space="preserve"> ITINERANT  AIRCRAFT  OPERATIONS</t>
  </si>
  <si>
    <t>AT  AIRPORTS  WITH  CONTRACT TRAFFIC CONTROL SERVICE</t>
  </si>
  <si>
    <t>LOCAL  AIRCRAFT  OPERATIONS</t>
  </si>
  <si>
    <t>TOTAL  COMBINED  INSTRUMENT OPERATIONS</t>
  </si>
  <si>
    <t xml:space="preserve">AT AIRPORTS  WITH  FAA  AND CONTRACT TRAFFIC CONTROL SERVICE </t>
  </si>
  <si>
    <t>INSTRUMENT  OPERATIONS</t>
  </si>
  <si>
    <t>AT  AIRPORTS  WITH  FAA  TRAFFIC  CONTROL SERVICE</t>
  </si>
  <si>
    <t>TABLE 40</t>
  </si>
  <si>
    <t>IFR  AIRCRAFT  HANDLED</t>
  </si>
  <si>
    <t>AT  FAA  AIR  ROUTE  TRAFFIC  CONTROL CENTERS</t>
  </si>
  <si>
    <t>IFR AIRCRAFT HANDLED</t>
  </si>
  <si>
    <t xml:space="preserve">     TOTAL</t>
  </si>
  <si>
    <t>Note: Detail may not add to total because of rounding.</t>
  </si>
  <si>
    <t>TABLE 41</t>
  </si>
  <si>
    <t xml:space="preserve"> IFR  DEPARTURES  AND OVERS</t>
  </si>
  <si>
    <t>AIR TAXI/COMMUTER</t>
  </si>
  <si>
    <t>GENERAL AVIATION</t>
  </si>
  <si>
    <t>IFR</t>
  </si>
  <si>
    <t xml:space="preserve">DEPARTURES  </t>
  </si>
  <si>
    <t>OVERS</t>
  </si>
  <si>
    <t>DEPARTURES</t>
  </si>
  <si>
    <t xml:space="preserve">DEPARTURES </t>
  </si>
  <si>
    <r>
      <t xml:space="preserve">DEPARTURES </t>
    </r>
  </si>
  <si>
    <t>Note: Totals may not add because of rounding.</t>
  </si>
  <si>
    <t>TABLE 42</t>
  </si>
  <si>
    <t>TOTAL FLIGHT SERVICES</t>
  </si>
  <si>
    <t>AT FAA FLIGHT SERVICE STATIONS</t>
  </si>
  <si>
    <t>FLIGHT PLANS</t>
  </si>
  <si>
    <t>AIRCRAFT</t>
  </si>
  <si>
    <t>FLIGHT SERVICES</t>
  </si>
  <si>
    <t>ORIGINATED</t>
  </si>
  <si>
    <t>PILOT   BRIEFS</t>
  </si>
  <si>
    <t>CONTACTED</t>
  </si>
  <si>
    <t>INCLUDING DUATS</t>
  </si>
  <si>
    <t xml:space="preserve">Notes:  Total flight services is equal to the sum of flight plans originated and </t>
  </si>
  <si>
    <t>pilot briefs, multiplied by two, plus the number of aircraft contacted.</t>
  </si>
  <si>
    <t>TABLE 43</t>
  </si>
  <si>
    <t>FLIGHT PLANS ORIGINATED</t>
  </si>
  <si>
    <t>IFR-DVFR</t>
  </si>
  <si>
    <t>VFR</t>
  </si>
  <si>
    <t xml:space="preserve"> TOTAL</t>
  </si>
  <si>
    <t>TABLE 44</t>
  </si>
  <si>
    <t>AIRCRAFT CONTACTED</t>
  </si>
  <si>
    <t>USER CATEGORY</t>
  </si>
  <si>
    <t>FLIGHT RULES</t>
  </si>
  <si>
    <t>TABLE 45</t>
  </si>
  <si>
    <t>AUTOMATED FLIGHT SERVICES</t>
  </si>
  <si>
    <t>DUATS TRANSACTIONS</t>
  </si>
  <si>
    <t>DUATS</t>
  </si>
  <si>
    <t>TRANSACTIONS</t>
  </si>
  <si>
    <t>TABLE 46</t>
  </si>
  <si>
    <t>TABLE 47</t>
  </si>
  <si>
    <t>TABLE 48</t>
  </si>
  <si>
    <t xml:space="preserve">Notes: Total DUATS services are equal to the sum of flight plans originated and transactions </t>
  </si>
  <si>
    <t xml:space="preserve">           multiplied by two.</t>
  </si>
  <si>
    <t>TABLE 49</t>
  </si>
  <si>
    <t>TABLE  36</t>
  </si>
  <si>
    <t>TABLE  37</t>
  </si>
  <si>
    <t>TABLE 50</t>
  </si>
  <si>
    <t>TABLE 51</t>
  </si>
  <si>
    <t>NUMBER OF TOWERS</t>
  </si>
  <si>
    <t>2003E</t>
  </si>
  <si>
    <t xml:space="preserve">* Source:  FAA Air Traffic Activity.  </t>
  </si>
  <si>
    <t>TABLE 52</t>
  </si>
  <si>
    <t>TABLE  38</t>
  </si>
  <si>
    <t>TABLE 53</t>
  </si>
  <si>
    <t>TABLE  39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</si>
</sst>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0.000%"/>
    <numFmt numFmtId="177" formatCode="#,##0.000"/>
    <numFmt numFmtId="178" formatCode="0.0_);\(0.0\)"/>
    <numFmt numFmtId="179" formatCode="#,##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Continuous"/>
    </xf>
    <xf numFmtId="165" fontId="0" fillId="0" borderId="0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65" fontId="7" fillId="0" borderId="0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7" fillId="0" borderId="9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Alignment="1" applyProtection="1">
      <alignment horizontal="centerContinuous"/>
      <protection locked="0"/>
    </xf>
    <xf numFmtId="0" fontId="10" fillId="0" borderId="0" xfId="0" applyFont="1" applyAlignment="1">
      <alignment horizontal="centerContinuous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centerContinuous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alignment horizontal="centerContinuous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9" xfId="0" applyBorder="1" applyAlignment="1">
      <alignment horizontal="center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4" fillId="0" borderId="9" xfId="0" applyFont="1" applyBorder="1" applyAlignment="1">
      <alignment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Continuous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64" fontId="7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3" xfId="0" applyNumberFormat="1" applyBorder="1" applyAlignment="1" applyProtection="1">
      <alignment horizontal="centerContinuous"/>
      <protection locked="0"/>
    </xf>
    <xf numFmtId="3" fontId="0" fillId="0" borderId="10" xfId="0" applyNumberFormat="1" applyBorder="1" applyAlignment="1">
      <alignment horizontal="center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locked="0"/>
    </xf>
    <xf numFmtId="165" fontId="12" fillId="0" borderId="9" xfId="0" applyNumberFormat="1" applyFont="1" applyBorder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5" fontId="12" fillId="0" borderId="9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/>
    </xf>
    <xf numFmtId="165" fontId="12" fillId="0" borderId="4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centerContinuous"/>
    </xf>
    <xf numFmtId="165" fontId="12" fillId="0" borderId="0" xfId="0" applyNumberFormat="1" applyFont="1" applyBorder="1" applyAlignment="1">
      <alignment horizontal="centerContinuous"/>
    </xf>
    <xf numFmtId="165" fontId="0" fillId="0" borderId="3" xfId="0" applyNumberFormat="1" applyFont="1" applyBorder="1" applyAlignment="1">
      <alignment horizontal="centerContinuous"/>
    </xf>
    <xf numFmtId="165" fontId="0" fillId="0" borderId="9" xfId="0" applyNumberFormat="1" applyFont="1" applyBorder="1" applyAlignment="1">
      <alignment horizontal="centerContinuous"/>
    </xf>
    <xf numFmtId="165" fontId="0" fillId="0" borderId="0" xfId="0" applyNumberFormat="1" applyFont="1" applyBorder="1" applyAlignment="1">
      <alignment horizontal="centerContinuous"/>
    </xf>
    <xf numFmtId="165" fontId="12" fillId="0" borderId="4" xfId="0" applyNumberFormat="1" applyFont="1" applyBorder="1" applyAlignment="1">
      <alignment horizontal="centerContinuous"/>
    </xf>
    <xf numFmtId="3" fontId="12" fillId="0" borderId="9" xfId="0" applyNumberFormat="1" applyFont="1" applyBorder="1" applyAlignment="1">
      <alignment horizontal="centerContinuous"/>
    </xf>
    <xf numFmtId="3" fontId="12" fillId="0" borderId="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Continuous"/>
    </xf>
    <xf numFmtId="3" fontId="12" fillId="0" borderId="10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Continuous"/>
    </xf>
    <xf numFmtId="3" fontId="12" fillId="0" borderId="7" xfId="0" applyNumberFormat="1" applyFont="1" applyBorder="1" applyAlignment="1">
      <alignment horizontal="centerContinuous"/>
    </xf>
    <xf numFmtId="3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Continuous"/>
    </xf>
    <xf numFmtId="165" fontId="13" fillId="0" borderId="9" xfId="0" applyNumberFormat="1" applyFont="1" applyBorder="1" applyAlignment="1">
      <alignment horizontal="centerContinuous"/>
    </xf>
    <xf numFmtId="3" fontId="13" fillId="0" borderId="9" xfId="0" applyNumberFormat="1" applyFont="1" applyBorder="1" applyAlignment="1">
      <alignment horizontal="center"/>
    </xf>
    <xf numFmtId="175" fontId="0" fillId="0" borderId="0" xfId="19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Continuous"/>
    </xf>
    <xf numFmtId="164" fontId="0" fillId="0" borderId="9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65" fontId="12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3" fontId="12" fillId="0" borderId="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Continuous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0" fontId="0" fillId="0" borderId="0" xfId="19" applyNumberFormat="1" applyAlignment="1">
      <alignment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12" fillId="0" borderId="9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12" fillId="0" borderId="9" xfId="0" applyNumberFormat="1" applyFont="1" applyFill="1" applyBorder="1" applyAlignment="1">
      <alignment horizontal="centerContinuous"/>
    </xf>
    <xf numFmtId="165" fontId="0" fillId="0" borderId="9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69" fontId="0" fillId="0" borderId="0" xfId="19" applyNumberFormat="1" applyAlignment="1">
      <alignment/>
    </xf>
    <xf numFmtId="17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75" fontId="0" fillId="0" borderId="0" xfId="0" applyNumberFormat="1" applyAlignment="1">
      <alignment horizontal="right"/>
    </xf>
    <xf numFmtId="175" fontId="0" fillId="0" borderId="0" xfId="19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9" applyNumberFormat="1" applyAlignment="1">
      <alignment/>
    </xf>
    <xf numFmtId="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5" fontId="0" fillId="0" borderId="0" xfId="19" applyNumberFormat="1" applyAlignment="1">
      <alignment horizontal="center"/>
    </xf>
    <xf numFmtId="164" fontId="0" fillId="0" borderId="0" xfId="19" applyNumberFormat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165" fontId="12" fillId="0" borderId="10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Continuous"/>
    </xf>
    <xf numFmtId="165" fontId="0" fillId="0" borderId="10" xfId="0" applyNumberFormat="1" applyFont="1" applyBorder="1" applyAlignment="1">
      <alignment horizontal="centerContinuous"/>
    </xf>
    <xf numFmtId="165" fontId="12" fillId="0" borderId="10" xfId="0" applyNumberFormat="1" applyFont="1" applyBorder="1" applyAlignment="1">
      <alignment horizontal="centerContinuous"/>
    </xf>
    <xf numFmtId="165" fontId="12" fillId="0" borderId="7" xfId="0" applyNumberFormat="1" applyFont="1" applyBorder="1" applyAlignment="1">
      <alignment horizontal="centerContinuous"/>
    </xf>
    <xf numFmtId="165" fontId="12" fillId="0" borderId="10" xfId="0" applyNumberFormat="1" applyFont="1" applyFill="1" applyBorder="1" applyAlignment="1">
      <alignment horizontal="centerContinuous"/>
    </xf>
    <xf numFmtId="0" fontId="0" fillId="0" borderId="8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Continuous"/>
      <protection locked="0"/>
    </xf>
    <xf numFmtId="0" fontId="0" fillId="0" borderId="13" xfId="0" applyBorder="1" applyAlignment="1">
      <alignment horizontal="left"/>
    </xf>
    <xf numFmtId="0" fontId="7" fillId="0" borderId="4" xfId="0" applyFont="1" applyBorder="1" applyAlignment="1">
      <alignment/>
    </xf>
    <xf numFmtId="165" fontId="12" fillId="0" borderId="4" xfId="0" applyNumberFormat="1" applyFont="1" applyFill="1" applyBorder="1" applyAlignment="1">
      <alignment horizontal="centerContinuous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12" fillId="0" borderId="5" xfId="0" applyNumberFormat="1" applyFont="1" applyBorder="1" applyAlignment="1">
      <alignment horizontal="centerContinuous"/>
    </xf>
    <xf numFmtId="165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65" fontId="7" fillId="0" borderId="9" xfId="0" applyNumberFormat="1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8" xfId="0" applyBorder="1" applyAlignment="1" applyProtection="1">
      <alignment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9" fontId="0" fillId="0" borderId="0" xfId="19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9" fontId="12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7" fontId="12" fillId="0" borderId="9" xfId="0" applyNumberFormat="1" applyFont="1" applyBorder="1" applyAlignment="1">
      <alignment/>
    </xf>
    <xf numFmtId="177" fontId="12" fillId="0" borderId="4" xfId="0" applyNumberFormat="1" applyFont="1" applyBorder="1" applyAlignment="1">
      <alignment/>
    </xf>
    <xf numFmtId="0" fontId="0" fillId="0" borderId="4" xfId="0" applyFill="1" applyBorder="1" applyAlignment="1">
      <alignment horizontal="centerContinuous"/>
    </xf>
    <xf numFmtId="165" fontId="0" fillId="0" borderId="0" xfId="0" applyNumberFormat="1" applyAlignment="1">
      <alignment horizontal="right"/>
    </xf>
    <xf numFmtId="175" fontId="0" fillId="0" borderId="0" xfId="0" applyNumberFormat="1" applyBorder="1" applyAlignment="1">
      <alignment/>
    </xf>
    <xf numFmtId="175" fontId="12" fillId="0" borderId="0" xfId="19" applyNumberFormat="1" applyFont="1" applyBorder="1" applyAlignment="1">
      <alignment/>
    </xf>
    <xf numFmtId="177" fontId="12" fillId="0" borderId="0" xfId="0" applyNumberFormat="1" applyFont="1" applyBorder="1" applyAlignment="1">
      <alignment horizontal="centerContinuous"/>
    </xf>
    <xf numFmtId="1" fontId="0" fillId="0" borderId="0" xfId="19" applyNumberFormat="1" applyAlignment="1">
      <alignment/>
    </xf>
    <xf numFmtId="175" fontId="0" fillId="0" borderId="0" xfId="0" applyNumberFormat="1" applyBorder="1" applyAlignment="1">
      <alignment horizontal="centerContinuous"/>
    </xf>
    <xf numFmtId="17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8" width="14.7109375" style="0" customWidth="1"/>
    <col min="10" max="10" width="10.140625" style="0" bestFit="1" customWidth="1"/>
  </cols>
  <sheetData>
    <row r="1" spans="1:8" ht="18">
      <c r="A1" s="42" t="s">
        <v>88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20.25">
      <c r="A3" s="43" t="s">
        <v>0</v>
      </c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20.25">
      <c r="A5" s="43" t="s">
        <v>1</v>
      </c>
      <c r="B5" s="22"/>
      <c r="C5" s="22"/>
      <c r="D5" s="22"/>
      <c r="E5" s="22"/>
      <c r="F5" s="22"/>
      <c r="G5" s="22"/>
      <c r="H5" s="22"/>
    </row>
    <row r="6" spans="1:8" ht="15.75">
      <c r="A6" s="21" t="s">
        <v>2</v>
      </c>
      <c r="B6" s="22"/>
      <c r="C6" s="22"/>
      <c r="D6" s="22"/>
      <c r="E6" s="22"/>
      <c r="F6" s="22"/>
      <c r="G6" s="22"/>
      <c r="H6" s="22"/>
    </row>
    <row r="7" spans="1:8" ht="12.75">
      <c r="A7" s="26"/>
      <c r="B7" s="22"/>
      <c r="C7" s="22"/>
      <c r="D7" s="22"/>
      <c r="E7" s="22"/>
      <c r="F7" s="22"/>
      <c r="G7" s="22"/>
      <c r="H7" s="22"/>
    </row>
    <row r="9" spans="1:8" ht="12.75">
      <c r="A9" s="2" t="s">
        <v>3</v>
      </c>
      <c r="B9" s="27" t="s">
        <v>4</v>
      </c>
      <c r="C9" s="28" t="s">
        <v>5</v>
      </c>
      <c r="D9" s="27" t="s">
        <v>6</v>
      </c>
      <c r="E9" s="157" t="s">
        <v>7</v>
      </c>
      <c r="F9" s="158"/>
      <c r="G9" s="29" t="s">
        <v>92</v>
      </c>
      <c r="H9" s="30"/>
    </row>
    <row r="10" spans="1:8" ht="12.75">
      <c r="A10" s="7" t="s">
        <v>8</v>
      </c>
      <c r="B10" s="23" t="s">
        <v>9</v>
      </c>
      <c r="C10" s="24" t="s">
        <v>10</v>
      </c>
      <c r="D10" s="23" t="s">
        <v>11</v>
      </c>
      <c r="E10" s="25" t="s">
        <v>12</v>
      </c>
      <c r="F10" s="11" t="s">
        <v>13</v>
      </c>
      <c r="G10" s="24" t="s">
        <v>14</v>
      </c>
      <c r="H10" s="23" t="s">
        <v>15</v>
      </c>
    </row>
    <row r="11" spans="1:8" ht="12.75">
      <c r="A11" s="12" t="s">
        <v>16</v>
      </c>
      <c r="B11" s="17"/>
      <c r="C11" s="5"/>
      <c r="D11" s="17"/>
      <c r="E11" s="6"/>
      <c r="F11" s="6"/>
      <c r="G11" s="47"/>
      <c r="H11" s="45"/>
    </row>
    <row r="12" spans="1:14" ht="12.75">
      <c r="A12" s="184">
        <v>1998</v>
      </c>
      <c r="B12" s="96">
        <v>14258</v>
      </c>
      <c r="C12" s="131">
        <v>10172.2</v>
      </c>
      <c r="D12" s="96">
        <v>38046.5</v>
      </c>
      <c r="E12" s="97">
        <v>2781.4</v>
      </c>
      <c r="F12" s="97">
        <v>65258.1</v>
      </c>
      <c r="G12" s="90">
        <v>288</v>
      </c>
      <c r="H12" s="45">
        <v>161</v>
      </c>
      <c r="J12" s="64"/>
      <c r="K12" s="64"/>
      <c r="M12" s="144"/>
      <c r="N12" s="144"/>
    </row>
    <row r="13" spans="1:14" ht="12.75">
      <c r="A13" s="185">
        <v>1999</v>
      </c>
      <c r="B13" s="96">
        <v>14581.2</v>
      </c>
      <c r="C13" s="131">
        <v>10573.5</v>
      </c>
      <c r="D13" s="96">
        <v>39999.6</v>
      </c>
      <c r="E13" s="97">
        <v>2950.536</v>
      </c>
      <c r="F13" s="97">
        <v>68104.83600000001</v>
      </c>
      <c r="G13" s="90">
        <v>288</v>
      </c>
      <c r="H13" s="45">
        <v>165</v>
      </c>
      <c r="J13" s="64"/>
      <c r="K13" s="64"/>
      <c r="M13" s="144"/>
      <c r="N13" s="144"/>
    </row>
    <row r="14" spans="1:14" ht="12.75">
      <c r="A14" s="185">
        <v>2000</v>
      </c>
      <c r="B14" s="96">
        <v>15158.662999999999</v>
      </c>
      <c r="C14" s="131">
        <v>10760.6</v>
      </c>
      <c r="D14" s="96">
        <v>39878.5</v>
      </c>
      <c r="E14" s="97">
        <v>2888</v>
      </c>
      <c r="F14" s="97">
        <v>68685.763</v>
      </c>
      <c r="G14" s="40">
        <v>266</v>
      </c>
      <c r="H14" s="40">
        <v>192</v>
      </c>
      <c r="J14" s="145"/>
      <c r="K14" s="64"/>
      <c r="M14" s="144"/>
      <c r="N14" s="144"/>
    </row>
    <row r="15" spans="1:14" ht="12.75">
      <c r="A15" s="185">
        <v>2001</v>
      </c>
      <c r="B15" s="96">
        <v>14762.8</v>
      </c>
      <c r="C15" s="131">
        <v>10882.1</v>
      </c>
      <c r="D15" s="96">
        <v>37627</v>
      </c>
      <c r="E15" s="97">
        <v>2917.1</v>
      </c>
      <c r="F15" s="97">
        <v>66189</v>
      </c>
      <c r="G15" s="40">
        <v>266</v>
      </c>
      <c r="H15" s="40">
        <v>206</v>
      </c>
      <c r="J15" s="64"/>
      <c r="K15" s="64"/>
      <c r="M15" s="144"/>
      <c r="N15" s="144"/>
    </row>
    <row r="16" spans="1:14" ht="12.75">
      <c r="A16" s="185">
        <v>2002</v>
      </c>
      <c r="B16" s="96">
        <v>13209.2</v>
      </c>
      <c r="C16" s="131">
        <v>11029.6</v>
      </c>
      <c r="D16" s="96">
        <v>37602.8</v>
      </c>
      <c r="E16" s="97">
        <v>3062.3</v>
      </c>
      <c r="F16" s="97">
        <v>64903.9</v>
      </c>
      <c r="G16" s="40">
        <v>266</v>
      </c>
      <c r="H16" s="40">
        <v>217</v>
      </c>
      <c r="J16" s="64"/>
      <c r="K16" s="64"/>
      <c r="M16" s="144"/>
      <c r="N16" s="144"/>
    </row>
    <row r="17" spans="1:14" ht="12.75">
      <c r="A17" s="185" t="s">
        <v>93</v>
      </c>
      <c r="B17" s="96">
        <v>12823.7</v>
      </c>
      <c r="C17" s="131">
        <v>11424.8</v>
      </c>
      <c r="D17" s="96">
        <v>35493.6</v>
      </c>
      <c r="E17" s="97">
        <v>3007</v>
      </c>
      <c r="F17" s="97">
        <v>62749.1</v>
      </c>
      <c r="G17" s="208">
        <v>266</v>
      </c>
      <c r="H17" s="72">
        <v>218</v>
      </c>
      <c r="J17" s="118"/>
      <c r="K17" s="64"/>
      <c r="M17" s="144"/>
      <c r="N17" s="144"/>
    </row>
    <row r="18" spans="1:14" ht="12.75">
      <c r="A18" s="186"/>
      <c r="B18" s="96"/>
      <c r="C18" s="204"/>
      <c r="D18" s="96"/>
      <c r="E18" s="97"/>
      <c r="F18" s="97"/>
      <c r="G18" s="36"/>
      <c r="H18" s="40"/>
      <c r="J18" s="145"/>
      <c r="K18" s="64"/>
      <c r="M18" s="144"/>
      <c r="N18" s="144"/>
    </row>
    <row r="19" spans="1:14" ht="12.75">
      <c r="A19" s="187" t="s">
        <v>17</v>
      </c>
      <c r="B19" s="98"/>
      <c r="C19" s="205"/>
      <c r="D19" s="206"/>
      <c r="E19" s="207"/>
      <c r="F19" s="99"/>
      <c r="G19" s="47"/>
      <c r="H19" s="45"/>
      <c r="J19" s="145"/>
      <c r="K19" s="64"/>
      <c r="M19" s="144"/>
      <c r="N19" s="144"/>
    </row>
    <row r="20" spans="1:14" ht="12.75">
      <c r="A20" s="185">
        <v>2004</v>
      </c>
      <c r="B20" s="96">
        <v>13105.9</v>
      </c>
      <c r="C20" s="131">
        <v>12101.6</v>
      </c>
      <c r="D20" s="96">
        <v>36630.2</v>
      </c>
      <c r="E20" s="97">
        <v>3051.2</v>
      </c>
      <c r="F20" s="97">
        <v>64888.9</v>
      </c>
      <c r="G20" s="40">
        <v>266</v>
      </c>
      <c r="H20" s="40">
        <v>231</v>
      </c>
      <c r="J20" s="118"/>
      <c r="K20" s="64"/>
      <c r="M20" s="150"/>
      <c r="N20" s="144"/>
    </row>
    <row r="21" spans="1:14" ht="12.75">
      <c r="A21" s="185">
        <v>2005</v>
      </c>
      <c r="B21" s="96">
        <v>13682.5</v>
      </c>
      <c r="C21" s="131">
        <v>12697.4</v>
      </c>
      <c r="D21" s="96">
        <v>38174.9</v>
      </c>
      <c r="E21" s="97">
        <v>3117.4</v>
      </c>
      <c r="F21" s="97">
        <v>67672.2</v>
      </c>
      <c r="G21" s="40">
        <v>266</v>
      </c>
      <c r="H21" s="40">
        <v>231</v>
      </c>
      <c r="J21" s="145"/>
      <c r="K21" s="64"/>
      <c r="M21" s="144"/>
      <c r="N21" s="144"/>
    </row>
    <row r="22" spans="1:14" ht="12.75">
      <c r="A22" s="185">
        <v>2006</v>
      </c>
      <c r="B22" s="96">
        <v>14093</v>
      </c>
      <c r="C22" s="131">
        <v>13078.3</v>
      </c>
      <c r="D22" s="96">
        <v>38677.4</v>
      </c>
      <c r="E22" s="97">
        <v>3117.4</v>
      </c>
      <c r="F22" s="97">
        <v>68966.1</v>
      </c>
      <c r="G22" s="40">
        <v>266</v>
      </c>
      <c r="H22" s="40">
        <v>231</v>
      </c>
      <c r="J22" s="118"/>
      <c r="K22" s="64"/>
      <c r="M22" s="144"/>
      <c r="N22" s="144"/>
    </row>
    <row r="23" spans="1:14" ht="12.75">
      <c r="A23" s="185"/>
      <c r="B23" s="96"/>
      <c r="C23" s="131" t="s">
        <v>7</v>
      </c>
      <c r="D23" s="96"/>
      <c r="E23" s="97"/>
      <c r="F23" s="97"/>
      <c r="G23" s="40"/>
      <c r="H23" s="40"/>
      <c r="J23" s="64"/>
      <c r="K23" s="64"/>
      <c r="M23" s="144"/>
      <c r="N23" s="144"/>
    </row>
    <row r="24" spans="1:14" ht="12.75">
      <c r="A24" s="185">
        <v>2007</v>
      </c>
      <c r="B24" s="96">
        <v>14431.2</v>
      </c>
      <c r="C24" s="131">
        <v>13339.8</v>
      </c>
      <c r="D24" s="96">
        <v>39160.4</v>
      </c>
      <c r="E24" s="97">
        <v>3117.4</v>
      </c>
      <c r="F24" s="97">
        <v>70048.8</v>
      </c>
      <c r="G24" s="40">
        <v>266</v>
      </c>
      <c r="H24" s="40">
        <v>231</v>
      </c>
      <c r="J24" s="64"/>
      <c r="K24" s="64"/>
      <c r="M24" s="144"/>
      <c r="N24" s="144"/>
    </row>
    <row r="25" spans="1:14" ht="12.75">
      <c r="A25" s="185">
        <v>2008</v>
      </c>
      <c r="B25" s="96">
        <v>14792</v>
      </c>
      <c r="C25" s="131">
        <v>13646.7</v>
      </c>
      <c r="D25" s="96">
        <v>39672.8</v>
      </c>
      <c r="E25" s="97">
        <v>3117.4</v>
      </c>
      <c r="F25" s="97">
        <v>71228.9</v>
      </c>
      <c r="G25" s="40">
        <v>266</v>
      </c>
      <c r="H25" s="40">
        <v>231</v>
      </c>
      <c r="J25" s="64"/>
      <c r="K25" s="64"/>
      <c r="M25" s="144"/>
      <c r="N25" s="144"/>
    </row>
    <row r="26" spans="1:14" ht="12.75">
      <c r="A26" s="185">
        <v>2009</v>
      </c>
      <c r="B26" s="96">
        <v>15176.6</v>
      </c>
      <c r="C26" s="131">
        <v>13974.2</v>
      </c>
      <c r="D26" s="96">
        <v>40180.8</v>
      </c>
      <c r="E26" s="97">
        <v>3117.4</v>
      </c>
      <c r="F26" s="97">
        <v>72449</v>
      </c>
      <c r="G26" s="40">
        <v>266</v>
      </c>
      <c r="H26" s="40">
        <v>231</v>
      </c>
      <c r="J26" s="64"/>
      <c r="K26" s="64"/>
      <c r="M26" s="144"/>
      <c r="N26" s="144"/>
    </row>
    <row r="27" spans="1:14" ht="12.75">
      <c r="A27" s="185"/>
      <c r="B27" s="96"/>
      <c r="C27" s="131" t="s">
        <v>7</v>
      </c>
      <c r="D27" s="96"/>
      <c r="E27" s="97"/>
      <c r="F27" s="97"/>
      <c r="G27" s="40"/>
      <c r="H27" s="40"/>
      <c r="J27" s="64"/>
      <c r="K27" s="64"/>
      <c r="M27" s="144"/>
      <c r="N27" s="144"/>
    </row>
    <row r="28" spans="1:14" ht="12.75">
      <c r="A28" s="185">
        <v>2010</v>
      </c>
      <c r="B28" s="96">
        <v>15556</v>
      </c>
      <c r="C28" s="131">
        <v>14295.6</v>
      </c>
      <c r="D28" s="96">
        <v>40714.9</v>
      </c>
      <c r="E28" s="97">
        <v>3117.4</v>
      </c>
      <c r="F28" s="97">
        <v>73683.9</v>
      </c>
      <c r="G28" s="40">
        <v>266</v>
      </c>
      <c r="H28" s="40">
        <v>231</v>
      </c>
      <c r="J28" s="64"/>
      <c r="K28" s="64"/>
      <c r="M28" s="144"/>
      <c r="N28" s="144"/>
    </row>
    <row r="29" spans="1:14" ht="12.75">
      <c r="A29" s="185">
        <v>2011</v>
      </c>
      <c r="B29" s="96">
        <v>15991.6</v>
      </c>
      <c r="C29" s="131">
        <v>14624.4</v>
      </c>
      <c r="D29" s="96">
        <v>41255.7</v>
      </c>
      <c r="E29" s="97">
        <v>3117.4</v>
      </c>
      <c r="F29" s="97">
        <v>74989.1</v>
      </c>
      <c r="G29" s="40">
        <v>266</v>
      </c>
      <c r="H29" s="40">
        <v>231</v>
      </c>
      <c r="J29" s="64"/>
      <c r="K29" s="64"/>
      <c r="M29" s="144"/>
      <c r="N29" s="144"/>
    </row>
    <row r="30" spans="1:13" ht="12.75">
      <c r="A30" s="185">
        <v>2012</v>
      </c>
      <c r="B30" s="96">
        <v>16439.4</v>
      </c>
      <c r="C30" s="131">
        <v>14960.8</v>
      </c>
      <c r="D30" s="96">
        <v>41803.8</v>
      </c>
      <c r="E30" s="97">
        <v>3117.4</v>
      </c>
      <c r="F30" s="97">
        <v>76321.4</v>
      </c>
      <c r="G30" s="40">
        <v>266</v>
      </c>
      <c r="H30" s="40">
        <v>231</v>
      </c>
      <c r="J30" s="64"/>
      <c r="K30" s="64"/>
      <c r="M30" s="1"/>
    </row>
    <row r="31" spans="1:13" ht="12.75">
      <c r="A31" s="185"/>
      <c r="B31" s="96"/>
      <c r="C31" s="131" t="s">
        <v>7</v>
      </c>
      <c r="D31" s="96"/>
      <c r="E31" s="97"/>
      <c r="F31" s="97"/>
      <c r="G31" s="40"/>
      <c r="H31" s="40"/>
      <c r="M31" s="1"/>
    </row>
    <row r="32" spans="1:13" ht="12.75">
      <c r="A32" s="185">
        <v>2013</v>
      </c>
      <c r="B32" s="96">
        <v>16916.1</v>
      </c>
      <c r="C32" s="131">
        <v>15304.8</v>
      </c>
      <c r="D32" s="96">
        <v>42334.2</v>
      </c>
      <c r="E32" s="97">
        <v>3117.4</v>
      </c>
      <c r="F32" s="97">
        <v>77672.5</v>
      </c>
      <c r="G32" s="40">
        <v>266</v>
      </c>
      <c r="H32" s="40">
        <v>231</v>
      </c>
      <c r="J32" s="64"/>
      <c r="K32" s="64"/>
      <c r="M32" s="1"/>
    </row>
    <row r="33" spans="1:13" ht="12.75">
      <c r="A33" s="185">
        <v>2014</v>
      </c>
      <c r="B33" s="96">
        <v>17423.6</v>
      </c>
      <c r="C33" s="131">
        <v>15656.9</v>
      </c>
      <c r="D33" s="96">
        <v>42845.8</v>
      </c>
      <c r="E33" s="97">
        <v>3117.4</v>
      </c>
      <c r="F33" s="97">
        <v>79043.7</v>
      </c>
      <c r="G33" s="40">
        <v>266</v>
      </c>
      <c r="H33" s="40">
        <v>231</v>
      </c>
      <c r="J33" s="64"/>
      <c r="K33" s="64"/>
      <c r="M33" s="1"/>
    </row>
    <row r="34" spans="1:13" ht="12.75">
      <c r="A34" s="188">
        <v>2015</v>
      </c>
      <c r="B34" s="159">
        <v>17946.3</v>
      </c>
      <c r="C34" s="159">
        <v>16017</v>
      </c>
      <c r="D34" s="159">
        <v>43423.3</v>
      </c>
      <c r="E34" s="160">
        <v>3117.4</v>
      </c>
      <c r="F34" s="159">
        <v>80504</v>
      </c>
      <c r="G34" s="23">
        <v>266</v>
      </c>
      <c r="H34" s="23">
        <v>231</v>
      </c>
      <c r="J34" s="118"/>
      <c r="K34" s="64"/>
      <c r="M34" s="1"/>
    </row>
    <row r="35" spans="1:13" ht="12.75">
      <c r="A35" s="14"/>
      <c r="B35" s="32"/>
      <c r="C35" s="32"/>
      <c r="D35" s="32"/>
      <c r="E35" s="32"/>
      <c r="F35" s="33"/>
      <c r="G35" s="14"/>
      <c r="H35" s="15"/>
      <c r="J35" s="145"/>
      <c r="K35" s="1"/>
      <c r="M35" s="1"/>
    </row>
    <row r="36" spans="1:13" ht="12.75">
      <c r="A36" t="s">
        <v>18</v>
      </c>
      <c r="D36" s="147"/>
      <c r="E36" s="147"/>
      <c r="F36" s="147"/>
      <c r="J36" s="145"/>
      <c r="K36" s="1"/>
      <c r="M36" s="1"/>
    </row>
    <row r="37" spans="6:13" ht="12.75">
      <c r="F37" s="147"/>
      <c r="J37" s="118"/>
      <c r="K37" s="118"/>
      <c r="M37" s="1"/>
    </row>
    <row r="38" spans="2:14" ht="12.75">
      <c r="B38" s="118"/>
      <c r="C38" s="118"/>
      <c r="D38" s="118"/>
      <c r="E38" s="118"/>
      <c r="F38" s="118"/>
      <c r="I38" s="1"/>
      <c r="J38" s="149"/>
      <c r="K38" s="149"/>
      <c r="L38" s="1"/>
      <c r="M38" s="1"/>
      <c r="N38" s="1"/>
    </row>
    <row r="39" spans="2:14" ht="12.75">
      <c r="B39" s="147"/>
      <c r="C39" s="147"/>
      <c r="D39" s="147"/>
      <c r="E39" s="147"/>
      <c r="F39" s="147"/>
      <c r="L39" s="1"/>
      <c r="M39" s="1"/>
      <c r="N39" s="1"/>
    </row>
    <row r="40" spans="2:6" ht="12.75">
      <c r="B40" s="147"/>
      <c r="C40" s="147"/>
      <c r="D40" s="147"/>
      <c r="F40" s="147"/>
    </row>
    <row r="41" spans="2:5" ht="12.75">
      <c r="B41" s="147"/>
      <c r="C41" s="147"/>
      <c r="D41" s="147"/>
      <c r="E41" s="147"/>
    </row>
    <row r="42" spans="2:3" ht="12.75">
      <c r="B42" s="147"/>
      <c r="C42" s="147"/>
    </row>
    <row r="44" ht="12.75">
      <c r="B44" s="130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6" width="18.7109375" style="0" customWidth="1"/>
    <col min="8" max="8" width="11.28125" style="0" bestFit="1" customWidth="1"/>
    <col min="9" max="9" width="9.57421875" style="0" bestFit="1" customWidth="1"/>
  </cols>
  <sheetData>
    <row r="1" spans="1:11" ht="18">
      <c r="A1" s="42" t="s">
        <v>77</v>
      </c>
      <c r="B1" s="22"/>
      <c r="C1" s="22"/>
      <c r="D1" s="22"/>
      <c r="E1" s="22"/>
      <c r="F1" s="22"/>
      <c r="H1" s="6"/>
      <c r="K1" s="5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35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36</v>
      </c>
      <c r="B5" s="63"/>
      <c r="C5" s="63"/>
      <c r="D5" s="63"/>
      <c r="E5" s="63"/>
      <c r="F5" s="63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8" spans="1:6" ht="12.75">
      <c r="A8" s="5"/>
      <c r="B8" s="5"/>
      <c r="C8" s="5"/>
      <c r="D8" s="5"/>
      <c r="E8" s="5"/>
      <c r="F8" s="5"/>
    </row>
    <row r="9" spans="1:6" ht="12.75">
      <c r="A9" s="2" t="s">
        <v>3</v>
      </c>
      <c r="B9" s="27" t="s">
        <v>4</v>
      </c>
      <c r="C9" s="28" t="s">
        <v>5</v>
      </c>
      <c r="D9" s="177" t="s">
        <v>6</v>
      </c>
      <c r="E9" s="158"/>
      <c r="F9" s="157"/>
    </row>
    <row r="10" spans="1:6" ht="12.75">
      <c r="A10" s="7" t="s">
        <v>8</v>
      </c>
      <c r="B10" s="23" t="s">
        <v>9</v>
      </c>
      <c r="C10" s="24" t="s">
        <v>10</v>
      </c>
      <c r="D10" s="23" t="s">
        <v>11</v>
      </c>
      <c r="E10" s="25" t="s">
        <v>12</v>
      </c>
      <c r="F10" s="25" t="s">
        <v>13</v>
      </c>
    </row>
    <row r="11" spans="1:6" ht="12.75">
      <c r="A11" s="12" t="s">
        <v>16</v>
      </c>
      <c r="B11" s="17"/>
      <c r="C11" s="5"/>
      <c r="D11" s="17"/>
      <c r="E11" s="6"/>
      <c r="F11" s="6"/>
    </row>
    <row r="12" spans="1:8" ht="12.75">
      <c r="A12" s="184">
        <v>1998</v>
      </c>
      <c r="B12" s="94">
        <v>15405.1</v>
      </c>
      <c r="C12" s="94">
        <v>11220.6</v>
      </c>
      <c r="D12" s="94">
        <v>19931.2</v>
      </c>
      <c r="E12" s="94">
        <v>3423.7</v>
      </c>
      <c r="F12" s="105">
        <v>49980.6</v>
      </c>
      <c r="G12" s="64"/>
      <c r="H12" s="146"/>
    </row>
    <row r="13" spans="1:8" ht="12.75">
      <c r="A13" s="185">
        <v>1999</v>
      </c>
      <c r="B13" s="94">
        <v>15833.1</v>
      </c>
      <c r="C13" s="94">
        <v>11586.7</v>
      </c>
      <c r="D13" s="94">
        <v>20897.8</v>
      </c>
      <c r="E13" s="94">
        <v>3512.3</v>
      </c>
      <c r="F13" s="105">
        <v>51829.9</v>
      </c>
      <c r="H13" s="146"/>
    </row>
    <row r="14" spans="1:8" ht="12.75">
      <c r="A14" s="185">
        <v>2000</v>
      </c>
      <c r="B14" s="94">
        <v>16534.7</v>
      </c>
      <c r="C14" s="94">
        <v>11623.3</v>
      </c>
      <c r="D14" s="94">
        <v>21221.6</v>
      </c>
      <c r="E14" s="94">
        <v>3529.2</v>
      </c>
      <c r="F14" s="105">
        <v>52908.8</v>
      </c>
      <c r="H14" s="146"/>
    </row>
    <row r="15" spans="1:9" ht="12.75">
      <c r="A15" s="185">
        <v>2001</v>
      </c>
      <c r="B15" s="94">
        <v>16030.8</v>
      </c>
      <c r="C15" s="94">
        <v>11751.8</v>
      </c>
      <c r="D15" s="94">
        <v>19705.5</v>
      </c>
      <c r="E15" s="94">
        <v>3530.4</v>
      </c>
      <c r="F15" s="97">
        <v>51018.5</v>
      </c>
      <c r="H15" s="146"/>
      <c r="I15" s="151"/>
    </row>
    <row r="16" spans="1:9" ht="12.75">
      <c r="A16" s="185">
        <v>2002</v>
      </c>
      <c r="B16" s="94">
        <v>14379</v>
      </c>
      <c r="C16" s="94">
        <v>11934.1</v>
      </c>
      <c r="D16" s="94">
        <v>19655.8</v>
      </c>
      <c r="E16" s="94">
        <v>3586</v>
      </c>
      <c r="F16" s="97">
        <v>49554.9</v>
      </c>
      <c r="H16" s="118"/>
      <c r="I16" s="151"/>
    </row>
    <row r="17" spans="1:11" ht="12.75">
      <c r="A17" s="185" t="s">
        <v>93</v>
      </c>
      <c r="B17" s="94">
        <v>13995</v>
      </c>
      <c r="C17" s="94">
        <v>12323.5</v>
      </c>
      <c r="D17" s="94">
        <v>18630.3</v>
      </c>
      <c r="E17" s="94">
        <v>3288.2</v>
      </c>
      <c r="F17" s="97">
        <v>48237</v>
      </c>
      <c r="G17" s="64"/>
      <c r="H17" s="118"/>
      <c r="I17" s="118"/>
      <c r="J17" s="118"/>
      <c r="K17" s="118"/>
    </row>
    <row r="18" spans="1:9" ht="12.75">
      <c r="A18" s="186"/>
      <c r="B18" s="94"/>
      <c r="C18" s="101"/>
      <c r="D18" s="94"/>
      <c r="E18" s="105"/>
      <c r="F18" s="105"/>
      <c r="G18" s="64"/>
      <c r="H18" s="146"/>
      <c r="I18" s="146"/>
    </row>
    <row r="19" spans="1:8" ht="12.75">
      <c r="A19" s="187" t="s">
        <v>17</v>
      </c>
      <c r="B19" s="94"/>
      <c r="C19" s="101"/>
      <c r="D19" s="94"/>
      <c r="E19" s="105"/>
      <c r="F19" s="105"/>
      <c r="G19" s="64"/>
      <c r="H19" s="146"/>
    </row>
    <row r="20" spans="1:11" ht="12.75">
      <c r="A20" s="185">
        <v>2004</v>
      </c>
      <c r="B20" s="94">
        <v>14302.935934000001</v>
      </c>
      <c r="C20" s="94">
        <v>13038.242898</v>
      </c>
      <c r="D20" s="94">
        <v>18953.084587999998</v>
      </c>
      <c r="E20" s="94">
        <v>3288.225</v>
      </c>
      <c r="F20" s="105">
        <v>49582.48842</v>
      </c>
      <c r="G20" s="64"/>
      <c r="H20" s="118"/>
      <c r="I20" s="118"/>
      <c r="J20" s="118"/>
      <c r="K20" s="118"/>
    </row>
    <row r="21" spans="1:11" ht="12.75">
      <c r="A21" s="185">
        <v>2005</v>
      </c>
      <c r="B21" s="94">
        <v>14932.265115096001</v>
      </c>
      <c r="C21" s="94">
        <v>13651.040314206</v>
      </c>
      <c r="D21" s="94">
        <v>19161.31243388</v>
      </c>
      <c r="E21" s="94">
        <v>3288.225</v>
      </c>
      <c r="F21" s="105">
        <v>51032.842863182006</v>
      </c>
      <c r="G21" s="145"/>
      <c r="H21" s="118"/>
      <c r="I21" s="118"/>
      <c r="J21" s="118"/>
      <c r="K21" s="118"/>
    </row>
    <row r="22" spans="1:11" ht="12.75">
      <c r="A22" s="185">
        <v>2006</v>
      </c>
      <c r="B22" s="94">
        <v>15380.233068548881</v>
      </c>
      <c r="C22" s="94">
        <v>14060.57152363218</v>
      </c>
      <c r="D22" s="94">
        <v>19390.95417065268</v>
      </c>
      <c r="E22" s="94">
        <v>3288.225</v>
      </c>
      <c r="F22" s="105">
        <v>52119.98376283374</v>
      </c>
      <c r="G22" s="64"/>
      <c r="H22" s="118"/>
      <c r="I22" s="118"/>
      <c r="J22" s="118"/>
      <c r="K22" s="118"/>
    </row>
    <row r="23" spans="1:8" ht="12.75">
      <c r="A23" s="185"/>
      <c r="B23" s="94"/>
      <c r="C23" s="94"/>
      <c r="D23" s="94"/>
      <c r="E23" s="94"/>
      <c r="F23" s="105"/>
      <c r="G23" s="64"/>
      <c r="H23" s="146"/>
    </row>
    <row r="24" spans="1:9" ht="12.75">
      <c r="A24" s="185">
        <v>2007</v>
      </c>
      <c r="B24" s="94">
        <v>15749.358662194056</v>
      </c>
      <c r="C24" s="94">
        <v>14341.782954104823</v>
      </c>
      <c r="D24" s="94">
        <v>19642.719220700514</v>
      </c>
      <c r="E24" s="94">
        <v>3288.225</v>
      </c>
      <c r="F24" s="105">
        <v>53022.08583699939</v>
      </c>
      <c r="G24" s="64"/>
      <c r="H24" s="146"/>
      <c r="I24" s="151"/>
    </row>
    <row r="25" spans="1:9" ht="12.75">
      <c r="A25" s="185">
        <v>2008</v>
      </c>
      <c r="B25" s="94">
        <v>16143.092628748906</v>
      </c>
      <c r="C25" s="94">
        <v>14671.643962049235</v>
      </c>
      <c r="D25" s="94">
        <v>19917.41807056962</v>
      </c>
      <c r="E25" s="94">
        <v>3288.225</v>
      </c>
      <c r="F25" s="105">
        <v>54020.37966136776</v>
      </c>
      <c r="G25" s="64"/>
      <c r="H25" s="146"/>
      <c r="I25" s="151"/>
    </row>
    <row r="26" spans="1:9" ht="12.75">
      <c r="A26" s="185">
        <v>2009</v>
      </c>
      <c r="B26" s="94">
        <v>16562.81303709638</v>
      </c>
      <c r="C26" s="94">
        <v>15023.763417138416</v>
      </c>
      <c r="D26" s="94">
        <v>20215.862323557594</v>
      </c>
      <c r="E26" s="94">
        <v>3288.225</v>
      </c>
      <c r="F26" s="105">
        <v>55090.66377779239</v>
      </c>
      <c r="G26" s="64"/>
      <c r="H26" s="146"/>
      <c r="I26" s="151"/>
    </row>
    <row r="27" spans="1:8" ht="12.75">
      <c r="A27" s="185"/>
      <c r="B27" s="94"/>
      <c r="C27" s="94"/>
      <c r="D27" s="94"/>
      <c r="E27" s="94"/>
      <c r="F27" s="105"/>
      <c r="G27" s="64"/>
      <c r="H27" s="146"/>
    </row>
    <row r="28" spans="1:9" ht="12.75">
      <c r="A28" s="185">
        <v>2010</v>
      </c>
      <c r="B28" s="94">
        <v>16976.883363023786</v>
      </c>
      <c r="C28" s="94">
        <v>15369.309975732598</v>
      </c>
      <c r="D28" s="94">
        <v>20518.8645960874</v>
      </c>
      <c r="E28" s="94">
        <v>3288.225</v>
      </c>
      <c r="F28" s="105">
        <v>56153.28293484378</v>
      </c>
      <c r="G28" s="64"/>
      <c r="H28" s="146"/>
      <c r="I28" s="151"/>
    </row>
    <row r="29" spans="1:9" ht="12.75">
      <c r="A29" s="185">
        <v>2011</v>
      </c>
      <c r="B29" s="94">
        <v>17452.236097188452</v>
      </c>
      <c r="C29" s="94">
        <v>15722.804105174446</v>
      </c>
      <c r="D29" s="94">
        <v>20826.325700432622</v>
      </c>
      <c r="E29" s="94">
        <v>3288.225</v>
      </c>
      <c r="F29" s="105">
        <v>57289.59090279552</v>
      </c>
      <c r="G29" s="64"/>
      <c r="H29" s="146"/>
      <c r="I29" s="151"/>
    </row>
    <row r="30" spans="1:9" ht="12.75">
      <c r="A30" s="185">
        <v>2012</v>
      </c>
      <c r="B30" s="94">
        <v>17940.89870790973</v>
      </c>
      <c r="C30" s="94">
        <v>16084.428599593457</v>
      </c>
      <c r="D30" s="94">
        <v>21138.44646023868</v>
      </c>
      <c r="E30" s="94">
        <v>3288.225</v>
      </c>
      <c r="F30" s="105">
        <v>58451.99876774187</v>
      </c>
      <c r="H30" s="146"/>
      <c r="I30" s="151"/>
    </row>
    <row r="31" spans="1:6" ht="12.75">
      <c r="A31" s="185"/>
      <c r="B31" s="94"/>
      <c r="C31" s="94"/>
      <c r="D31" s="94"/>
      <c r="E31" s="94"/>
      <c r="F31" s="105"/>
    </row>
    <row r="32" spans="1:9" ht="12.75">
      <c r="A32" s="185">
        <v>2013</v>
      </c>
      <c r="B32" s="94">
        <v>18461.18477043911</v>
      </c>
      <c r="C32" s="94">
        <v>16454.370457384102</v>
      </c>
      <c r="D32" s="94">
        <v>21434.01476422178</v>
      </c>
      <c r="E32" s="94">
        <v>3288.225</v>
      </c>
      <c r="F32" s="105">
        <v>59637.794992045</v>
      </c>
      <c r="H32" s="146"/>
      <c r="I32" s="151"/>
    </row>
    <row r="33" spans="1:9" ht="12.75">
      <c r="A33" s="185">
        <v>2014</v>
      </c>
      <c r="B33" s="94">
        <v>19015.020313552286</v>
      </c>
      <c r="C33" s="94">
        <v>16832.820977903935</v>
      </c>
      <c r="D33" s="94">
        <v>21712.318941392445</v>
      </c>
      <c r="E33" s="94">
        <v>3288.225</v>
      </c>
      <c r="F33" s="105">
        <v>60848.38523284866</v>
      </c>
      <c r="H33" s="146"/>
      <c r="I33" s="151"/>
    </row>
    <row r="34" spans="1:10" ht="12.75">
      <c r="A34" s="188">
        <v>2015</v>
      </c>
      <c r="B34" s="163">
        <v>19585.470922958855</v>
      </c>
      <c r="C34" s="163">
        <v>17219.975860395727</v>
      </c>
      <c r="D34" s="163">
        <v>21994.26876868915</v>
      </c>
      <c r="E34" s="163">
        <v>3288.225</v>
      </c>
      <c r="F34" s="164">
        <v>62087.94055204373</v>
      </c>
      <c r="H34" s="118"/>
      <c r="I34" s="118"/>
      <c r="J34" s="118"/>
    </row>
    <row r="35" spans="1:8" ht="12.75">
      <c r="A35" s="14"/>
      <c r="B35" s="39"/>
      <c r="C35" s="39"/>
      <c r="D35" s="39"/>
      <c r="E35" s="39"/>
      <c r="F35" s="39"/>
      <c r="H35" s="146"/>
    </row>
    <row r="36" spans="1:8" ht="12.75">
      <c r="A36" s="176" t="s">
        <v>18</v>
      </c>
      <c r="C36" s="35"/>
      <c r="D36" s="35"/>
      <c r="E36" s="35"/>
      <c r="F36" s="39"/>
      <c r="H36" s="146"/>
    </row>
    <row r="37" spans="6:8" ht="12.75">
      <c r="F37" s="130"/>
      <c r="H37" s="146"/>
    </row>
    <row r="38" spans="2:6" ht="12.75">
      <c r="B38" s="147"/>
      <c r="C38" s="147"/>
      <c r="D38" s="147"/>
      <c r="F38" s="147"/>
    </row>
    <row r="40" spans="2:5" ht="12.75">
      <c r="B40" s="147"/>
      <c r="C40" s="147"/>
      <c r="D40" s="147"/>
      <c r="E40" s="118"/>
    </row>
    <row r="41" spans="2:5" ht="12.75">
      <c r="B41" s="118"/>
      <c r="C41" s="118"/>
      <c r="D41" s="118"/>
      <c r="E41" s="118"/>
    </row>
    <row r="43" spans="2:3" ht="12.75">
      <c r="B43" s="147"/>
      <c r="C43" s="147"/>
    </row>
    <row r="44" ht="12.75">
      <c r="C44" s="147"/>
    </row>
    <row r="45" spans="2:9" ht="12.75">
      <c r="B45" s="147"/>
      <c r="C45" s="147"/>
      <c r="D45" s="147"/>
      <c r="E45" s="147"/>
      <c r="H45" s="147"/>
      <c r="I45" s="147"/>
    </row>
  </sheetData>
  <printOptions horizontalCentered="1"/>
  <pageMargins left="1" right="0.75" top="0.75" bottom="0.7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  <col min="8" max="9" width="11.28125" style="0" bestFit="1" customWidth="1"/>
  </cols>
  <sheetData>
    <row r="1" spans="1:6" ht="18">
      <c r="A1" s="42" t="s">
        <v>82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37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38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8" ht="12.75">
      <c r="F8" s="5"/>
    </row>
    <row r="9" spans="1:7" ht="12.75">
      <c r="A9" s="2" t="s">
        <v>3</v>
      </c>
      <c r="B9" s="16"/>
      <c r="C9" s="38" t="s">
        <v>5</v>
      </c>
      <c r="D9" s="38" t="s">
        <v>6</v>
      </c>
      <c r="E9" s="16"/>
      <c r="F9" s="157"/>
      <c r="G9" s="5"/>
    </row>
    <row r="10" spans="1:7" ht="12.75">
      <c r="A10" s="7" t="s">
        <v>8</v>
      </c>
      <c r="B10" s="23" t="s">
        <v>21</v>
      </c>
      <c r="C10" s="34" t="s">
        <v>10</v>
      </c>
      <c r="D10" s="34" t="s">
        <v>11</v>
      </c>
      <c r="E10" s="23" t="s">
        <v>12</v>
      </c>
      <c r="F10" s="23" t="s">
        <v>13</v>
      </c>
      <c r="G10" s="5"/>
    </row>
    <row r="11" spans="1:7" ht="12.75">
      <c r="A11" s="12" t="s">
        <v>16</v>
      </c>
      <c r="B11" s="46"/>
      <c r="C11" s="47"/>
      <c r="D11" s="53"/>
      <c r="E11" s="46"/>
      <c r="F11" s="6"/>
      <c r="G11" s="14"/>
    </row>
    <row r="12" spans="1:6" ht="12.75">
      <c r="A12" s="184">
        <v>1998</v>
      </c>
      <c r="B12" s="52">
        <v>15309.9</v>
      </c>
      <c r="C12" s="61">
        <v>10916.3</v>
      </c>
      <c r="D12" s="62">
        <v>19678.6</v>
      </c>
      <c r="E12" s="52">
        <v>3368</v>
      </c>
      <c r="F12" s="97">
        <f aca="true" t="shared" si="0" ref="F12:F17">SUM(B12:E12)</f>
        <v>49272.799999999996</v>
      </c>
    </row>
    <row r="13" spans="1:6" ht="12.75">
      <c r="A13" s="185">
        <v>1999</v>
      </c>
      <c r="B13" s="52">
        <v>15742.3</v>
      </c>
      <c r="C13" s="61">
        <v>11270</v>
      </c>
      <c r="D13" s="62">
        <v>20643.7</v>
      </c>
      <c r="E13" s="52">
        <v>3454.2</v>
      </c>
      <c r="F13" s="97">
        <f t="shared" si="0"/>
        <v>51110.2</v>
      </c>
    </row>
    <row r="14" spans="1:6" ht="12.75">
      <c r="A14" s="185">
        <f>+A13+1</f>
        <v>2000</v>
      </c>
      <c r="B14" s="52">
        <v>16408.8</v>
      </c>
      <c r="C14" s="61">
        <v>11244.4</v>
      </c>
      <c r="D14" s="62">
        <v>20945.6</v>
      </c>
      <c r="E14" s="52">
        <v>3468.5</v>
      </c>
      <c r="F14" s="97">
        <f t="shared" si="0"/>
        <v>52067.299999999996</v>
      </c>
    </row>
    <row r="15" spans="1:10" ht="12.75">
      <c r="A15" s="185">
        <f>+A14+1</f>
        <v>2001</v>
      </c>
      <c r="B15" s="52">
        <v>15908.4</v>
      </c>
      <c r="C15" s="61">
        <v>11371.7</v>
      </c>
      <c r="D15" s="62">
        <v>19431.8</v>
      </c>
      <c r="E15" s="52">
        <v>3467.4</v>
      </c>
      <c r="F15" s="97">
        <f t="shared" si="0"/>
        <v>50179.299999999996</v>
      </c>
      <c r="I15" s="152"/>
      <c r="J15" s="151"/>
    </row>
    <row r="16" spans="1:10" ht="12.75">
      <c r="A16" s="185">
        <f>+A15+1</f>
        <v>2002</v>
      </c>
      <c r="B16" s="48">
        <v>14257.7</v>
      </c>
      <c r="C16" s="49">
        <v>11577.9</v>
      </c>
      <c r="D16" s="54">
        <v>19380.4</v>
      </c>
      <c r="E16" s="48">
        <v>3525</v>
      </c>
      <c r="F16" s="97">
        <f t="shared" si="0"/>
        <v>48741</v>
      </c>
      <c r="H16" s="152"/>
      <c r="I16" s="152"/>
      <c r="J16" s="151"/>
    </row>
    <row r="17" spans="1:12" ht="12.75">
      <c r="A17" s="185" t="s">
        <v>93</v>
      </c>
      <c r="B17" s="138">
        <v>13881.1</v>
      </c>
      <c r="C17" s="140">
        <v>11966.3</v>
      </c>
      <c r="D17" s="193">
        <v>18349.2</v>
      </c>
      <c r="E17" s="138">
        <v>3227</v>
      </c>
      <c r="F17" s="195">
        <f t="shared" si="0"/>
        <v>47423.600000000006</v>
      </c>
      <c r="H17" s="152"/>
      <c r="I17" s="118"/>
      <c r="J17" s="118"/>
      <c r="K17" s="118"/>
      <c r="L17" s="118"/>
    </row>
    <row r="18" spans="1:11" ht="12.75">
      <c r="A18" s="186"/>
      <c r="B18" s="48"/>
      <c r="C18" s="49"/>
      <c r="D18" s="54"/>
      <c r="E18" s="48"/>
      <c r="F18" s="105"/>
      <c r="H18" s="118"/>
      <c r="I18" s="118"/>
      <c r="J18" s="118"/>
      <c r="K18" s="118"/>
    </row>
    <row r="19" spans="1:6" ht="12.75">
      <c r="A19" s="187" t="s">
        <v>17</v>
      </c>
      <c r="B19" s="48"/>
      <c r="C19" s="49"/>
      <c r="D19" s="54"/>
      <c r="E19" s="48"/>
      <c r="F19" s="105"/>
    </row>
    <row r="20" spans="1:12" ht="12.75">
      <c r="A20" s="185">
        <f>+A16+2</f>
        <v>2004</v>
      </c>
      <c r="B20" s="48">
        <v>14186.4842</v>
      </c>
      <c r="C20" s="49">
        <v>12660.3454</v>
      </c>
      <c r="D20" s="66">
        <v>18670.3</v>
      </c>
      <c r="E20" s="138">
        <v>3227</v>
      </c>
      <c r="F20" s="97">
        <f>SUM(B20:E20)</f>
        <v>48744.1296</v>
      </c>
      <c r="G20" s="155"/>
      <c r="H20" s="152"/>
      <c r="I20" s="118"/>
      <c r="J20" s="118"/>
      <c r="K20" s="118"/>
      <c r="L20" s="118"/>
    </row>
    <row r="21" spans="1:12" ht="12.75">
      <c r="A21" s="185">
        <f>+A20+1</f>
        <v>2005</v>
      </c>
      <c r="B21" s="48">
        <v>14810.6895048</v>
      </c>
      <c r="C21" s="49">
        <v>13255.3816338</v>
      </c>
      <c r="D21" s="66">
        <v>18875.7</v>
      </c>
      <c r="E21" s="138">
        <v>3227</v>
      </c>
      <c r="F21" s="97">
        <f>SUM(B21:E21)</f>
        <v>50168.7711386</v>
      </c>
      <c r="G21" s="155"/>
      <c r="H21" s="152"/>
      <c r="I21" s="118"/>
      <c r="J21" s="118"/>
      <c r="K21" s="118"/>
      <c r="L21" s="118"/>
    </row>
    <row r="22" spans="1:7" ht="12.75">
      <c r="A22" s="185">
        <f>+A21+1</f>
        <v>2006</v>
      </c>
      <c r="B22" s="48">
        <v>15255.010189944001</v>
      </c>
      <c r="C22" s="49">
        <v>13653.043082814</v>
      </c>
      <c r="D22" s="66">
        <v>19102.2</v>
      </c>
      <c r="E22" s="138">
        <v>3227</v>
      </c>
      <c r="F22" s="97">
        <f>SUM(B22:E22)</f>
        <v>51237.253272758</v>
      </c>
      <c r="G22" s="155"/>
    </row>
    <row r="23" spans="1:7" ht="12.75">
      <c r="A23" s="185"/>
      <c r="B23" s="48"/>
      <c r="C23" s="49"/>
      <c r="D23" s="66"/>
      <c r="E23" s="48"/>
      <c r="F23" s="97"/>
      <c r="G23" s="135"/>
    </row>
    <row r="24" spans="1:7" ht="12.75">
      <c r="A24" s="185">
        <f>+A22+1</f>
        <v>2007</v>
      </c>
      <c r="B24" s="48">
        <v>15621.130434502658</v>
      </c>
      <c r="C24" s="49">
        <v>13926.10394447028</v>
      </c>
      <c r="D24" s="66">
        <v>19350.5</v>
      </c>
      <c r="E24" s="138">
        <v>3227</v>
      </c>
      <c r="F24" s="97">
        <f>SUM(B24:E24)</f>
        <v>52124.734378972935</v>
      </c>
      <c r="G24" s="135"/>
    </row>
    <row r="25" spans="1:7" ht="12.75">
      <c r="A25" s="185">
        <f>+A24+1</f>
        <v>2008</v>
      </c>
      <c r="B25" s="48">
        <v>16011.658695365224</v>
      </c>
      <c r="C25" s="49">
        <v>14246.404335193096</v>
      </c>
      <c r="D25" s="66">
        <v>19621.4</v>
      </c>
      <c r="E25" s="138">
        <v>3227</v>
      </c>
      <c r="F25" s="97">
        <f>SUM(B25:E25)</f>
        <v>53106.46303055832</v>
      </c>
      <c r="G25" s="155"/>
    </row>
    <row r="26" spans="1:7" ht="12.75">
      <c r="A26" s="185">
        <f>+A25+1</f>
        <v>2009</v>
      </c>
      <c r="B26" s="48">
        <v>16427.961821444722</v>
      </c>
      <c r="C26" s="49">
        <v>14588.31803923773</v>
      </c>
      <c r="D26" s="66">
        <v>19915.7</v>
      </c>
      <c r="E26" s="138">
        <v>3227</v>
      </c>
      <c r="F26" s="97">
        <f>SUM(B26:E26)</f>
        <v>54158.97986068245</v>
      </c>
      <c r="G26" s="155"/>
    </row>
    <row r="27" spans="1:7" ht="12.75">
      <c r="A27" s="185"/>
      <c r="B27" s="48"/>
      <c r="C27" s="49"/>
      <c r="D27" s="66"/>
      <c r="E27" s="48"/>
      <c r="F27" s="97"/>
      <c r="G27" s="135"/>
    </row>
    <row r="28" spans="1:7" ht="12.75">
      <c r="A28" s="185">
        <f>+A26+1</f>
        <v>2010</v>
      </c>
      <c r="B28" s="48">
        <v>16838.660866980837</v>
      </c>
      <c r="C28" s="49">
        <v>14923.849354140197</v>
      </c>
      <c r="D28" s="66">
        <v>20214.5</v>
      </c>
      <c r="E28" s="138">
        <v>3227</v>
      </c>
      <c r="F28" s="97">
        <f>SUM(B28:E28)</f>
        <v>55204.01022112103</v>
      </c>
      <c r="G28" s="135"/>
    </row>
    <row r="29" spans="1:7" ht="12.75">
      <c r="A29" s="185">
        <f>+A28+1</f>
        <v>2011</v>
      </c>
      <c r="B29" s="48">
        <v>17310.1433712563</v>
      </c>
      <c r="C29" s="49">
        <v>15267.09788928542</v>
      </c>
      <c r="D29" s="66">
        <v>20517.7</v>
      </c>
      <c r="E29" s="138">
        <v>3227</v>
      </c>
      <c r="F29" s="97">
        <f>SUM(B29:E29)</f>
        <v>56321.94126054172</v>
      </c>
      <c r="G29" s="155"/>
    </row>
    <row r="30" spans="1:7" ht="12.75">
      <c r="A30" s="185">
        <f>+A29+1</f>
        <v>2012</v>
      </c>
      <c r="B30" s="48">
        <v>17794.82738565148</v>
      </c>
      <c r="C30" s="49">
        <v>15618.241140738983</v>
      </c>
      <c r="D30" s="66">
        <v>20825.5</v>
      </c>
      <c r="E30" s="138">
        <v>3227</v>
      </c>
      <c r="F30" s="97">
        <f>SUM(B30:E30)</f>
        <v>57465.56852639046</v>
      </c>
      <c r="G30" s="155"/>
    </row>
    <row r="31" spans="1:7" ht="12.75">
      <c r="A31" s="185"/>
      <c r="B31" s="48"/>
      <c r="C31" s="49"/>
      <c r="D31" s="66"/>
      <c r="E31" s="48"/>
      <c r="F31" s="97"/>
      <c r="G31" s="135"/>
    </row>
    <row r="32" spans="1:7" ht="12.75">
      <c r="A32" s="185">
        <f>+A30+1</f>
        <v>2013</v>
      </c>
      <c r="B32" s="52">
        <v>18310.87737983537</v>
      </c>
      <c r="C32" s="49">
        <v>15977.460686975977</v>
      </c>
      <c r="D32" s="66">
        <v>21117</v>
      </c>
      <c r="E32" s="138">
        <v>3227</v>
      </c>
      <c r="F32" s="97">
        <f>SUM(B32:E32)</f>
        <v>58632.338066811346</v>
      </c>
      <c r="G32" s="135"/>
    </row>
    <row r="33" spans="1:12" ht="12.75">
      <c r="A33" s="185">
        <f>+A32+1</f>
        <v>2014</v>
      </c>
      <c r="B33" s="52">
        <v>18860.20370123043</v>
      </c>
      <c r="C33" s="49">
        <v>16344.942282776423</v>
      </c>
      <c r="D33" s="66">
        <v>21391.5</v>
      </c>
      <c r="E33" s="138">
        <v>3227</v>
      </c>
      <c r="F33" s="97">
        <f>SUM(B33:E33)</f>
        <v>59823.64598400686</v>
      </c>
      <c r="G33" s="155"/>
      <c r="H33" s="64"/>
      <c r="I33" s="64"/>
      <c r="J33" s="64"/>
      <c r="K33" s="64"/>
      <c r="L33" s="64"/>
    </row>
    <row r="34" spans="1:12" ht="12.75">
      <c r="A34" s="188">
        <f>+A33+1</f>
        <v>2015</v>
      </c>
      <c r="B34" s="167">
        <v>19426.009812267344</v>
      </c>
      <c r="C34" s="168">
        <v>16720.87595528028</v>
      </c>
      <c r="D34" s="174">
        <v>21669.6</v>
      </c>
      <c r="E34" s="172">
        <v>3227</v>
      </c>
      <c r="F34" s="159">
        <f>SUM(B34:E34)</f>
        <v>61043.48576754762</v>
      </c>
      <c r="G34" s="155"/>
      <c r="H34" s="152"/>
      <c r="I34" s="152"/>
      <c r="J34" s="118"/>
      <c r="K34" s="118"/>
      <c r="L34" s="118"/>
    </row>
    <row r="35" spans="1:6" ht="12.75">
      <c r="A35" s="14"/>
      <c r="B35" s="35"/>
      <c r="C35" s="35"/>
      <c r="D35" s="35"/>
      <c r="E35" s="35"/>
      <c r="F35" s="31"/>
    </row>
    <row r="36" spans="1:10" ht="12.75">
      <c r="A36" t="s">
        <v>18</v>
      </c>
      <c r="H36" s="147"/>
      <c r="I36" s="147"/>
      <c r="J36" s="147"/>
    </row>
    <row r="37" spans="6:9" ht="12.75">
      <c r="F37" s="147"/>
      <c r="H37" s="147"/>
      <c r="I37" s="147"/>
    </row>
    <row r="38" spans="6:10" ht="12.75">
      <c r="F38" s="147"/>
      <c r="I38" s="147"/>
      <c r="J38" s="147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</cols>
  <sheetData>
    <row r="1" spans="1:6" ht="18">
      <c r="A1" s="42" t="s">
        <v>83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37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29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9" spans="1:6" ht="12.75">
      <c r="A9" s="2" t="s">
        <v>3</v>
      </c>
      <c r="B9" s="16"/>
      <c r="C9" s="38" t="s">
        <v>5</v>
      </c>
      <c r="D9" s="27" t="s">
        <v>6</v>
      </c>
      <c r="E9" s="3"/>
      <c r="F9" s="27"/>
    </row>
    <row r="10" spans="1:6" ht="12.75">
      <c r="A10" s="7" t="s">
        <v>8</v>
      </c>
      <c r="B10" s="20" t="s">
        <v>21</v>
      </c>
      <c r="C10" s="34" t="s">
        <v>10</v>
      </c>
      <c r="D10" s="23" t="s">
        <v>11</v>
      </c>
      <c r="E10" s="24" t="s">
        <v>12</v>
      </c>
      <c r="F10" s="23" t="s">
        <v>13</v>
      </c>
    </row>
    <row r="11" spans="1:6" ht="12.75">
      <c r="A11" s="12" t="s">
        <v>16</v>
      </c>
      <c r="B11" s="46"/>
      <c r="C11" s="132"/>
      <c r="D11" s="55"/>
      <c r="E11" s="47"/>
      <c r="F11" s="17"/>
    </row>
    <row r="12" spans="1:6" ht="12.75">
      <c r="A12" s="184">
        <v>1998</v>
      </c>
      <c r="B12" s="52">
        <v>95.2</v>
      </c>
      <c r="C12" s="61">
        <v>304.3</v>
      </c>
      <c r="D12" s="52">
        <v>252.6</v>
      </c>
      <c r="E12" s="61">
        <v>55.7</v>
      </c>
      <c r="F12" s="94">
        <f aca="true" t="shared" si="0" ref="F12:F17">SUM(B12:E12)</f>
        <v>707.8000000000001</v>
      </c>
    </row>
    <row r="13" spans="1:6" ht="12.75">
      <c r="A13" s="185">
        <v>1999</v>
      </c>
      <c r="B13" s="52">
        <v>90.8</v>
      </c>
      <c r="C13" s="61">
        <v>316.7</v>
      </c>
      <c r="D13" s="52">
        <v>254.1</v>
      </c>
      <c r="E13" s="61">
        <v>58.1</v>
      </c>
      <c r="F13" s="94">
        <f t="shared" si="0"/>
        <v>719.7</v>
      </c>
    </row>
    <row r="14" spans="1:6" ht="12.75">
      <c r="A14" s="185">
        <f>+A13+1</f>
        <v>2000</v>
      </c>
      <c r="B14" s="52">
        <v>125.9</v>
      </c>
      <c r="C14" s="61">
        <v>378.9</v>
      </c>
      <c r="D14" s="52">
        <v>276</v>
      </c>
      <c r="E14" s="61">
        <v>60.7</v>
      </c>
      <c r="F14" s="94">
        <f t="shared" si="0"/>
        <v>841.5</v>
      </c>
    </row>
    <row r="15" spans="1:9" ht="12.75">
      <c r="A15" s="185">
        <f>+A14+1</f>
        <v>2001</v>
      </c>
      <c r="B15" s="52">
        <v>122.4</v>
      </c>
      <c r="C15" s="61">
        <v>380.1</v>
      </c>
      <c r="D15" s="52">
        <v>273.7</v>
      </c>
      <c r="E15" s="61">
        <v>63</v>
      </c>
      <c r="F15" s="94">
        <f t="shared" si="0"/>
        <v>839.2</v>
      </c>
      <c r="H15" s="64"/>
      <c r="I15" s="64"/>
    </row>
    <row r="16" spans="1:10" ht="12.75">
      <c r="A16" s="185">
        <f>+A15+1</f>
        <v>2002</v>
      </c>
      <c r="B16" s="48">
        <v>121.3</v>
      </c>
      <c r="C16" s="49">
        <v>356.2</v>
      </c>
      <c r="D16" s="48">
        <v>275.4</v>
      </c>
      <c r="E16" s="61">
        <v>61</v>
      </c>
      <c r="F16" s="94">
        <f t="shared" si="0"/>
        <v>813.9</v>
      </c>
      <c r="H16" s="64"/>
      <c r="I16" s="64"/>
      <c r="J16" s="64"/>
    </row>
    <row r="17" spans="1:11" ht="12.75">
      <c r="A17" s="185" t="s">
        <v>93</v>
      </c>
      <c r="B17" s="138">
        <v>113.9</v>
      </c>
      <c r="C17" s="140">
        <v>357.2</v>
      </c>
      <c r="D17" s="138">
        <v>281.1</v>
      </c>
      <c r="E17" s="140">
        <v>61.2</v>
      </c>
      <c r="F17" s="141">
        <f t="shared" si="0"/>
        <v>813.4000000000001</v>
      </c>
      <c r="H17" s="152"/>
      <c r="I17" s="118"/>
      <c r="J17" s="118"/>
      <c r="K17" s="118"/>
    </row>
    <row r="18" spans="1:10" ht="12.75">
      <c r="A18" s="186"/>
      <c r="B18" s="48"/>
      <c r="C18" s="49"/>
      <c r="D18" s="48"/>
      <c r="E18" s="49"/>
      <c r="F18" s="94"/>
      <c r="H18" s="118"/>
      <c r="J18" s="118"/>
    </row>
    <row r="19" spans="1:6" ht="12.75">
      <c r="A19" s="187" t="s">
        <v>17</v>
      </c>
      <c r="B19" s="48"/>
      <c r="C19" s="49"/>
      <c r="D19" s="48"/>
      <c r="E19" s="49"/>
      <c r="F19" s="94"/>
    </row>
    <row r="20" spans="1:12" ht="12.75">
      <c r="A20" s="185">
        <f>+A16+2</f>
        <v>2004</v>
      </c>
      <c r="B20" s="48">
        <v>116.45173400000002</v>
      </c>
      <c r="C20" s="49">
        <v>377.897498</v>
      </c>
      <c r="D20" s="66">
        <v>282.78458800000004</v>
      </c>
      <c r="E20" s="138">
        <v>61.225</v>
      </c>
      <c r="F20" s="105">
        <f>SUM(B20:E20)</f>
        <v>838.35882</v>
      </c>
      <c r="G20" s="155"/>
      <c r="H20" s="152"/>
      <c r="I20" s="118"/>
      <c r="J20" s="118"/>
      <c r="K20" s="118"/>
      <c r="L20" s="118"/>
    </row>
    <row r="21" spans="1:9" ht="12.75">
      <c r="A21" s="185">
        <f>+A20+1</f>
        <v>2005</v>
      </c>
      <c r="B21" s="48">
        <v>121.57561029600002</v>
      </c>
      <c r="C21" s="49">
        <v>395.658680406</v>
      </c>
      <c r="D21" s="66">
        <v>285.61243388</v>
      </c>
      <c r="E21" s="138">
        <v>61.225</v>
      </c>
      <c r="F21" s="105">
        <f>SUM(B21:E21)</f>
        <v>864.071724582</v>
      </c>
      <c r="G21" s="155"/>
      <c r="H21" s="64"/>
      <c r="I21" s="64"/>
    </row>
    <row r="22" spans="1:9" ht="12.75">
      <c r="A22" s="185">
        <f>+A21+1</f>
        <v>2006</v>
      </c>
      <c r="B22" s="48">
        <v>125.22287860488002</v>
      </c>
      <c r="C22" s="49">
        <v>407.52844081818</v>
      </c>
      <c r="D22" s="66">
        <v>288.75417065268</v>
      </c>
      <c r="E22" s="138">
        <v>61.225</v>
      </c>
      <c r="F22" s="105">
        <f>SUM(B22:E22)</f>
        <v>882.73049007574</v>
      </c>
      <c r="G22" s="135"/>
      <c r="H22" s="64"/>
      <c r="I22" s="64"/>
    </row>
    <row r="23" spans="1:7" ht="12.75">
      <c r="A23" s="185"/>
      <c r="B23" s="48"/>
      <c r="C23" s="49"/>
      <c r="D23" s="66"/>
      <c r="E23" s="52"/>
      <c r="F23" s="105"/>
      <c r="G23" s="135"/>
    </row>
    <row r="24" spans="1:9" ht="12.75">
      <c r="A24" s="185">
        <f>+A22+1</f>
        <v>2007</v>
      </c>
      <c r="B24" s="48">
        <v>128.22822769139714</v>
      </c>
      <c r="C24" s="49">
        <v>415.6790096345436</v>
      </c>
      <c r="D24" s="66">
        <v>292.21922070051215</v>
      </c>
      <c r="E24" s="138">
        <v>61.225</v>
      </c>
      <c r="F24" s="105">
        <f>SUM(B24:E24)</f>
        <v>897.3514580264529</v>
      </c>
      <c r="G24" s="135"/>
      <c r="H24" s="64"/>
      <c r="I24" s="64"/>
    </row>
    <row r="25" spans="1:9" ht="12.75">
      <c r="A25" s="185">
        <f>+A24+1</f>
        <v>2008</v>
      </c>
      <c r="B25" s="48">
        <v>131.43393338368205</v>
      </c>
      <c r="C25" s="49">
        <v>425.23962685613805</v>
      </c>
      <c r="D25" s="66">
        <v>296.01807056961877</v>
      </c>
      <c r="E25" s="138">
        <v>61.225</v>
      </c>
      <c r="F25" s="105">
        <f>SUM(B25:E25)</f>
        <v>913.9166308094389</v>
      </c>
      <c r="G25" s="135"/>
      <c r="H25" s="64"/>
      <c r="I25" s="64"/>
    </row>
    <row r="26" spans="1:9" ht="12.75">
      <c r="A26" s="185">
        <f>+A25+1</f>
        <v>2009</v>
      </c>
      <c r="B26" s="48">
        <v>134.85121565165778</v>
      </c>
      <c r="C26" s="49">
        <v>435.44537790068534</v>
      </c>
      <c r="D26" s="66">
        <v>300.1623235575934</v>
      </c>
      <c r="E26" s="138">
        <v>61.225</v>
      </c>
      <c r="F26" s="105">
        <f>SUM(B26:E26)</f>
        <v>931.6839171099365</v>
      </c>
      <c r="G26" s="135"/>
      <c r="H26" s="64"/>
      <c r="I26" s="64"/>
    </row>
    <row r="27" spans="1:7" ht="12.75">
      <c r="A27" s="185"/>
      <c r="B27" s="48"/>
      <c r="C27" s="49"/>
      <c r="D27" s="66"/>
      <c r="E27" s="52"/>
      <c r="F27" s="105"/>
      <c r="G27" s="135"/>
    </row>
    <row r="28" spans="1:9" ht="12.75">
      <c r="A28" s="185">
        <f>+A26+1</f>
        <v>2010</v>
      </c>
      <c r="B28" s="48">
        <v>138.22249604294922</v>
      </c>
      <c r="C28" s="49">
        <v>445.4606215924011</v>
      </c>
      <c r="D28" s="66">
        <v>304.3645960873997</v>
      </c>
      <c r="E28" s="138">
        <v>61.225</v>
      </c>
      <c r="F28" s="105">
        <f>SUM(B28:E28)</f>
        <v>949.27271372275</v>
      </c>
      <c r="G28" s="135"/>
      <c r="H28" s="64"/>
      <c r="I28" s="64"/>
    </row>
    <row r="29" spans="1:9" ht="12.75">
      <c r="A29" s="185">
        <f>+A28+1</f>
        <v>2011</v>
      </c>
      <c r="B29" s="48">
        <v>142.0927259321518</v>
      </c>
      <c r="C29" s="49">
        <v>455.7062158890263</v>
      </c>
      <c r="D29" s="66">
        <v>308.6257004326233</v>
      </c>
      <c r="E29" s="138">
        <v>61.225</v>
      </c>
      <c r="F29" s="105">
        <f>SUM(B29:E29)</f>
        <v>967.6496422538015</v>
      </c>
      <c r="G29" s="135"/>
      <c r="H29" s="64"/>
      <c r="I29" s="64"/>
    </row>
    <row r="30" spans="1:9" ht="12.75">
      <c r="A30" s="185">
        <f>+A29+1</f>
        <v>2012</v>
      </c>
      <c r="B30" s="48">
        <v>146.07132225825205</v>
      </c>
      <c r="C30" s="49">
        <v>466.18745885447385</v>
      </c>
      <c r="D30" s="66">
        <v>312.94646023868006</v>
      </c>
      <c r="E30" s="138">
        <v>61.225</v>
      </c>
      <c r="F30" s="105">
        <f>SUM(B30:E30)</f>
        <v>986.430241351406</v>
      </c>
      <c r="G30" s="135"/>
      <c r="H30" s="64"/>
      <c r="I30" s="64"/>
    </row>
    <row r="31" spans="1:7" ht="12.75">
      <c r="A31" s="185"/>
      <c r="B31" s="48"/>
      <c r="C31" s="49"/>
      <c r="D31" s="66"/>
      <c r="E31" s="52"/>
      <c r="F31" s="105"/>
      <c r="G31" s="135"/>
    </row>
    <row r="32" spans="1:9" ht="12.75">
      <c r="A32" s="185">
        <f>+A30+1</f>
        <v>2013</v>
      </c>
      <c r="B32" s="52">
        <v>150.30739060374134</v>
      </c>
      <c r="C32" s="49">
        <v>476.9097704081267</v>
      </c>
      <c r="D32" s="66">
        <v>317.01476422178285</v>
      </c>
      <c r="E32" s="138">
        <v>61.225</v>
      </c>
      <c r="F32" s="105">
        <f>SUM(B32:E32)</f>
        <v>1005.4569252336508</v>
      </c>
      <c r="G32" s="135"/>
      <c r="H32" s="64"/>
      <c r="I32" s="64"/>
    </row>
    <row r="33" spans="1:9" ht="12.75">
      <c r="A33" s="185">
        <f>+A32+1</f>
        <v>2014</v>
      </c>
      <c r="B33" s="52">
        <v>154.8166123218536</v>
      </c>
      <c r="C33" s="49">
        <v>487.87869512751354</v>
      </c>
      <c r="D33" s="66">
        <v>320.81894139244423</v>
      </c>
      <c r="E33" s="138">
        <v>61.225</v>
      </c>
      <c r="F33" s="105">
        <f>SUM(B33:E33)</f>
        <v>1024.7392488418113</v>
      </c>
      <c r="G33" s="135"/>
      <c r="H33" s="64"/>
      <c r="I33" s="64"/>
    </row>
    <row r="34" spans="1:9" ht="12.75">
      <c r="A34" s="188">
        <f>+A33+1</f>
        <v>2015</v>
      </c>
      <c r="B34" s="167">
        <v>159.46111069150922</v>
      </c>
      <c r="C34" s="168">
        <v>499.0999051154463</v>
      </c>
      <c r="D34" s="174">
        <v>324.6687686891536</v>
      </c>
      <c r="E34" s="172">
        <v>61.225</v>
      </c>
      <c r="F34" s="164">
        <f>SUM(B34:E34)</f>
        <v>1044.4547844961091</v>
      </c>
      <c r="G34" s="135"/>
      <c r="H34" s="152"/>
      <c r="I34" s="64"/>
    </row>
    <row r="35" spans="1:6" ht="12.75">
      <c r="A35" s="14"/>
      <c r="B35" s="35"/>
      <c r="C35" s="35"/>
      <c r="D35" s="35"/>
      <c r="E35" s="35"/>
      <c r="F35" s="35"/>
    </row>
    <row r="36" spans="1:9" ht="12.75">
      <c r="A36" t="s">
        <v>18</v>
      </c>
      <c r="F36" s="147"/>
      <c r="H36" s="147"/>
      <c r="I36" s="147"/>
    </row>
    <row r="37" spans="6:9" ht="12.75">
      <c r="F37" s="147"/>
      <c r="H37" s="147"/>
      <c r="I37" s="147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  <col min="8" max="9" width="11.28125" style="0" bestFit="1" customWidth="1"/>
  </cols>
  <sheetData>
    <row r="1" spans="1:6" ht="18">
      <c r="A1" s="42" t="s">
        <v>84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40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41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9" spans="1:6" ht="12.75">
      <c r="A9" s="2"/>
      <c r="B9" s="178" t="s">
        <v>42</v>
      </c>
      <c r="C9" s="29"/>
      <c r="D9" s="29"/>
      <c r="E9" s="29"/>
      <c r="F9" s="179"/>
    </row>
    <row r="10" spans="1:6" ht="12.75">
      <c r="A10" s="4" t="s">
        <v>3</v>
      </c>
      <c r="B10" s="36" t="s">
        <v>4</v>
      </c>
      <c r="C10" s="37" t="s">
        <v>5</v>
      </c>
      <c r="D10" s="36" t="s">
        <v>6</v>
      </c>
      <c r="E10" s="5"/>
      <c r="F10" s="17"/>
    </row>
    <row r="11" spans="1:6" ht="12.75">
      <c r="A11" s="7" t="s">
        <v>8</v>
      </c>
      <c r="B11" s="23" t="s">
        <v>9</v>
      </c>
      <c r="C11" s="24" t="s">
        <v>10</v>
      </c>
      <c r="D11" s="23" t="s">
        <v>11</v>
      </c>
      <c r="E11" s="24" t="s">
        <v>12</v>
      </c>
      <c r="F11" s="23" t="s">
        <v>43</v>
      </c>
    </row>
    <row r="12" spans="1:6" ht="12.75">
      <c r="A12" s="12" t="s">
        <v>16</v>
      </c>
      <c r="B12" s="17"/>
      <c r="C12" s="5"/>
      <c r="D12" s="17"/>
      <c r="E12" s="5"/>
      <c r="F12" s="17"/>
    </row>
    <row r="13" spans="1:6" ht="12.75">
      <c r="A13" s="184">
        <v>1998</v>
      </c>
      <c r="B13" s="94">
        <v>23227</v>
      </c>
      <c r="C13" s="94">
        <v>7137.1</v>
      </c>
      <c r="D13" s="94">
        <v>8641.1</v>
      </c>
      <c r="E13" s="94">
        <v>4190.7</v>
      </c>
      <c r="F13" s="94">
        <v>43195.9</v>
      </c>
    </row>
    <row r="14" spans="1:6" ht="12.75">
      <c r="A14" s="185">
        <v>1999</v>
      </c>
      <c r="B14" s="94">
        <v>24044.8</v>
      </c>
      <c r="C14" s="94">
        <v>7732.1</v>
      </c>
      <c r="D14" s="94">
        <v>8807.7</v>
      </c>
      <c r="E14" s="94">
        <v>4069.7</v>
      </c>
      <c r="F14" s="94">
        <v>44654.3</v>
      </c>
    </row>
    <row r="15" spans="1:9" ht="12.75">
      <c r="A15" s="185">
        <v>2000</v>
      </c>
      <c r="B15" s="94">
        <v>24987.1</v>
      </c>
      <c r="C15" s="94">
        <v>8100.9</v>
      </c>
      <c r="D15" s="94">
        <v>8744.4</v>
      </c>
      <c r="E15" s="94">
        <v>4192.5</v>
      </c>
      <c r="F15" s="94">
        <v>46024.9</v>
      </c>
      <c r="H15" s="118"/>
      <c r="I15" s="64"/>
    </row>
    <row r="16" spans="1:9" ht="12.75">
      <c r="A16" s="185">
        <v>2001</v>
      </c>
      <c r="B16" s="94">
        <v>24865.5</v>
      </c>
      <c r="C16" s="94">
        <v>8303.3</v>
      </c>
      <c r="D16" s="94">
        <v>8024.6</v>
      </c>
      <c r="E16" s="94">
        <v>4038.6</v>
      </c>
      <c r="F16" s="94">
        <v>45232</v>
      </c>
      <c r="H16" s="118"/>
      <c r="I16" s="64"/>
    </row>
    <row r="17" spans="1:9" ht="12.75">
      <c r="A17" s="185">
        <v>2002</v>
      </c>
      <c r="B17" s="94">
        <v>22814.5</v>
      </c>
      <c r="C17" s="94">
        <v>8810.6</v>
      </c>
      <c r="D17" s="94">
        <v>8180.8</v>
      </c>
      <c r="E17" s="94">
        <v>3920.7</v>
      </c>
      <c r="F17" s="94">
        <v>43726.6</v>
      </c>
      <c r="H17" s="118"/>
      <c r="I17" s="64"/>
    </row>
    <row r="18" spans="1:12" ht="12.75">
      <c r="A18" s="185" t="s">
        <v>93</v>
      </c>
      <c r="B18" s="94">
        <v>22743.5</v>
      </c>
      <c r="C18" s="94">
        <v>9149</v>
      </c>
      <c r="D18" s="94">
        <v>7999.8</v>
      </c>
      <c r="E18" s="94">
        <v>3855.2</v>
      </c>
      <c r="F18" s="94">
        <v>43747.5</v>
      </c>
      <c r="G18" s="64"/>
      <c r="H18" s="118"/>
      <c r="I18" s="152"/>
      <c r="J18" s="118"/>
      <c r="K18" s="118"/>
      <c r="L18" s="118"/>
    </row>
    <row r="19" spans="1:7" ht="12.75">
      <c r="A19" s="186"/>
      <c r="B19" s="94"/>
      <c r="C19" s="101"/>
      <c r="D19" s="94"/>
      <c r="E19" s="101"/>
      <c r="F19" s="94"/>
      <c r="G19" s="64"/>
    </row>
    <row r="20" spans="1:7" ht="12.75">
      <c r="A20" s="187" t="s">
        <v>17</v>
      </c>
      <c r="B20" s="94"/>
      <c r="C20" s="212"/>
      <c r="D20" s="94"/>
      <c r="E20" s="101"/>
      <c r="F20" s="94"/>
      <c r="G20" s="64"/>
    </row>
    <row r="21" spans="1:12" ht="12.75">
      <c r="A21" s="185">
        <v>2004</v>
      </c>
      <c r="B21" s="94">
        <v>23425.805</v>
      </c>
      <c r="C21" s="94">
        <v>9679.642</v>
      </c>
      <c r="D21" s="94">
        <v>8174.3</v>
      </c>
      <c r="E21" s="94">
        <v>3855.2</v>
      </c>
      <c r="F21" s="94">
        <v>45134.947</v>
      </c>
      <c r="G21" s="145"/>
      <c r="H21" s="118"/>
      <c r="I21" s="118"/>
      <c r="J21" s="118"/>
      <c r="K21" s="118"/>
      <c r="L21" s="118"/>
    </row>
    <row r="22" spans="1:12" ht="12.75">
      <c r="A22" s="185">
        <v>2005</v>
      </c>
      <c r="B22" s="94">
        <v>24456.54042</v>
      </c>
      <c r="C22" s="94">
        <v>10134.585174</v>
      </c>
      <c r="D22" s="94">
        <v>8305.2</v>
      </c>
      <c r="E22" s="94">
        <v>3855.2</v>
      </c>
      <c r="F22" s="94">
        <v>46751.52559399999</v>
      </c>
      <c r="G22" s="145"/>
      <c r="H22" s="118"/>
      <c r="I22" s="118"/>
      <c r="J22" s="118"/>
      <c r="K22" s="118"/>
      <c r="L22" s="118"/>
    </row>
    <row r="23" spans="1:12" ht="12.75">
      <c r="A23" s="185">
        <v>2006</v>
      </c>
      <c r="B23" s="94">
        <v>25190.236632600005</v>
      </c>
      <c r="C23" s="94">
        <v>10438.622729219998</v>
      </c>
      <c r="D23" s="94">
        <v>8431.4</v>
      </c>
      <c r="E23" s="94">
        <v>3855.2</v>
      </c>
      <c r="F23" s="94">
        <v>47915.45936182</v>
      </c>
      <c r="G23" s="145"/>
      <c r="H23" s="118"/>
      <c r="I23" s="118"/>
      <c r="J23" s="118"/>
      <c r="K23" s="118"/>
      <c r="L23" s="118"/>
    </row>
    <row r="24" spans="1:7" ht="12.75">
      <c r="A24" s="185"/>
      <c r="B24" s="94"/>
      <c r="C24" s="96"/>
      <c r="D24" s="94"/>
      <c r="E24" s="96"/>
      <c r="F24" s="94"/>
      <c r="G24" s="145"/>
    </row>
    <row r="25" spans="1:12" ht="12.75">
      <c r="A25" s="185">
        <v>2007</v>
      </c>
      <c r="B25" s="94">
        <v>25794.802311782405</v>
      </c>
      <c r="C25" s="94">
        <v>10647.3951838044</v>
      </c>
      <c r="D25" s="94">
        <v>8559.7</v>
      </c>
      <c r="E25" s="94">
        <v>3855.2</v>
      </c>
      <c r="F25" s="94">
        <v>48857.0974955868</v>
      </c>
      <c r="G25" s="145"/>
      <c r="H25" s="64"/>
      <c r="I25" s="64"/>
      <c r="J25" s="64"/>
      <c r="K25" s="64"/>
      <c r="L25" s="64"/>
    </row>
    <row r="26" spans="1:12" ht="12.75">
      <c r="A26" s="185">
        <v>2008</v>
      </c>
      <c r="B26" s="94">
        <v>26439.67236957696</v>
      </c>
      <c r="C26" s="94">
        <v>10892.2852730319</v>
      </c>
      <c r="D26" s="94">
        <v>8688</v>
      </c>
      <c r="E26" s="94">
        <v>3855.2</v>
      </c>
      <c r="F26" s="94">
        <v>49875.15764260886</v>
      </c>
      <c r="G26" s="145"/>
      <c r="H26" s="64"/>
      <c r="I26" s="64"/>
      <c r="J26" s="64"/>
      <c r="K26" s="64"/>
      <c r="L26" s="64"/>
    </row>
    <row r="27" spans="1:12" ht="12.75">
      <c r="A27" s="185">
        <v>2009</v>
      </c>
      <c r="B27" s="94">
        <v>27127.103851185966</v>
      </c>
      <c r="C27" s="94">
        <v>11153.700119584666</v>
      </c>
      <c r="D27" s="94">
        <v>8830.5</v>
      </c>
      <c r="E27" s="94">
        <v>3855.2</v>
      </c>
      <c r="F27" s="94">
        <v>50966.50397077063</v>
      </c>
      <c r="G27" s="145"/>
      <c r="H27" s="64"/>
      <c r="I27" s="64"/>
      <c r="J27" s="64"/>
      <c r="K27" s="64"/>
      <c r="L27" s="64"/>
    </row>
    <row r="28" spans="1:7" ht="12.75">
      <c r="A28" s="185"/>
      <c r="B28" s="94"/>
      <c r="C28" s="96"/>
      <c r="D28" s="94"/>
      <c r="E28" s="96"/>
      <c r="F28" s="94"/>
      <c r="G28" s="64"/>
    </row>
    <row r="29" spans="1:12" ht="12.75">
      <c r="A29" s="185">
        <v>2010</v>
      </c>
      <c r="B29" s="94">
        <v>27805.28144746561</v>
      </c>
      <c r="C29" s="94">
        <v>11410.235222335112</v>
      </c>
      <c r="D29" s="94">
        <v>8971.8</v>
      </c>
      <c r="E29" s="94">
        <v>3855.2</v>
      </c>
      <c r="F29" s="94">
        <v>52042.51666980072</v>
      </c>
      <c r="G29" s="145"/>
      <c r="H29" s="64"/>
      <c r="I29" s="64"/>
      <c r="J29" s="64"/>
      <c r="K29" s="64"/>
      <c r="L29" s="64"/>
    </row>
    <row r="30" spans="1:12" ht="12.75">
      <c r="A30" s="185">
        <v>2011</v>
      </c>
      <c r="B30" s="94">
        <v>28583.82932799465</v>
      </c>
      <c r="C30" s="94">
        <v>11672.670632448819</v>
      </c>
      <c r="D30" s="94">
        <v>9115.3</v>
      </c>
      <c r="E30" s="94">
        <v>3855.2</v>
      </c>
      <c r="F30" s="94">
        <v>53226.99996044347</v>
      </c>
      <c r="G30" s="145"/>
      <c r="H30" s="64"/>
      <c r="I30" s="64"/>
      <c r="J30" s="64"/>
      <c r="K30" s="64"/>
      <c r="L30" s="64"/>
    </row>
    <row r="31" spans="1:12" ht="12.75">
      <c r="A31" s="185">
        <v>2012</v>
      </c>
      <c r="B31" s="94">
        <v>29384.176549178497</v>
      </c>
      <c r="C31" s="94">
        <v>11941.142056995139</v>
      </c>
      <c r="D31" s="94">
        <v>9261.2</v>
      </c>
      <c r="E31" s="94">
        <v>3855.2</v>
      </c>
      <c r="F31" s="94">
        <v>54441.71860617363</v>
      </c>
      <c r="G31" s="145"/>
      <c r="H31" s="64"/>
      <c r="I31" s="64"/>
      <c r="J31" s="64"/>
      <c r="K31" s="64"/>
      <c r="L31" s="64"/>
    </row>
    <row r="32" spans="1:6" ht="12.75">
      <c r="A32" s="185"/>
      <c r="B32" s="94"/>
      <c r="C32" s="96"/>
      <c r="D32" s="94"/>
      <c r="E32" s="96"/>
      <c r="F32" s="94"/>
    </row>
    <row r="33" spans="1:12" ht="12.75">
      <c r="A33" s="185">
        <v>2013</v>
      </c>
      <c r="B33" s="94">
        <v>30236.317669104676</v>
      </c>
      <c r="C33" s="94">
        <v>12215.788324306026</v>
      </c>
      <c r="D33" s="94">
        <v>9400</v>
      </c>
      <c r="E33" s="94">
        <v>3855.2</v>
      </c>
      <c r="F33" s="94">
        <v>55707.3059934107</v>
      </c>
      <c r="G33" s="145"/>
      <c r="H33" s="64"/>
      <c r="I33" s="64"/>
      <c r="J33" s="64"/>
      <c r="K33" s="64"/>
      <c r="L33" s="64"/>
    </row>
    <row r="34" spans="1:12" ht="12.75">
      <c r="A34" s="185">
        <v>2014</v>
      </c>
      <c r="B34" s="94">
        <v>31143.40719917782</v>
      </c>
      <c r="C34" s="94">
        <v>12496.751455765063</v>
      </c>
      <c r="D34" s="94">
        <v>9531.6</v>
      </c>
      <c r="E34" s="94">
        <v>3855.2</v>
      </c>
      <c r="F34" s="94">
        <v>57026.95865494288</v>
      </c>
      <c r="G34" s="145"/>
      <c r="H34" s="64"/>
      <c r="I34" s="64"/>
      <c r="J34" s="64"/>
      <c r="K34" s="64"/>
      <c r="L34" s="64"/>
    </row>
    <row r="35" spans="1:12" ht="12.75">
      <c r="A35" s="188">
        <v>2015</v>
      </c>
      <c r="B35" s="163">
        <v>32077.70941515315</v>
      </c>
      <c r="C35" s="163">
        <v>12784.17673924766</v>
      </c>
      <c r="D35" s="163">
        <v>9665.2</v>
      </c>
      <c r="E35" s="163">
        <v>3855.2</v>
      </c>
      <c r="F35" s="163">
        <v>58382.286154400805</v>
      </c>
      <c r="G35" s="145"/>
      <c r="H35" s="146"/>
      <c r="I35" s="152"/>
      <c r="J35" s="118"/>
      <c r="K35" s="118"/>
      <c r="L35" s="118"/>
    </row>
    <row r="37" spans="1:6" ht="12.75">
      <c r="A37" t="s">
        <v>18</v>
      </c>
      <c r="B37" s="37"/>
      <c r="C37" s="37"/>
      <c r="D37" s="37"/>
      <c r="E37" s="37"/>
      <c r="F37" s="37"/>
    </row>
    <row r="38" spans="1:6" ht="12.75">
      <c r="A38" s="5"/>
      <c r="B38" s="37"/>
      <c r="C38" s="37"/>
      <c r="D38" s="37"/>
      <c r="E38" s="5"/>
      <c r="F38" s="5"/>
    </row>
    <row r="39" spans="1:6" ht="12.75">
      <c r="A39" s="5"/>
      <c r="B39" s="118"/>
      <c r="D39" s="118"/>
      <c r="F39" s="214"/>
    </row>
    <row r="40" spans="1:6" ht="12.75">
      <c r="A40" s="182"/>
      <c r="B40" s="210"/>
      <c r="C40" s="210"/>
      <c r="D40" s="210"/>
      <c r="E40" s="210"/>
      <c r="F40" s="210"/>
    </row>
    <row r="41" spans="1:9" ht="12.75">
      <c r="A41" s="14"/>
      <c r="B41" s="211"/>
      <c r="C41" s="211"/>
      <c r="D41" s="211"/>
      <c r="E41" s="211"/>
      <c r="F41" s="211"/>
      <c r="H41" s="147"/>
      <c r="I41" s="147"/>
    </row>
    <row r="42" spans="1:6" ht="12.75">
      <c r="A42" s="14"/>
      <c r="B42" s="215"/>
      <c r="C42" s="215"/>
      <c r="D42" s="215"/>
      <c r="E42" s="215"/>
      <c r="F42" s="101"/>
    </row>
    <row r="43" spans="1:6" ht="12.75">
      <c r="A43" s="14"/>
      <c r="B43" s="101"/>
      <c r="C43" s="101"/>
      <c r="D43" s="101"/>
      <c r="E43" s="101"/>
      <c r="F43" s="101"/>
    </row>
    <row r="44" spans="1:6" ht="12.75">
      <c r="A44" s="14"/>
      <c r="B44" s="101"/>
      <c r="C44" s="101"/>
      <c r="D44" s="101"/>
      <c r="E44" s="101"/>
      <c r="F44" s="101"/>
    </row>
    <row r="45" spans="1:6" ht="12.75">
      <c r="A45" s="14"/>
      <c r="B45" s="101"/>
      <c r="C45" s="101"/>
      <c r="D45" s="101"/>
      <c r="E45" s="101"/>
      <c r="F45" s="101"/>
    </row>
    <row r="46" spans="1:6" ht="12.75">
      <c r="A46" s="14"/>
      <c r="B46" s="101"/>
      <c r="C46" s="101"/>
      <c r="D46" s="101"/>
      <c r="E46" s="101"/>
      <c r="F46" s="101"/>
    </row>
    <row r="47" spans="1:6" ht="12.75">
      <c r="A47" s="5"/>
      <c r="B47" s="101"/>
      <c r="C47" s="101"/>
      <c r="D47" s="101"/>
      <c r="E47" s="101"/>
      <c r="F47" s="101"/>
    </row>
    <row r="48" spans="1:6" ht="12.75">
      <c r="A48" s="183"/>
      <c r="B48" s="101"/>
      <c r="C48" s="101"/>
      <c r="D48" s="101"/>
      <c r="E48" s="101"/>
      <c r="F48" s="101"/>
    </row>
    <row r="49" spans="1:6" ht="12.75">
      <c r="A49" s="14"/>
      <c r="B49" s="101"/>
      <c r="C49" s="101"/>
      <c r="D49" s="101"/>
      <c r="E49" s="101"/>
      <c r="F49" s="101"/>
    </row>
    <row r="50" spans="1:6" ht="12.75">
      <c r="A50" s="14"/>
      <c r="B50" s="101"/>
      <c r="C50" s="101"/>
      <c r="D50" s="101"/>
      <c r="E50" s="101"/>
      <c r="F50" s="101"/>
    </row>
    <row r="51" spans="1:6" ht="12.75">
      <c r="A51" s="14"/>
      <c r="B51" s="101"/>
      <c r="C51" s="101"/>
      <c r="D51" s="101"/>
      <c r="E51" s="101"/>
      <c r="F51" s="101"/>
    </row>
    <row r="52" spans="1:6" ht="12.75">
      <c r="A52" s="14"/>
      <c r="B52" s="101"/>
      <c r="C52" s="131"/>
      <c r="D52" s="101"/>
      <c r="E52" s="131"/>
      <c r="F52" s="101"/>
    </row>
    <row r="53" spans="1:6" ht="12.75">
      <c r="A53" s="14"/>
      <c r="B53" s="101"/>
      <c r="C53" s="101"/>
      <c r="D53" s="101"/>
      <c r="E53" s="101"/>
      <c r="F53" s="101"/>
    </row>
    <row r="54" spans="1:6" ht="12.75">
      <c r="A54" s="14"/>
      <c r="B54" s="101"/>
      <c r="C54" s="101"/>
      <c r="D54" s="101"/>
      <c r="E54" s="101"/>
      <c r="F54" s="101"/>
    </row>
    <row r="55" spans="1:6" ht="12.75">
      <c r="A55" s="14"/>
      <c r="B55" s="101"/>
      <c r="C55" s="101"/>
      <c r="D55" s="101"/>
      <c r="E55" s="101"/>
      <c r="F55" s="101"/>
    </row>
    <row r="56" spans="1:6" ht="12.75">
      <c r="A56" s="14"/>
      <c r="B56" s="101"/>
      <c r="C56" s="131"/>
      <c r="D56" s="101"/>
      <c r="E56" s="131"/>
      <c r="F56" s="101"/>
    </row>
    <row r="57" spans="1:6" ht="12.75">
      <c r="A57" s="14"/>
      <c r="B57" s="101"/>
      <c r="C57" s="101"/>
      <c r="D57" s="101"/>
      <c r="E57" s="101"/>
      <c r="F57" s="101"/>
    </row>
    <row r="58" spans="1:6" ht="12.75">
      <c r="A58" s="14"/>
      <c r="B58" s="101"/>
      <c r="C58" s="101"/>
      <c r="D58" s="101"/>
      <c r="E58" s="101"/>
      <c r="F58" s="101"/>
    </row>
    <row r="59" spans="1:6" ht="12.75">
      <c r="A59" s="14"/>
      <c r="B59" s="101"/>
      <c r="C59" s="101"/>
      <c r="D59" s="101"/>
      <c r="E59" s="101"/>
      <c r="F59" s="101"/>
    </row>
    <row r="60" spans="1:6" ht="12.75">
      <c r="A60" s="14"/>
      <c r="B60" s="101"/>
      <c r="C60" s="131"/>
      <c r="D60" s="101"/>
      <c r="E60" s="131"/>
      <c r="F60" s="101"/>
    </row>
    <row r="61" spans="1:6" ht="12.75">
      <c r="A61" s="14"/>
      <c r="B61" s="101"/>
      <c r="C61" s="101"/>
      <c r="D61" s="101"/>
      <c r="E61" s="101"/>
      <c r="F61" s="101"/>
    </row>
    <row r="62" spans="1:6" ht="12.75">
      <c r="A62" s="14"/>
      <c r="B62" s="101"/>
      <c r="C62" s="101"/>
      <c r="D62" s="101"/>
      <c r="E62" s="101"/>
      <c r="F62" s="101"/>
    </row>
    <row r="63" spans="1:6" ht="12.75">
      <c r="A63" s="14"/>
      <c r="B63" s="101"/>
      <c r="C63" s="101"/>
      <c r="D63" s="101"/>
      <c r="E63" s="101"/>
      <c r="F63" s="101"/>
    </row>
    <row r="64" spans="1:6" ht="12.75">
      <c r="A64" s="5"/>
      <c r="B64" s="5"/>
      <c r="C64" s="5"/>
      <c r="D64" s="5"/>
      <c r="E64" s="5"/>
      <c r="F64" s="5"/>
    </row>
  </sheetData>
  <printOptions horizontalCentered="1"/>
  <pageMargins left="0.75" right="0.75" top="0.75" bottom="0.25" header="0.5" footer="0.5"/>
  <pageSetup horizontalDpi="300" verticalDpi="300" orientation="landscape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9.7109375" style="0" customWidth="1"/>
    <col min="4" max="4" width="13.28125" style="0" customWidth="1"/>
    <col min="5" max="5" width="8.7109375" style="0" customWidth="1"/>
    <col min="6" max="6" width="13.28125" style="0" customWidth="1"/>
    <col min="7" max="7" width="8.7109375" style="0" customWidth="1"/>
    <col min="8" max="8" width="13.28125" style="0" customWidth="1"/>
    <col min="9" max="9" width="8.7109375" style="0" customWidth="1"/>
    <col min="10" max="10" width="13.140625" style="0" customWidth="1"/>
    <col min="11" max="11" width="9.7109375" style="0" customWidth="1"/>
  </cols>
  <sheetData>
    <row r="1" spans="1:11" ht="18">
      <c r="A1" s="4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25">
      <c r="A3" s="43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0.25">
      <c r="A5" s="43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22" ht="12.75">
      <c r="A7" s="26"/>
      <c r="B7" s="22"/>
      <c r="C7" s="22"/>
      <c r="D7" s="22"/>
      <c r="E7" s="22"/>
      <c r="F7" s="22"/>
      <c r="G7" s="22"/>
      <c r="H7" s="22"/>
      <c r="I7" s="22"/>
      <c r="J7" s="22"/>
      <c r="K7" s="22"/>
      <c r="N7" s="5"/>
      <c r="O7" s="5"/>
      <c r="P7" s="5"/>
      <c r="Q7" s="5"/>
      <c r="R7" s="5"/>
      <c r="S7" s="5"/>
      <c r="T7" s="5"/>
      <c r="U7" s="5"/>
      <c r="V7" s="5"/>
    </row>
    <row r="8" spans="10:22" ht="12.75">
      <c r="J8" s="5"/>
      <c r="K8" s="5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16"/>
      <c r="B9" s="29" t="s">
        <v>21</v>
      </c>
      <c r="C9" s="30"/>
      <c r="D9" s="29" t="s">
        <v>47</v>
      </c>
      <c r="E9" s="30"/>
      <c r="F9" s="29" t="s">
        <v>48</v>
      </c>
      <c r="G9" s="30"/>
      <c r="H9" s="29" t="s">
        <v>12</v>
      </c>
      <c r="I9" s="30"/>
      <c r="J9" s="29" t="s">
        <v>13</v>
      </c>
      <c r="K9" s="30"/>
      <c r="N9" s="71"/>
      <c r="O9" s="71"/>
      <c r="P9" s="71"/>
      <c r="Q9" s="71"/>
      <c r="R9" s="71"/>
      <c r="S9" s="71"/>
      <c r="T9" s="71"/>
      <c r="U9" s="71"/>
      <c r="V9" s="5"/>
    </row>
    <row r="10" spans="1:22" ht="12.75">
      <c r="A10" s="17" t="s">
        <v>3</v>
      </c>
      <c r="B10" s="40" t="s">
        <v>49</v>
      </c>
      <c r="C10" s="6"/>
      <c r="D10" s="40" t="s">
        <v>49</v>
      </c>
      <c r="E10" s="6"/>
      <c r="F10" s="40" t="s">
        <v>49</v>
      </c>
      <c r="G10" s="6"/>
      <c r="H10" s="40" t="s">
        <v>49</v>
      </c>
      <c r="I10" s="6"/>
      <c r="J10" s="40" t="s">
        <v>49</v>
      </c>
      <c r="K10" s="6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18" t="s">
        <v>8</v>
      </c>
      <c r="B11" s="9" t="s">
        <v>50</v>
      </c>
      <c r="C11" s="25" t="s">
        <v>51</v>
      </c>
      <c r="D11" s="9" t="s">
        <v>52</v>
      </c>
      <c r="E11" s="25" t="s">
        <v>51</v>
      </c>
      <c r="F11" s="9" t="s">
        <v>53</v>
      </c>
      <c r="G11" s="25" t="s">
        <v>51</v>
      </c>
      <c r="H11" s="9" t="s">
        <v>54</v>
      </c>
      <c r="I11" s="25" t="s">
        <v>51</v>
      </c>
      <c r="J11" s="181" t="s">
        <v>53</v>
      </c>
      <c r="K11" s="23" t="s">
        <v>51</v>
      </c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12" t="s">
        <v>16</v>
      </c>
      <c r="B12" s="46"/>
      <c r="C12" s="57"/>
      <c r="D12" s="56"/>
      <c r="E12" s="56"/>
      <c r="F12" s="56"/>
      <c r="G12" s="56"/>
      <c r="H12" s="56"/>
      <c r="I12" s="58"/>
      <c r="J12" s="5"/>
      <c r="K12" s="17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184">
        <v>1998</v>
      </c>
      <c r="B13" s="66">
        <v>7677.1</v>
      </c>
      <c r="C13" s="66">
        <v>7872.8</v>
      </c>
      <c r="D13" s="33">
        <v>3284.7</v>
      </c>
      <c r="E13" s="66">
        <v>567.7</v>
      </c>
      <c r="F13" s="33">
        <v>3493.6</v>
      </c>
      <c r="G13" s="66">
        <v>1653.9</v>
      </c>
      <c r="H13" s="33">
        <v>1485.2</v>
      </c>
      <c r="I13" s="66">
        <v>1220.3</v>
      </c>
      <c r="J13" s="65">
        <f aca="true" t="shared" si="0" ref="J13:K18">(B13+D13+F13+H13)</f>
        <v>15940.6</v>
      </c>
      <c r="K13" s="65">
        <f t="shared" si="0"/>
        <v>11314.699999999999</v>
      </c>
      <c r="M13" s="1"/>
      <c r="N13" s="5"/>
      <c r="O13" s="14"/>
      <c r="P13" s="5"/>
      <c r="Q13" s="5"/>
      <c r="R13" s="5"/>
      <c r="S13" s="5"/>
      <c r="T13" s="5"/>
      <c r="U13" s="5"/>
      <c r="V13" s="5"/>
    </row>
    <row r="14" spans="1:22" ht="12.75">
      <c r="A14" s="185">
        <v>1999</v>
      </c>
      <c r="B14" s="66">
        <v>7835.5</v>
      </c>
      <c r="C14" s="66">
        <v>8373.8</v>
      </c>
      <c r="D14" s="33">
        <v>3512.7</v>
      </c>
      <c r="E14" s="66">
        <v>706.7</v>
      </c>
      <c r="F14" s="33">
        <v>3535.2</v>
      </c>
      <c r="G14" s="66">
        <v>1737.3</v>
      </c>
      <c r="H14" s="33">
        <v>1467.3</v>
      </c>
      <c r="I14" s="66">
        <v>1135.1</v>
      </c>
      <c r="J14" s="65">
        <f t="shared" si="0"/>
        <v>16350.7</v>
      </c>
      <c r="K14" s="65">
        <f t="shared" si="0"/>
        <v>11952.9</v>
      </c>
      <c r="M14" s="1"/>
      <c r="N14" s="5"/>
      <c r="O14" s="14"/>
      <c r="P14" s="5"/>
      <c r="Q14" s="5"/>
      <c r="R14" s="5"/>
      <c r="S14" s="5"/>
      <c r="T14" s="5"/>
      <c r="U14" s="5"/>
      <c r="V14" s="5"/>
    </row>
    <row r="15" spans="1:15" ht="12.75">
      <c r="A15" s="185">
        <f>+A14+1</f>
        <v>2000</v>
      </c>
      <c r="B15" s="66">
        <v>8036.2</v>
      </c>
      <c r="C15" s="66">
        <v>8914.7</v>
      </c>
      <c r="D15" s="33">
        <v>3641.4</v>
      </c>
      <c r="E15" s="66">
        <v>818.1</v>
      </c>
      <c r="F15" s="33">
        <v>3476.3</v>
      </c>
      <c r="G15" s="66">
        <v>1791.8</v>
      </c>
      <c r="H15" s="33">
        <v>1482.7</v>
      </c>
      <c r="I15" s="66">
        <v>1227.1</v>
      </c>
      <c r="J15" s="65">
        <f t="shared" si="0"/>
        <v>16636.600000000002</v>
      </c>
      <c r="K15" s="65">
        <f t="shared" si="0"/>
        <v>12751.7</v>
      </c>
      <c r="M15" s="1"/>
      <c r="O15" s="1"/>
    </row>
    <row r="16" spans="1:15" ht="12.75">
      <c r="A16" s="185">
        <f>+A15+1</f>
        <v>2001</v>
      </c>
      <c r="B16" s="66">
        <v>7828.1</v>
      </c>
      <c r="C16" s="66">
        <v>9209.3</v>
      </c>
      <c r="D16" s="33">
        <v>3633.5</v>
      </c>
      <c r="E16" s="66">
        <v>1036.3</v>
      </c>
      <c r="F16" s="33">
        <v>3191.9</v>
      </c>
      <c r="G16" s="66">
        <v>1640.8</v>
      </c>
      <c r="H16" s="33">
        <v>1428.1</v>
      </c>
      <c r="I16" s="66">
        <v>1182.4</v>
      </c>
      <c r="J16" s="65">
        <f t="shared" si="0"/>
        <v>16081.6</v>
      </c>
      <c r="K16" s="65">
        <f t="shared" si="0"/>
        <v>13068.799999999997</v>
      </c>
      <c r="M16" s="1"/>
      <c r="O16" s="1"/>
    </row>
    <row r="17" spans="1:15" ht="12.75">
      <c r="A17" s="185">
        <f>+A16+1</f>
        <v>2002</v>
      </c>
      <c r="B17" s="66">
        <v>7124.6</v>
      </c>
      <c r="C17" s="66">
        <v>8565.3</v>
      </c>
      <c r="D17" s="66">
        <v>3792.1</v>
      </c>
      <c r="E17" s="66">
        <v>1226.4</v>
      </c>
      <c r="F17" s="66">
        <v>3240.4</v>
      </c>
      <c r="G17" s="66">
        <v>1700</v>
      </c>
      <c r="H17" s="33">
        <v>1371.2</v>
      </c>
      <c r="I17" s="66">
        <v>1178.3</v>
      </c>
      <c r="J17" s="101">
        <f t="shared" si="0"/>
        <v>15528.300000000001</v>
      </c>
      <c r="K17" s="94">
        <f t="shared" si="0"/>
        <v>12669.999999999998</v>
      </c>
      <c r="M17" s="1"/>
      <c r="O17" s="1"/>
    </row>
    <row r="18" spans="1:11" ht="12.75">
      <c r="A18" s="185" t="s">
        <v>93</v>
      </c>
      <c r="B18" s="142">
        <v>6934.5</v>
      </c>
      <c r="C18" s="142">
        <v>8874.5</v>
      </c>
      <c r="D18" s="142">
        <v>3921.7</v>
      </c>
      <c r="E18" s="142">
        <v>1305.6</v>
      </c>
      <c r="F18" s="142">
        <v>3149.8</v>
      </c>
      <c r="G18" s="142">
        <v>1700.2</v>
      </c>
      <c r="H18" s="196">
        <v>1365.4</v>
      </c>
      <c r="I18" s="142">
        <v>1124.4</v>
      </c>
      <c r="J18" s="197">
        <f t="shared" si="0"/>
        <v>15371.4</v>
      </c>
      <c r="K18" s="197">
        <f t="shared" si="0"/>
        <v>13004.7</v>
      </c>
    </row>
    <row r="19" spans="1:15" ht="12.75">
      <c r="A19" s="186"/>
      <c r="B19" s="48"/>
      <c r="C19" s="60"/>
      <c r="D19" s="59"/>
      <c r="E19" s="60"/>
      <c r="F19" s="59"/>
      <c r="G19" s="59"/>
      <c r="H19" s="59"/>
      <c r="I19" s="59"/>
      <c r="J19" s="39"/>
      <c r="K19" s="180"/>
      <c r="M19" s="1"/>
      <c r="O19" s="1"/>
    </row>
    <row r="20" spans="1:15" ht="12.75">
      <c r="A20" s="187" t="s">
        <v>17</v>
      </c>
      <c r="B20" s="4"/>
      <c r="C20" s="52"/>
      <c r="D20" s="59"/>
      <c r="E20" s="59"/>
      <c r="F20" s="59"/>
      <c r="G20" s="59"/>
      <c r="H20" s="59"/>
      <c r="I20" s="59"/>
      <c r="J20" s="39"/>
      <c r="K20" s="180"/>
      <c r="M20" s="1"/>
      <c r="O20" s="1"/>
    </row>
    <row r="21" spans="1:15" ht="12.75">
      <c r="A21" s="185">
        <f>+A17+2</f>
        <v>2004</v>
      </c>
      <c r="B21" s="48">
        <v>7142.535</v>
      </c>
      <c r="C21" s="48">
        <v>9140.735</v>
      </c>
      <c r="D21" s="66">
        <v>4149.1586</v>
      </c>
      <c r="E21" s="66">
        <v>1381.3247999999999</v>
      </c>
      <c r="F21" s="66">
        <v>3215.9</v>
      </c>
      <c r="G21" s="66">
        <v>1742.5</v>
      </c>
      <c r="H21" s="196">
        <v>1365.4</v>
      </c>
      <c r="I21" s="142">
        <v>1124.4</v>
      </c>
      <c r="J21" s="101">
        <f>(B21+D21+F21+H21)</f>
        <v>15872.993599999998</v>
      </c>
      <c r="K21" s="94">
        <f>(C21+E21+G21+I21)</f>
        <v>13388.9598</v>
      </c>
      <c r="L21" s="200"/>
      <c r="M21" s="155"/>
      <c r="O21" s="154"/>
    </row>
    <row r="22" spans="1:15" ht="12.75">
      <c r="A22" s="185">
        <f>+A21+1</f>
        <v>2005</v>
      </c>
      <c r="B22" s="48">
        <v>7456.8065400000005</v>
      </c>
      <c r="C22" s="48">
        <v>9542.92734</v>
      </c>
      <c r="D22" s="66">
        <v>4344.1690542</v>
      </c>
      <c r="E22" s="66">
        <v>1446.2470655999998</v>
      </c>
      <c r="F22" s="66">
        <v>3264.1</v>
      </c>
      <c r="G22" s="66">
        <v>1777</v>
      </c>
      <c r="H22" s="196">
        <v>1365.4</v>
      </c>
      <c r="I22" s="142">
        <v>1124.4</v>
      </c>
      <c r="J22" s="101">
        <f>(B22+D22+F22+H22)</f>
        <v>16430.4755942</v>
      </c>
      <c r="K22" s="94">
        <f>(C22+E22+G22+I22)</f>
        <v>13890.5744056</v>
      </c>
      <c r="L22" s="200"/>
      <c r="M22" s="155"/>
      <c r="O22" s="154"/>
    </row>
    <row r="23" spans="1:15" ht="12.75">
      <c r="A23" s="185">
        <f>+A22+1</f>
        <v>2006</v>
      </c>
      <c r="B23" s="48">
        <v>7680.510736200001</v>
      </c>
      <c r="C23" s="48">
        <v>9829.215160200001</v>
      </c>
      <c r="D23" s="66">
        <v>4474.494125826</v>
      </c>
      <c r="E23" s="66">
        <v>1489.6344775679997</v>
      </c>
      <c r="F23" s="66">
        <v>3313</v>
      </c>
      <c r="G23" s="66">
        <v>1805.4</v>
      </c>
      <c r="H23" s="196">
        <v>1365.4</v>
      </c>
      <c r="I23" s="142">
        <v>1124.4</v>
      </c>
      <c r="J23" s="101">
        <f aca="true" t="shared" si="1" ref="J23:K26">(B23+D23+F23+H23)</f>
        <v>16833.404862026</v>
      </c>
      <c r="K23" s="94">
        <f t="shared" si="1"/>
        <v>14248.649637768</v>
      </c>
      <c r="L23" s="200"/>
      <c r="M23" s="155"/>
      <c r="O23" s="154"/>
    </row>
    <row r="24" spans="1:15" ht="12.75">
      <c r="A24" s="185"/>
      <c r="B24" s="48"/>
      <c r="C24" s="48"/>
      <c r="D24" s="52"/>
      <c r="E24" s="52"/>
      <c r="F24" s="66"/>
      <c r="G24" s="66"/>
      <c r="H24" s="33"/>
      <c r="I24" s="66"/>
      <c r="J24" s="101"/>
      <c r="K24" s="94"/>
      <c r="L24" s="201"/>
      <c r="O24" s="1"/>
    </row>
    <row r="25" spans="1:15" ht="12.75">
      <c r="A25" s="185">
        <f>+A23+1</f>
        <v>2007</v>
      </c>
      <c r="B25" s="48">
        <v>7864.842993868801</v>
      </c>
      <c r="C25" s="48">
        <v>10065.116324044802</v>
      </c>
      <c r="D25" s="52">
        <v>4563.98400834252</v>
      </c>
      <c r="E25" s="52">
        <v>1519.4271671193599</v>
      </c>
      <c r="F25" s="66">
        <v>3362.7</v>
      </c>
      <c r="G25" s="66">
        <v>1834.3</v>
      </c>
      <c r="H25" s="196">
        <v>1365.4</v>
      </c>
      <c r="I25" s="142">
        <v>1124.4</v>
      </c>
      <c r="J25" s="101">
        <f t="shared" si="1"/>
        <v>17156.927002211323</v>
      </c>
      <c r="K25" s="94">
        <f t="shared" si="1"/>
        <v>14543.243491164161</v>
      </c>
      <c r="L25" s="201"/>
      <c r="M25" s="135"/>
      <c r="O25" s="136"/>
    </row>
    <row r="26" spans="1:15" ht="12.75">
      <c r="A26" s="185">
        <f>+A25+1</f>
        <v>2008</v>
      </c>
      <c r="B26" s="48">
        <v>8061.464068715521</v>
      </c>
      <c r="C26" s="48">
        <v>10316.744232145922</v>
      </c>
      <c r="D26" s="66">
        <v>4668.955640534397</v>
      </c>
      <c r="E26" s="66">
        <v>1554.373991963105</v>
      </c>
      <c r="F26" s="66">
        <v>3413.1</v>
      </c>
      <c r="G26" s="66">
        <v>1861.8</v>
      </c>
      <c r="H26" s="196">
        <v>1365.4</v>
      </c>
      <c r="I26" s="142">
        <v>1124.4</v>
      </c>
      <c r="J26" s="101">
        <f t="shared" si="1"/>
        <v>17508.91970924992</v>
      </c>
      <c r="K26" s="94">
        <f t="shared" si="1"/>
        <v>14857.318224109025</v>
      </c>
      <c r="L26" s="200"/>
      <c r="M26" s="155"/>
      <c r="O26" s="154"/>
    </row>
    <row r="27" spans="1:15" ht="12.75">
      <c r="A27" s="185">
        <f>+A26+1</f>
        <v>2009</v>
      </c>
      <c r="B27" s="48">
        <v>8271.062134502125</v>
      </c>
      <c r="C27" s="48">
        <v>10584.979582181717</v>
      </c>
      <c r="D27" s="66">
        <v>4781.010575907223</v>
      </c>
      <c r="E27" s="66">
        <v>1591.6789677702195</v>
      </c>
      <c r="F27" s="66">
        <v>3469.1</v>
      </c>
      <c r="G27" s="66">
        <v>1892.3</v>
      </c>
      <c r="H27" s="196">
        <v>1365.4</v>
      </c>
      <c r="I27" s="142">
        <v>1124.4</v>
      </c>
      <c r="J27" s="101">
        <f aca="true" t="shared" si="2" ref="J27:K30">(B27+D27+F27+H27)</f>
        <v>17886.57271040935</v>
      </c>
      <c r="K27" s="94">
        <f t="shared" si="2"/>
        <v>15193.358549951936</v>
      </c>
      <c r="L27" s="200"/>
      <c r="M27" s="155"/>
      <c r="O27" s="154"/>
    </row>
    <row r="28" spans="1:12" ht="12.75">
      <c r="A28" s="185"/>
      <c r="B28" s="48"/>
      <c r="C28" s="48"/>
      <c r="D28" s="52"/>
      <c r="E28" s="52"/>
      <c r="F28" s="66"/>
      <c r="G28" s="66"/>
      <c r="H28" s="33"/>
      <c r="I28" s="66"/>
      <c r="J28" s="101"/>
      <c r="K28" s="94"/>
      <c r="L28" s="201"/>
    </row>
    <row r="29" spans="1:15" ht="12.75">
      <c r="A29" s="185">
        <f>+A27+1</f>
        <v>2010</v>
      </c>
      <c r="B29" s="48">
        <v>8477.838687864676</v>
      </c>
      <c r="C29" s="48">
        <v>10849.60407173626</v>
      </c>
      <c r="D29" s="52">
        <v>4890.973819153089</v>
      </c>
      <c r="E29" s="52">
        <v>1628.2875840289344</v>
      </c>
      <c r="F29" s="66">
        <v>3524.6</v>
      </c>
      <c r="G29" s="66">
        <v>1922.6</v>
      </c>
      <c r="H29" s="196">
        <v>1365.4</v>
      </c>
      <c r="I29" s="142">
        <v>1124.4</v>
      </c>
      <c r="J29" s="101">
        <f t="shared" si="2"/>
        <v>18258.812507017767</v>
      </c>
      <c r="K29" s="94">
        <f t="shared" si="2"/>
        <v>15524.891655765194</v>
      </c>
      <c r="L29" s="201"/>
      <c r="M29" s="135"/>
      <c r="O29" s="136"/>
    </row>
    <row r="30" spans="1:15" ht="12.75">
      <c r="A30" s="185">
        <f>+A29+1</f>
        <v>2011</v>
      </c>
      <c r="B30" s="48">
        <v>8715.218171124887</v>
      </c>
      <c r="C30" s="48">
        <v>11153.392985744875</v>
      </c>
      <c r="D30" s="66">
        <v>5003.466216993609</v>
      </c>
      <c r="E30" s="66">
        <v>1665.7381984615997</v>
      </c>
      <c r="F30" s="66">
        <v>3581</v>
      </c>
      <c r="G30" s="66">
        <v>1953.3</v>
      </c>
      <c r="H30" s="196">
        <v>1365.4</v>
      </c>
      <c r="I30" s="142">
        <v>1124.4</v>
      </c>
      <c r="J30" s="101">
        <f t="shared" si="2"/>
        <v>18665.0843881185</v>
      </c>
      <c r="K30" s="94">
        <f t="shared" si="2"/>
        <v>15896.831184206474</v>
      </c>
      <c r="L30" s="200"/>
      <c r="M30" s="155"/>
      <c r="O30" s="154"/>
    </row>
    <row r="31" spans="1:15" ht="12.75">
      <c r="A31" s="185">
        <f>+A30+1</f>
        <v>2012</v>
      </c>
      <c r="B31" s="48">
        <v>8959.244279916384</v>
      </c>
      <c r="C31" s="48">
        <v>11465.687989345732</v>
      </c>
      <c r="D31" s="66">
        <v>5118.545939984461</v>
      </c>
      <c r="E31" s="66">
        <v>1704.0501770262163</v>
      </c>
      <c r="F31" s="66">
        <v>3638.3</v>
      </c>
      <c r="G31" s="66">
        <v>1984.6</v>
      </c>
      <c r="H31" s="196">
        <v>1365.4</v>
      </c>
      <c r="I31" s="142">
        <v>1124.4</v>
      </c>
      <c r="J31" s="101">
        <f aca="true" t="shared" si="3" ref="J31:K34">(B31+D31+F31+H31)</f>
        <v>19081.490219900847</v>
      </c>
      <c r="K31" s="94">
        <f t="shared" si="3"/>
        <v>16278.738166371948</v>
      </c>
      <c r="L31" s="200"/>
      <c r="M31" s="155"/>
      <c r="O31" s="154"/>
    </row>
    <row r="32" spans="1:12" ht="12.75">
      <c r="A32" s="185"/>
      <c r="B32" s="48"/>
      <c r="C32" s="48"/>
      <c r="D32" s="52"/>
      <c r="E32" s="52"/>
      <c r="F32" s="66"/>
      <c r="G32" s="66"/>
      <c r="H32" s="33"/>
      <c r="I32" s="66"/>
      <c r="J32" s="101"/>
      <c r="K32" s="94"/>
      <c r="L32" s="201"/>
    </row>
    <row r="33" spans="1:15" ht="12.75">
      <c r="A33" s="185">
        <f>+A31+1</f>
        <v>2013</v>
      </c>
      <c r="B33" s="52">
        <v>9219.062364033958</v>
      </c>
      <c r="C33" s="52">
        <v>11798.192941036757</v>
      </c>
      <c r="D33" s="52">
        <v>5236.272496604103</v>
      </c>
      <c r="E33" s="52">
        <v>1743.243331097819</v>
      </c>
      <c r="F33" s="66">
        <v>3692.8</v>
      </c>
      <c r="G33" s="66">
        <v>2014.4</v>
      </c>
      <c r="H33" s="196">
        <v>1365.4</v>
      </c>
      <c r="I33" s="142">
        <v>1124.4</v>
      </c>
      <c r="J33" s="101">
        <f t="shared" si="3"/>
        <v>19513.53486063806</v>
      </c>
      <c r="K33" s="94">
        <f t="shared" si="3"/>
        <v>16680.236272134578</v>
      </c>
      <c r="L33" s="201"/>
      <c r="M33" s="135"/>
      <c r="O33" s="136"/>
    </row>
    <row r="34" spans="1:15" ht="12.75">
      <c r="A34" s="185">
        <f>+A33+1</f>
        <v>2014</v>
      </c>
      <c r="B34" s="52">
        <v>9495.634234954978</v>
      </c>
      <c r="C34" s="52">
        <v>12152.138729267861</v>
      </c>
      <c r="D34" s="66">
        <v>5356.7067640259975</v>
      </c>
      <c r="E34" s="66">
        <v>1783.3379277130687</v>
      </c>
      <c r="F34" s="66">
        <v>3744.5</v>
      </c>
      <c r="G34" s="66">
        <v>2042.6</v>
      </c>
      <c r="H34" s="196">
        <v>1365.4</v>
      </c>
      <c r="I34" s="142">
        <v>1124.4</v>
      </c>
      <c r="J34" s="94">
        <f t="shared" si="3"/>
        <v>19962.240998980975</v>
      </c>
      <c r="K34" s="105">
        <f t="shared" si="3"/>
        <v>17102.47665698093</v>
      </c>
      <c r="L34" s="200"/>
      <c r="M34" s="155"/>
      <c r="O34" s="154"/>
    </row>
    <row r="35" spans="1:15" ht="12.75">
      <c r="A35" s="188">
        <f>+A34+1</f>
        <v>2015</v>
      </c>
      <c r="B35" s="167">
        <v>9780.503262003627</v>
      </c>
      <c r="C35" s="167">
        <v>12516.702891145897</v>
      </c>
      <c r="D35" s="174">
        <v>5479.911019598595</v>
      </c>
      <c r="E35" s="174">
        <v>1824.354700050469</v>
      </c>
      <c r="F35" s="174">
        <v>3797</v>
      </c>
      <c r="G35" s="174">
        <v>2071.2</v>
      </c>
      <c r="H35" s="198">
        <v>1365.4</v>
      </c>
      <c r="I35" s="199">
        <v>1124.4</v>
      </c>
      <c r="J35" s="163">
        <f>(B35+D35+F35+H35)</f>
        <v>20422.814281602223</v>
      </c>
      <c r="K35" s="164">
        <f>(C35+E35+G35+I35)</f>
        <v>17536.657591196366</v>
      </c>
      <c r="L35" s="200"/>
      <c r="M35" s="155"/>
      <c r="O35" s="154"/>
    </row>
    <row r="36" ht="12.75">
      <c r="O36" s="1"/>
    </row>
    <row r="37" ht="12.75">
      <c r="A37" t="s">
        <v>18</v>
      </c>
    </row>
    <row r="38" ht="12.75">
      <c r="A38" t="s">
        <v>55</v>
      </c>
    </row>
    <row r="40" spans="2:11" ht="12.75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2.75">
      <c r="A41" s="128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</sheetData>
  <printOptions horizontalCentered="1"/>
  <pageMargins left="0.75" right="0" top="0.75" bottom="0.25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16.7109375" style="0" customWidth="1"/>
    <col min="5" max="5" width="18.7109375" style="0" customWidth="1"/>
    <col min="6" max="6" width="20.7109375" style="0" customWidth="1"/>
    <col min="9" max="9" width="10.57421875" style="0" bestFit="1" customWidth="1"/>
  </cols>
  <sheetData>
    <row r="1" spans="1:6" ht="18">
      <c r="A1" s="42" t="s">
        <v>90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57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58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5.75">
      <c r="A7" s="21"/>
      <c r="B7" s="22"/>
      <c r="C7" s="22"/>
      <c r="D7" s="22"/>
      <c r="E7" s="22"/>
      <c r="F7" s="22"/>
    </row>
    <row r="9" spans="1:7" ht="12.75">
      <c r="A9" s="2" t="s">
        <v>3</v>
      </c>
      <c r="B9" s="27" t="s">
        <v>59</v>
      </c>
      <c r="C9" s="3"/>
      <c r="D9" s="27" t="s">
        <v>60</v>
      </c>
      <c r="E9" s="28" t="s">
        <v>13</v>
      </c>
      <c r="F9" s="27" t="s">
        <v>61</v>
      </c>
      <c r="G9" s="5"/>
    </row>
    <row r="10" spans="1:7" ht="12.75">
      <c r="A10" s="7" t="s">
        <v>8</v>
      </c>
      <c r="B10" s="23" t="s">
        <v>62</v>
      </c>
      <c r="C10" s="24" t="s">
        <v>63</v>
      </c>
      <c r="D10" s="23" t="s">
        <v>64</v>
      </c>
      <c r="E10" s="24" t="s">
        <v>61</v>
      </c>
      <c r="F10" s="23" t="s">
        <v>65</v>
      </c>
      <c r="G10" s="5"/>
    </row>
    <row r="11" spans="1:7" ht="12.75">
      <c r="A11" s="12" t="s">
        <v>16</v>
      </c>
      <c r="B11" s="41"/>
      <c r="C11" s="44"/>
      <c r="D11" s="41"/>
      <c r="E11" s="74"/>
      <c r="F11" s="41"/>
      <c r="G11" s="5"/>
    </row>
    <row r="12" spans="1:10" ht="12.75">
      <c r="A12" s="184">
        <v>1998</v>
      </c>
      <c r="B12" s="115">
        <v>6493</v>
      </c>
      <c r="C12" s="76">
        <v>8728</v>
      </c>
      <c r="D12" s="106">
        <v>3476</v>
      </c>
      <c r="E12" s="107">
        <v>33918</v>
      </c>
      <c r="F12" s="106">
        <v>46776</v>
      </c>
      <c r="G12" s="14"/>
      <c r="H12" s="118"/>
      <c r="I12" s="118"/>
      <c r="J12" s="118"/>
    </row>
    <row r="13" spans="1:11" ht="12.75">
      <c r="A13" s="185">
        <v>1999</v>
      </c>
      <c r="B13" s="115">
        <v>6252</v>
      </c>
      <c r="C13" s="76">
        <v>8293</v>
      </c>
      <c r="D13" s="106">
        <v>3325</v>
      </c>
      <c r="E13" s="107">
        <v>32415</v>
      </c>
      <c r="F13" s="106">
        <v>45785</v>
      </c>
      <c r="G13" s="14"/>
      <c r="H13" s="118"/>
      <c r="I13" s="118"/>
      <c r="J13" s="118"/>
      <c r="K13" s="118"/>
    </row>
    <row r="14" spans="1:11" ht="12.75">
      <c r="A14" s="185">
        <v>2000</v>
      </c>
      <c r="B14" s="115">
        <v>5925</v>
      </c>
      <c r="C14" s="76">
        <v>7713</v>
      </c>
      <c r="D14" s="106">
        <v>3205</v>
      </c>
      <c r="E14" s="107">
        <v>30481</v>
      </c>
      <c r="F14" s="106">
        <v>45483</v>
      </c>
      <c r="G14" s="14"/>
      <c r="H14" s="118"/>
      <c r="I14" s="118"/>
      <c r="J14" s="118"/>
      <c r="K14" s="118"/>
    </row>
    <row r="15" spans="1:11" ht="12.75">
      <c r="A15" s="185">
        <v>2001</v>
      </c>
      <c r="B15" s="115">
        <v>5749</v>
      </c>
      <c r="C15" s="76">
        <v>7424</v>
      </c>
      <c r="D15" s="106">
        <v>2964</v>
      </c>
      <c r="E15" s="107">
        <v>29310</v>
      </c>
      <c r="F15" s="106">
        <v>45228</v>
      </c>
      <c r="G15" s="14"/>
      <c r="H15" s="118"/>
      <c r="I15" s="118"/>
      <c r="J15" s="118"/>
      <c r="K15" s="118"/>
    </row>
    <row r="16" spans="1:11" ht="12.75">
      <c r="A16" s="185">
        <v>2002</v>
      </c>
      <c r="B16" s="115">
        <v>5772</v>
      </c>
      <c r="C16" s="76">
        <v>7458</v>
      </c>
      <c r="D16" s="106">
        <v>2974</v>
      </c>
      <c r="E16" s="107">
        <v>29434</v>
      </c>
      <c r="F16" s="106">
        <v>45922.754</v>
      </c>
      <c r="G16" s="14"/>
      <c r="H16" s="118"/>
      <c r="I16" s="118"/>
      <c r="J16" s="118"/>
      <c r="K16" s="118"/>
    </row>
    <row r="17" spans="1:12" ht="12.75">
      <c r="A17" s="185" t="s">
        <v>93</v>
      </c>
      <c r="B17" s="115">
        <v>5417.171</v>
      </c>
      <c r="C17" s="76">
        <v>7009.849</v>
      </c>
      <c r="D17" s="106">
        <v>2814.4980000000005</v>
      </c>
      <c r="E17" s="107">
        <v>27668.538</v>
      </c>
      <c r="F17" s="106">
        <v>45149.588</v>
      </c>
      <c r="G17" s="14"/>
      <c r="H17" s="118"/>
      <c r="I17" s="118"/>
      <c r="J17" s="118"/>
      <c r="K17" s="118"/>
      <c r="L17" s="118"/>
    </row>
    <row r="18" spans="1:12" ht="12.75">
      <c r="A18" s="186"/>
      <c r="B18" s="116"/>
      <c r="C18" s="50"/>
      <c r="D18" s="94"/>
      <c r="E18" s="95" t="s">
        <v>7</v>
      </c>
      <c r="F18" s="94" t="s">
        <v>7</v>
      </c>
      <c r="G18" s="5"/>
      <c r="H18" s="120"/>
      <c r="I18" s="120"/>
      <c r="J18" s="120"/>
      <c r="K18" s="120"/>
      <c r="L18" s="120"/>
    </row>
    <row r="19" spans="1:12" ht="12.75">
      <c r="A19" s="187" t="s">
        <v>17</v>
      </c>
      <c r="B19" s="116"/>
      <c r="C19" s="50"/>
      <c r="D19" s="94"/>
      <c r="E19" s="95"/>
      <c r="F19" s="94"/>
      <c r="G19" s="5"/>
      <c r="H19" s="120"/>
      <c r="I19" s="120"/>
      <c r="J19" s="120"/>
      <c r="K19" s="120"/>
      <c r="L19" s="120"/>
    </row>
    <row r="20" spans="1:12" ht="12.75">
      <c r="A20" s="185">
        <v>2004</v>
      </c>
      <c r="B20" s="115">
        <v>5336.33</v>
      </c>
      <c r="C20" s="76">
        <v>7171.41</v>
      </c>
      <c r="D20" s="106">
        <v>2761.022538</v>
      </c>
      <c r="E20" s="107">
        <v>27776.502538</v>
      </c>
      <c r="F20" s="106">
        <v>46001.3469810377</v>
      </c>
      <c r="G20" s="118"/>
      <c r="H20" s="118"/>
      <c r="I20" s="118"/>
      <c r="J20" s="118"/>
      <c r="K20" s="118"/>
      <c r="L20" s="118"/>
    </row>
    <row r="21" spans="1:16" ht="12.75">
      <c r="A21" s="185">
        <v>2005</v>
      </c>
      <c r="B21" s="115">
        <v>5293.876231015519</v>
      </c>
      <c r="C21" s="76">
        <v>7234.744711022437</v>
      </c>
      <c r="D21" s="106">
        <v>2791.393785918</v>
      </c>
      <c r="E21" s="107">
        <v>27848.635669993913</v>
      </c>
      <c r="F21" s="106">
        <v>46424.33097862925</v>
      </c>
      <c r="G21" s="118"/>
      <c r="H21" s="118"/>
      <c r="I21" s="118"/>
      <c r="J21" s="118"/>
      <c r="K21" s="118"/>
      <c r="L21" s="118"/>
      <c r="N21" s="118"/>
      <c r="O21" s="118"/>
      <c r="P21" s="118"/>
    </row>
    <row r="22" spans="1:16" ht="12.75">
      <c r="A22" s="185">
        <v>2006</v>
      </c>
      <c r="B22" s="115">
        <v>5279.862893918789</v>
      </c>
      <c r="C22" s="76">
        <v>7304.994864081562</v>
      </c>
      <c r="D22" s="106">
        <v>2841.6388740645243</v>
      </c>
      <c r="E22" s="107">
        <v>28011.354390065226</v>
      </c>
      <c r="F22" s="106">
        <v>46587.04969870057</v>
      </c>
      <c r="G22" s="118"/>
      <c r="H22" s="118"/>
      <c r="I22" s="118"/>
      <c r="J22" s="118"/>
      <c r="K22" s="118"/>
      <c r="L22" s="118"/>
      <c r="N22" s="118"/>
      <c r="O22" s="118"/>
      <c r="P22" s="118"/>
    </row>
    <row r="23" spans="1:16" ht="12.75">
      <c r="A23" s="185"/>
      <c r="B23" s="116"/>
      <c r="C23" s="50"/>
      <c r="D23" s="94"/>
      <c r="E23" s="101"/>
      <c r="F23" s="94"/>
      <c r="H23" s="120"/>
      <c r="I23" s="120"/>
      <c r="J23" s="120"/>
      <c r="K23" s="120"/>
      <c r="L23" s="120"/>
      <c r="N23" s="120"/>
      <c r="O23" s="120"/>
      <c r="P23" s="120"/>
    </row>
    <row r="24" spans="1:16" ht="12.75">
      <c r="A24" s="185">
        <v>2007</v>
      </c>
      <c r="B24" s="115">
        <v>5281.597586980784</v>
      </c>
      <c r="C24" s="76">
        <v>7382.365868868222</v>
      </c>
      <c r="D24" s="106">
        <v>2878.5801794273625</v>
      </c>
      <c r="E24" s="107">
        <v>28206.507091125375</v>
      </c>
      <c r="F24" s="106">
        <v>47504.47428802904</v>
      </c>
      <c r="G24" s="118"/>
      <c r="H24" s="118"/>
      <c r="I24" s="118"/>
      <c r="J24" s="118"/>
      <c r="K24" s="118"/>
      <c r="L24" s="118"/>
      <c r="N24" s="118"/>
      <c r="O24" s="118"/>
      <c r="P24" s="118"/>
    </row>
    <row r="25" spans="1:16" ht="12.75">
      <c r="A25" s="185">
        <v>2008</v>
      </c>
      <c r="B25" s="115">
        <v>5299.6178008675515</v>
      </c>
      <c r="C25" s="76">
        <v>7467.05978355559</v>
      </c>
      <c r="D25" s="106">
        <v>2921.7588821187724</v>
      </c>
      <c r="E25" s="107">
        <v>28455.114050965054</v>
      </c>
      <c r="F25" s="106">
        <v>48124.77124037582</v>
      </c>
      <c r="G25" s="118"/>
      <c r="H25" s="118"/>
      <c r="I25" s="118"/>
      <c r="J25" s="118"/>
      <c r="K25" s="118"/>
      <c r="L25" s="118"/>
      <c r="N25" s="118"/>
      <c r="O25" s="118"/>
      <c r="P25" s="118"/>
    </row>
    <row r="26" spans="1:16" ht="12.75">
      <c r="A26" s="185">
        <v>2009</v>
      </c>
      <c r="B26" s="115">
        <v>5329.180866976614</v>
      </c>
      <c r="C26" s="76">
        <v>7559.367353881816</v>
      </c>
      <c r="D26" s="106">
        <v>2959.7417475863167</v>
      </c>
      <c r="E26" s="107">
        <v>28736.838189303176</v>
      </c>
      <c r="F26" s="106">
        <v>48406.49537871394</v>
      </c>
      <c r="G26" s="118"/>
      <c r="H26" s="118"/>
      <c r="I26" s="118"/>
      <c r="J26" s="118"/>
      <c r="K26" s="118"/>
      <c r="L26" s="118"/>
      <c r="N26" s="118"/>
      <c r="O26" s="118"/>
      <c r="P26" s="118"/>
    </row>
    <row r="27" spans="1:16" ht="12.75">
      <c r="A27" s="185"/>
      <c r="B27" s="117"/>
      <c r="C27" s="76"/>
      <c r="D27" s="106"/>
      <c r="E27" s="107"/>
      <c r="F27" s="106"/>
      <c r="H27" s="120"/>
      <c r="I27" s="120"/>
      <c r="J27" s="120"/>
      <c r="K27" s="120"/>
      <c r="L27" s="120"/>
      <c r="N27" s="120"/>
      <c r="O27" s="120"/>
      <c r="P27" s="120"/>
    </row>
    <row r="28" spans="1:16" ht="12.75">
      <c r="A28" s="185">
        <v>2010</v>
      </c>
      <c r="B28" s="115">
        <v>5372.329332021872</v>
      </c>
      <c r="C28" s="76">
        <v>7652.768184892534</v>
      </c>
      <c r="D28" s="106">
        <v>3007.097615547698</v>
      </c>
      <c r="E28" s="107">
        <v>29057.292649376508</v>
      </c>
      <c r="F28" s="106">
        <v>49492.13028712499</v>
      </c>
      <c r="G28" s="118"/>
      <c r="H28" s="118"/>
      <c r="I28" s="118"/>
      <c r="J28" s="118"/>
      <c r="K28" s="118"/>
      <c r="L28" s="118"/>
      <c r="N28" s="118"/>
      <c r="O28" s="118"/>
      <c r="P28" s="118"/>
    </row>
    <row r="29" spans="1:16" ht="12.75">
      <c r="A29" s="185">
        <v>2011</v>
      </c>
      <c r="B29" s="115">
        <v>5426.123195150434</v>
      </c>
      <c r="C29" s="76">
        <v>7747.3045019218725</v>
      </c>
      <c r="D29" s="106">
        <v>3055.2111773964607</v>
      </c>
      <c r="E29" s="107">
        <v>29402.066571541076</v>
      </c>
      <c r="F29" s="106">
        <v>50230.67980982788</v>
      </c>
      <c r="G29" s="118"/>
      <c r="H29" s="118"/>
      <c r="I29" s="118"/>
      <c r="J29" s="118"/>
      <c r="K29" s="118"/>
      <c r="L29" s="118"/>
      <c r="N29" s="118"/>
      <c r="O29" s="118"/>
      <c r="P29" s="118"/>
    </row>
    <row r="30" spans="1:16" ht="12.75">
      <c r="A30" s="185">
        <v>2012</v>
      </c>
      <c r="B30" s="115">
        <v>5488.9852185086565</v>
      </c>
      <c r="C30" s="76">
        <v>7843.064117714102</v>
      </c>
      <c r="D30" s="106">
        <v>3104.0945562348043</v>
      </c>
      <c r="E30" s="107">
        <v>29768.19322868032</v>
      </c>
      <c r="F30" s="106">
        <v>50596.80646696712</v>
      </c>
      <c r="G30" s="118"/>
      <c r="H30" s="118"/>
      <c r="I30" s="118"/>
      <c r="J30" s="118"/>
      <c r="K30" s="118"/>
      <c r="L30" s="118"/>
      <c r="N30" s="118"/>
      <c r="O30" s="118"/>
      <c r="P30" s="118"/>
    </row>
    <row r="31" spans="1:6" ht="12.75">
      <c r="A31" s="185"/>
      <c r="B31" s="116"/>
      <c r="C31" s="50"/>
      <c r="D31" s="94"/>
      <c r="E31" s="101"/>
      <c r="F31" s="94"/>
    </row>
    <row r="32" spans="1:16" ht="12.75">
      <c r="A32" s="185">
        <v>2013</v>
      </c>
      <c r="B32" s="115">
        <v>5557.754964256446</v>
      </c>
      <c r="C32" s="76">
        <v>7933.039162741262</v>
      </c>
      <c r="D32" s="106">
        <v>3144.4477854658567</v>
      </c>
      <c r="E32" s="107">
        <v>30126.036039461276</v>
      </c>
      <c r="F32" s="106">
        <v>51765.30523964256</v>
      </c>
      <c r="G32" s="118"/>
      <c r="H32" s="118"/>
      <c r="I32" s="118"/>
      <c r="J32" s="118"/>
      <c r="K32" s="118"/>
      <c r="L32" s="118"/>
      <c r="N32" s="118"/>
      <c r="O32" s="118"/>
      <c r="P32" s="118"/>
    </row>
    <row r="33" spans="1:16" ht="12.75">
      <c r="A33" s="185">
        <v>2014</v>
      </c>
      <c r="B33" s="115">
        <v>5630.229465703201</v>
      </c>
      <c r="C33" s="76">
        <v>8017.074218371082</v>
      </c>
      <c r="D33" s="106">
        <v>3185.3256066769122</v>
      </c>
      <c r="E33" s="133">
        <v>30479.93297482548</v>
      </c>
      <c r="F33" s="110">
        <v>52119.202175006765</v>
      </c>
      <c r="G33" s="118"/>
      <c r="H33" s="118"/>
      <c r="I33" s="118"/>
      <c r="J33" s="118"/>
      <c r="K33" s="118"/>
      <c r="L33" s="118"/>
      <c r="N33" s="118"/>
      <c r="O33" s="118"/>
      <c r="P33" s="118"/>
    </row>
    <row r="34" spans="1:16" ht="12.75">
      <c r="A34" s="188">
        <v>2015</v>
      </c>
      <c r="B34" s="134">
        <v>5706.372456077347</v>
      </c>
      <c r="C34" s="82">
        <v>8101.997411027689</v>
      </c>
      <c r="D34" s="108">
        <v>3226.7348395637114</v>
      </c>
      <c r="E34" s="109">
        <v>30843.474573773787</v>
      </c>
      <c r="F34" s="108">
        <v>53325.21870181922</v>
      </c>
      <c r="G34" s="118"/>
      <c r="H34" s="118"/>
      <c r="I34" s="118"/>
      <c r="J34" s="118"/>
      <c r="K34" s="118"/>
      <c r="L34" s="118"/>
      <c r="N34" s="118"/>
      <c r="O34" s="118"/>
      <c r="P34" s="118"/>
    </row>
    <row r="35" spans="1:9" ht="12.75">
      <c r="A35" s="14"/>
      <c r="B35" s="123"/>
      <c r="C35" s="80"/>
      <c r="D35" s="124"/>
      <c r="E35" s="107"/>
      <c r="F35" s="124"/>
      <c r="G35" s="5"/>
      <c r="I35" s="120"/>
    </row>
    <row r="36" spans="1:9" ht="12.75">
      <c r="A36" t="s">
        <v>18</v>
      </c>
      <c r="B36" s="5"/>
      <c r="C36" s="5"/>
      <c r="D36" s="5"/>
      <c r="E36" s="5"/>
      <c r="F36" s="5"/>
      <c r="G36" s="5"/>
      <c r="I36" s="120"/>
    </row>
    <row r="37" ht="12.75">
      <c r="A37" t="s">
        <v>66</v>
      </c>
    </row>
    <row r="38" ht="12.75">
      <c r="A38" t="s">
        <v>67</v>
      </c>
    </row>
    <row r="41" spans="2:3" ht="12.75">
      <c r="B41" s="130"/>
      <c r="C41" s="130"/>
    </row>
    <row r="42" spans="2:6" ht="12.75">
      <c r="B42" s="130"/>
      <c r="C42" s="130"/>
      <c r="D42" s="130"/>
      <c r="E42" s="130"/>
      <c r="F42" s="130"/>
    </row>
    <row r="44" ht="12.75">
      <c r="B44" s="147"/>
    </row>
  </sheetData>
  <printOptions horizontalCentered="1"/>
  <pageMargins left="0.75" right="0.75" top="0.75" bottom="0.75" header="0.5" footer="0.5"/>
  <pageSetup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0.7109375" style="0" customWidth="1"/>
  </cols>
  <sheetData>
    <row r="1" spans="1:4" ht="18">
      <c r="A1" s="42" t="s">
        <v>91</v>
      </c>
      <c r="B1" s="22"/>
      <c r="C1" s="22"/>
      <c r="D1" s="22"/>
    </row>
    <row r="2" spans="1:4" ht="12.75">
      <c r="A2" s="22" t="s">
        <v>7</v>
      </c>
      <c r="B2" s="22"/>
      <c r="C2" s="22"/>
      <c r="D2" s="22"/>
    </row>
    <row r="3" spans="1:4" ht="20.25">
      <c r="A3" s="43" t="s">
        <v>69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20.25">
      <c r="A5" s="43" t="s">
        <v>58</v>
      </c>
      <c r="B5" s="22"/>
      <c r="C5" s="22"/>
      <c r="D5" s="22"/>
    </row>
    <row r="6" spans="1:4" ht="15.75">
      <c r="A6" s="21" t="s">
        <v>2</v>
      </c>
      <c r="B6" s="22"/>
      <c r="C6" s="22"/>
      <c r="D6" s="22"/>
    </row>
    <row r="7" spans="1:4" ht="15.75">
      <c r="A7" s="21"/>
      <c r="B7" s="22"/>
      <c r="C7" s="22"/>
      <c r="D7" s="22"/>
    </row>
    <row r="8" spans="1:4" ht="12.75">
      <c r="A8" s="26"/>
      <c r="B8" s="22"/>
      <c r="C8" s="22"/>
      <c r="D8" s="22"/>
    </row>
    <row r="9" spans="2:4" ht="12.75">
      <c r="B9" s="8"/>
      <c r="C9" s="8"/>
      <c r="D9" s="8"/>
    </row>
    <row r="10" spans="1:4" ht="12.75">
      <c r="A10" s="16" t="s">
        <v>3</v>
      </c>
      <c r="B10" s="29" t="s">
        <v>69</v>
      </c>
      <c r="C10" s="24"/>
      <c r="D10" s="30"/>
    </row>
    <row r="11" spans="1:4" ht="12.75">
      <c r="A11" s="18" t="s">
        <v>8</v>
      </c>
      <c r="B11" s="25" t="s">
        <v>70</v>
      </c>
      <c r="C11" s="24" t="s">
        <v>71</v>
      </c>
      <c r="D11" s="23" t="s">
        <v>72</v>
      </c>
    </row>
    <row r="12" spans="1:4" ht="12.75">
      <c r="A12" s="77" t="s">
        <v>16</v>
      </c>
      <c r="B12" s="56"/>
      <c r="C12" s="47"/>
      <c r="D12" s="17"/>
    </row>
    <row r="13" spans="1:8" ht="12.75">
      <c r="A13" s="184">
        <v>1998</v>
      </c>
      <c r="B13" s="79">
        <v>5227</v>
      </c>
      <c r="C13" s="80">
        <v>1266</v>
      </c>
      <c r="D13" s="106">
        <f aca="true" t="shared" si="0" ref="D13:D18">SUM(B13:C13)</f>
        <v>6493</v>
      </c>
      <c r="G13" s="118"/>
      <c r="H13" s="118"/>
    </row>
    <row r="14" spans="1:8" ht="12.75">
      <c r="A14" s="185">
        <v>1999</v>
      </c>
      <c r="B14" s="92">
        <v>5018</v>
      </c>
      <c r="C14" s="92">
        <v>1234</v>
      </c>
      <c r="D14" s="106">
        <f t="shared" si="0"/>
        <v>6252</v>
      </c>
      <c r="F14" s="118"/>
      <c r="G14" s="118"/>
      <c r="H14" s="118"/>
    </row>
    <row r="15" spans="1:8" ht="12.75">
      <c r="A15" s="185">
        <f>+A14+1</f>
        <v>2000</v>
      </c>
      <c r="B15" s="121">
        <v>4668</v>
      </c>
      <c r="C15" s="122">
        <v>1257</v>
      </c>
      <c r="D15" s="106">
        <f t="shared" si="0"/>
        <v>5925</v>
      </c>
      <c r="F15" s="118"/>
      <c r="G15" s="118"/>
      <c r="H15" s="118"/>
    </row>
    <row r="16" spans="1:8" ht="12.75">
      <c r="A16" s="185">
        <f>+A15+1</f>
        <v>2001</v>
      </c>
      <c r="B16" s="121">
        <v>4516</v>
      </c>
      <c r="C16" s="122">
        <v>1233</v>
      </c>
      <c r="D16" s="106">
        <f t="shared" si="0"/>
        <v>5749</v>
      </c>
      <c r="F16" s="118"/>
      <c r="G16" s="118"/>
      <c r="H16" s="118"/>
    </row>
    <row r="17" spans="1:8" ht="12.75">
      <c r="A17" s="185">
        <f>+A16+1</f>
        <v>2002</v>
      </c>
      <c r="B17" s="121">
        <v>4541</v>
      </c>
      <c r="C17" s="122">
        <v>1231</v>
      </c>
      <c r="D17" s="106">
        <f t="shared" si="0"/>
        <v>5772</v>
      </c>
      <c r="F17" s="118"/>
      <c r="G17" s="118"/>
      <c r="H17" s="118"/>
    </row>
    <row r="18" spans="1:8" ht="12.75">
      <c r="A18" s="185" t="s">
        <v>93</v>
      </c>
      <c r="B18" s="121">
        <v>4276.202</v>
      </c>
      <c r="C18" s="122">
        <v>1140.969</v>
      </c>
      <c r="D18" s="106">
        <f t="shared" si="0"/>
        <v>5417.171</v>
      </c>
      <c r="F18" s="118"/>
      <c r="G18" s="118"/>
      <c r="H18" s="118"/>
    </row>
    <row r="19" spans="1:4" ht="12.75">
      <c r="A19" s="186"/>
      <c r="B19" s="48"/>
      <c r="C19" s="61"/>
      <c r="D19" s="94"/>
    </row>
    <row r="20" spans="1:4" ht="12.75">
      <c r="A20" s="187" t="s">
        <v>17</v>
      </c>
      <c r="B20" s="48"/>
      <c r="C20" s="49"/>
      <c r="D20" s="94"/>
    </row>
    <row r="21" spans="1:8" ht="12.75">
      <c r="A21" s="185">
        <f>+A17+2</f>
        <v>2004</v>
      </c>
      <c r="B21" s="89">
        <v>4205.8</v>
      </c>
      <c r="C21" s="80">
        <v>1130.53</v>
      </c>
      <c r="D21" s="106">
        <f>SUM(B21:C21)</f>
        <v>5336.33</v>
      </c>
      <c r="G21" s="118"/>
      <c r="H21" s="118"/>
    </row>
    <row r="22" spans="1:8" ht="12.75">
      <c r="A22" s="185">
        <f>+A21+1</f>
        <v>2005</v>
      </c>
      <c r="B22" s="89">
        <v>4158.808912236959</v>
      </c>
      <c r="C22" s="80">
        <v>1135.0673187785596</v>
      </c>
      <c r="D22" s="106">
        <f>SUM(B22:C22)</f>
        <v>5293.876231015519</v>
      </c>
      <c r="F22" s="118"/>
      <c r="G22" s="118"/>
      <c r="H22" s="118"/>
    </row>
    <row r="23" spans="1:8" ht="12.75">
      <c r="A23" s="185">
        <f>+A22+1</f>
        <v>2006</v>
      </c>
      <c r="B23" s="89">
        <v>4137.559106308301</v>
      </c>
      <c r="C23" s="80">
        <v>1142.3037876104884</v>
      </c>
      <c r="D23" s="106">
        <f>SUM(B23:C23)</f>
        <v>5279.862893918789</v>
      </c>
      <c r="F23" s="118"/>
      <c r="G23" s="118"/>
      <c r="H23" s="118"/>
    </row>
    <row r="24" spans="1:4" ht="12.75">
      <c r="A24" s="185"/>
      <c r="B24" s="89"/>
      <c r="C24" s="80"/>
      <c r="D24" s="106"/>
    </row>
    <row r="25" spans="1:8" ht="12.75">
      <c r="A25" s="185">
        <f>+A23+1</f>
        <v>2007</v>
      </c>
      <c r="B25" s="89">
        <v>4133.6683692199285</v>
      </c>
      <c r="C25" s="80">
        <v>1147.9292177608563</v>
      </c>
      <c r="D25" s="106">
        <f>SUM(B25:C25)</f>
        <v>5281.597586980784</v>
      </c>
      <c r="F25" s="118"/>
      <c r="G25" s="118"/>
      <c r="H25" s="118"/>
    </row>
    <row r="26" spans="1:8" ht="12.75">
      <c r="A26" s="185">
        <f>+A25+1</f>
        <v>2008</v>
      </c>
      <c r="B26" s="89">
        <v>4145.497968894271</v>
      </c>
      <c r="C26" s="80">
        <v>1154.11983197328</v>
      </c>
      <c r="D26" s="106">
        <f>SUM(B26:C26)</f>
        <v>5299.6178008675515</v>
      </c>
      <c r="F26" s="118"/>
      <c r="G26" s="118"/>
      <c r="H26" s="118"/>
    </row>
    <row r="27" spans="1:8" ht="12.75">
      <c r="A27" s="185">
        <f>+A26+1</f>
        <v>2009</v>
      </c>
      <c r="B27" s="89">
        <v>4169.292988313943</v>
      </c>
      <c r="C27" s="80">
        <v>1159.8878786626715</v>
      </c>
      <c r="D27" s="106">
        <f>SUM(B27:C27)</f>
        <v>5329.180866976614</v>
      </c>
      <c r="F27" s="118"/>
      <c r="G27" s="118"/>
      <c r="H27" s="118"/>
    </row>
    <row r="28" spans="1:8" ht="12.75">
      <c r="A28" s="185"/>
      <c r="B28" s="89"/>
      <c r="C28" s="80"/>
      <c r="D28" s="106"/>
      <c r="F28" s="118"/>
      <c r="G28" s="118"/>
      <c r="H28" s="118"/>
    </row>
    <row r="29" spans="1:8" ht="12.75">
      <c r="A29" s="185">
        <f>+A27+1</f>
        <v>2010</v>
      </c>
      <c r="B29" s="89">
        <v>4205.595859486077</v>
      </c>
      <c r="C29" s="80">
        <v>1166.7334725357953</v>
      </c>
      <c r="D29" s="106">
        <f>SUM(B29:C29)</f>
        <v>5372.329332021872</v>
      </c>
      <c r="F29" s="118"/>
      <c r="G29" s="118"/>
      <c r="H29" s="118"/>
    </row>
    <row r="30" spans="1:8" ht="12.75">
      <c r="A30" s="185">
        <f>+A29+1</f>
        <v>2011</v>
      </c>
      <c r="B30" s="89">
        <v>4252.45433314287</v>
      </c>
      <c r="C30" s="80">
        <v>1173.6688620075633</v>
      </c>
      <c r="D30" s="106">
        <f>SUM(B30:C30)</f>
        <v>5426.123195150434</v>
      </c>
      <c r="F30" s="118"/>
      <c r="G30" s="118"/>
      <c r="H30" s="118"/>
    </row>
    <row r="31" spans="1:8" ht="12.75">
      <c r="A31" s="185">
        <f>+A30+1</f>
        <v>2012</v>
      </c>
      <c r="B31" s="89">
        <v>4308.280607242605</v>
      </c>
      <c r="C31" s="80">
        <v>1180.7046112660519</v>
      </c>
      <c r="D31" s="106">
        <f>SUM(B31:C31)</f>
        <v>5488.9852185086565</v>
      </c>
      <c r="F31" s="118"/>
      <c r="G31" s="118"/>
      <c r="H31" s="118"/>
    </row>
    <row r="32" spans="1:8" ht="12.75">
      <c r="A32" s="185"/>
      <c r="B32" s="48"/>
      <c r="C32" s="49"/>
      <c r="D32" s="94"/>
      <c r="F32" s="118"/>
      <c r="G32" s="118"/>
      <c r="H32" s="118"/>
    </row>
    <row r="33" spans="1:8" ht="12.75">
      <c r="A33" s="185">
        <f>+A31+1</f>
        <v>2013</v>
      </c>
      <c r="B33" s="89">
        <v>4370.453017537052</v>
      </c>
      <c r="C33" s="80">
        <v>1187.301946719394</v>
      </c>
      <c r="D33" s="106">
        <f>SUM(B33:C33)</f>
        <v>5557.754964256446</v>
      </c>
      <c r="F33" s="118"/>
      <c r="G33" s="118"/>
      <c r="H33" s="118"/>
    </row>
    <row r="34" spans="1:8" ht="12.75">
      <c r="A34" s="185">
        <f>+A33+1</f>
        <v>2014</v>
      </c>
      <c r="B34" s="89">
        <v>4436.7791615236865</v>
      </c>
      <c r="C34" s="80">
        <v>1193.4503041795144</v>
      </c>
      <c r="D34" s="106">
        <f>SUM(B34:C34)</f>
        <v>5630.229465703201</v>
      </c>
      <c r="F34" s="118"/>
      <c r="G34" s="118"/>
      <c r="H34" s="118"/>
    </row>
    <row r="35" spans="1:8" ht="12.75">
      <c r="A35" s="188">
        <f>+A34+1</f>
        <v>2015</v>
      </c>
      <c r="B35" s="82">
        <v>4506.705127215219</v>
      </c>
      <c r="C35" s="88">
        <v>1199.6673288621278</v>
      </c>
      <c r="D35" s="108">
        <f>SUM(B35:C35)</f>
        <v>5706.372456077347</v>
      </c>
      <c r="F35" s="118"/>
      <c r="G35" s="118"/>
      <c r="H35" s="118"/>
    </row>
    <row r="36" spans="1:6" ht="12.75">
      <c r="A36" s="14"/>
      <c r="B36" s="80"/>
      <c r="C36" s="80"/>
      <c r="D36" s="124"/>
      <c r="F36" s="118"/>
    </row>
    <row r="37" spans="1:4" ht="12.75">
      <c r="A37" t="s">
        <v>18</v>
      </c>
      <c r="B37" s="5"/>
      <c r="C37" s="5"/>
      <c r="D37" s="83"/>
    </row>
    <row r="38" ht="12.75">
      <c r="A38" t="s">
        <v>31</v>
      </c>
    </row>
    <row r="40" spans="2:4" ht="12.75">
      <c r="B40" s="147"/>
      <c r="C40" s="147"/>
      <c r="D40" s="147"/>
    </row>
  </sheetData>
  <printOptions horizontalCentered="1" verticalCentered="1"/>
  <pageMargins left="0.75" right="0.75" top="0.75" bottom="0.75" header="0.5" footer="0.5"/>
  <pageSetup horizontalDpi="300" verticalDpi="3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8" width="12.7109375" style="0" customWidth="1"/>
  </cols>
  <sheetData>
    <row r="1" spans="1:8" ht="18">
      <c r="A1" s="42" t="s">
        <v>95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20.25">
      <c r="A3" s="43" t="s">
        <v>74</v>
      </c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20.25">
      <c r="A5" s="43" t="s">
        <v>58</v>
      </c>
      <c r="B5" s="22"/>
      <c r="C5" s="22"/>
      <c r="D5" s="22"/>
      <c r="E5" s="22"/>
      <c r="F5" s="22"/>
      <c r="G5" s="22"/>
      <c r="H5" s="22"/>
    </row>
    <row r="6" spans="1:8" ht="15.75">
      <c r="A6" s="21" t="s">
        <v>2</v>
      </c>
      <c r="B6" s="22"/>
      <c r="C6" s="22"/>
      <c r="D6" s="22"/>
      <c r="E6" s="22"/>
      <c r="F6" s="22"/>
      <c r="G6" s="22"/>
      <c r="H6" s="22"/>
    </row>
    <row r="7" spans="1:8" ht="15.75">
      <c r="A7" s="21"/>
      <c r="B7" s="22"/>
      <c r="C7" s="22"/>
      <c r="D7" s="22"/>
      <c r="E7" s="22"/>
      <c r="F7" s="22"/>
      <c r="G7" s="22"/>
      <c r="H7" s="22"/>
    </row>
    <row r="9" spans="1:8" ht="12.75">
      <c r="A9" s="16"/>
      <c r="B9" s="29" t="s">
        <v>75</v>
      </c>
      <c r="C9" s="29"/>
      <c r="D9" s="29"/>
      <c r="E9" s="30"/>
      <c r="F9" s="84"/>
      <c r="G9" s="84"/>
      <c r="H9" s="85"/>
    </row>
    <row r="10" spans="1:8" ht="12.75">
      <c r="A10" s="17" t="s">
        <v>3</v>
      </c>
      <c r="B10" s="5"/>
      <c r="C10" s="36" t="s">
        <v>5</v>
      </c>
      <c r="D10" s="37" t="s">
        <v>6</v>
      </c>
      <c r="E10" s="17"/>
      <c r="F10" s="24" t="s">
        <v>76</v>
      </c>
      <c r="G10" s="25"/>
      <c r="H10" s="6"/>
    </row>
    <row r="11" spans="1:8" ht="12.75">
      <c r="A11" s="18" t="s">
        <v>8</v>
      </c>
      <c r="B11" s="8" t="s">
        <v>21</v>
      </c>
      <c r="C11" s="23" t="s">
        <v>10</v>
      </c>
      <c r="D11" s="24" t="s">
        <v>11</v>
      </c>
      <c r="E11" s="23" t="s">
        <v>12</v>
      </c>
      <c r="F11" s="24" t="s">
        <v>70</v>
      </c>
      <c r="G11" s="23" t="s">
        <v>71</v>
      </c>
      <c r="H11" s="25" t="s">
        <v>13</v>
      </c>
    </row>
    <row r="12" spans="1:8" ht="12.75">
      <c r="A12" s="77" t="s">
        <v>16</v>
      </c>
      <c r="B12" s="44"/>
      <c r="C12" s="46"/>
      <c r="D12" s="47"/>
      <c r="E12" s="46"/>
      <c r="F12" s="44"/>
      <c r="G12" s="46"/>
      <c r="H12" s="6"/>
    </row>
    <row r="13" spans="1:12" ht="12.75">
      <c r="A13" s="184">
        <v>1998</v>
      </c>
      <c r="B13" s="75">
        <v>150</v>
      </c>
      <c r="C13" s="81">
        <v>570</v>
      </c>
      <c r="D13" s="78">
        <v>2600</v>
      </c>
      <c r="E13" s="81">
        <v>156</v>
      </c>
      <c r="F13" s="76">
        <v>1138</v>
      </c>
      <c r="G13" s="81">
        <v>2338</v>
      </c>
      <c r="H13" s="110">
        <f aca="true" t="shared" si="0" ref="H13:H18">SUM(B13:E13)</f>
        <v>3476</v>
      </c>
      <c r="J13" s="1"/>
      <c r="L13" s="1"/>
    </row>
    <row r="14" spans="1:12" ht="12.75">
      <c r="A14" s="185">
        <v>1999</v>
      </c>
      <c r="B14" s="72">
        <v>136</v>
      </c>
      <c r="C14" s="72">
        <v>515</v>
      </c>
      <c r="D14" s="92">
        <v>2524</v>
      </c>
      <c r="E14" s="72">
        <v>150</v>
      </c>
      <c r="F14" s="92">
        <v>1044</v>
      </c>
      <c r="G14" s="92">
        <v>2282</v>
      </c>
      <c r="H14" s="110">
        <f t="shared" si="0"/>
        <v>3325</v>
      </c>
      <c r="J14" s="1"/>
      <c r="L14" s="1"/>
    </row>
    <row r="15" spans="1:12" ht="12.75">
      <c r="A15" s="185">
        <f>+A14+1</f>
        <v>2000</v>
      </c>
      <c r="B15" s="15">
        <v>127</v>
      </c>
      <c r="C15" s="72">
        <v>495</v>
      </c>
      <c r="D15" s="122">
        <v>2438</v>
      </c>
      <c r="E15" s="72">
        <v>145</v>
      </c>
      <c r="F15" s="122">
        <v>960</v>
      </c>
      <c r="G15" s="92">
        <v>2245</v>
      </c>
      <c r="H15" s="110">
        <f t="shared" si="0"/>
        <v>3205</v>
      </c>
      <c r="I15" s="126"/>
      <c r="J15" s="1"/>
      <c r="L15" s="1"/>
    </row>
    <row r="16" spans="1:12" ht="12.75">
      <c r="A16" s="185">
        <f>+A15+1</f>
        <v>2001</v>
      </c>
      <c r="B16" s="15">
        <v>108</v>
      </c>
      <c r="C16" s="72">
        <v>514</v>
      </c>
      <c r="D16" s="122">
        <v>2196</v>
      </c>
      <c r="E16" s="72">
        <v>146</v>
      </c>
      <c r="F16" s="122">
        <v>922</v>
      </c>
      <c r="G16" s="92">
        <v>2042</v>
      </c>
      <c r="H16" s="110">
        <f t="shared" si="0"/>
        <v>2964</v>
      </c>
      <c r="I16" s="126"/>
      <c r="J16" s="127"/>
      <c r="L16" s="1"/>
    </row>
    <row r="17" spans="1:12" ht="12.75">
      <c r="A17" s="185">
        <f>+A16+1</f>
        <v>2002</v>
      </c>
      <c r="B17" s="15">
        <v>96</v>
      </c>
      <c r="C17" s="72">
        <v>558</v>
      </c>
      <c r="D17" s="122">
        <v>2170</v>
      </c>
      <c r="E17" s="72">
        <v>150</v>
      </c>
      <c r="F17" s="122">
        <v>868</v>
      </c>
      <c r="G17" s="92">
        <v>2105</v>
      </c>
      <c r="H17" s="110">
        <f t="shared" si="0"/>
        <v>2974</v>
      </c>
      <c r="I17" s="126"/>
      <c r="J17" s="127"/>
      <c r="L17" s="1"/>
    </row>
    <row r="18" spans="1:12" ht="12.75">
      <c r="A18" s="185" t="s">
        <v>93</v>
      </c>
      <c r="B18" s="202">
        <v>85.60799999999999</v>
      </c>
      <c r="C18" s="203">
        <v>558.2760000000001</v>
      </c>
      <c r="D18" s="202">
        <v>2050.3630000000003</v>
      </c>
      <c r="E18" s="203">
        <v>120.25099999999999</v>
      </c>
      <c r="F18" s="122">
        <v>848.234</v>
      </c>
      <c r="G18" s="92">
        <v>1966.264</v>
      </c>
      <c r="H18" s="110">
        <f t="shared" si="0"/>
        <v>2814.4980000000005</v>
      </c>
      <c r="I18" s="126"/>
      <c r="J18" s="127"/>
      <c r="L18" s="1"/>
    </row>
    <row r="19" spans="1:8" ht="12.75">
      <c r="A19" s="186"/>
      <c r="B19" s="48"/>
      <c r="C19" s="48"/>
      <c r="D19" s="49"/>
      <c r="E19" s="48"/>
      <c r="F19" s="50"/>
      <c r="G19" s="48"/>
      <c r="H19" s="105"/>
    </row>
    <row r="20" spans="1:15" ht="12.75">
      <c r="A20" s="187" t="s">
        <v>17</v>
      </c>
      <c r="B20" s="48"/>
      <c r="C20" s="48"/>
      <c r="D20" s="49"/>
      <c r="E20" s="48"/>
      <c r="F20" s="50"/>
      <c r="G20" s="48"/>
      <c r="H20" s="105"/>
      <c r="J20" s="153"/>
      <c r="K20" s="153"/>
      <c r="L20" s="153"/>
      <c r="M20" s="153"/>
      <c r="N20" s="153"/>
      <c r="O20" s="153"/>
    </row>
    <row r="21" spans="1:21" ht="12.75">
      <c r="A21" s="185">
        <f>+A17+2</f>
        <v>2004</v>
      </c>
      <c r="B21" s="93">
        <v>83.98144799999999</v>
      </c>
      <c r="C21" s="89">
        <v>547.668756</v>
      </c>
      <c r="D21" s="80">
        <v>2011.4061030000003</v>
      </c>
      <c r="E21" s="89">
        <v>117.966231</v>
      </c>
      <c r="F21" s="76">
        <v>832.117554</v>
      </c>
      <c r="G21" s="81">
        <v>1928.9049839999998</v>
      </c>
      <c r="H21" s="110">
        <f>SUM(B21:E21)</f>
        <v>2761.022538</v>
      </c>
      <c r="I21" s="126"/>
      <c r="N21" s="126">
        <f aca="true" t="shared" si="1" ref="N21:S21">+B18*0.981</f>
        <v>83.98144799999999</v>
      </c>
      <c r="O21" s="126">
        <f t="shared" si="1"/>
        <v>547.668756</v>
      </c>
      <c r="P21" s="126">
        <f t="shared" si="1"/>
        <v>2011.4061030000003</v>
      </c>
      <c r="Q21" s="126">
        <f t="shared" si="1"/>
        <v>117.966231</v>
      </c>
      <c r="R21" s="126">
        <f t="shared" si="1"/>
        <v>832.117554</v>
      </c>
      <c r="S21" s="126">
        <f t="shared" si="1"/>
        <v>1928.9049839999998</v>
      </c>
      <c r="U21" s="126">
        <f>SUM(N21:Q21)</f>
        <v>2761.022538</v>
      </c>
    </row>
    <row r="22" spans="1:21" ht="12.75">
      <c r="A22" s="185">
        <f>+A21+1</f>
        <v>2005</v>
      </c>
      <c r="B22" s="93">
        <v>84.90524392799998</v>
      </c>
      <c r="C22" s="89">
        <v>553.693112316</v>
      </c>
      <c r="D22" s="80">
        <v>2033.531570133</v>
      </c>
      <c r="E22" s="89">
        <v>119.26385954099999</v>
      </c>
      <c r="F22" s="76">
        <v>841.2708470939999</v>
      </c>
      <c r="G22" s="89">
        <v>1950.1229388239997</v>
      </c>
      <c r="H22" s="110">
        <f>SUM(B22:E22)</f>
        <v>2791.393785918</v>
      </c>
      <c r="I22" s="126"/>
      <c r="N22" s="213">
        <f aca="true" t="shared" si="2" ref="N22:S22">+N21*1.011</f>
        <v>84.90524392799998</v>
      </c>
      <c r="O22" s="213">
        <f t="shared" si="2"/>
        <v>553.693112316</v>
      </c>
      <c r="P22" s="213">
        <f t="shared" si="2"/>
        <v>2033.531570133</v>
      </c>
      <c r="Q22" s="213">
        <f t="shared" si="2"/>
        <v>119.26385954099999</v>
      </c>
      <c r="R22" s="213">
        <f t="shared" si="2"/>
        <v>841.2708470939999</v>
      </c>
      <c r="S22" s="213">
        <f t="shared" si="2"/>
        <v>1950.1229388239997</v>
      </c>
      <c r="U22" s="126">
        <f>SUM(N22:Q22)</f>
        <v>2791.393785918</v>
      </c>
    </row>
    <row r="23" spans="1:21" ht="12.75">
      <c r="A23" s="185">
        <f>+A22+1</f>
        <v>2006</v>
      </c>
      <c r="B23" s="93">
        <v>86.43353831870398</v>
      </c>
      <c r="C23" s="89">
        <v>563.659588337688</v>
      </c>
      <c r="D23" s="80">
        <v>2070.1351383953943</v>
      </c>
      <c r="E23" s="89">
        <v>121.41060901273799</v>
      </c>
      <c r="F23" s="76">
        <v>856.4137223416919</v>
      </c>
      <c r="G23" s="89">
        <v>1985.2251517228317</v>
      </c>
      <c r="H23" s="110">
        <f>SUM(B23:E23)</f>
        <v>2841.6388740645243</v>
      </c>
      <c r="I23" s="126"/>
      <c r="N23" s="213">
        <f aca="true" t="shared" si="3" ref="N23:S23">+N22*1.018</f>
        <v>86.43353831870398</v>
      </c>
      <c r="O23" s="213">
        <f t="shared" si="3"/>
        <v>563.659588337688</v>
      </c>
      <c r="P23" s="213">
        <f t="shared" si="3"/>
        <v>2070.1351383953943</v>
      </c>
      <c r="Q23" s="213">
        <f t="shared" si="3"/>
        <v>121.41060901273799</v>
      </c>
      <c r="R23" s="213">
        <f t="shared" si="3"/>
        <v>856.4137223416919</v>
      </c>
      <c r="S23" s="213">
        <f t="shared" si="3"/>
        <v>1985.2251517228317</v>
      </c>
      <c r="U23" s="126">
        <f>SUM(N23:Q23)</f>
        <v>2841.6388740645243</v>
      </c>
    </row>
    <row r="24" spans="1:19" ht="12.75">
      <c r="A24" s="185"/>
      <c r="B24" s="86"/>
      <c r="C24" s="81"/>
      <c r="D24" s="78"/>
      <c r="E24" s="81"/>
      <c r="F24" s="75"/>
      <c r="G24" s="81"/>
      <c r="H24" s="110"/>
      <c r="N24" s="213"/>
      <c r="O24" s="213"/>
      <c r="P24" s="213"/>
      <c r="Q24" s="213"/>
      <c r="R24" s="213"/>
      <c r="S24" s="213"/>
    </row>
    <row r="25" spans="1:21" ht="12.75">
      <c r="A25" s="185">
        <f>+A23+1</f>
        <v>2007</v>
      </c>
      <c r="B25" s="93">
        <v>87.55717431684712</v>
      </c>
      <c r="C25" s="89">
        <v>570.9871629860779</v>
      </c>
      <c r="D25" s="80">
        <v>2097.046895194534</v>
      </c>
      <c r="E25" s="89">
        <v>122.98894692990358</v>
      </c>
      <c r="F25" s="76">
        <v>867.5471007321338</v>
      </c>
      <c r="G25" s="89">
        <v>2011.0330786952284</v>
      </c>
      <c r="H25" s="110">
        <f>SUM(B25:E25)</f>
        <v>2878.5801794273625</v>
      </c>
      <c r="I25" s="126"/>
      <c r="N25" s="213">
        <f aca="true" t="shared" si="4" ref="N25:S25">+N23*1.013</f>
        <v>87.55717431684712</v>
      </c>
      <c r="O25" s="213">
        <f t="shared" si="4"/>
        <v>570.9871629860779</v>
      </c>
      <c r="P25" s="213">
        <f t="shared" si="4"/>
        <v>2097.046895194534</v>
      </c>
      <c r="Q25" s="213">
        <f t="shared" si="4"/>
        <v>122.98894692990358</v>
      </c>
      <c r="R25" s="213">
        <f t="shared" si="4"/>
        <v>867.5471007321338</v>
      </c>
      <c r="S25" s="213">
        <f t="shared" si="4"/>
        <v>2011.0330786952284</v>
      </c>
      <c r="U25" s="126">
        <f>SUM(N25:Q25)</f>
        <v>2878.5801794273625</v>
      </c>
    </row>
    <row r="26" spans="1:21" ht="12.75">
      <c r="A26" s="185">
        <f>+A25+1</f>
        <v>2008</v>
      </c>
      <c r="B26" s="93">
        <v>88.87053193159983</v>
      </c>
      <c r="C26" s="89">
        <v>579.551970430869</v>
      </c>
      <c r="D26" s="80">
        <v>2128.502598622452</v>
      </c>
      <c r="E26" s="89">
        <v>124.83378113385211</v>
      </c>
      <c r="F26" s="76">
        <v>880.5603072431157</v>
      </c>
      <c r="G26" s="89">
        <v>2041.1985748756565</v>
      </c>
      <c r="H26" s="110">
        <f>SUM(B26:E26)</f>
        <v>2921.7588821187724</v>
      </c>
      <c r="I26" s="126"/>
      <c r="N26" s="213">
        <f aca="true" t="shared" si="5" ref="N26:S26">+N25*1.015</f>
        <v>88.87053193159983</v>
      </c>
      <c r="O26" s="213">
        <f t="shared" si="5"/>
        <v>579.551970430869</v>
      </c>
      <c r="P26" s="213">
        <f t="shared" si="5"/>
        <v>2128.502598622452</v>
      </c>
      <c r="Q26" s="213">
        <f t="shared" si="5"/>
        <v>124.83378113385211</v>
      </c>
      <c r="R26" s="213">
        <f t="shared" si="5"/>
        <v>880.5603072431157</v>
      </c>
      <c r="S26" s="213">
        <f t="shared" si="5"/>
        <v>2041.1985748756565</v>
      </c>
      <c r="U26" s="126">
        <f>SUM(N26:Q26)</f>
        <v>2921.7588821187724</v>
      </c>
    </row>
    <row r="27" spans="1:21" ht="12.75">
      <c r="A27" s="185">
        <f>+A26+1</f>
        <v>2009</v>
      </c>
      <c r="B27" s="93">
        <v>90.02584884671062</v>
      </c>
      <c r="C27" s="89">
        <v>587.0861460464703</v>
      </c>
      <c r="D27" s="80">
        <v>2156.1731324045436</v>
      </c>
      <c r="E27" s="89">
        <v>126.45662028859218</v>
      </c>
      <c r="F27" s="76">
        <v>892.0075912372762</v>
      </c>
      <c r="G27" s="89">
        <v>2067.73415634904</v>
      </c>
      <c r="H27" s="110">
        <f>SUM(B27:E27)</f>
        <v>2959.7417475863167</v>
      </c>
      <c r="I27" s="126"/>
      <c r="N27" s="213">
        <f aca="true" t="shared" si="6" ref="N27:S27">+N26*1.013</f>
        <v>90.02584884671062</v>
      </c>
      <c r="O27" s="213">
        <f t="shared" si="6"/>
        <v>587.0861460464703</v>
      </c>
      <c r="P27" s="213">
        <f t="shared" si="6"/>
        <v>2156.1731324045436</v>
      </c>
      <c r="Q27" s="213">
        <f t="shared" si="6"/>
        <v>126.45662028859218</v>
      </c>
      <c r="R27" s="213">
        <f t="shared" si="6"/>
        <v>892.0075912372762</v>
      </c>
      <c r="S27" s="213">
        <f t="shared" si="6"/>
        <v>2067.73415634904</v>
      </c>
      <c r="U27" s="126">
        <f>SUM(N27:Q27)</f>
        <v>2959.7417475863167</v>
      </c>
    </row>
    <row r="28" spans="1:19" ht="12.75">
      <c r="A28" s="185"/>
      <c r="B28" s="86"/>
      <c r="C28" s="81"/>
      <c r="D28" s="78"/>
      <c r="E28" s="81"/>
      <c r="F28" s="75"/>
      <c r="G28" s="81"/>
      <c r="H28" s="110"/>
      <c r="N28" s="213"/>
      <c r="O28" s="213"/>
      <c r="P28" s="213"/>
      <c r="Q28" s="213"/>
      <c r="R28" s="213"/>
      <c r="S28" s="213"/>
    </row>
    <row r="29" spans="1:21" ht="12.75">
      <c r="A29" s="185">
        <f>+A27+1</f>
        <v>2010</v>
      </c>
      <c r="B29" s="93">
        <v>91.46626242825799</v>
      </c>
      <c r="C29" s="89">
        <v>596.4795243832139</v>
      </c>
      <c r="D29" s="80">
        <v>2190.6719025230163</v>
      </c>
      <c r="E29" s="89">
        <v>128.47992621320967</v>
      </c>
      <c r="F29" s="76">
        <v>906.2797126970726</v>
      </c>
      <c r="G29" s="89">
        <v>2100.8179028506247</v>
      </c>
      <c r="H29" s="110">
        <f>SUM(B29:E29)</f>
        <v>3007.097615547698</v>
      </c>
      <c r="I29" s="126"/>
      <c r="N29" s="213">
        <f aca="true" t="shared" si="7" ref="N29:S29">+N27*1.016</f>
        <v>91.46626242825799</v>
      </c>
      <c r="O29" s="213">
        <f t="shared" si="7"/>
        <v>596.4795243832139</v>
      </c>
      <c r="P29" s="213">
        <f t="shared" si="7"/>
        <v>2190.6719025230163</v>
      </c>
      <c r="Q29" s="213">
        <f t="shared" si="7"/>
        <v>128.47992621320967</v>
      </c>
      <c r="R29" s="213">
        <f t="shared" si="7"/>
        <v>906.2797126970726</v>
      </c>
      <c r="S29" s="213">
        <f t="shared" si="7"/>
        <v>2100.8179028506247</v>
      </c>
      <c r="U29" s="126">
        <f>SUM(N29:Q29)</f>
        <v>3007.097615547698</v>
      </c>
    </row>
    <row r="30" spans="1:21" ht="12.75">
      <c r="A30" s="185">
        <f>+A29+1</f>
        <v>2011</v>
      </c>
      <c r="B30" s="93">
        <v>92.92972262711012</v>
      </c>
      <c r="C30" s="89">
        <v>606.0231967733453</v>
      </c>
      <c r="D30" s="80">
        <v>2225.7226529633845</v>
      </c>
      <c r="E30" s="89">
        <v>130.53560503262102</v>
      </c>
      <c r="F30" s="76">
        <v>920.7801881002257</v>
      </c>
      <c r="G30" s="89">
        <v>2134.4309892962347</v>
      </c>
      <c r="H30" s="110">
        <f>SUM(B30:E30)</f>
        <v>3055.2111773964607</v>
      </c>
      <c r="I30" s="126"/>
      <c r="N30" s="213">
        <f>+N29*1.016</f>
        <v>92.92972262711012</v>
      </c>
      <c r="O30" s="213">
        <f aca="true" t="shared" si="8" ref="O30:S31">+O29*1.016</f>
        <v>606.0231967733453</v>
      </c>
      <c r="P30" s="213">
        <f t="shared" si="8"/>
        <v>2225.7226529633845</v>
      </c>
      <c r="Q30" s="213">
        <f t="shared" si="8"/>
        <v>130.53560503262102</v>
      </c>
      <c r="R30" s="213">
        <f t="shared" si="8"/>
        <v>920.7801881002257</v>
      </c>
      <c r="S30" s="213">
        <f t="shared" si="8"/>
        <v>2134.4309892962347</v>
      </c>
      <c r="U30" s="126">
        <f>SUM(N30:Q30)</f>
        <v>3055.2111773964607</v>
      </c>
    </row>
    <row r="31" spans="1:21" ht="12.75">
      <c r="A31" s="185">
        <f>+A30+1</f>
        <v>2012</v>
      </c>
      <c r="B31" s="93">
        <v>94.41659818914388</v>
      </c>
      <c r="C31" s="89">
        <v>615.7195679217187</v>
      </c>
      <c r="D31" s="80">
        <v>2261.3342154107986</v>
      </c>
      <c r="E31" s="89">
        <v>132.62417471314296</v>
      </c>
      <c r="F31" s="76">
        <v>935.5126711098293</v>
      </c>
      <c r="G31" s="89">
        <v>2168.5818851249746</v>
      </c>
      <c r="H31" s="110">
        <f>SUM(B31:E31)</f>
        <v>3104.0945562348043</v>
      </c>
      <c r="I31" s="126"/>
      <c r="N31" s="213">
        <f>+N30*1.016</f>
        <v>94.41659818914388</v>
      </c>
      <c r="O31" s="213">
        <f t="shared" si="8"/>
        <v>615.7195679217187</v>
      </c>
      <c r="P31" s="213">
        <f t="shared" si="8"/>
        <v>2261.3342154107986</v>
      </c>
      <c r="Q31" s="213">
        <f t="shared" si="8"/>
        <v>132.62417471314296</v>
      </c>
      <c r="R31" s="213">
        <f t="shared" si="8"/>
        <v>935.5126711098293</v>
      </c>
      <c r="S31" s="213">
        <f t="shared" si="8"/>
        <v>2168.5818851249746</v>
      </c>
      <c r="U31" s="126">
        <f>SUM(N31:Q31)</f>
        <v>3104.0945562348043</v>
      </c>
    </row>
    <row r="32" spans="1:19" ht="12.75">
      <c r="A32" s="185"/>
      <c r="B32" s="86"/>
      <c r="C32" s="81"/>
      <c r="D32" s="78"/>
      <c r="E32" s="81"/>
      <c r="F32" s="75"/>
      <c r="G32" s="81"/>
      <c r="H32" s="110"/>
      <c r="N32" s="213"/>
      <c r="O32" s="213"/>
      <c r="P32" s="213"/>
      <c r="Q32" s="213"/>
      <c r="R32" s="213"/>
      <c r="S32" s="213"/>
    </row>
    <row r="33" spans="1:21" ht="12.75">
      <c r="A33" s="185">
        <f>+A31+1</f>
        <v>2013</v>
      </c>
      <c r="B33" s="93">
        <v>95.64401396560274</v>
      </c>
      <c r="C33" s="89">
        <v>623.723922304701</v>
      </c>
      <c r="D33" s="80">
        <v>2290.731560211139</v>
      </c>
      <c r="E33" s="89">
        <v>134.3482889844138</v>
      </c>
      <c r="F33" s="76">
        <v>947.674335834257</v>
      </c>
      <c r="G33" s="89">
        <v>2196.7734496315993</v>
      </c>
      <c r="H33" s="110">
        <f>SUM(B33:E33)</f>
        <v>3144.4477854658567</v>
      </c>
      <c r="I33" s="126"/>
      <c r="N33" s="213">
        <f aca="true" t="shared" si="9" ref="N33:S33">+N31*1.013</f>
        <v>95.64401396560274</v>
      </c>
      <c r="O33" s="213">
        <f t="shared" si="9"/>
        <v>623.723922304701</v>
      </c>
      <c r="P33" s="213">
        <f t="shared" si="9"/>
        <v>2290.731560211139</v>
      </c>
      <c r="Q33" s="213">
        <f t="shared" si="9"/>
        <v>134.3482889844138</v>
      </c>
      <c r="R33" s="213">
        <f t="shared" si="9"/>
        <v>947.674335834257</v>
      </c>
      <c r="S33" s="213">
        <f t="shared" si="9"/>
        <v>2196.7734496315993</v>
      </c>
      <c r="U33" s="126">
        <f>SUM(N33:Q33)</f>
        <v>3144.4477854658567</v>
      </c>
    </row>
    <row r="34" spans="1:21" ht="12.75">
      <c r="A34" s="185">
        <f>+A33+1</f>
        <v>2014</v>
      </c>
      <c r="B34" s="93">
        <v>96.88738614715557</v>
      </c>
      <c r="C34" s="89">
        <v>631.832333294662</v>
      </c>
      <c r="D34" s="80">
        <v>2320.5110704938834</v>
      </c>
      <c r="E34" s="89">
        <v>136.0948167412112</v>
      </c>
      <c r="F34" s="76">
        <v>959.9941022001022</v>
      </c>
      <c r="G34" s="89">
        <v>2225.33150447681</v>
      </c>
      <c r="H34" s="110">
        <f>SUM(B34:E34)</f>
        <v>3185.3256066769122</v>
      </c>
      <c r="I34" s="126"/>
      <c r="N34" s="213">
        <f>+N33*1.013</f>
        <v>96.88738614715557</v>
      </c>
      <c r="O34" s="213">
        <f aca="true" t="shared" si="10" ref="O34:S35">+O33*1.013</f>
        <v>631.832333294662</v>
      </c>
      <c r="P34" s="213">
        <f t="shared" si="10"/>
        <v>2320.5110704938834</v>
      </c>
      <c r="Q34" s="213">
        <f t="shared" si="10"/>
        <v>136.0948167412112</v>
      </c>
      <c r="R34" s="213">
        <f t="shared" si="10"/>
        <v>959.9941022001022</v>
      </c>
      <c r="S34" s="213">
        <f t="shared" si="10"/>
        <v>2225.33150447681</v>
      </c>
      <c r="U34" s="126">
        <f>SUM(N34:Q34)</f>
        <v>3185.3256066769122</v>
      </c>
    </row>
    <row r="35" spans="1:21" ht="12.75">
      <c r="A35" s="188">
        <f>+A34+1</f>
        <v>2015</v>
      </c>
      <c r="B35" s="87">
        <v>98.14692216706858</v>
      </c>
      <c r="C35" s="87">
        <v>640.0461536274926</v>
      </c>
      <c r="D35" s="87">
        <v>2350.6777144103035</v>
      </c>
      <c r="E35" s="87">
        <v>137.86404935884693</v>
      </c>
      <c r="F35" s="88">
        <v>972.4740255287035</v>
      </c>
      <c r="G35" s="82">
        <v>2254.2608140350085</v>
      </c>
      <c r="H35" s="111">
        <f>SUM(B35:E35)</f>
        <v>3226.7348395637114</v>
      </c>
      <c r="I35" s="126"/>
      <c r="N35" s="213">
        <f>+N34*1.013</f>
        <v>98.14692216706858</v>
      </c>
      <c r="O35" s="213">
        <f t="shared" si="10"/>
        <v>640.0461536274926</v>
      </c>
      <c r="P35" s="213">
        <f t="shared" si="10"/>
        <v>2350.6777144103035</v>
      </c>
      <c r="Q35" s="213">
        <f t="shared" si="10"/>
        <v>137.86404935884693</v>
      </c>
      <c r="R35" s="213">
        <f t="shared" si="10"/>
        <v>972.4740255287035</v>
      </c>
      <c r="S35" s="213">
        <f t="shared" si="10"/>
        <v>2254.2608140350085</v>
      </c>
      <c r="U35" s="126">
        <f>SUM(N35:Q35)</f>
        <v>3226.7348395637114</v>
      </c>
    </row>
    <row r="36" spans="1:8" ht="12.75">
      <c r="A36" s="14"/>
      <c r="B36" s="122"/>
      <c r="C36" s="122"/>
      <c r="D36" s="122"/>
      <c r="E36" s="122"/>
      <c r="F36" s="80"/>
      <c r="G36" s="80"/>
      <c r="H36" s="124"/>
    </row>
    <row r="37" spans="1:8" ht="12.75">
      <c r="A37" t="s">
        <v>18</v>
      </c>
      <c r="B37" s="35"/>
      <c r="C37" s="35"/>
      <c r="D37" s="35"/>
      <c r="E37" s="35"/>
      <c r="F37" s="35"/>
      <c r="G37" s="35"/>
      <c r="H37" s="35"/>
    </row>
    <row r="38" spans="1:11" ht="12.75">
      <c r="A38" t="s">
        <v>31</v>
      </c>
      <c r="K38" s="1"/>
    </row>
  </sheetData>
  <printOptions horizontalCentered="1"/>
  <pageMargins left="0.75" right="0.75" top="0.75" bottom="0.75" header="0.5" footer="0.5"/>
  <pageSetup horizontalDpi="300" verticalDpi="3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0.7109375" style="0" customWidth="1"/>
  </cols>
  <sheetData>
    <row r="1" spans="1:4" ht="18">
      <c r="A1" s="42" t="s">
        <v>97</v>
      </c>
      <c r="B1" s="22"/>
      <c r="C1" s="22"/>
      <c r="D1" s="22"/>
    </row>
    <row r="2" spans="1:4" ht="12.75">
      <c r="A2" s="22"/>
      <c r="B2" s="22"/>
      <c r="C2" s="22"/>
      <c r="D2" s="22"/>
    </row>
    <row r="3" spans="1:4" ht="20.25">
      <c r="A3" s="43" t="s">
        <v>78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20.25">
      <c r="A5" s="43" t="s">
        <v>79</v>
      </c>
      <c r="B5" s="22"/>
      <c r="C5" s="22"/>
      <c r="D5" s="22"/>
    </row>
    <row r="6" spans="1:4" ht="15.75">
      <c r="A6" s="21" t="s">
        <v>2</v>
      </c>
      <c r="B6" s="22"/>
      <c r="C6" s="22"/>
      <c r="D6" s="22"/>
    </row>
    <row r="7" spans="1:4" ht="15.75">
      <c r="A7" s="21"/>
      <c r="B7" s="22"/>
      <c r="C7" s="22"/>
      <c r="D7" s="22"/>
    </row>
    <row r="9" spans="1:4" ht="12.75">
      <c r="A9" s="2" t="s">
        <v>3</v>
      </c>
      <c r="B9" s="27" t="s">
        <v>80</v>
      </c>
      <c r="C9" s="38" t="s">
        <v>80</v>
      </c>
      <c r="D9" s="27" t="s">
        <v>13</v>
      </c>
    </row>
    <row r="10" spans="1:4" ht="12.75">
      <c r="A10" s="7" t="s">
        <v>8</v>
      </c>
      <c r="B10" s="23" t="s">
        <v>59</v>
      </c>
      <c r="C10" s="34" t="s">
        <v>81</v>
      </c>
      <c r="D10" s="23" t="s">
        <v>80</v>
      </c>
    </row>
    <row r="11" spans="1:4" ht="12.75">
      <c r="A11" s="12" t="s">
        <v>16</v>
      </c>
      <c r="B11" s="192"/>
      <c r="C11" s="44"/>
      <c r="D11" s="17"/>
    </row>
    <row r="12" spans="1:4" ht="12.75">
      <c r="A12" s="189">
        <v>1998</v>
      </c>
      <c r="B12" s="89">
        <v>881</v>
      </c>
      <c r="C12" s="80">
        <v>5548</v>
      </c>
      <c r="D12" s="112">
        <f aca="true" t="shared" si="0" ref="D12:D17">2*(B12+C12)</f>
        <v>12858</v>
      </c>
    </row>
    <row r="13" spans="1:7" ht="12.75">
      <c r="A13" s="190">
        <v>1999</v>
      </c>
      <c r="B13" s="72">
        <v>724</v>
      </c>
      <c r="C13" s="122">
        <v>5961</v>
      </c>
      <c r="D13" s="112">
        <f t="shared" si="0"/>
        <v>13370</v>
      </c>
      <c r="F13" s="118"/>
      <c r="G13" s="118"/>
    </row>
    <row r="14" spans="1:7" ht="12.75">
      <c r="A14" s="190">
        <f>+A13+1</f>
        <v>2000</v>
      </c>
      <c r="B14" s="72">
        <v>799</v>
      </c>
      <c r="C14" s="122">
        <v>6702</v>
      </c>
      <c r="D14" s="112">
        <f t="shared" si="0"/>
        <v>15002</v>
      </c>
      <c r="F14" s="118"/>
      <c r="G14" s="118"/>
    </row>
    <row r="15" spans="1:7" ht="12.75">
      <c r="A15" s="190">
        <f>+A14+1</f>
        <v>2001</v>
      </c>
      <c r="B15" s="72">
        <v>787</v>
      </c>
      <c r="C15" s="122">
        <v>7172</v>
      </c>
      <c r="D15" s="112">
        <f t="shared" si="0"/>
        <v>15918</v>
      </c>
      <c r="F15" s="118"/>
      <c r="G15" s="118"/>
    </row>
    <row r="16" spans="1:7" ht="12.75">
      <c r="A16" s="190">
        <f>+A15+1</f>
        <v>2002</v>
      </c>
      <c r="B16" s="92">
        <v>1168</v>
      </c>
      <c r="C16" s="122">
        <v>7076.377</v>
      </c>
      <c r="D16" s="112">
        <f t="shared" si="0"/>
        <v>16488.754</v>
      </c>
      <c r="F16" s="118"/>
      <c r="G16" s="118"/>
    </row>
    <row r="17" spans="1:8" ht="12.75">
      <c r="A17" s="190" t="s">
        <v>93</v>
      </c>
      <c r="B17" s="92">
        <v>1288.055</v>
      </c>
      <c r="C17" s="122">
        <v>7452.47</v>
      </c>
      <c r="D17" s="112">
        <f t="shared" si="0"/>
        <v>17481.05</v>
      </c>
      <c r="F17" s="118"/>
      <c r="G17" s="118"/>
      <c r="H17" s="118"/>
    </row>
    <row r="18" spans="1:7" ht="12.75">
      <c r="A18" s="186"/>
      <c r="B18" s="17"/>
      <c r="D18" s="17"/>
      <c r="F18" s="118"/>
      <c r="G18" s="118"/>
    </row>
    <row r="19" spans="1:4" ht="12.75">
      <c r="A19" s="187" t="s">
        <v>17</v>
      </c>
      <c r="B19" s="46"/>
      <c r="C19" s="47"/>
      <c r="D19" s="113"/>
    </row>
    <row r="20" spans="1:9" ht="12.75">
      <c r="A20" s="190">
        <f>+A16+2</f>
        <v>2004</v>
      </c>
      <c r="B20" s="89">
        <v>1364.6023263110576</v>
      </c>
      <c r="C20" s="80">
        <v>7747.819895207792</v>
      </c>
      <c r="D20" s="112">
        <f>2*(B20+C20)</f>
        <v>18224.8444430377</v>
      </c>
      <c r="G20" s="118"/>
      <c r="H20" s="118"/>
      <c r="I20" s="118"/>
    </row>
    <row r="21" spans="1:14" ht="12.75">
      <c r="A21" s="190">
        <f>+A20+1</f>
        <v>2005</v>
      </c>
      <c r="B21" s="89">
        <v>1385.0713612057234</v>
      </c>
      <c r="C21" s="80">
        <v>7902.776293111948</v>
      </c>
      <c r="D21" s="112">
        <f>2*(B21+C21)</f>
        <v>18575.695308635342</v>
      </c>
      <c r="F21" s="118"/>
      <c r="G21" s="118"/>
      <c r="H21" s="118"/>
      <c r="I21" s="118"/>
      <c r="N21" s="119"/>
    </row>
    <row r="22" spans="1:14" ht="12.75">
      <c r="A22" s="190">
        <f>+A21+1</f>
        <v>2006</v>
      </c>
      <c r="B22" s="89">
        <v>1405.8474316238091</v>
      </c>
      <c r="C22" s="80">
        <v>8060.831818974187</v>
      </c>
      <c r="D22" s="112">
        <f>2*(B22+C22)</f>
        <v>18933.35850119599</v>
      </c>
      <c r="F22" s="118"/>
      <c r="G22" s="118"/>
      <c r="H22" s="118"/>
      <c r="I22" s="118"/>
      <c r="N22" s="145"/>
    </row>
    <row r="23" spans="1:14" ht="12.75">
      <c r="A23" s="190"/>
      <c r="B23" s="17"/>
      <c r="D23" s="17"/>
      <c r="F23" s="118"/>
      <c r="G23" s="118"/>
      <c r="H23" s="119"/>
      <c r="I23" s="145"/>
      <c r="N23" s="145"/>
    </row>
    <row r="24" spans="1:14" ht="12.75">
      <c r="A24" s="190">
        <f>+A22+1</f>
        <v>2007</v>
      </c>
      <c r="B24" s="89">
        <v>1426.9351430981662</v>
      </c>
      <c r="C24" s="80">
        <v>8222.04845535367</v>
      </c>
      <c r="D24" s="112">
        <f>2*(B24+C24)</f>
        <v>19297.96719690367</v>
      </c>
      <c r="F24" s="118"/>
      <c r="G24" s="118"/>
      <c r="H24" s="118"/>
      <c r="I24" s="118"/>
      <c r="N24" s="145"/>
    </row>
    <row r="25" spans="1:14" ht="12.75">
      <c r="A25" s="190">
        <f>+A24+1</f>
        <v>2008</v>
      </c>
      <c r="B25" s="89">
        <v>1448.3391702446386</v>
      </c>
      <c r="C25" s="80">
        <v>8386.489424460744</v>
      </c>
      <c r="D25" s="112">
        <f>2*(B25+C25)</f>
        <v>19669.657189410766</v>
      </c>
      <c r="F25" s="118"/>
      <c r="G25" s="118"/>
      <c r="H25" s="118"/>
      <c r="I25" s="118"/>
      <c r="N25" s="145"/>
    </row>
    <row r="26" spans="1:14" ht="12.75">
      <c r="A26" s="190">
        <f>+A25+1</f>
        <v>2009</v>
      </c>
      <c r="B26" s="89">
        <v>1470.064257798308</v>
      </c>
      <c r="C26" s="80">
        <v>8554.21921294996</v>
      </c>
      <c r="D26" s="112">
        <f>2*(B26+C26)</f>
        <v>20048.566941496538</v>
      </c>
      <c r="F26" s="118"/>
      <c r="G26" s="118"/>
      <c r="H26" s="118"/>
      <c r="I26" s="118"/>
      <c r="N26" s="145"/>
    </row>
    <row r="27" spans="1:14" ht="12.75">
      <c r="A27" s="190"/>
      <c r="B27" s="45" t="s">
        <v>7</v>
      </c>
      <c r="C27" s="90"/>
      <c r="D27" s="114"/>
      <c r="F27" s="118"/>
      <c r="G27" s="118"/>
      <c r="H27" s="119"/>
      <c r="I27" s="145"/>
      <c r="N27" s="145"/>
    </row>
    <row r="28" spans="1:14" ht="12.75">
      <c r="A28" s="190">
        <f>+A26+1</f>
        <v>2010</v>
      </c>
      <c r="B28" s="89">
        <v>1492.1152216652824</v>
      </c>
      <c r="C28" s="80">
        <v>8725.30359720896</v>
      </c>
      <c r="D28" s="112">
        <f>2*(B28+C28)</f>
        <v>20434.837637748486</v>
      </c>
      <c r="F28" s="118"/>
      <c r="G28" s="118"/>
      <c r="H28" s="118"/>
      <c r="I28" s="118"/>
      <c r="N28" s="145"/>
    </row>
    <row r="29" spans="1:14" ht="12.75">
      <c r="A29" s="190">
        <f>+A28+1</f>
        <v>2011</v>
      </c>
      <c r="B29" s="89">
        <v>1514.4969499902616</v>
      </c>
      <c r="C29" s="80">
        <v>8899.80966915314</v>
      </c>
      <c r="D29" s="112">
        <f>2*(B29+C29)</f>
        <v>20828.6132382868</v>
      </c>
      <c r="F29" s="118"/>
      <c r="G29" s="118"/>
      <c r="H29" s="118"/>
      <c r="I29" s="118"/>
      <c r="N29" s="145"/>
    </row>
    <row r="30" spans="1:14" ht="12.75">
      <c r="A30" s="190">
        <f>+A29+1</f>
        <v>2012</v>
      </c>
      <c r="B30" s="89">
        <v>1537.2144042401153</v>
      </c>
      <c r="C30" s="80">
        <v>9077.805862536203</v>
      </c>
      <c r="D30" s="112">
        <f>2*(B30+C30)</f>
        <v>21230.040533552637</v>
      </c>
      <c r="F30" s="118"/>
      <c r="G30" s="118"/>
      <c r="H30" s="118"/>
      <c r="I30" s="118"/>
      <c r="N30" s="145"/>
    </row>
    <row r="31" spans="1:14" ht="12.75">
      <c r="A31" s="190"/>
      <c r="B31" s="45" t="s">
        <v>7</v>
      </c>
      <c r="C31" s="90"/>
      <c r="D31" s="114"/>
      <c r="F31" s="118"/>
      <c r="G31" s="118"/>
      <c r="H31" s="119"/>
      <c r="I31" s="145"/>
      <c r="N31" s="145"/>
    </row>
    <row r="32" spans="1:14" ht="12.75">
      <c r="A32" s="190">
        <f>+A30+1</f>
        <v>2013</v>
      </c>
      <c r="B32" s="89">
        <v>1560.2726203037168</v>
      </c>
      <c r="C32" s="80">
        <v>9259.361979786927</v>
      </c>
      <c r="D32" s="112">
        <f>2*(B32+C32)</f>
        <v>21639.269200181287</v>
      </c>
      <c r="F32" s="118"/>
      <c r="G32" s="118"/>
      <c r="H32" s="118"/>
      <c r="I32" s="118"/>
      <c r="N32" s="145"/>
    </row>
    <row r="33" spans="1:14" ht="12.75">
      <c r="A33" s="190">
        <f>+A32+1</f>
        <v>2014</v>
      </c>
      <c r="B33" s="89">
        <v>1583.6767096082724</v>
      </c>
      <c r="C33" s="80">
        <v>9444.549219382665</v>
      </c>
      <c r="D33" s="112">
        <f>2*(B33+C33)</f>
        <v>22056.451857981876</v>
      </c>
      <c r="F33" s="118"/>
      <c r="G33" s="118"/>
      <c r="H33" s="118"/>
      <c r="I33" s="118"/>
      <c r="N33" s="145"/>
    </row>
    <row r="34" spans="1:14" ht="12.75">
      <c r="A34" s="191">
        <f>+A33+1</f>
        <v>2015</v>
      </c>
      <c r="B34" s="82">
        <v>1607.4318602523963</v>
      </c>
      <c r="C34" s="88">
        <v>9633.440203770318</v>
      </c>
      <c r="D34" s="109">
        <f>2*(B34+C34)</f>
        <v>22481.74412804543</v>
      </c>
      <c r="F34" s="118"/>
      <c r="G34" s="118"/>
      <c r="H34" s="118"/>
      <c r="N34" s="145"/>
    </row>
    <row r="35" spans="1:7" ht="12.75">
      <c r="A35" s="14"/>
      <c r="B35" s="80"/>
      <c r="C35" s="80"/>
      <c r="D35" s="107"/>
      <c r="G35" s="126"/>
    </row>
    <row r="36" spans="1:7" ht="12.75">
      <c r="A36" t="s">
        <v>94</v>
      </c>
      <c r="B36" s="5"/>
      <c r="C36" s="5"/>
      <c r="D36" s="91"/>
      <c r="G36" s="126"/>
    </row>
    <row r="37" ht="12.75">
      <c r="A37" t="s">
        <v>85</v>
      </c>
    </row>
    <row r="38" ht="12.75">
      <c r="A38" t="s">
        <v>86</v>
      </c>
    </row>
    <row r="41" spans="2:3" ht="12.75">
      <c r="B41" s="147"/>
      <c r="C41" s="147"/>
    </row>
    <row r="42" spans="2:4" ht="12.75">
      <c r="B42" s="147"/>
      <c r="C42" s="147"/>
      <c r="D42" s="147"/>
    </row>
  </sheetData>
  <printOptions horizontalCentered="1" verticalCentered="1"/>
  <pageMargins left="0.75" right="0.75" top="0.75" bottom="0.7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8.7109375" style="0" customWidth="1"/>
  </cols>
  <sheetData>
    <row r="1" spans="1:6" ht="18">
      <c r="A1" s="42" t="s">
        <v>89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19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20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9" spans="1:7" ht="12.75">
      <c r="A9" s="2" t="s">
        <v>3</v>
      </c>
      <c r="B9" s="2"/>
      <c r="C9" s="27" t="s">
        <v>5</v>
      </c>
      <c r="D9" s="28" t="s">
        <v>6</v>
      </c>
      <c r="E9" s="16"/>
      <c r="F9" s="158"/>
      <c r="G9" s="5"/>
    </row>
    <row r="10" spans="1:6" ht="12.75">
      <c r="A10" s="7" t="s">
        <v>8</v>
      </c>
      <c r="B10" s="34" t="s">
        <v>21</v>
      </c>
      <c r="C10" s="23" t="s">
        <v>10</v>
      </c>
      <c r="D10" s="24" t="s">
        <v>11</v>
      </c>
      <c r="E10" s="23" t="s">
        <v>12</v>
      </c>
      <c r="F10" s="25" t="s">
        <v>13</v>
      </c>
    </row>
    <row r="11" spans="1:6" ht="12.75">
      <c r="A11" s="12" t="s">
        <v>16</v>
      </c>
      <c r="B11" s="4"/>
      <c r="C11" s="17"/>
      <c r="D11" s="5"/>
      <c r="E11" s="17"/>
      <c r="F11" s="17"/>
    </row>
    <row r="12" spans="1:6" ht="12.75">
      <c r="A12" s="184">
        <v>1998</v>
      </c>
      <c r="B12" s="102">
        <v>14258</v>
      </c>
      <c r="C12" s="102">
        <v>10172.2</v>
      </c>
      <c r="D12" s="102">
        <v>22086.5</v>
      </c>
      <c r="E12" s="102">
        <v>1354.4</v>
      </c>
      <c r="F12" s="103">
        <v>47871.1</v>
      </c>
    </row>
    <row r="13" spans="1:6" ht="12.75">
      <c r="A13" s="185">
        <v>1999</v>
      </c>
      <c r="B13" s="102">
        <v>14581.2</v>
      </c>
      <c r="C13" s="102">
        <v>10573.5</v>
      </c>
      <c r="D13" s="102">
        <v>23019.4</v>
      </c>
      <c r="E13" s="102">
        <v>1441.6</v>
      </c>
      <c r="F13" s="103">
        <v>49615.7</v>
      </c>
    </row>
    <row r="14" spans="1:6" ht="12.75">
      <c r="A14" s="185">
        <v>2000</v>
      </c>
      <c r="B14" s="102">
        <v>15158.662999999999</v>
      </c>
      <c r="C14" s="102">
        <v>10760.6</v>
      </c>
      <c r="D14" s="102">
        <v>22844.1</v>
      </c>
      <c r="E14" s="102">
        <v>1439.8</v>
      </c>
      <c r="F14" s="103">
        <v>50203.163</v>
      </c>
    </row>
    <row r="15" spans="1:6" ht="12.75">
      <c r="A15" s="185">
        <v>2001</v>
      </c>
      <c r="B15" s="102">
        <v>14762.8</v>
      </c>
      <c r="C15" s="102">
        <v>10882.1</v>
      </c>
      <c r="D15" s="102">
        <v>21433.3</v>
      </c>
      <c r="E15" s="102">
        <v>1479.5</v>
      </c>
      <c r="F15" s="103">
        <v>48557.7</v>
      </c>
    </row>
    <row r="16" spans="1:6" ht="12.75">
      <c r="A16" s="185">
        <v>2002</v>
      </c>
      <c r="B16" s="102">
        <v>13209.2</v>
      </c>
      <c r="C16" s="102">
        <v>11029.6</v>
      </c>
      <c r="D16" s="102">
        <v>21430</v>
      </c>
      <c r="E16" s="102">
        <v>1551.3</v>
      </c>
      <c r="F16" s="103">
        <v>47220.1</v>
      </c>
    </row>
    <row r="17" spans="1:10" ht="12.75">
      <c r="A17" s="185" t="s">
        <v>93</v>
      </c>
      <c r="B17" s="102">
        <v>12823.7</v>
      </c>
      <c r="C17" s="102">
        <v>11424.8</v>
      </c>
      <c r="D17" s="102">
        <v>20227.1</v>
      </c>
      <c r="E17" s="102">
        <v>1528.5</v>
      </c>
      <c r="F17" s="103">
        <v>46004.1</v>
      </c>
      <c r="H17" s="118"/>
      <c r="I17" s="118"/>
      <c r="J17" s="118"/>
    </row>
    <row r="18" spans="1:7" ht="12.75">
      <c r="A18" s="186"/>
      <c r="B18" s="102"/>
      <c r="C18" s="103"/>
      <c r="D18" s="104"/>
      <c r="E18" s="103"/>
      <c r="F18" s="103"/>
      <c r="G18" s="137"/>
    </row>
    <row r="19" spans="1:7" ht="12.75">
      <c r="A19" s="187" t="s">
        <v>17</v>
      </c>
      <c r="B19" s="102"/>
      <c r="C19" s="103"/>
      <c r="D19" s="104"/>
      <c r="E19" s="103"/>
      <c r="F19" s="103"/>
      <c r="G19" s="137"/>
    </row>
    <row r="20" spans="1:9" ht="12.75">
      <c r="A20" s="185">
        <v>2004</v>
      </c>
      <c r="B20" s="102">
        <v>13105.9</v>
      </c>
      <c r="C20" s="102">
        <v>12101.6</v>
      </c>
      <c r="D20" s="102">
        <v>20829.8</v>
      </c>
      <c r="E20" s="102">
        <v>1573</v>
      </c>
      <c r="F20" s="103">
        <v>47610.3</v>
      </c>
      <c r="G20" s="137"/>
      <c r="H20" s="118"/>
      <c r="I20" s="118"/>
    </row>
    <row r="21" spans="1:9" ht="12.75">
      <c r="A21" s="185">
        <v>2005</v>
      </c>
      <c r="B21" s="102">
        <v>13682.5</v>
      </c>
      <c r="C21" s="102">
        <v>12697.4</v>
      </c>
      <c r="D21" s="102">
        <v>21617.7</v>
      </c>
      <c r="E21" s="102">
        <v>1639.2</v>
      </c>
      <c r="F21" s="103">
        <v>49636.8</v>
      </c>
      <c r="G21" s="137"/>
      <c r="H21" s="118"/>
      <c r="I21" s="118"/>
    </row>
    <row r="22" spans="1:9" ht="12.75">
      <c r="A22" s="185">
        <v>2006</v>
      </c>
      <c r="B22" s="102">
        <v>14093</v>
      </c>
      <c r="C22" s="102">
        <v>13078.3</v>
      </c>
      <c r="D22" s="102">
        <v>21886.8</v>
      </c>
      <c r="E22" s="102">
        <v>1639.2</v>
      </c>
      <c r="F22" s="103">
        <v>50697.3</v>
      </c>
      <c r="H22" s="119"/>
      <c r="I22" s="119"/>
    </row>
    <row r="23" spans="1:9" ht="12.75">
      <c r="A23" s="185"/>
      <c r="B23" s="102"/>
      <c r="C23" s="103"/>
      <c r="D23" s="104"/>
      <c r="E23" s="103"/>
      <c r="F23" s="103"/>
      <c r="H23" s="119"/>
      <c r="I23" s="119"/>
    </row>
    <row r="24" spans="1:9" ht="12.75">
      <c r="A24" s="185">
        <v>2007</v>
      </c>
      <c r="B24" s="102">
        <v>14431.2</v>
      </c>
      <c r="C24" s="102">
        <v>13339.8</v>
      </c>
      <c r="D24" s="102">
        <v>22165.4</v>
      </c>
      <c r="E24" s="102">
        <v>1639.2</v>
      </c>
      <c r="F24" s="103">
        <v>51575.6</v>
      </c>
      <c r="H24" s="119"/>
      <c r="I24" s="119"/>
    </row>
    <row r="25" spans="1:9" ht="12.75">
      <c r="A25" s="185">
        <v>2008</v>
      </c>
      <c r="B25" s="102">
        <v>14792</v>
      </c>
      <c r="C25" s="102">
        <v>13646.7</v>
      </c>
      <c r="D25" s="102">
        <v>22461.6</v>
      </c>
      <c r="E25" s="102">
        <v>1639.2</v>
      </c>
      <c r="F25" s="103">
        <v>52539.5</v>
      </c>
      <c r="H25" s="119"/>
      <c r="I25" s="119"/>
    </row>
    <row r="26" spans="1:9" ht="12.75">
      <c r="A26" s="185">
        <v>2009</v>
      </c>
      <c r="B26" s="102">
        <v>15176.6</v>
      </c>
      <c r="C26" s="102">
        <v>13974.2</v>
      </c>
      <c r="D26" s="102">
        <v>22767.8</v>
      </c>
      <c r="E26" s="102">
        <v>1639.2</v>
      </c>
      <c r="F26" s="103">
        <v>53557.8</v>
      </c>
      <c r="H26" s="119"/>
      <c r="I26" s="119"/>
    </row>
    <row r="27" spans="1:9" ht="12.75">
      <c r="A27" s="185"/>
      <c r="B27" s="102"/>
      <c r="C27" s="103"/>
      <c r="D27" s="104"/>
      <c r="E27" s="103"/>
      <c r="F27" s="103"/>
      <c r="H27" s="119"/>
      <c r="I27" s="119"/>
    </row>
    <row r="28" spans="1:9" ht="12.75">
      <c r="A28" s="185">
        <v>2010</v>
      </c>
      <c r="B28" s="102">
        <v>15556</v>
      </c>
      <c r="C28" s="102">
        <v>14295.6</v>
      </c>
      <c r="D28" s="102">
        <v>23078.4</v>
      </c>
      <c r="E28" s="102">
        <v>1639.2</v>
      </c>
      <c r="F28" s="103">
        <v>54569.2</v>
      </c>
      <c r="H28" s="119"/>
      <c r="I28" s="119"/>
    </row>
    <row r="29" spans="1:9" ht="12.75">
      <c r="A29" s="185">
        <v>2011</v>
      </c>
      <c r="B29" s="102">
        <v>15991.6</v>
      </c>
      <c r="C29" s="102">
        <v>14624.4</v>
      </c>
      <c r="D29" s="102">
        <v>23393.1</v>
      </c>
      <c r="E29" s="102">
        <v>1639.2</v>
      </c>
      <c r="F29" s="103">
        <v>55648.3</v>
      </c>
      <c r="H29" s="119"/>
      <c r="I29" s="119"/>
    </row>
    <row r="30" spans="1:9" ht="12.75">
      <c r="A30" s="185">
        <v>2012</v>
      </c>
      <c r="B30" s="102">
        <v>16439.4</v>
      </c>
      <c r="C30" s="102">
        <v>14960.8</v>
      </c>
      <c r="D30" s="102">
        <v>23712</v>
      </c>
      <c r="E30" s="102">
        <v>1639.2</v>
      </c>
      <c r="F30" s="103">
        <v>56751.4</v>
      </c>
      <c r="H30" s="119"/>
      <c r="I30" s="119"/>
    </row>
    <row r="31" spans="1:9" ht="12.75">
      <c r="A31" s="185"/>
      <c r="B31" s="102"/>
      <c r="C31" s="103"/>
      <c r="D31" s="104"/>
      <c r="E31" s="103"/>
      <c r="F31" s="103"/>
      <c r="H31" s="119"/>
      <c r="I31" s="119"/>
    </row>
    <row r="32" spans="1:9" ht="12.75">
      <c r="A32" s="185">
        <v>2013</v>
      </c>
      <c r="B32" s="102">
        <v>16916.1</v>
      </c>
      <c r="C32" s="102">
        <v>15304.8</v>
      </c>
      <c r="D32" s="102">
        <v>24020.3</v>
      </c>
      <c r="E32" s="102">
        <v>1639.2</v>
      </c>
      <c r="F32" s="103">
        <v>57880.4</v>
      </c>
      <c r="H32" s="119"/>
      <c r="I32" s="119"/>
    </row>
    <row r="33" spans="1:9" ht="12.75">
      <c r="A33" s="185">
        <v>2014</v>
      </c>
      <c r="B33" s="102">
        <v>17423.6</v>
      </c>
      <c r="C33" s="102">
        <v>15656.9</v>
      </c>
      <c r="D33" s="102">
        <v>24317.2</v>
      </c>
      <c r="E33" s="102">
        <v>1639.2</v>
      </c>
      <c r="F33" s="103">
        <v>59036.9</v>
      </c>
      <c r="H33" s="119"/>
      <c r="I33" s="119"/>
    </row>
    <row r="34" spans="1:9" ht="12.75">
      <c r="A34" s="188">
        <v>2015</v>
      </c>
      <c r="B34" s="161">
        <v>17946.3</v>
      </c>
      <c r="C34" s="161">
        <v>16017</v>
      </c>
      <c r="D34" s="161">
        <v>24644.3</v>
      </c>
      <c r="E34" s="162">
        <v>1639.2</v>
      </c>
      <c r="F34" s="162">
        <v>60246.8</v>
      </c>
      <c r="H34" s="118"/>
      <c r="I34" s="118"/>
    </row>
    <row r="35" spans="1:7" ht="12.75">
      <c r="A35" s="14"/>
      <c r="B35" s="35"/>
      <c r="C35" s="35"/>
      <c r="D35" s="35"/>
      <c r="E35" s="35"/>
      <c r="F35" s="35"/>
      <c r="G35" s="5"/>
    </row>
    <row r="36" ht="12.75">
      <c r="A36" s="176" t="s">
        <v>18</v>
      </c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</cols>
  <sheetData>
    <row r="1" spans="1:4" ht="18">
      <c r="A1" s="42" t="s">
        <v>96</v>
      </c>
      <c r="B1" s="22"/>
      <c r="C1" s="22"/>
      <c r="D1" s="22"/>
    </row>
    <row r="2" spans="1:4" ht="12.75">
      <c r="A2" s="22"/>
      <c r="B2" s="22"/>
      <c r="C2" s="22"/>
      <c r="D2" s="22"/>
    </row>
    <row r="3" spans="1:4" ht="20.25">
      <c r="A3" s="43" t="s">
        <v>22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20.25">
      <c r="A5" s="43" t="s">
        <v>23</v>
      </c>
      <c r="B5" s="22"/>
      <c r="C5" s="22"/>
      <c r="D5" s="22"/>
    </row>
    <row r="6" spans="1:4" ht="15.75">
      <c r="A6" s="21" t="s">
        <v>2</v>
      </c>
      <c r="B6" s="22"/>
      <c r="C6" s="22"/>
      <c r="D6" s="22"/>
    </row>
    <row r="7" spans="1:4" ht="12.75">
      <c r="A7" s="26"/>
      <c r="B7" s="22"/>
      <c r="C7" s="22"/>
      <c r="D7" s="22"/>
    </row>
    <row r="8" spans="1:4" ht="12.75">
      <c r="A8" s="5"/>
      <c r="B8" s="5"/>
      <c r="C8" s="5"/>
      <c r="D8" s="5"/>
    </row>
    <row r="9" spans="1:4" ht="12.75">
      <c r="A9" s="2" t="s">
        <v>3</v>
      </c>
      <c r="B9" s="27" t="s">
        <v>6</v>
      </c>
      <c r="C9" s="3"/>
      <c r="D9" s="16"/>
    </row>
    <row r="10" spans="1:4" ht="12.75">
      <c r="A10" s="7" t="s">
        <v>8</v>
      </c>
      <c r="B10" s="23" t="s">
        <v>11</v>
      </c>
      <c r="C10" s="24" t="s">
        <v>12</v>
      </c>
      <c r="D10" s="23" t="s">
        <v>13</v>
      </c>
    </row>
    <row r="11" spans="1:4" ht="12.75">
      <c r="A11" s="12" t="s">
        <v>16</v>
      </c>
      <c r="B11" s="17"/>
      <c r="C11" s="5"/>
      <c r="D11" s="17"/>
    </row>
    <row r="12" spans="1:4" ht="12.75">
      <c r="A12" s="184">
        <v>1998</v>
      </c>
      <c r="B12" s="94">
        <v>15960</v>
      </c>
      <c r="C12" s="94">
        <v>1427</v>
      </c>
      <c r="D12" s="94">
        <v>17387</v>
      </c>
    </row>
    <row r="13" spans="1:4" ht="12.75">
      <c r="A13" s="185">
        <v>1999</v>
      </c>
      <c r="B13" s="94">
        <v>16980.2</v>
      </c>
      <c r="C13" s="94">
        <v>1508.936</v>
      </c>
      <c r="D13" s="94">
        <v>18489.136000000002</v>
      </c>
    </row>
    <row r="14" spans="1:4" ht="12.75">
      <c r="A14" s="185">
        <v>2000</v>
      </c>
      <c r="B14" s="94">
        <v>17034.4</v>
      </c>
      <c r="C14" s="94">
        <v>1448.2</v>
      </c>
      <c r="D14" s="94">
        <v>18482.6</v>
      </c>
    </row>
    <row r="15" spans="1:4" ht="12.75">
      <c r="A15" s="185">
        <v>2001</v>
      </c>
      <c r="B15" s="94">
        <v>16193.7</v>
      </c>
      <c r="C15" s="94">
        <v>1437.6</v>
      </c>
      <c r="D15" s="94">
        <v>17631.3</v>
      </c>
    </row>
    <row r="16" spans="1:4" ht="12.75">
      <c r="A16" s="185">
        <v>2002</v>
      </c>
      <c r="B16" s="94">
        <v>16172.8</v>
      </c>
      <c r="C16" s="94">
        <v>1511</v>
      </c>
      <c r="D16" s="94">
        <v>17683.8</v>
      </c>
    </row>
    <row r="17" spans="1:7" ht="12.75">
      <c r="A17" s="185" t="s">
        <v>93</v>
      </c>
      <c r="B17" s="94">
        <v>15266.5</v>
      </c>
      <c r="C17" s="94">
        <v>1478.5</v>
      </c>
      <c r="D17" s="94">
        <v>16745</v>
      </c>
      <c r="F17" s="118"/>
      <c r="G17" s="118"/>
    </row>
    <row r="18" spans="1:4" ht="12.75">
      <c r="A18" s="186"/>
      <c r="B18" s="94"/>
      <c r="C18" s="101"/>
      <c r="D18" s="94"/>
    </row>
    <row r="19" spans="1:4" ht="12.75">
      <c r="A19" s="187" t="s">
        <v>17</v>
      </c>
      <c r="B19" s="94"/>
      <c r="C19" s="101"/>
      <c r="D19" s="94"/>
    </row>
    <row r="20" spans="1:7" ht="12.75">
      <c r="A20" s="185">
        <v>2004</v>
      </c>
      <c r="B20" s="94">
        <v>15800.4</v>
      </c>
      <c r="C20" s="101">
        <v>1478.2</v>
      </c>
      <c r="D20" s="94">
        <v>17278.6</v>
      </c>
      <c r="F20" s="118"/>
      <c r="G20" s="118"/>
    </row>
    <row r="21" spans="1:7" ht="12.75">
      <c r="A21" s="185">
        <v>2005</v>
      </c>
      <c r="B21" s="94">
        <v>16557.2</v>
      </c>
      <c r="C21" s="101">
        <v>1478.2</v>
      </c>
      <c r="D21" s="94">
        <v>18035.4</v>
      </c>
      <c r="F21" s="118"/>
      <c r="G21" s="118"/>
    </row>
    <row r="22" spans="1:7" ht="12.75">
      <c r="A22" s="185">
        <v>2006</v>
      </c>
      <c r="B22" s="94">
        <v>16790.6</v>
      </c>
      <c r="C22" s="101">
        <v>1478.2</v>
      </c>
      <c r="D22" s="94">
        <v>18268.8</v>
      </c>
      <c r="F22" s="119"/>
      <c r="G22" s="119"/>
    </row>
    <row r="23" spans="1:7" ht="12.75">
      <c r="A23" s="185"/>
      <c r="B23" s="94"/>
      <c r="C23" s="101"/>
      <c r="D23" s="94"/>
      <c r="F23" s="119"/>
      <c r="G23" s="119"/>
    </row>
    <row r="24" spans="1:7" ht="12.75">
      <c r="A24" s="185">
        <v>2007</v>
      </c>
      <c r="B24" s="94">
        <v>16995</v>
      </c>
      <c r="C24" s="101">
        <v>1478.2</v>
      </c>
      <c r="D24" s="94">
        <v>18473.2</v>
      </c>
      <c r="F24" s="119"/>
      <c r="G24" s="119"/>
    </row>
    <row r="25" spans="1:7" ht="12.75">
      <c r="A25" s="185">
        <v>2008</v>
      </c>
      <c r="B25" s="94">
        <v>17211.2</v>
      </c>
      <c r="C25" s="101">
        <v>1478.2</v>
      </c>
      <c r="D25" s="94">
        <v>18689.4</v>
      </c>
      <c r="F25" s="119"/>
      <c r="G25" s="119"/>
    </row>
    <row r="26" spans="1:7" ht="12.75">
      <c r="A26" s="185">
        <v>2009</v>
      </c>
      <c r="B26" s="94">
        <v>17413</v>
      </c>
      <c r="C26" s="101">
        <v>1478.2</v>
      </c>
      <c r="D26" s="94">
        <v>18891.2</v>
      </c>
      <c r="F26" s="119"/>
      <c r="G26" s="119"/>
    </row>
    <row r="27" spans="1:7" ht="12.75">
      <c r="A27" s="185"/>
      <c r="B27" s="94"/>
      <c r="C27" s="101"/>
      <c r="D27" s="94"/>
      <c r="F27" s="119"/>
      <c r="G27" s="119"/>
    </row>
    <row r="28" spans="1:7" ht="12.75">
      <c r="A28" s="185">
        <v>2010</v>
      </c>
      <c r="B28" s="94">
        <v>17636.5</v>
      </c>
      <c r="C28" s="101">
        <v>1478.2</v>
      </c>
      <c r="D28" s="94">
        <v>19114.7</v>
      </c>
      <c r="F28" s="119"/>
      <c r="G28" s="119"/>
    </row>
    <row r="29" spans="1:7" ht="12.75">
      <c r="A29" s="185">
        <v>2011</v>
      </c>
      <c r="B29" s="94">
        <v>17862.6</v>
      </c>
      <c r="C29" s="101">
        <v>1478.2</v>
      </c>
      <c r="D29" s="94">
        <v>19340.8</v>
      </c>
      <c r="F29" s="119"/>
      <c r="G29" s="119"/>
    </row>
    <row r="30" spans="1:7" ht="12.75">
      <c r="A30" s="185">
        <v>2012</v>
      </c>
      <c r="B30" s="94">
        <v>18091.8</v>
      </c>
      <c r="C30" s="101">
        <v>1478.2</v>
      </c>
      <c r="D30" s="94">
        <v>19570</v>
      </c>
      <c r="F30" s="119"/>
      <c r="G30" s="119"/>
    </row>
    <row r="31" spans="1:7" ht="12.75">
      <c r="A31" s="185"/>
      <c r="B31" s="94"/>
      <c r="C31" s="101"/>
      <c r="D31" s="94"/>
      <c r="F31" s="119"/>
      <c r="G31" s="119"/>
    </row>
    <row r="32" spans="1:7" ht="12.75">
      <c r="A32" s="185">
        <v>2013</v>
      </c>
      <c r="B32" s="94">
        <v>18313.9</v>
      </c>
      <c r="C32" s="101">
        <v>1478.2</v>
      </c>
      <c r="D32" s="94">
        <v>19792.1</v>
      </c>
      <c r="F32" s="119"/>
      <c r="G32" s="119"/>
    </row>
    <row r="33" spans="1:7" ht="12.75">
      <c r="A33" s="185">
        <v>2014</v>
      </c>
      <c r="B33" s="94">
        <v>18528.6</v>
      </c>
      <c r="C33" s="101">
        <v>1478.2</v>
      </c>
      <c r="D33" s="94">
        <v>20006.8</v>
      </c>
      <c r="F33" s="119"/>
      <c r="G33" s="119"/>
    </row>
    <row r="34" spans="1:7" ht="12.75">
      <c r="A34" s="188">
        <v>2015</v>
      </c>
      <c r="B34" s="163">
        <v>18779</v>
      </c>
      <c r="C34" s="164">
        <v>1478.2</v>
      </c>
      <c r="D34" s="163">
        <v>20257.2</v>
      </c>
      <c r="F34" s="118"/>
      <c r="G34" s="118"/>
    </row>
    <row r="35" spans="1:4" ht="12.75">
      <c r="A35" s="14"/>
      <c r="B35" s="35"/>
      <c r="C35" s="35"/>
      <c r="D35" s="35"/>
    </row>
    <row r="36" ht="12.75">
      <c r="A36" s="17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  <col min="8" max="9" width="11.28125" style="0" bestFit="1" customWidth="1"/>
  </cols>
  <sheetData>
    <row r="1" spans="1:6" ht="18">
      <c r="A1" s="68" t="s">
        <v>98</v>
      </c>
      <c r="B1" s="37"/>
      <c r="C1" s="22"/>
      <c r="D1" s="22"/>
      <c r="E1" s="22"/>
      <c r="F1" s="22"/>
    </row>
    <row r="2" spans="1:6" ht="12.75">
      <c r="A2" s="37"/>
      <c r="B2" s="37"/>
      <c r="C2" s="22"/>
      <c r="D2" s="22"/>
      <c r="E2" s="22"/>
      <c r="F2" s="22"/>
    </row>
    <row r="3" spans="1:6" ht="20.25">
      <c r="A3" s="69" t="s">
        <v>24</v>
      </c>
      <c r="B3" s="37"/>
      <c r="C3" s="22"/>
      <c r="D3" s="22"/>
      <c r="E3" s="22"/>
      <c r="F3" s="22"/>
    </row>
    <row r="4" spans="1:6" ht="12.75">
      <c r="A4" s="37"/>
      <c r="B4" s="37"/>
      <c r="C4" s="22"/>
      <c r="D4" s="22"/>
      <c r="E4" s="22"/>
      <c r="F4" s="22"/>
    </row>
    <row r="5" spans="1:6" ht="20.25">
      <c r="A5" s="69" t="s">
        <v>25</v>
      </c>
      <c r="B5" s="37"/>
      <c r="C5" s="22"/>
      <c r="D5" s="22"/>
      <c r="E5" s="22"/>
      <c r="F5" s="22"/>
    </row>
    <row r="6" spans="1:6" ht="15.75">
      <c r="A6" s="70" t="s">
        <v>2</v>
      </c>
      <c r="B6" s="37"/>
      <c r="C6" s="22"/>
      <c r="D6" s="22"/>
      <c r="E6" s="22"/>
      <c r="F6" s="22"/>
    </row>
    <row r="7" spans="1:6" ht="12.75">
      <c r="A7" s="71"/>
      <c r="B7" s="37"/>
      <c r="C7" s="22"/>
      <c r="D7" s="22"/>
      <c r="E7" s="22"/>
      <c r="F7" s="22"/>
    </row>
    <row r="8" spans="1:6" ht="12.75">
      <c r="A8" s="37"/>
      <c r="B8" s="37"/>
      <c r="C8" s="22"/>
      <c r="D8" s="22"/>
      <c r="E8" s="22"/>
      <c r="F8" s="22"/>
    </row>
    <row r="9" spans="1:7" ht="12.75">
      <c r="A9" s="2" t="s">
        <v>3</v>
      </c>
      <c r="B9" s="16"/>
      <c r="C9" s="27" t="s">
        <v>5</v>
      </c>
      <c r="D9" s="27" t="s">
        <v>6</v>
      </c>
      <c r="E9" s="2"/>
      <c r="F9" s="16"/>
      <c r="G9" s="5"/>
    </row>
    <row r="10" spans="1:6" ht="12.75">
      <c r="A10" s="7" t="s">
        <v>8</v>
      </c>
      <c r="B10" s="23" t="s">
        <v>21</v>
      </c>
      <c r="C10" s="23" t="s">
        <v>10</v>
      </c>
      <c r="D10" s="23" t="s">
        <v>11</v>
      </c>
      <c r="E10" s="34" t="s">
        <v>12</v>
      </c>
      <c r="F10" s="23" t="s">
        <v>13</v>
      </c>
    </row>
    <row r="11" spans="1:6" ht="12.75">
      <c r="A11" s="12" t="s">
        <v>16</v>
      </c>
      <c r="B11" s="17"/>
      <c r="C11" s="5"/>
      <c r="D11" s="17"/>
      <c r="E11" s="5"/>
      <c r="F11" s="17"/>
    </row>
    <row r="12" spans="1:15" ht="12.75" customHeight="1">
      <c r="A12" s="184">
        <v>1998</v>
      </c>
      <c r="B12" s="94">
        <v>14101.7</v>
      </c>
      <c r="C12" s="94">
        <v>8928.1</v>
      </c>
      <c r="D12" s="94">
        <v>27928.8</v>
      </c>
      <c r="E12" s="94">
        <v>2028.8</v>
      </c>
      <c r="F12" s="94">
        <v>52987.4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185">
        <v>1999</v>
      </c>
      <c r="B13" s="94">
        <v>14422.7</v>
      </c>
      <c r="C13" s="94">
        <v>9316.5</v>
      </c>
      <c r="D13" s="94">
        <v>29110.1</v>
      </c>
      <c r="E13" s="94">
        <v>2181.7</v>
      </c>
      <c r="F13" s="94">
        <v>55031</v>
      </c>
      <c r="H13" s="156"/>
      <c r="I13" s="209"/>
      <c r="J13" s="1"/>
      <c r="K13" s="1"/>
      <c r="L13" s="1"/>
      <c r="M13" s="1"/>
      <c r="N13" s="1"/>
      <c r="O13" s="1"/>
    </row>
    <row r="14" spans="1:15" ht="12.75" customHeight="1">
      <c r="A14" s="185">
        <v>2000</v>
      </c>
      <c r="B14" s="94">
        <v>14921.071999999998</v>
      </c>
      <c r="C14" s="94">
        <v>9217.2</v>
      </c>
      <c r="D14" s="94">
        <v>27002.8</v>
      </c>
      <c r="E14" s="94">
        <v>2031.7</v>
      </c>
      <c r="F14" s="94">
        <v>53172.772</v>
      </c>
      <c r="H14" s="156"/>
      <c r="I14" s="209"/>
      <c r="J14" s="1"/>
      <c r="K14" s="1"/>
      <c r="L14" s="1"/>
      <c r="M14" s="1"/>
      <c r="N14" s="1"/>
      <c r="O14" s="1"/>
    </row>
    <row r="15" spans="1:15" ht="12.75">
      <c r="A15" s="185">
        <v>2001</v>
      </c>
      <c r="B15" s="94">
        <v>14539.6</v>
      </c>
      <c r="C15" s="94">
        <v>9304.9</v>
      </c>
      <c r="D15" s="94">
        <v>24783.9</v>
      </c>
      <c r="E15" s="94">
        <v>1998.4</v>
      </c>
      <c r="F15" s="94">
        <v>50626.8</v>
      </c>
      <c r="H15" s="156"/>
      <c r="I15" s="209"/>
      <c r="J15" s="148"/>
      <c r="K15" s="1"/>
      <c r="L15" s="1"/>
      <c r="M15" s="1"/>
      <c r="N15" s="1"/>
      <c r="O15" s="1"/>
    </row>
    <row r="16" spans="1:15" ht="12.75">
      <c r="A16" s="185">
        <v>2002</v>
      </c>
      <c r="B16" s="94">
        <v>13004.1</v>
      </c>
      <c r="C16" s="94">
        <v>9469.5</v>
      </c>
      <c r="D16" s="94">
        <v>24091.5</v>
      </c>
      <c r="E16" s="94">
        <v>2012.5</v>
      </c>
      <c r="F16" s="94">
        <v>48577.6</v>
      </c>
      <c r="H16" s="156"/>
      <c r="I16" s="209"/>
      <c r="J16" s="148"/>
      <c r="K16" s="1"/>
      <c r="L16" s="1"/>
      <c r="M16" s="1"/>
      <c r="N16" s="1"/>
      <c r="O16" s="1"/>
    </row>
    <row r="17" spans="1:15" ht="12.75">
      <c r="A17" s="185" t="s">
        <v>93</v>
      </c>
      <c r="B17" s="94">
        <v>12618.7</v>
      </c>
      <c r="C17" s="94">
        <v>9890.7</v>
      </c>
      <c r="D17" s="94">
        <v>22568.7</v>
      </c>
      <c r="E17" s="94">
        <v>1926.8</v>
      </c>
      <c r="F17" s="94">
        <v>47004.9</v>
      </c>
      <c r="H17" s="155"/>
      <c r="I17" s="209"/>
      <c r="J17" s="155"/>
      <c r="K17" s="155"/>
      <c r="L17" s="155"/>
      <c r="M17" s="1"/>
      <c r="N17" s="1"/>
      <c r="O17" s="1"/>
    </row>
    <row r="18" spans="1:11" ht="12.75">
      <c r="A18" s="186"/>
      <c r="B18" s="94"/>
      <c r="C18" s="101"/>
      <c r="D18" s="94"/>
      <c r="E18" s="101"/>
      <c r="F18" s="94"/>
      <c r="H18" s="118"/>
      <c r="I18" s="118"/>
      <c r="J18" s="118"/>
      <c r="K18" s="118"/>
    </row>
    <row r="19" spans="1:7" s="10" customFormat="1" ht="12.75">
      <c r="A19" s="187" t="s">
        <v>17</v>
      </c>
      <c r="B19" s="94"/>
      <c r="C19" s="101"/>
      <c r="D19" s="94"/>
      <c r="E19" s="101"/>
      <c r="F19" s="94"/>
      <c r="G19"/>
    </row>
    <row r="20" spans="1:12" s="10" customFormat="1" ht="12.75">
      <c r="A20" s="185">
        <v>2004</v>
      </c>
      <c r="B20" s="94">
        <v>12896.3114</v>
      </c>
      <c r="C20" s="94">
        <v>10464.360600000002</v>
      </c>
      <c r="D20" s="141">
        <v>22699.61455</v>
      </c>
      <c r="E20" s="141">
        <v>1926.8</v>
      </c>
      <c r="F20" s="94">
        <v>47987.08655000001</v>
      </c>
      <c r="G20"/>
      <c r="H20" s="156"/>
      <c r="I20" s="209"/>
      <c r="J20" s="155"/>
      <c r="K20" s="155"/>
      <c r="L20" s="155"/>
    </row>
    <row r="21" spans="1:12" s="10" customFormat="1" ht="12.75">
      <c r="A21" s="185">
        <v>2005</v>
      </c>
      <c r="B21" s="94">
        <v>13463.7491016</v>
      </c>
      <c r="C21" s="94">
        <v>10956.185548200001</v>
      </c>
      <c r="D21" s="141">
        <v>22922.088308424998</v>
      </c>
      <c r="E21" s="141">
        <v>1926.8</v>
      </c>
      <c r="F21" s="94">
        <v>49268.822958225006</v>
      </c>
      <c r="G21"/>
      <c r="H21" s="156"/>
      <c r="I21" s="209"/>
      <c r="J21" s="155"/>
      <c r="K21" s="155"/>
      <c r="L21" s="155"/>
    </row>
    <row r="22" spans="1:12" s="10" customFormat="1" ht="12.75">
      <c r="A22" s="185">
        <v>2006</v>
      </c>
      <c r="B22" s="94">
        <v>13867.661574648</v>
      </c>
      <c r="C22" s="94">
        <v>11284.871114646001</v>
      </c>
      <c r="D22" s="141">
        <v>23210.754077835372</v>
      </c>
      <c r="E22" s="141">
        <v>1926.8</v>
      </c>
      <c r="F22" s="94">
        <v>50290.086767129374</v>
      </c>
      <c r="G22"/>
      <c r="H22" s="156"/>
      <c r="I22" s="209"/>
      <c r="J22" s="135"/>
      <c r="K22" s="135"/>
      <c r="L22" s="135"/>
    </row>
    <row r="23" spans="1:12" s="10" customFormat="1" ht="12.75">
      <c r="A23" s="185"/>
      <c r="B23" s="94"/>
      <c r="C23" s="141"/>
      <c r="D23" s="139"/>
      <c r="E23" s="141"/>
      <c r="F23" s="94"/>
      <c r="G23"/>
      <c r="I23" s="135"/>
      <c r="J23" s="135"/>
      <c r="K23" s="135"/>
      <c r="L23" s="135"/>
    </row>
    <row r="24" spans="1:12" s="10" customFormat="1" ht="12.75">
      <c r="A24" s="185">
        <v>2007</v>
      </c>
      <c r="B24" s="94">
        <v>14200.485452439552</v>
      </c>
      <c r="C24" s="94">
        <v>11510.568536938921</v>
      </c>
      <c r="D24" s="141">
        <v>23484.6492967709</v>
      </c>
      <c r="E24" s="141">
        <v>1926.8</v>
      </c>
      <c r="F24" s="94">
        <v>51122.503286149375</v>
      </c>
      <c r="G24"/>
      <c r="H24" s="156"/>
      <c r="I24" s="209"/>
      <c r="J24" s="135"/>
      <c r="K24" s="135"/>
      <c r="L24" s="135"/>
    </row>
    <row r="25" spans="1:12" s="10" customFormat="1" ht="12.75">
      <c r="A25" s="185">
        <v>2008</v>
      </c>
      <c r="B25" s="94">
        <v>14555.49758875054</v>
      </c>
      <c r="C25" s="94">
        <v>11775.311613288515</v>
      </c>
      <c r="D25" s="141">
        <v>23785.262618585442</v>
      </c>
      <c r="E25" s="141">
        <v>1926.8</v>
      </c>
      <c r="F25" s="94">
        <v>52042.871820624496</v>
      </c>
      <c r="G25"/>
      <c r="H25" s="156"/>
      <c r="I25" s="209"/>
      <c r="J25" s="135"/>
      <c r="K25" s="135"/>
      <c r="L25" s="135"/>
    </row>
    <row r="26" spans="1:12" s="10" customFormat="1" ht="12.75">
      <c r="A26" s="185">
        <v>2009</v>
      </c>
      <c r="B26" s="94">
        <v>14933.940526058055</v>
      </c>
      <c r="C26" s="94">
        <v>12057.91909200744</v>
      </c>
      <c r="D26" s="141">
        <v>24094.527755088027</v>
      </c>
      <c r="E26" s="141">
        <v>1926.8</v>
      </c>
      <c r="F26" s="94">
        <v>53013.18737315352</v>
      </c>
      <c r="G26"/>
      <c r="H26" s="156"/>
      <c r="I26" s="209"/>
      <c r="J26" s="135"/>
      <c r="K26" s="135"/>
      <c r="L26" s="135"/>
    </row>
    <row r="27" spans="1:12" s="10" customFormat="1" ht="12.75">
      <c r="A27" s="185"/>
      <c r="B27" s="94"/>
      <c r="C27" s="141"/>
      <c r="D27" s="141"/>
      <c r="E27" s="141"/>
      <c r="F27" s="94"/>
      <c r="G27"/>
      <c r="I27" s="135"/>
      <c r="J27" s="135"/>
      <c r="K27" s="135"/>
      <c r="L27" s="135"/>
    </row>
    <row r="28" spans="1:12" s="10" customFormat="1" ht="12.75">
      <c r="A28" s="185">
        <v>2010</v>
      </c>
      <c r="B28" s="94">
        <v>15307.289039209505</v>
      </c>
      <c r="C28" s="94">
        <v>12335.25123112361</v>
      </c>
      <c r="D28" s="141">
        <v>24427.05085998538</v>
      </c>
      <c r="E28" s="141">
        <v>1926.8</v>
      </c>
      <c r="F28" s="94">
        <v>53996.391130318494</v>
      </c>
      <c r="G28"/>
      <c r="I28" s="209"/>
      <c r="J28" s="135"/>
      <c r="K28" s="135"/>
      <c r="L28" s="135"/>
    </row>
    <row r="29" spans="1:12" s="10" customFormat="1" ht="12.75">
      <c r="A29" s="185">
        <v>2011</v>
      </c>
      <c r="B29" s="94">
        <v>15735.893132307372</v>
      </c>
      <c r="C29" s="94">
        <v>12618.962009439452</v>
      </c>
      <c r="D29" s="141">
        <v>24764.164484521694</v>
      </c>
      <c r="E29" s="141">
        <v>1926.8</v>
      </c>
      <c r="F29" s="94">
        <v>55045.81962626852</v>
      </c>
      <c r="G29"/>
      <c r="I29" s="209"/>
      <c r="J29" s="135"/>
      <c r="K29" s="135"/>
      <c r="L29" s="135"/>
    </row>
    <row r="30" spans="1:12" s="10" customFormat="1" ht="12.75">
      <c r="A30" s="185">
        <v>2012</v>
      </c>
      <c r="B30" s="94">
        <v>16176.49814001198</v>
      </c>
      <c r="C30" s="94">
        <v>12909.19813565656</v>
      </c>
      <c r="D30" s="141">
        <v>25105.932021120218</v>
      </c>
      <c r="E30" s="141">
        <v>1926.8</v>
      </c>
      <c r="F30" s="94">
        <v>56118.428296788756</v>
      </c>
      <c r="G30"/>
      <c r="I30" s="209"/>
      <c r="J30" s="135"/>
      <c r="K30" s="135"/>
      <c r="L30" s="135"/>
    </row>
    <row r="31" spans="1:12" s="10" customFormat="1" ht="12.75">
      <c r="A31" s="185"/>
      <c r="B31" s="94"/>
      <c r="C31" s="141"/>
      <c r="D31" s="141"/>
      <c r="E31" s="141"/>
      <c r="F31" s="94"/>
      <c r="G31"/>
      <c r="I31" s="135"/>
      <c r="J31" s="135"/>
      <c r="K31" s="135"/>
      <c r="L31" s="135"/>
    </row>
    <row r="32" spans="1:12" s="10" customFormat="1" ht="12.75">
      <c r="A32" s="185">
        <v>2013</v>
      </c>
      <c r="B32" s="94">
        <v>16645.616586072327</v>
      </c>
      <c r="C32" s="94">
        <v>13206.10969277666</v>
      </c>
      <c r="D32" s="141">
        <v>25427.311805866506</v>
      </c>
      <c r="E32" s="141">
        <v>1926.8</v>
      </c>
      <c r="F32" s="94">
        <v>57205.83808471549</v>
      </c>
      <c r="G32"/>
      <c r="I32" s="135"/>
      <c r="J32" s="135"/>
      <c r="K32" s="135"/>
      <c r="L32" s="135"/>
    </row>
    <row r="33" spans="1:12" s="10" customFormat="1" ht="12.75">
      <c r="A33" s="185">
        <v>2014</v>
      </c>
      <c r="B33" s="94">
        <v>17144.985083654497</v>
      </c>
      <c r="C33" s="94">
        <v>13509.850215710521</v>
      </c>
      <c r="D33" s="141">
        <v>25727.379749364525</v>
      </c>
      <c r="E33" s="141">
        <v>1926.8</v>
      </c>
      <c r="F33" s="94">
        <v>58309.01504872955</v>
      </c>
      <c r="G33"/>
      <c r="I33" s="135"/>
      <c r="J33" s="135"/>
      <c r="K33" s="135"/>
      <c r="L33" s="135"/>
    </row>
    <row r="34" spans="1:12" s="10" customFormat="1" ht="12.75">
      <c r="A34" s="188">
        <v>2015</v>
      </c>
      <c r="B34" s="163">
        <v>17659.334636164134</v>
      </c>
      <c r="C34" s="163">
        <v>13820.576770671862</v>
      </c>
      <c r="D34" s="165">
        <v>26030.990320505538</v>
      </c>
      <c r="E34" s="165">
        <v>1926.8</v>
      </c>
      <c r="F34" s="163">
        <v>59437.70172734154</v>
      </c>
      <c r="G34"/>
      <c r="H34" s="156"/>
      <c r="I34" s="209"/>
      <c r="J34" s="155"/>
      <c r="K34" s="155"/>
      <c r="L34" s="155"/>
    </row>
    <row r="35" spans="1:7" s="10" customFormat="1" ht="12.75">
      <c r="A35" s="14"/>
      <c r="B35" s="15"/>
      <c r="C35" s="15"/>
      <c r="D35" s="15"/>
      <c r="E35" s="15"/>
      <c r="F35" s="15"/>
      <c r="G35"/>
    </row>
    <row r="36" spans="1:10" ht="12.75">
      <c r="A36" s="176" t="s">
        <v>18</v>
      </c>
      <c r="H36" s="147"/>
      <c r="I36" s="147"/>
      <c r="J36" s="147"/>
    </row>
    <row r="37" ht="12.75">
      <c r="F37" s="147"/>
    </row>
    <row r="38" spans="6:9" ht="12.75">
      <c r="F38" s="147"/>
      <c r="H38" s="147"/>
      <c r="I38" s="147"/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</cols>
  <sheetData>
    <row r="1" spans="1:6" ht="18">
      <c r="A1" s="42" t="s">
        <v>39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26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27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9" spans="1:6" ht="12.75">
      <c r="A9" s="2" t="s">
        <v>3</v>
      </c>
      <c r="B9" s="16"/>
      <c r="C9" s="38" t="s">
        <v>5</v>
      </c>
      <c r="D9" s="166" t="s">
        <v>6</v>
      </c>
      <c r="E9" s="38"/>
      <c r="F9" s="16"/>
    </row>
    <row r="10" spans="1:6" ht="12.75">
      <c r="A10" s="7" t="s">
        <v>8</v>
      </c>
      <c r="B10" s="20" t="s">
        <v>21</v>
      </c>
      <c r="C10" s="34" t="s">
        <v>10</v>
      </c>
      <c r="D10" s="23" t="s">
        <v>11</v>
      </c>
      <c r="E10" s="34" t="s">
        <v>12</v>
      </c>
      <c r="F10" s="20" t="s">
        <v>13</v>
      </c>
    </row>
    <row r="11" spans="1:6" ht="12.75">
      <c r="A11" s="12" t="s">
        <v>16</v>
      </c>
      <c r="B11" s="46"/>
      <c r="C11" s="47"/>
      <c r="D11" s="46"/>
      <c r="E11" s="47"/>
      <c r="F11" s="17"/>
    </row>
    <row r="12" spans="1:6" ht="12.75">
      <c r="A12" s="184">
        <v>1998</v>
      </c>
      <c r="B12" s="52">
        <v>14101.7</v>
      </c>
      <c r="C12" s="61">
        <v>8928.1</v>
      </c>
      <c r="D12" s="52">
        <v>16846.1</v>
      </c>
      <c r="E12" s="61">
        <v>1052.3</v>
      </c>
      <c r="F12" s="94">
        <f aca="true" t="shared" si="0" ref="F12:F17">SUM(B12:E12)</f>
        <v>40928.200000000004</v>
      </c>
    </row>
    <row r="13" spans="1:6" ht="12.75">
      <c r="A13" s="185">
        <v>1999</v>
      </c>
      <c r="B13" s="52">
        <v>14422.7</v>
      </c>
      <c r="C13" s="61">
        <v>9316.5</v>
      </c>
      <c r="D13" s="52">
        <v>17422.2</v>
      </c>
      <c r="E13" s="61">
        <v>1118.6</v>
      </c>
      <c r="F13" s="94">
        <f t="shared" si="0"/>
        <v>42280</v>
      </c>
    </row>
    <row r="14" spans="1:6" ht="12.75">
      <c r="A14" s="185">
        <f>+A13+1</f>
        <v>2000</v>
      </c>
      <c r="B14" s="52">
        <v>14921.071999999998</v>
      </c>
      <c r="C14" s="61">
        <v>9217.2</v>
      </c>
      <c r="D14" s="52">
        <v>16286.1</v>
      </c>
      <c r="E14" s="61">
        <v>1090.6</v>
      </c>
      <c r="F14" s="94">
        <f t="shared" si="0"/>
        <v>41514.971999999994</v>
      </c>
    </row>
    <row r="15" spans="1:6" ht="12.75">
      <c r="A15" s="185">
        <f>+A14+1</f>
        <v>2001</v>
      </c>
      <c r="B15" s="52">
        <v>14539.6</v>
      </c>
      <c r="C15" s="61">
        <v>9304.9</v>
      </c>
      <c r="D15" s="52">
        <v>14949.4</v>
      </c>
      <c r="E15" s="61">
        <v>1090.3</v>
      </c>
      <c r="F15" s="94">
        <f t="shared" si="0"/>
        <v>39884.200000000004</v>
      </c>
    </row>
    <row r="16" spans="1:6" ht="12.75">
      <c r="A16" s="185">
        <f>+A15+1</f>
        <v>2002</v>
      </c>
      <c r="B16" s="48">
        <v>13004.1</v>
      </c>
      <c r="C16" s="49">
        <v>9469.5</v>
      </c>
      <c r="D16" s="48">
        <v>14552.8</v>
      </c>
      <c r="E16" s="61">
        <v>1100.9</v>
      </c>
      <c r="F16" s="94">
        <f t="shared" si="0"/>
        <v>38127.299999999996</v>
      </c>
    </row>
    <row r="17" spans="1:9" ht="12.75">
      <c r="A17" s="185" t="s">
        <v>93</v>
      </c>
      <c r="B17" s="138">
        <v>12618.7</v>
      </c>
      <c r="C17" s="140">
        <v>9890.7</v>
      </c>
      <c r="D17" s="138">
        <v>13573.4</v>
      </c>
      <c r="E17" s="140">
        <v>1063.9</v>
      </c>
      <c r="F17" s="141">
        <f t="shared" si="0"/>
        <v>37146.700000000004</v>
      </c>
      <c r="H17" s="118"/>
      <c r="I17" s="118"/>
    </row>
    <row r="18" spans="1:6" ht="12.75">
      <c r="A18" s="186"/>
      <c r="B18" s="48"/>
      <c r="C18" s="49"/>
      <c r="D18" s="48"/>
      <c r="E18" s="49"/>
      <c r="F18" s="94"/>
    </row>
    <row r="19" spans="1:6" ht="12.75">
      <c r="A19" s="187" t="s">
        <v>17</v>
      </c>
      <c r="B19" s="48"/>
      <c r="C19" s="49"/>
      <c r="D19" s="48"/>
      <c r="E19" s="49"/>
      <c r="F19" s="94"/>
    </row>
    <row r="20" spans="1:9" ht="12.75">
      <c r="A20" s="185">
        <f>+A16+2</f>
        <v>2004</v>
      </c>
      <c r="B20" s="48">
        <v>12896.3114</v>
      </c>
      <c r="C20" s="49">
        <v>10464.360600000002</v>
      </c>
      <c r="D20" s="66">
        <v>13654.8404</v>
      </c>
      <c r="E20" s="140">
        <v>1063.9</v>
      </c>
      <c r="F20" s="94">
        <f>SUM(B20:E20)</f>
        <v>38079.4124</v>
      </c>
      <c r="H20" s="118"/>
      <c r="I20" s="118"/>
    </row>
    <row r="21" spans="1:9" ht="12.75">
      <c r="A21" s="185">
        <f>+A20+1</f>
        <v>2005</v>
      </c>
      <c r="B21" s="48">
        <v>13463.7491016</v>
      </c>
      <c r="C21" s="49">
        <v>10956.185548200001</v>
      </c>
      <c r="D21" s="66">
        <v>13791.388803999998</v>
      </c>
      <c r="E21" s="140">
        <v>1063.9</v>
      </c>
      <c r="F21" s="94">
        <f>SUM(B21:E21)</f>
        <v>39275.2234538</v>
      </c>
      <c r="H21" s="118"/>
      <c r="I21" s="118"/>
    </row>
    <row r="22" spans="1:9" ht="12.75">
      <c r="A22" s="185">
        <f>+A21+1</f>
        <v>2006</v>
      </c>
      <c r="B22" s="48">
        <v>13867.661574648</v>
      </c>
      <c r="C22" s="49">
        <v>11284.871114646001</v>
      </c>
      <c r="D22" s="66">
        <v>13943.094080843997</v>
      </c>
      <c r="E22" s="140">
        <v>1063.9</v>
      </c>
      <c r="F22" s="94">
        <f>SUM(B22:E22)</f>
        <v>40159.526770138</v>
      </c>
      <c r="H22" s="143"/>
      <c r="I22" s="143"/>
    </row>
    <row r="23" spans="1:9" ht="12.75">
      <c r="A23" s="185"/>
      <c r="B23" s="48"/>
      <c r="C23" s="49"/>
      <c r="D23" s="66"/>
      <c r="E23" s="140"/>
      <c r="F23" s="94"/>
      <c r="H23" s="143"/>
      <c r="I23" s="143"/>
    </row>
    <row r="24" spans="1:9" ht="12.75">
      <c r="A24" s="185">
        <f>+A22+1</f>
        <v>2007</v>
      </c>
      <c r="B24" s="48">
        <v>14200.485452439552</v>
      </c>
      <c r="C24" s="49">
        <v>11510.568536938921</v>
      </c>
      <c r="D24" s="66">
        <v>14110.411209814125</v>
      </c>
      <c r="E24" s="140">
        <v>1063.9</v>
      </c>
      <c r="F24" s="94">
        <f>SUM(B24:E24)</f>
        <v>40885.3651991926</v>
      </c>
      <c r="H24" s="143"/>
      <c r="I24" s="143"/>
    </row>
    <row r="25" spans="1:9" ht="12.75">
      <c r="A25" s="185">
        <f>+A24+1</f>
        <v>2008</v>
      </c>
      <c r="B25" s="48">
        <v>14555.49758875054</v>
      </c>
      <c r="C25" s="49">
        <v>11775.311613288515</v>
      </c>
      <c r="D25" s="66">
        <v>14293.846555541708</v>
      </c>
      <c r="E25" s="140">
        <v>1063.9</v>
      </c>
      <c r="F25" s="94">
        <f>SUM(B25:E25)</f>
        <v>41688.55575758076</v>
      </c>
      <c r="H25" s="143"/>
      <c r="I25" s="143"/>
    </row>
    <row r="26" spans="1:9" ht="12.75">
      <c r="A26" s="185">
        <f>+A25+1</f>
        <v>2009</v>
      </c>
      <c r="B26" s="48">
        <v>14933.940526058055</v>
      </c>
      <c r="C26" s="49">
        <v>12057.91909200744</v>
      </c>
      <c r="D26" s="66">
        <v>14493.960407319291</v>
      </c>
      <c r="E26" s="140">
        <v>1063.9</v>
      </c>
      <c r="F26" s="94">
        <f>SUM(B26:E26)</f>
        <v>42549.720025384784</v>
      </c>
      <c r="H26" s="143"/>
      <c r="I26" s="143"/>
    </row>
    <row r="27" spans="1:9" ht="12.75">
      <c r="A27" s="185"/>
      <c r="B27" s="48"/>
      <c r="C27" s="49"/>
      <c r="D27" s="66"/>
      <c r="E27" s="140"/>
      <c r="F27" s="94"/>
      <c r="H27" s="143"/>
      <c r="I27" s="143"/>
    </row>
    <row r="28" spans="1:9" ht="12.75">
      <c r="A28" s="185">
        <f>+A26+1</f>
        <v>2010</v>
      </c>
      <c r="B28" s="48">
        <v>15307.289039209505</v>
      </c>
      <c r="C28" s="49">
        <v>12335.25123112361</v>
      </c>
      <c r="D28" s="66">
        <v>14696.875853021762</v>
      </c>
      <c r="E28" s="140">
        <v>1063.9</v>
      </c>
      <c r="F28" s="94">
        <f>SUM(B28:E28)</f>
        <v>43403.316123354874</v>
      </c>
      <c r="H28" s="143"/>
      <c r="I28" s="143"/>
    </row>
    <row r="29" spans="1:9" ht="12.75">
      <c r="A29" s="185">
        <f>+A28+1</f>
        <v>2011</v>
      </c>
      <c r="B29" s="48">
        <v>15735.893132307372</v>
      </c>
      <c r="C29" s="49">
        <v>12618.962009439452</v>
      </c>
      <c r="D29" s="66">
        <v>14902.632114964066</v>
      </c>
      <c r="E29" s="140">
        <v>1063.9</v>
      </c>
      <c r="F29" s="94">
        <f>SUM(B29:E29)</f>
        <v>44321.38725671089</v>
      </c>
      <c r="H29" s="143"/>
      <c r="I29" s="143"/>
    </row>
    <row r="30" spans="1:9" ht="12.75">
      <c r="A30" s="185">
        <f>+A29+1</f>
        <v>2012</v>
      </c>
      <c r="B30" s="48">
        <v>16176.49814001198</v>
      </c>
      <c r="C30" s="49">
        <v>12909.19813565656</v>
      </c>
      <c r="D30" s="66">
        <v>15111.268964573563</v>
      </c>
      <c r="E30" s="140">
        <v>1063.9</v>
      </c>
      <c r="F30" s="94">
        <f>SUM(B30:E30)</f>
        <v>45260.86524024211</v>
      </c>
      <c r="H30" s="143"/>
      <c r="I30" s="143"/>
    </row>
    <row r="31" spans="1:9" ht="12.75">
      <c r="A31" s="185"/>
      <c r="B31" s="48"/>
      <c r="C31" s="49"/>
      <c r="D31" s="66"/>
      <c r="E31" s="140"/>
      <c r="F31" s="94"/>
      <c r="H31" s="143"/>
      <c r="I31" s="143"/>
    </row>
    <row r="32" spans="1:9" ht="12.75">
      <c r="A32" s="185">
        <f>+A30+1</f>
        <v>2013</v>
      </c>
      <c r="B32" s="52">
        <v>16645.616586072327</v>
      </c>
      <c r="C32" s="49">
        <v>13206.10969277666</v>
      </c>
      <c r="D32" s="66">
        <v>15307.715461113017</v>
      </c>
      <c r="E32" s="138">
        <v>1063.9</v>
      </c>
      <c r="F32" s="105">
        <f>SUM(B32:E32)</f>
        <v>46223.341739962</v>
      </c>
      <c r="H32" s="143"/>
      <c r="I32" s="143"/>
    </row>
    <row r="33" spans="1:9" ht="12.75">
      <c r="A33" s="185">
        <f>+A32+1</f>
        <v>2014</v>
      </c>
      <c r="B33" s="52">
        <v>17144.985083654497</v>
      </c>
      <c r="C33" s="49">
        <v>13509.850215710521</v>
      </c>
      <c r="D33" s="66">
        <v>15491.408046646373</v>
      </c>
      <c r="E33" s="138">
        <v>1063.9</v>
      </c>
      <c r="F33" s="105">
        <f>SUM(B33:E33)</f>
        <v>47210.14334601139</v>
      </c>
      <c r="H33" s="143"/>
      <c r="I33" s="143"/>
    </row>
    <row r="34" spans="1:9" ht="12.75">
      <c r="A34" s="188">
        <f>+A33+1</f>
        <v>2015</v>
      </c>
      <c r="B34" s="167">
        <v>17659.334636164134</v>
      </c>
      <c r="C34" s="168">
        <v>13820.576770671862</v>
      </c>
      <c r="D34" s="174">
        <v>15677.304943206129</v>
      </c>
      <c r="E34" s="172">
        <v>1063.9</v>
      </c>
      <c r="F34" s="164">
        <f>SUM(B34:E34)</f>
        <v>48221.116350042124</v>
      </c>
      <c r="H34" s="118"/>
      <c r="I34" s="118"/>
    </row>
    <row r="35" spans="1:6" ht="12.75">
      <c r="A35" s="14"/>
      <c r="B35" s="35"/>
      <c r="C35" s="35"/>
      <c r="D35" s="35"/>
      <c r="E35" s="35"/>
      <c r="F35" s="35"/>
    </row>
    <row r="36" ht="12.75">
      <c r="A36" s="176" t="s">
        <v>18</v>
      </c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</cols>
  <sheetData>
    <row r="1" spans="1:4" ht="18">
      <c r="A1" s="42" t="s">
        <v>45</v>
      </c>
      <c r="B1" s="22"/>
      <c r="C1" s="22"/>
      <c r="D1" s="22"/>
    </row>
    <row r="2" spans="1:4" ht="12.75">
      <c r="A2" s="22"/>
      <c r="B2" s="22"/>
      <c r="C2" s="22"/>
      <c r="D2" s="22"/>
    </row>
    <row r="3" spans="1:4" ht="20.25">
      <c r="A3" s="43" t="s">
        <v>28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20.25">
      <c r="A5" s="43" t="s">
        <v>27</v>
      </c>
      <c r="B5" s="22"/>
      <c r="C5" s="22"/>
      <c r="D5" s="22"/>
    </row>
    <row r="6" spans="1:4" ht="15.75">
      <c r="A6" s="21" t="s">
        <v>2</v>
      </c>
      <c r="B6" s="22"/>
      <c r="C6" s="22"/>
      <c r="D6" s="22"/>
    </row>
    <row r="7" spans="1:4" ht="12.75">
      <c r="A7" s="26"/>
      <c r="B7" s="22"/>
      <c r="C7" s="22"/>
      <c r="D7" s="22"/>
    </row>
    <row r="8" spans="1:4" ht="12.75">
      <c r="A8" s="5"/>
      <c r="B8" s="5"/>
      <c r="C8" s="5"/>
      <c r="D8" s="5"/>
    </row>
    <row r="9" spans="1:5" ht="12.75">
      <c r="A9" s="16" t="s">
        <v>3</v>
      </c>
      <c r="B9" s="28" t="s">
        <v>6</v>
      </c>
      <c r="C9" s="16"/>
      <c r="D9" s="169"/>
      <c r="E9" s="5"/>
    </row>
    <row r="10" spans="1:5" ht="12.75">
      <c r="A10" s="18" t="s">
        <v>8</v>
      </c>
      <c r="B10" s="24" t="s">
        <v>11</v>
      </c>
      <c r="C10" s="23" t="s">
        <v>12</v>
      </c>
      <c r="D10" s="25" t="s">
        <v>13</v>
      </c>
      <c r="E10" s="5"/>
    </row>
    <row r="11" spans="1:4" ht="12.75">
      <c r="A11" s="12" t="s">
        <v>16</v>
      </c>
      <c r="B11" s="53"/>
      <c r="C11" s="46"/>
      <c r="D11" s="170"/>
    </row>
    <row r="12" spans="1:4" ht="12.75">
      <c r="A12" s="184">
        <v>1998</v>
      </c>
      <c r="B12" s="62">
        <v>11082.7</v>
      </c>
      <c r="C12" s="52">
        <v>976.5</v>
      </c>
      <c r="D12" s="105">
        <f aca="true" t="shared" si="0" ref="D12:D17">SUM(B12:C12)</f>
        <v>12059.2</v>
      </c>
    </row>
    <row r="13" spans="1:4" ht="12.75">
      <c r="A13" s="185">
        <v>1999</v>
      </c>
      <c r="B13" s="62">
        <v>11687.9</v>
      </c>
      <c r="C13" s="52">
        <v>1063.1</v>
      </c>
      <c r="D13" s="105">
        <f t="shared" si="0"/>
        <v>12751</v>
      </c>
    </row>
    <row r="14" spans="1:4" ht="12.75">
      <c r="A14" s="185">
        <f>+A13+1</f>
        <v>2000</v>
      </c>
      <c r="B14" s="62">
        <v>10716.7</v>
      </c>
      <c r="C14" s="52">
        <v>941.1</v>
      </c>
      <c r="D14" s="105">
        <f t="shared" si="0"/>
        <v>11657.800000000001</v>
      </c>
    </row>
    <row r="15" spans="1:4" ht="12.75">
      <c r="A15" s="185">
        <f>+A14+1</f>
        <v>2001</v>
      </c>
      <c r="B15" s="62">
        <v>9834.5</v>
      </c>
      <c r="C15" s="52">
        <v>908.1</v>
      </c>
      <c r="D15" s="105">
        <f t="shared" si="0"/>
        <v>10742.6</v>
      </c>
    </row>
    <row r="16" spans="1:4" ht="12.75">
      <c r="A16" s="185">
        <f>+A15+1</f>
        <v>2002</v>
      </c>
      <c r="B16" s="54">
        <v>9538.7</v>
      </c>
      <c r="C16" s="52">
        <v>911.6</v>
      </c>
      <c r="D16" s="105">
        <f t="shared" si="0"/>
        <v>10450.300000000001</v>
      </c>
    </row>
    <row r="17" spans="1:7" ht="12.75">
      <c r="A17" s="185" t="s">
        <v>93</v>
      </c>
      <c r="B17" s="193">
        <v>8995.3</v>
      </c>
      <c r="C17" s="138">
        <v>862.9</v>
      </c>
      <c r="D17" s="171">
        <f t="shared" si="0"/>
        <v>9858.199999999999</v>
      </c>
      <c r="F17" s="118"/>
      <c r="G17" s="118"/>
    </row>
    <row r="18" spans="1:4" ht="12.75">
      <c r="A18" s="186"/>
      <c r="B18" s="54"/>
      <c r="C18" s="52"/>
      <c r="D18" s="105"/>
    </row>
    <row r="19" spans="1:4" ht="12.75">
      <c r="A19" s="187" t="s">
        <v>17</v>
      </c>
      <c r="B19" s="54"/>
      <c r="C19" s="48"/>
      <c r="D19" s="105"/>
    </row>
    <row r="20" spans="1:7" ht="12.75">
      <c r="A20" s="185">
        <f>+A16+2</f>
        <v>2004</v>
      </c>
      <c r="B20" s="66">
        <f>B17*1.0055</f>
        <v>9044.77415</v>
      </c>
      <c r="C20" s="138">
        <v>862.9</v>
      </c>
      <c r="D20" s="171">
        <f>SUM(B20:C20)</f>
        <v>9907.674149999999</v>
      </c>
      <c r="E20" s="136"/>
      <c r="F20" s="118"/>
      <c r="G20" s="118"/>
    </row>
    <row r="21" spans="1:7" ht="12.75">
      <c r="A21" s="185">
        <f>+A20+1</f>
        <v>2005</v>
      </c>
      <c r="B21" s="66">
        <f>B20*1.0095</f>
        <v>9130.699504425</v>
      </c>
      <c r="C21" s="138">
        <v>862.9</v>
      </c>
      <c r="D21" s="171">
        <f>SUM(B21:C21)</f>
        <v>9993.599504425</v>
      </c>
      <c r="E21" s="136"/>
      <c r="F21" s="118"/>
      <c r="G21" s="118"/>
    </row>
    <row r="22" spans="1:7" ht="12.75">
      <c r="A22" s="185">
        <f>+A21+1</f>
        <v>2006</v>
      </c>
      <c r="B22" s="66">
        <f>B21*1.015</f>
        <v>9267.659996991373</v>
      </c>
      <c r="C22" s="138">
        <v>862.9</v>
      </c>
      <c r="D22" s="171">
        <f>SUM(B22:C22)</f>
        <v>10130.559996991373</v>
      </c>
      <c r="E22" s="136"/>
      <c r="F22" s="136"/>
      <c r="G22" s="136"/>
    </row>
    <row r="23" spans="1:7" ht="12.75">
      <c r="A23" s="185"/>
      <c r="B23" s="66"/>
      <c r="C23" s="138"/>
      <c r="D23" s="171"/>
      <c r="E23" s="136"/>
      <c r="F23" s="136"/>
      <c r="G23" s="136"/>
    </row>
    <row r="24" spans="1:7" ht="12.75">
      <c r="A24" s="185">
        <f>+A22+1</f>
        <v>2007</v>
      </c>
      <c r="B24" s="66">
        <f>B22*1.0115</f>
        <v>9374.238086956775</v>
      </c>
      <c r="C24" s="138">
        <v>862.9</v>
      </c>
      <c r="D24" s="171">
        <f>SUM(B24:C24)</f>
        <v>10237.138086956775</v>
      </c>
      <c r="E24" s="136"/>
      <c r="F24" s="136"/>
      <c r="G24" s="136"/>
    </row>
    <row r="25" spans="1:7" ht="12.75">
      <c r="A25" s="185">
        <f>+A24+1</f>
        <v>2008</v>
      </c>
      <c r="B25" s="66">
        <f>B24*1.0125</f>
        <v>9491.416063043735</v>
      </c>
      <c r="C25" s="138">
        <v>862.9</v>
      </c>
      <c r="D25" s="171">
        <f>SUM(B25:C25)</f>
        <v>10354.316063043734</v>
      </c>
      <c r="E25" s="136"/>
      <c r="F25" s="136"/>
      <c r="G25" s="136"/>
    </row>
    <row r="26" spans="1:7" ht="12.75">
      <c r="A26" s="185">
        <f>+A25+1</f>
        <v>2009</v>
      </c>
      <c r="B26" s="66">
        <f>B25*1.0115</f>
        <v>9600.567347768738</v>
      </c>
      <c r="C26" s="138">
        <v>862.9</v>
      </c>
      <c r="D26" s="171">
        <f>SUM(B26:C26)</f>
        <v>10463.467347768737</v>
      </c>
      <c r="E26" s="136"/>
      <c r="F26" s="136"/>
      <c r="G26" s="136"/>
    </row>
    <row r="27" spans="1:7" ht="12.75">
      <c r="A27" s="185"/>
      <c r="B27" s="66"/>
      <c r="C27" s="138"/>
      <c r="D27" s="171"/>
      <c r="E27" s="136"/>
      <c r="F27" s="136"/>
      <c r="G27" s="136"/>
    </row>
    <row r="28" spans="1:7" ht="12.75">
      <c r="A28" s="185">
        <f>+A26+1</f>
        <v>2010</v>
      </c>
      <c r="B28" s="66">
        <f>B26*1.0135</f>
        <v>9730.175006963616</v>
      </c>
      <c r="C28" s="138">
        <v>862.9</v>
      </c>
      <c r="D28" s="171">
        <f>SUM(B28:C28)</f>
        <v>10593.075006963616</v>
      </c>
      <c r="E28" s="136"/>
      <c r="F28" s="136"/>
      <c r="G28" s="136"/>
    </row>
    <row r="29" spans="1:7" ht="12.75">
      <c r="A29" s="185">
        <f>+A28+1</f>
        <v>2011</v>
      </c>
      <c r="B29" s="66">
        <f>B28*1.0135</f>
        <v>9861.532369557626</v>
      </c>
      <c r="C29" s="138">
        <v>862.9</v>
      </c>
      <c r="D29" s="171">
        <f>SUM(B29:C29)</f>
        <v>10724.432369557626</v>
      </c>
      <c r="E29" s="136"/>
      <c r="F29" s="136"/>
      <c r="G29" s="136"/>
    </row>
    <row r="30" spans="1:7" ht="12.75">
      <c r="A30" s="185">
        <f>+A29+1</f>
        <v>2012</v>
      </c>
      <c r="B30" s="66">
        <f>B29*1.0135</f>
        <v>9994.663056546655</v>
      </c>
      <c r="C30" s="138">
        <v>862.9</v>
      </c>
      <c r="D30" s="171">
        <f>SUM(B30:C30)</f>
        <v>10857.563056546654</v>
      </c>
      <c r="E30" s="136"/>
      <c r="F30" s="136"/>
      <c r="G30" s="136"/>
    </row>
    <row r="31" spans="1:7" ht="12.75">
      <c r="A31" s="185"/>
      <c r="B31" s="66"/>
      <c r="C31" s="138"/>
      <c r="D31" s="171"/>
      <c r="E31" s="136"/>
      <c r="F31" s="136"/>
      <c r="G31" s="136"/>
    </row>
    <row r="32" spans="1:7" ht="12.75">
      <c r="A32" s="185">
        <f>+A30+1</f>
        <v>2013</v>
      </c>
      <c r="B32" s="66">
        <f>B30*1.0125</f>
        <v>10119.596344753487</v>
      </c>
      <c r="C32" s="138">
        <v>862.9</v>
      </c>
      <c r="D32" s="171">
        <f>SUM(B32:C32)</f>
        <v>10982.496344753486</v>
      </c>
      <c r="E32" s="136"/>
      <c r="F32" s="136"/>
      <c r="G32" s="136"/>
    </row>
    <row r="33" spans="1:7" ht="12.75">
      <c r="A33" s="185">
        <f>+A32+1</f>
        <v>2014</v>
      </c>
      <c r="B33" s="66">
        <f>B32*1.0115</f>
        <v>10235.971702718152</v>
      </c>
      <c r="C33" s="138">
        <v>862.9</v>
      </c>
      <c r="D33" s="171">
        <f>SUM(B33:C33)</f>
        <v>11098.871702718152</v>
      </c>
      <c r="E33" s="136"/>
      <c r="F33" s="136"/>
      <c r="G33" s="136"/>
    </row>
    <row r="34" spans="1:7" ht="12.75">
      <c r="A34" s="188">
        <f>+A33+1</f>
        <v>2015</v>
      </c>
      <c r="B34" s="174">
        <f>B33*1.0115</f>
        <v>10353.68537729941</v>
      </c>
      <c r="C34" s="172">
        <v>862.9</v>
      </c>
      <c r="D34" s="165">
        <f>SUM(B34:C34)</f>
        <v>11216.58537729941</v>
      </c>
      <c r="E34" s="136"/>
      <c r="F34" s="118"/>
      <c r="G34" s="118"/>
    </row>
    <row r="35" spans="1:4" ht="12.75">
      <c r="A35" s="14"/>
      <c r="B35" s="35"/>
      <c r="C35" s="35"/>
      <c r="D35" s="35"/>
    </row>
    <row r="36" ht="12.75">
      <c r="A36" s="17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</cols>
  <sheetData>
    <row r="1" spans="1:6" ht="18">
      <c r="A1" s="42" t="s">
        <v>56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24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20.25">
      <c r="A5" s="43" t="s">
        <v>29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5.75">
      <c r="A7" s="21"/>
      <c r="B7" s="22"/>
      <c r="C7" s="22"/>
      <c r="D7" s="22"/>
      <c r="E7" s="22"/>
      <c r="F7" s="22"/>
    </row>
    <row r="9" spans="1:6" ht="12.75">
      <c r="A9" s="2" t="s">
        <v>3</v>
      </c>
      <c r="B9" s="2"/>
      <c r="C9" s="38" t="s">
        <v>30</v>
      </c>
      <c r="D9" s="38" t="s">
        <v>6</v>
      </c>
      <c r="E9" s="2"/>
      <c r="F9" s="16"/>
    </row>
    <row r="10" spans="1:6" ht="12.75">
      <c r="A10" s="7" t="s">
        <v>8</v>
      </c>
      <c r="B10" s="19" t="s">
        <v>21</v>
      </c>
      <c r="C10" s="34" t="s">
        <v>10</v>
      </c>
      <c r="D10" s="34" t="s">
        <v>11</v>
      </c>
      <c r="E10" s="34" t="s">
        <v>12</v>
      </c>
      <c r="F10" s="23" t="s">
        <v>13</v>
      </c>
    </row>
    <row r="11" spans="1:6" ht="12.75">
      <c r="A11" s="12" t="s">
        <v>16</v>
      </c>
      <c r="B11" s="4"/>
      <c r="C11" s="4"/>
      <c r="D11" s="4"/>
      <c r="E11" s="13"/>
      <c r="F11" s="17"/>
    </row>
    <row r="12" spans="1:6" ht="12.75">
      <c r="A12" s="184">
        <v>1998</v>
      </c>
      <c r="B12" s="100">
        <v>156.3</v>
      </c>
      <c r="C12" s="100">
        <v>1244.1</v>
      </c>
      <c r="D12" s="100">
        <v>10117.7</v>
      </c>
      <c r="E12" s="100">
        <v>752.6</v>
      </c>
      <c r="F12" s="94">
        <v>12270.7</v>
      </c>
    </row>
    <row r="13" spans="1:6" ht="12.75">
      <c r="A13" s="185">
        <v>1999</v>
      </c>
      <c r="B13" s="100">
        <v>158.5</v>
      </c>
      <c r="C13" s="100">
        <v>1257</v>
      </c>
      <c r="D13" s="100">
        <v>10889.5</v>
      </c>
      <c r="E13" s="100">
        <v>768.836</v>
      </c>
      <c r="F13" s="94">
        <v>13073.836</v>
      </c>
    </row>
    <row r="14" spans="1:6" ht="12.75">
      <c r="A14" s="185">
        <v>2000</v>
      </c>
      <c r="B14" s="100">
        <v>237.591</v>
      </c>
      <c r="C14" s="100">
        <v>1543.4</v>
      </c>
      <c r="D14" s="100">
        <v>12875.7</v>
      </c>
      <c r="E14" s="100">
        <v>856.3</v>
      </c>
      <c r="F14" s="94">
        <v>15512.991</v>
      </c>
    </row>
    <row r="15" spans="1:9" ht="12.75">
      <c r="A15" s="185">
        <v>2001</v>
      </c>
      <c r="B15" s="100">
        <v>223.2</v>
      </c>
      <c r="C15" s="100">
        <v>1577.2</v>
      </c>
      <c r="D15" s="100">
        <v>12843.1</v>
      </c>
      <c r="E15" s="100">
        <v>918.7</v>
      </c>
      <c r="F15" s="94">
        <v>15562.2</v>
      </c>
      <c r="H15" s="64"/>
      <c r="I15" s="64"/>
    </row>
    <row r="16" spans="1:10" ht="12.75">
      <c r="A16" s="185">
        <v>2002</v>
      </c>
      <c r="B16" s="100">
        <v>205.1</v>
      </c>
      <c r="C16" s="100">
        <v>1560.1</v>
      </c>
      <c r="D16" s="100">
        <v>13511.3</v>
      </c>
      <c r="E16" s="100">
        <v>1049.8</v>
      </c>
      <c r="F16" s="94">
        <v>16326.3</v>
      </c>
      <c r="H16" s="64"/>
      <c r="I16" s="64"/>
      <c r="J16" s="64"/>
    </row>
    <row r="17" spans="1:12" ht="12.75">
      <c r="A17" s="185" t="s">
        <v>93</v>
      </c>
      <c r="B17" s="100">
        <v>205</v>
      </c>
      <c r="C17" s="100">
        <v>1534.1</v>
      </c>
      <c r="D17" s="100">
        <v>12924.9</v>
      </c>
      <c r="E17" s="100">
        <v>1080.2</v>
      </c>
      <c r="F17" s="94">
        <v>15744.2</v>
      </c>
      <c r="H17" s="64"/>
      <c r="I17" s="155"/>
      <c r="J17" s="155"/>
      <c r="K17" s="155"/>
      <c r="L17" s="155"/>
    </row>
    <row r="18" spans="1:10" ht="12.75">
      <c r="A18" s="186"/>
      <c r="B18" s="100"/>
      <c r="C18" s="100"/>
      <c r="D18" s="100"/>
      <c r="E18" s="100"/>
      <c r="F18" s="94"/>
      <c r="H18" s="118"/>
      <c r="J18" s="118"/>
    </row>
    <row r="19" spans="1:6" ht="12.75">
      <c r="A19" s="187" t="s">
        <v>17</v>
      </c>
      <c r="B19" s="100"/>
      <c r="C19" s="100"/>
      <c r="D19" s="100"/>
      <c r="E19" s="100"/>
      <c r="F19" s="94"/>
    </row>
    <row r="20" spans="1:9" ht="12.75">
      <c r="A20" s="185">
        <v>2004</v>
      </c>
      <c r="B20" s="100">
        <v>209.559</v>
      </c>
      <c r="C20" s="100">
        <v>1637.2663</v>
      </c>
      <c r="D20" s="100">
        <v>13930.609696</v>
      </c>
      <c r="E20" s="100">
        <v>1124.4041158</v>
      </c>
      <c r="F20" s="94">
        <v>16901.8391118</v>
      </c>
      <c r="H20" s="145"/>
      <c r="I20" s="64"/>
    </row>
    <row r="21" spans="1:9" ht="12.75">
      <c r="A21" s="185">
        <v>2005</v>
      </c>
      <c r="B21" s="100">
        <v>218.779596</v>
      </c>
      <c r="C21" s="100">
        <v>1741.1775498</v>
      </c>
      <c r="D21" s="100">
        <v>15252.760982031039</v>
      </c>
      <c r="E21" s="100">
        <v>1190.5791158</v>
      </c>
      <c r="F21" s="94">
        <v>18403.297243631037</v>
      </c>
      <c r="H21" s="145"/>
      <c r="I21" s="64"/>
    </row>
    <row r="22" spans="1:9" ht="12.75">
      <c r="A22" s="185">
        <v>2006</v>
      </c>
      <c r="B22" s="100">
        <v>225.34298388</v>
      </c>
      <c r="C22" s="100">
        <v>1793.412876294</v>
      </c>
      <c r="D22" s="100">
        <v>15466.703413678257</v>
      </c>
      <c r="E22" s="100">
        <v>1190.5791158</v>
      </c>
      <c r="F22" s="94">
        <v>18676.038389652254</v>
      </c>
      <c r="H22" s="145"/>
      <c r="I22" s="64"/>
    </row>
    <row r="23" spans="1:6" ht="12.75">
      <c r="A23" s="185"/>
      <c r="B23" s="94"/>
      <c r="C23" s="100"/>
      <c r="D23" s="100"/>
      <c r="E23" s="100"/>
      <c r="F23" s="94"/>
    </row>
    <row r="24" spans="1:9" ht="12.75">
      <c r="A24" s="185">
        <v>2007</v>
      </c>
      <c r="B24" s="94">
        <v>230.75121549312</v>
      </c>
      <c r="C24" s="100">
        <v>1829.2811338198799</v>
      </c>
      <c r="D24" s="100">
        <v>15675.698413431073</v>
      </c>
      <c r="E24" s="100">
        <v>1190.5791158</v>
      </c>
      <c r="F24" s="94">
        <v>18926.309878544074</v>
      </c>
      <c r="H24" s="64"/>
      <c r="I24" s="64"/>
    </row>
    <row r="25" spans="1:9" ht="12.75">
      <c r="A25" s="185">
        <v>2008</v>
      </c>
      <c r="B25" s="94">
        <v>236.51999588044796</v>
      </c>
      <c r="C25" s="100">
        <v>1871.354599897737</v>
      </c>
      <c r="D25" s="100">
        <v>15887.537432178964</v>
      </c>
      <c r="E25" s="100">
        <v>1190.5791158</v>
      </c>
      <c r="F25" s="94">
        <v>19185.99114375715</v>
      </c>
      <c r="H25" s="64"/>
      <c r="I25" s="64"/>
    </row>
    <row r="26" spans="1:9" ht="12.75">
      <c r="A26" s="185">
        <v>2009</v>
      </c>
      <c r="B26" s="94">
        <v>242.6695157733396</v>
      </c>
      <c r="C26" s="100">
        <v>1916.2671102952827</v>
      </c>
      <c r="D26" s="100">
        <v>16086.331086764048</v>
      </c>
      <c r="E26" s="100">
        <v>1190.5791158</v>
      </c>
      <c r="F26" s="94">
        <v>19435.84682863267</v>
      </c>
      <c r="H26" s="64"/>
      <c r="I26" s="64"/>
    </row>
    <row r="27" spans="1:6" ht="12.75">
      <c r="A27" s="185"/>
      <c r="B27" s="94"/>
      <c r="C27" s="100"/>
      <c r="D27" s="100"/>
      <c r="E27" s="100"/>
      <c r="F27" s="94"/>
    </row>
    <row r="28" spans="1:9" ht="12.75">
      <c r="A28" s="185">
        <v>2010</v>
      </c>
      <c r="B28" s="94">
        <v>248.73625366767308</v>
      </c>
      <c r="C28" s="100">
        <v>1960.341253832074</v>
      </c>
      <c r="D28" s="100">
        <v>16287.80178734829</v>
      </c>
      <c r="E28" s="100">
        <v>1190.5791158</v>
      </c>
      <c r="F28" s="94">
        <v>19687.458410648036</v>
      </c>
      <c r="H28" s="64"/>
      <c r="I28" s="64"/>
    </row>
    <row r="29" spans="1:9" ht="12.75">
      <c r="A29" s="185">
        <v>2011</v>
      </c>
      <c r="B29" s="94">
        <v>255.70086877036795</v>
      </c>
      <c r="C29" s="100">
        <v>2005.4291026702115</v>
      </c>
      <c r="D29" s="100">
        <v>16491.532708534905</v>
      </c>
      <c r="E29" s="100">
        <v>1190.5791158</v>
      </c>
      <c r="F29" s="94">
        <v>19943.241795775484</v>
      </c>
      <c r="H29" s="64"/>
      <c r="I29" s="64"/>
    </row>
    <row r="30" spans="1:9" ht="12.75">
      <c r="A30" s="185">
        <v>2012</v>
      </c>
      <c r="B30" s="94">
        <v>262.86049309593824</v>
      </c>
      <c r="C30" s="100">
        <v>2051.553972031626</v>
      </c>
      <c r="D30" s="100">
        <v>16697.91664918633</v>
      </c>
      <c r="E30" s="100">
        <v>1190.5791158</v>
      </c>
      <c r="F30" s="94">
        <v>20202.910230113892</v>
      </c>
      <c r="H30" s="64"/>
      <c r="I30" s="64"/>
    </row>
    <row r="31" spans="1:6" ht="12.75">
      <c r="A31" s="185"/>
      <c r="B31" s="94"/>
      <c r="C31" s="100"/>
      <c r="D31" s="100"/>
      <c r="E31" s="100"/>
      <c r="F31" s="94"/>
    </row>
    <row r="32" spans="1:9" ht="12.75">
      <c r="A32" s="185">
        <v>2013</v>
      </c>
      <c r="B32" s="100">
        <v>270.4834473957204</v>
      </c>
      <c r="C32" s="100">
        <v>2098.7397133883533</v>
      </c>
      <c r="D32" s="100">
        <v>16906.978388793606</v>
      </c>
      <c r="E32" s="100">
        <v>1190.5791158</v>
      </c>
      <c r="F32" s="94">
        <v>20466.78066537768</v>
      </c>
      <c r="H32" s="64"/>
      <c r="I32" s="64"/>
    </row>
    <row r="33" spans="1:9" ht="12.75">
      <c r="A33" s="185">
        <v>2014</v>
      </c>
      <c r="B33" s="100">
        <v>278.59795081759205</v>
      </c>
      <c r="C33" s="100">
        <v>2147.0107267962853</v>
      </c>
      <c r="D33" s="100">
        <v>17118.405687697083</v>
      </c>
      <c r="E33" s="100">
        <v>1190.5791158</v>
      </c>
      <c r="F33" s="94">
        <v>20734.59348111096</v>
      </c>
      <c r="H33" s="64"/>
      <c r="I33" s="64"/>
    </row>
    <row r="34" spans="1:10" ht="12.75">
      <c r="A34" s="188">
        <v>2015</v>
      </c>
      <c r="B34" s="163">
        <v>286.9558893421198</v>
      </c>
      <c r="C34" s="173">
        <v>2196.3919735125996</v>
      </c>
      <c r="D34" s="163">
        <v>17392.300178700236</v>
      </c>
      <c r="E34" s="173">
        <v>1190.5791158</v>
      </c>
      <c r="F34" s="163">
        <v>21066.227157354955</v>
      </c>
      <c r="H34" s="64"/>
      <c r="I34" s="64"/>
      <c r="J34" s="64"/>
    </row>
    <row r="35" spans="1:8" ht="12.75">
      <c r="A35" s="14"/>
      <c r="B35" s="35"/>
      <c r="C35" s="35"/>
      <c r="D35" s="35"/>
      <c r="E35" s="35"/>
      <c r="F35" s="35"/>
      <c r="H35" s="120"/>
    </row>
    <row r="36" spans="1:8" ht="12.75">
      <c r="A36" s="176" t="s">
        <v>18</v>
      </c>
      <c r="F36" s="147"/>
      <c r="H36" s="147"/>
    </row>
    <row r="37" ht="12.75">
      <c r="A37" t="s">
        <v>44</v>
      </c>
    </row>
    <row r="38" spans="6:10" ht="12.75">
      <c r="F38" s="147"/>
      <c r="H38" s="147"/>
      <c r="I38" s="147"/>
      <c r="J38" s="147"/>
    </row>
  </sheetData>
  <printOptions horizontalCentered="1"/>
  <pageMargins left="0.75" right="0.75" top="0.75" bottom="0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</cols>
  <sheetData>
    <row r="1" spans="1:6" ht="18">
      <c r="A1" s="42" t="s">
        <v>68</v>
      </c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0.25">
      <c r="A3" s="43" t="s">
        <v>32</v>
      </c>
      <c r="B3" s="22"/>
      <c r="C3" s="22"/>
      <c r="D3" s="22"/>
      <c r="E3" s="22"/>
      <c r="F3" s="22"/>
    </row>
    <row r="4" spans="1:6" ht="20.25">
      <c r="A4" s="51"/>
      <c r="B4" s="22"/>
      <c r="C4" s="22"/>
      <c r="D4" s="22"/>
      <c r="E4" s="22"/>
      <c r="F4" s="22"/>
    </row>
    <row r="5" spans="1:6" ht="20.25">
      <c r="A5" s="43" t="s">
        <v>33</v>
      </c>
      <c r="B5" s="22"/>
      <c r="C5" s="22"/>
      <c r="D5" s="22"/>
      <c r="E5" s="22"/>
      <c r="F5" s="22"/>
    </row>
    <row r="6" spans="1:6" ht="15.75">
      <c r="A6" s="21" t="s">
        <v>2</v>
      </c>
      <c r="B6" s="22"/>
      <c r="C6" s="22"/>
      <c r="D6" s="22"/>
      <c r="E6" s="22"/>
      <c r="F6" s="22"/>
    </row>
    <row r="7" spans="1:6" ht="12.75">
      <c r="A7" s="26"/>
      <c r="B7" s="22"/>
      <c r="C7" s="22"/>
      <c r="D7" s="22"/>
      <c r="E7" s="22"/>
      <c r="F7" s="22"/>
    </row>
    <row r="9" spans="1:6" ht="12.75">
      <c r="A9" s="2" t="s">
        <v>3</v>
      </c>
      <c r="B9" s="16"/>
      <c r="C9" s="28" t="s">
        <v>5</v>
      </c>
      <c r="D9" s="27" t="s">
        <v>6</v>
      </c>
      <c r="E9" s="3"/>
      <c r="F9" s="16"/>
    </row>
    <row r="10" spans="1:6" ht="12.75">
      <c r="A10" s="7" t="s">
        <v>8</v>
      </c>
      <c r="B10" s="20" t="s">
        <v>21</v>
      </c>
      <c r="C10" s="24" t="s">
        <v>10</v>
      </c>
      <c r="D10" s="23" t="s">
        <v>11</v>
      </c>
      <c r="E10" s="25" t="s">
        <v>12</v>
      </c>
      <c r="F10" s="23" t="s">
        <v>13</v>
      </c>
    </row>
    <row r="11" spans="1:6" ht="12.75">
      <c r="A11" s="12" t="s">
        <v>16</v>
      </c>
      <c r="B11" s="46"/>
      <c r="C11" s="47"/>
      <c r="D11" s="46"/>
      <c r="E11" s="47"/>
      <c r="F11" s="41"/>
    </row>
    <row r="12" spans="1:13" ht="12.75">
      <c r="A12" s="184">
        <v>1998</v>
      </c>
      <c r="B12" s="72">
        <v>156.3</v>
      </c>
      <c r="C12" s="33">
        <v>1244.1</v>
      </c>
      <c r="D12" s="66">
        <v>5240.4</v>
      </c>
      <c r="E12" s="15">
        <v>302.1</v>
      </c>
      <c r="F12" s="94">
        <f aca="true" t="shared" si="0" ref="F12:F17">SUM(B12:E12)</f>
        <v>6942.9</v>
      </c>
      <c r="G12" s="1"/>
      <c r="H12" s="1"/>
      <c r="I12" s="1"/>
      <c r="J12" s="1"/>
      <c r="K12" s="1"/>
      <c r="L12" s="1"/>
      <c r="M12" s="1"/>
    </row>
    <row r="13" spans="1:13" ht="12.75">
      <c r="A13" s="185">
        <v>1999</v>
      </c>
      <c r="B13" s="125">
        <v>158.5</v>
      </c>
      <c r="C13" s="33">
        <v>1257</v>
      </c>
      <c r="D13" s="66">
        <v>5597.2</v>
      </c>
      <c r="E13" s="91">
        <v>323</v>
      </c>
      <c r="F13" s="94">
        <f t="shared" si="0"/>
        <v>7335.7</v>
      </c>
      <c r="G13" s="1"/>
      <c r="H13" s="1"/>
      <c r="I13" s="1"/>
      <c r="J13" s="1"/>
      <c r="K13" s="1"/>
      <c r="L13" s="1"/>
      <c r="M13" s="1"/>
    </row>
    <row r="14" spans="1:13" ht="12.75">
      <c r="A14" s="185">
        <f>+A13+1</f>
        <v>2000</v>
      </c>
      <c r="B14" s="125">
        <v>237.591</v>
      </c>
      <c r="C14" s="33">
        <v>1543.4</v>
      </c>
      <c r="D14" s="66">
        <v>6558</v>
      </c>
      <c r="E14" s="91">
        <v>349.2</v>
      </c>
      <c r="F14" s="94">
        <f t="shared" si="0"/>
        <v>8688.191</v>
      </c>
      <c r="G14" s="1"/>
      <c r="H14" s="1"/>
      <c r="I14" s="1"/>
      <c r="J14" s="1"/>
      <c r="K14" s="1"/>
      <c r="L14" s="1"/>
      <c r="M14" s="1"/>
    </row>
    <row r="15" spans="1:13" ht="12.75">
      <c r="A15" s="185">
        <f>+A14+1</f>
        <v>2001</v>
      </c>
      <c r="B15" s="72">
        <v>223.2</v>
      </c>
      <c r="C15" s="33">
        <v>1577.2</v>
      </c>
      <c r="D15" s="66">
        <v>6483.9</v>
      </c>
      <c r="E15" s="91">
        <v>389.2</v>
      </c>
      <c r="F15" s="94">
        <f t="shared" si="0"/>
        <v>8673.5</v>
      </c>
      <c r="H15" s="1"/>
      <c r="I15" s="1"/>
      <c r="J15" s="1"/>
      <c r="K15" s="1"/>
      <c r="L15" s="1"/>
      <c r="M15" s="1"/>
    </row>
    <row r="16" spans="1:13" ht="12.75">
      <c r="A16" s="185">
        <f>+A15+1</f>
        <v>2002</v>
      </c>
      <c r="B16" s="48">
        <v>205.1</v>
      </c>
      <c r="C16" s="49">
        <v>1560.1</v>
      </c>
      <c r="D16" s="52">
        <v>6877.2</v>
      </c>
      <c r="E16" s="33">
        <v>450.4</v>
      </c>
      <c r="F16" s="94">
        <f t="shared" si="0"/>
        <v>9092.8</v>
      </c>
      <c r="H16" s="1"/>
      <c r="I16" s="1"/>
      <c r="J16" s="1"/>
      <c r="K16" s="1"/>
      <c r="L16" s="1"/>
      <c r="M16" s="1"/>
    </row>
    <row r="17" spans="1:6" ht="12.75">
      <c r="A17" s="185" t="s">
        <v>93</v>
      </c>
      <c r="B17" s="31">
        <v>205</v>
      </c>
      <c r="C17" s="66">
        <v>1534.1</v>
      </c>
      <c r="D17" s="31">
        <v>6653.7</v>
      </c>
      <c r="E17" s="66">
        <v>464.6</v>
      </c>
      <c r="F17" s="66">
        <f t="shared" si="0"/>
        <v>8857.4</v>
      </c>
    </row>
    <row r="18" spans="1:13" ht="12.75">
      <c r="A18" s="186"/>
      <c r="B18" s="48"/>
      <c r="C18" s="49"/>
      <c r="D18" s="52"/>
      <c r="E18" s="49"/>
      <c r="F18" s="94"/>
      <c r="H18" s="1"/>
      <c r="I18" s="1"/>
      <c r="J18" s="1"/>
      <c r="K18" s="1"/>
      <c r="L18" s="1"/>
      <c r="M18" s="1"/>
    </row>
    <row r="19" spans="1:6" ht="12.75">
      <c r="A19" s="187" t="s">
        <v>17</v>
      </c>
      <c r="B19" s="48"/>
      <c r="C19" s="49"/>
      <c r="D19" s="52"/>
      <c r="E19" s="49"/>
      <c r="F19" s="94"/>
    </row>
    <row r="20" spans="1:6" ht="12.75">
      <c r="A20" s="185">
        <f>+A16+2</f>
        <v>2004</v>
      </c>
      <c r="B20" s="94">
        <v>209.559</v>
      </c>
      <c r="C20" s="49">
        <v>1637.2663</v>
      </c>
      <c r="D20" s="66">
        <v>7174.961824</v>
      </c>
      <c r="E20" s="66">
        <v>509.1041158</v>
      </c>
      <c r="F20" s="94">
        <f>SUM(B20:E20)</f>
        <v>9530.891239800001</v>
      </c>
    </row>
    <row r="21" spans="1:6" ht="12.75">
      <c r="A21" s="185">
        <f>+A20+1</f>
        <v>2005</v>
      </c>
      <c r="B21" s="94">
        <v>218.779596</v>
      </c>
      <c r="C21" s="49">
        <v>1741.1775498</v>
      </c>
      <c r="D21" s="66">
        <v>7826.270539917759</v>
      </c>
      <c r="E21" s="66">
        <v>575.2791158</v>
      </c>
      <c r="F21" s="94">
        <f>SUM(B21:E21)</f>
        <v>10361.50680151776</v>
      </c>
    </row>
    <row r="22" spans="1:6" ht="12.75">
      <c r="A22" s="185">
        <f>+A21+1</f>
        <v>2006</v>
      </c>
      <c r="B22" s="94">
        <v>225.34298388</v>
      </c>
      <c r="C22" s="49">
        <v>1793.412876294</v>
      </c>
      <c r="D22" s="66">
        <v>7943.742860721924</v>
      </c>
      <c r="E22" s="66">
        <v>575.2791158</v>
      </c>
      <c r="F22" s="94">
        <f>SUM(B22:E22)</f>
        <v>10537.777836695925</v>
      </c>
    </row>
    <row r="23" spans="1:6" ht="12.75">
      <c r="A23" s="185"/>
      <c r="B23" s="94"/>
      <c r="C23" s="49"/>
      <c r="D23" s="66"/>
      <c r="E23" s="33"/>
      <c r="F23" s="94"/>
    </row>
    <row r="24" spans="1:6" ht="12.75">
      <c r="A24" s="185">
        <f>+A22+1</f>
        <v>2007</v>
      </c>
      <c r="B24" s="94">
        <v>230.75121549312</v>
      </c>
      <c r="C24" s="49">
        <v>1829.2811338198799</v>
      </c>
      <c r="D24" s="66">
        <v>8054.93937328631</v>
      </c>
      <c r="E24" s="66">
        <v>575.2791158</v>
      </c>
      <c r="F24" s="94">
        <f>SUM(B24:E24)</f>
        <v>10690.25083839931</v>
      </c>
    </row>
    <row r="25" spans="1:6" ht="12.75">
      <c r="A25" s="185">
        <f>+A24+1</f>
        <v>2008</v>
      </c>
      <c r="B25" s="94">
        <v>236.51999588044796</v>
      </c>
      <c r="C25" s="49">
        <v>1871.354599897737</v>
      </c>
      <c r="D25" s="66">
        <v>8167.708524512318</v>
      </c>
      <c r="E25" s="66">
        <v>575.2791158</v>
      </c>
      <c r="F25" s="94">
        <f>SUM(B25:E25)</f>
        <v>10850.862236090503</v>
      </c>
    </row>
    <row r="26" spans="1:6" ht="12.75">
      <c r="A26" s="185">
        <f>+A25+1</f>
        <v>2009</v>
      </c>
      <c r="B26" s="94">
        <v>242.6695157733396</v>
      </c>
      <c r="C26" s="49">
        <v>1916.2671102952827</v>
      </c>
      <c r="D26" s="66">
        <v>8273.864232205404</v>
      </c>
      <c r="E26" s="66">
        <v>575.2791158</v>
      </c>
      <c r="F26" s="94">
        <f>SUM(B26:E26)</f>
        <v>11008.079974074026</v>
      </c>
    </row>
    <row r="27" spans="1:6" ht="12.75">
      <c r="A27" s="185"/>
      <c r="B27" s="94"/>
      <c r="C27" s="49"/>
      <c r="D27" s="66"/>
      <c r="E27" s="33"/>
      <c r="F27" s="94"/>
    </row>
    <row r="28" spans="1:6" ht="12.75">
      <c r="A28" s="185">
        <f>+A26+1</f>
        <v>2010</v>
      </c>
      <c r="B28" s="94">
        <v>248.73625366767308</v>
      </c>
      <c r="C28" s="49">
        <v>1960.341253832074</v>
      </c>
      <c r="D28" s="66">
        <v>8381.507205866395</v>
      </c>
      <c r="E28" s="66">
        <v>575.2791158</v>
      </c>
      <c r="F28" s="94">
        <f>SUM(B28:E28)</f>
        <v>11165.863829166143</v>
      </c>
    </row>
    <row r="29" spans="1:6" ht="12.75">
      <c r="A29" s="185">
        <f>+A28+1</f>
        <v>2011</v>
      </c>
      <c r="B29" s="94">
        <v>255.70086877036795</v>
      </c>
      <c r="C29" s="49">
        <v>2005.4291026702115</v>
      </c>
      <c r="D29" s="66">
        <v>8490.44165502104</v>
      </c>
      <c r="E29" s="66">
        <v>575.2791158</v>
      </c>
      <c r="F29" s="94">
        <f>SUM(B29:E29)</f>
        <v>11326.85074226162</v>
      </c>
    </row>
    <row r="30" spans="1:6" ht="12.75">
      <c r="A30" s="185">
        <f>+A29+1</f>
        <v>2012</v>
      </c>
      <c r="B30" s="94">
        <v>262.86049309593824</v>
      </c>
      <c r="C30" s="49">
        <v>2051.553972031626</v>
      </c>
      <c r="D30" s="66">
        <v>8600.732492119765</v>
      </c>
      <c r="E30" s="66">
        <v>575.2791158</v>
      </c>
      <c r="F30" s="94">
        <f>SUM(B30:E30)</f>
        <v>11490.426073047329</v>
      </c>
    </row>
    <row r="31" spans="1:6" ht="12.75">
      <c r="A31" s="185"/>
      <c r="B31" s="94"/>
      <c r="C31" s="49"/>
      <c r="D31" s="66"/>
      <c r="E31" s="33"/>
      <c r="F31" s="94"/>
    </row>
    <row r="32" spans="1:6" ht="12.75">
      <c r="A32" s="185">
        <f>+A30+1</f>
        <v>2013</v>
      </c>
      <c r="B32" s="94">
        <v>270.4834473957204</v>
      </c>
      <c r="C32" s="49">
        <v>2098.7397133883533</v>
      </c>
      <c r="D32" s="66">
        <v>8712.628021842243</v>
      </c>
      <c r="E32" s="66">
        <v>575.2791158</v>
      </c>
      <c r="F32" s="94">
        <f>SUM(B32:E32)</f>
        <v>11657.130298426317</v>
      </c>
    </row>
    <row r="33" spans="1:6" ht="12.75">
      <c r="A33" s="185">
        <f>+A32+1</f>
        <v>2014</v>
      </c>
      <c r="B33" s="94">
        <v>278.59795081759205</v>
      </c>
      <c r="C33" s="49">
        <v>2147.0107267962853</v>
      </c>
      <c r="D33" s="66">
        <v>8825.805059845974</v>
      </c>
      <c r="E33" s="66">
        <v>575.2791158</v>
      </c>
      <c r="F33" s="94">
        <f>SUM(B33:E33)</f>
        <v>11826.69285325985</v>
      </c>
    </row>
    <row r="34" spans="1:6" ht="12.75">
      <c r="A34" s="188">
        <f>+A33+1</f>
        <v>2015</v>
      </c>
      <c r="B34" s="173">
        <v>286.9558893421198</v>
      </c>
      <c r="C34" s="168">
        <v>2196.3919735125996</v>
      </c>
      <c r="D34" s="174">
        <v>8967.01794080351</v>
      </c>
      <c r="E34" s="174">
        <v>575.2791158</v>
      </c>
      <c r="F34" s="163">
        <f>SUM(B34:E34)</f>
        <v>12025.64491945823</v>
      </c>
    </row>
    <row r="35" spans="1:6" ht="12.75">
      <c r="A35" s="14"/>
      <c r="B35" s="35"/>
      <c r="C35" s="35"/>
      <c r="D35" s="35"/>
      <c r="E35" s="35"/>
      <c r="F35" s="39"/>
    </row>
    <row r="36" ht="12.75">
      <c r="A36" s="17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</cols>
  <sheetData>
    <row r="1" spans="1:4" ht="18">
      <c r="A1" s="42" t="s">
        <v>73</v>
      </c>
      <c r="B1" s="22"/>
      <c r="C1" s="22"/>
      <c r="D1" s="22"/>
    </row>
    <row r="2" spans="1:4" ht="12.75">
      <c r="A2" s="22"/>
      <c r="B2" s="22"/>
      <c r="C2" s="22"/>
      <c r="D2" s="22"/>
    </row>
    <row r="3" spans="1:4" ht="20.25">
      <c r="A3" s="43" t="s">
        <v>34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20.25">
      <c r="A5" s="43" t="s">
        <v>29</v>
      </c>
      <c r="B5" s="22"/>
      <c r="C5" s="22"/>
      <c r="D5" s="22"/>
    </row>
    <row r="6" spans="1:4" ht="15.75">
      <c r="A6" s="21" t="s">
        <v>2</v>
      </c>
      <c r="B6" s="22"/>
      <c r="C6" s="22"/>
      <c r="D6" s="22"/>
    </row>
    <row r="7" spans="1:4" ht="12.75">
      <c r="A7" s="26"/>
      <c r="B7" s="22"/>
      <c r="C7" s="22"/>
      <c r="D7" s="22"/>
    </row>
    <row r="8" spans="1:4" ht="12.75">
      <c r="A8" s="5"/>
      <c r="B8" s="5"/>
      <c r="C8" s="5"/>
      <c r="D8" s="5"/>
    </row>
    <row r="9" spans="1:4" ht="12.75">
      <c r="A9" s="16" t="s">
        <v>3</v>
      </c>
      <c r="B9" s="28" t="s">
        <v>6</v>
      </c>
      <c r="C9" s="16"/>
      <c r="D9" s="175"/>
    </row>
    <row r="10" spans="1:4" ht="12.75">
      <c r="A10" s="18" t="s">
        <v>8</v>
      </c>
      <c r="B10" s="24" t="s">
        <v>11</v>
      </c>
      <c r="C10" s="23" t="s">
        <v>12</v>
      </c>
      <c r="D10" s="25" t="s">
        <v>13</v>
      </c>
    </row>
    <row r="11" spans="1:4" ht="12.75">
      <c r="A11" s="12" t="s">
        <v>16</v>
      </c>
      <c r="B11" s="53"/>
      <c r="C11" s="46"/>
      <c r="D11" s="170"/>
    </row>
    <row r="12" spans="1:4" ht="12.75">
      <c r="A12" s="184">
        <v>1998</v>
      </c>
      <c r="B12" s="67">
        <v>4877.3</v>
      </c>
      <c r="C12" s="66">
        <v>450.5</v>
      </c>
      <c r="D12" s="105">
        <f aca="true" t="shared" si="0" ref="D12:D17">SUM(B12:C12)</f>
        <v>5327.8</v>
      </c>
    </row>
    <row r="13" spans="1:4" ht="12.75">
      <c r="A13" s="185">
        <v>1999</v>
      </c>
      <c r="B13" s="67">
        <v>5292.3</v>
      </c>
      <c r="C13" s="66">
        <v>445.836</v>
      </c>
      <c r="D13" s="105">
        <f t="shared" si="0"/>
        <v>5738.136</v>
      </c>
    </row>
    <row r="14" spans="1:4" ht="12.75">
      <c r="A14" s="185">
        <f>+A13+1</f>
        <v>2000</v>
      </c>
      <c r="B14" s="67">
        <v>6317.7</v>
      </c>
      <c r="C14" s="66">
        <v>507.1</v>
      </c>
      <c r="D14" s="105">
        <f t="shared" si="0"/>
        <v>6824.8</v>
      </c>
    </row>
    <row r="15" spans="1:4" ht="12.75">
      <c r="A15" s="185">
        <f>+A14+1</f>
        <v>2001</v>
      </c>
      <c r="B15" s="67">
        <v>6359.2</v>
      </c>
      <c r="C15" s="66">
        <v>529.5</v>
      </c>
      <c r="D15" s="105">
        <f t="shared" si="0"/>
        <v>6888.7</v>
      </c>
    </row>
    <row r="16" spans="1:4" ht="12.75">
      <c r="A16" s="185">
        <f>+A15+1</f>
        <v>2002</v>
      </c>
      <c r="B16" s="54">
        <v>6634.1</v>
      </c>
      <c r="C16" s="66">
        <v>599.4</v>
      </c>
      <c r="D16" s="105">
        <f t="shared" si="0"/>
        <v>7233.5</v>
      </c>
    </row>
    <row r="17" spans="1:4" ht="12.75">
      <c r="A17" s="185" t="s">
        <v>93</v>
      </c>
      <c r="B17" s="194">
        <v>6271.2</v>
      </c>
      <c r="C17" s="72">
        <v>615.6</v>
      </c>
      <c r="D17" s="66">
        <f t="shared" si="0"/>
        <v>6886.8</v>
      </c>
    </row>
    <row r="18" spans="1:4" ht="12.75">
      <c r="A18" s="186"/>
      <c r="B18" s="54"/>
      <c r="C18" s="52"/>
      <c r="D18" s="105"/>
    </row>
    <row r="19" spans="1:4" ht="12.75">
      <c r="A19" s="187" t="s">
        <v>17</v>
      </c>
      <c r="B19" s="54"/>
      <c r="C19" s="48"/>
      <c r="D19" s="105"/>
    </row>
    <row r="20" spans="1:4" ht="12.75">
      <c r="A20" s="185">
        <f>+A16+2</f>
        <v>2004</v>
      </c>
      <c r="B20" s="66">
        <v>6755.6478720000005</v>
      </c>
      <c r="C20" s="72">
        <v>615.3</v>
      </c>
      <c r="D20" s="105">
        <f>SUM(B20:C20)</f>
        <v>7370.947872000001</v>
      </c>
    </row>
    <row r="21" spans="1:4" ht="12.75">
      <c r="A21" s="185">
        <f>+A20+1</f>
        <v>2005</v>
      </c>
      <c r="B21" s="66">
        <v>7426.490442113281</v>
      </c>
      <c r="C21" s="72">
        <v>615.3</v>
      </c>
      <c r="D21" s="105">
        <f>SUM(B21:C21)</f>
        <v>8041.790442113281</v>
      </c>
    </row>
    <row r="22" spans="1:4" ht="12.75">
      <c r="A22" s="185">
        <f>+A21+1</f>
        <v>2006</v>
      </c>
      <c r="B22" s="66">
        <v>7522.960552956332</v>
      </c>
      <c r="C22" s="72">
        <v>615.3</v>
      </c>
      <c r="D22" s="105">
        <f>SUM(B22:C22)</f>
        <v>8138.2605529563325</v>
      </c>
    </row>
    <row r="23" spans="1:4" ht="12.75">
      <c r="A23" s="185"/>
      <c r="B23" s="66"/>
      <c r="C23" s="66"/>
      <c r="D23" s="105"/>
    </row>
    <row r="24" spans="1:4" ht="12.75">
      <c r="A24" s="185">
        <f>+A22+1</f>
        <v>2007</v>
      </c>
      <c r="B24" s="66">
        <v>7620.759040144764</v>
      </c>
      <c r="C24" s="72">
        <v>615.3</v>
      </c>
      <c r="D24" s="105">
        <f>SUM(B24:C24)</f>
        <v>8236.059040144764</v>
      </c>
    </row>
    <row r="25" spans="1:4" ht="12.75">
      <c r="A25" s="185">
        <f>+A24+1</f>
        <v>2008</v>
      </c>
      <c r="B25" s="66">
        <v>7719.828907666645</v>
      </c>
      <c r="C25" s="72">
        <v>615.3</v>
      </c>
      <c r="D25" s="105">
        <f>SUM(B25:C25)</f>
        <v>8335.128907666645</v>
      </c>
    </row>
    <row r="26" spans="1:4" ht="12.75">
      <c r="A26" s="185">
        <f>+A25+1</f>
        <v>2009</v>
      </c>
      <c r="B26" s="66">
        <v>7812.466854558645</v>
      </c>
      <c r="C26" s="72">
        <v>615.3</v>
      </c>
      <c r="D26" s="105">
        <f>SUM(B26:C26)</f>
        <v>8427.766854558644</v>
      </c>
    </row>
    <row r="27" spans="1:4" ht="12.75">
      <c r="A27" s="185"/>
      <c r="B27" s="66"/>
      <c r="C27" s="66"/>
      <c r="D27" s="105"/>
    </row>
    <row r="28" spans="1:4" ht="12.75">
      <c r="A28" s="185">
        <f>+A26+1</f>
        <v>2010</v>
      </c>
      <c r="B28" s="66">
        <v>7906.294581481895</v>
      </c>
      <c r="C28" s="72">
        <v>615.3</v>
      </c>
      <c r="D28" s="105">
        <f>SUM(B28:C28)</f>
        <v>8521.594581481895</v>
      </c>
    </row>
    <row r="29" spans="1:4" ht="12.75">
      <c r="A29" s="185">
        <f>+A28+1</f>
        <v>2011</v>
      </c>
      <c r="B29" s="66">
        <v>8001.091053513863</v>
      </c>
      <c r="C29" s="72">
        <v>615.3</v>
      </c>
      <c r="D29" s="105">
        <f>SUM(B29:C29)</f>
        <v>8616.391053513862</v>
      </c>
    </row>
    <row r="30" spans="1:4" ht="12.75">
      <c r="A30" s="185">
        <f>+A29+1</f>
        <v>2012</v>
      </c>
      <c r="B30" s="66">
        <v>8097.184157066565</v>
      </c>
      <c r="C30" s="72">
        <v>615.3</v>
      </c>
      <c r="D30" s="105">
        <f>SUM(B30:C30)</f>
        <v>8712.484157066565</v>
      </c>
    </row>
    <row r="31" spans="1:4" ht="12.75">
      <c r="A31" s="185"/>
      <c r="B31" s="66"/>
      <c r="C31" s="66"/>
      <c r="D31" s="105"/>
    </row>
    <row r="32" spans="1:4" ht="12.75">
      <c r="A32" s="185">
        <f>+A30+1</f>
        <v>2013</v>
      </c>
      <c r="B32" s="66">
        <v>8194.350366951363</v>
      </c>
      <c r="C32" s="72">
        <v>615.3</v>
      </c>
      <c r="D32" s="105">
        <f>SUM(B32:C32)</f>
        <v>8809.650366951362</v>
      </c>
    </row>
    <row r="33" spans="1:4" ht="12.75">
      <c r="A33" s="185">
        <f>+A32+1</f>
        <v>2014</v>
      </c>
      <c r="B33" s="66">
        <v>8292.600627851109</v>
      </c>
      <c r="C33" s="72">
        <v>615.3</v>
      </c>
      <c r="D33" s="94">
        <f>SUM(B33:C33)</f>
        <v>8907.900627851108</v>
      </c>
    </row>
    <row r="34" spans="1:4" ht="12.75">
      <c r="A34" s="188">
        <f>+A33+1</f>
        <v>2015</v>
      </c>
      <c r="B34" s="174">
        <v>8425.282237896727</v>
      </c>
      <c r="C34" s="20">
        <v>615.3</v>
      </c>
      <c r="D34" s="163">
        <f>SUM(B34:C34)</f>
        <v>9040.582237896726</v>
      </c>
    </row>
    <row r="35" spans="1:4" ht="12.75">
      <c r="A35" s="14"/>
      <c r="B35" s="35"/>
      <c r="C35" s="35"/>
      <c r="D35" s="39"/>
    </row>
    <row r="36" ht="12.75">
      <c r="A36" s="176" t="s">
        <v>18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Schwartz</dc:creator>
  <cp:keywords/>
  <dc:description/>
  <cp:lastModifiedBy>GaryMihalik</cp:lastModifiedBy>
  <cp:lastPrinted>2003-12-22T19:26:13Z</cp:lastPrinted>
  <dcterms:created xsi:type="dcterms:W3CDTF">1999-01-21T20:20:43Z</dcterms:created>
  <dcterms:modified xsi:type="dcterms:W3CDTF">2004-02-27T19:31:59Z</dcterms:modified>
  <cp:category/>
  <cp:version/>
  <cp:contentType/>
  <cp:contentStatus/>
</cp:coreProperties>
</file>