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91" windowWidth="12120" windowHeight="9120" activeTab="0"/>
  </bookViews>
  <sheets>
    <sheet name="By Title" sheetId="1" r:id="rId1"/>
  </sheets>
  <definedNames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BY_AGENCY">#REF!</definedName>
    <definedName name="BY_TITLE">'By Title'!$B$6:$X$220</definedName>
    <definedName name="GUAR_FUNDING">#REF!</definedName>
    <definedName name="_xlnm.Print_Area" localSheetId="0">'By Title'!$A$1:$V$237</definedName>
    <definedName name="_xlnm.Print_Titles" localSheetId="0">'By Title'!$1:$5</definedName>
    <definedName name="SUMMARY">#REF!</definedName>
    <definedName name="SUMMARY2">#REF!</definedName>
  </definedNames>
  <calcPr fullCalcOnLoad="1"/>
</workbook>
</file>

<file path=xl/sharedStrings.xml><?xml version="1.0" encoding="utf-8"?>
<sst xmlns="http://schemas.openxmlformats.org/spreadsheetml/2006/main" count="695" uniqueCount="380">
  <si>
    <t>Total</t>
  </si>
  <si>
    <t>Average</t>
  </si>
  <si>
    <t>General Fund</t>
  </si>
  <si>
    <t>Total Authorizations</t>
  </si>
  <si>
    <t>GF = "General Fund."</t>
  </si>
  <si>
    <t>ssambn = "Such sums as may be necessary."</t>
  </si>
  <si>
    <t>Title I -- Federal-Aid Highways</t>
  </si>
  <si>
    <t>Total -- Title I</t>
  </si>
  <si>
    <t>Funding Source</t>
  </si>
  <si>
    <t>GF</t>
  </si>
  <si>
    <t>Interstate Maintenance Program (Sec. 119 &amp; 104(b)(4))</t>
  </si>
  <si>
    <t>HTF (HA)</t>
  </si>
  <si>
    <t xml:space="preserve"> </t>
  </si>
  <si>
    <t>National Highway System (Sec. 103 &amp; 104(b)(1))</t>
  </si>
  <si>
    <t>Surface Transportation Program (Sec. 133 &amp; 104(b)(3))</t>
  </si>
  <si>
    <t>Recreational Trails Program (Sec. 206)</t>
  </si>
  <si>
    <t>Federal Lands Highways Program</t>
  </si>
  <si>
    <t>Indian Reservation Roads (Sec. 204)</t>
  </si>
  <si>
    <t>Park Roads and Parkways (Sec. 204)</t>
  </si>
  <si>
    <t>Refuge Roads (Sec. 204)</t>
  </si>
  <si>
    <t>National Scenic Byways Program (Sec. 162)</t>
  </si>
  <si>
    <t>1105</t>
  </si>
  <si>
    <t>Revenue Aligned Budget Authority (Sec. 110)</t>
  </si>
  <si>
    <t>ssambn</t>
  </si>
  <si>
    <t>1102(a)</t>
  </si>
  <si>
    <t>HA = "Highway Account."</t>
  </si>
  <si>
    <t>MTA = "Mass Transit Account."</t>
  </si>
  <si>
    <t>STA = "Subject to appropriation."</t>
  </si>
  <si>
    <t>FY 2005</t>
  </si>
  <si>
    <t>FY 2006</t>
  </si>
  <si>
    <t>FY 2007</t>
  </si>
  <si>
    <t>FY 2008</t>
  </si>
  <si>
    <t>FY 2009</t>
  </si>
  <si>
    <t>[computed]</t>
  </si>
  <si>
    <t>Highway Account of Highway Trust Fund</t>
  </si>
  <si>
    <t>(From Highway Account of Highway Trust Fund Unless Otherwise Indicated)</t>
  </si>
  <si>
    <t>On-the-Job Training/Supportive Services (Takedown) (Sec. 140(b))</t>
  </si>
  <si>
    <t>DBE Training (Takedown) (Sec. 140(c))</t>
  </si>
  <si>
    <t>Interstate Maintenance Discretionary Program (Takedown) (Sec. 118(c))</t>
  </si>
  <si>
    <t>Administrative Expenses (Sec. 104(a))</t>
  </si>
  <si>
    <t>Public Lands Highways (Sec. 204)</t>
  </si>
  <si>
    <t>1103(a)</t>
  </si>
  <si>
    <t>National Highway Institute (Setaside) (Sec. 504(a))</t>
  </si>
  <si>
    <t>Local Technical Assistance Program (Setaside) (Sec. 504(b))</t>
  </si>
  <si>
    <t>International Highway Transportation Outreach Program (Setaside) (Sec. 506)</t>
  </si>
  <si>
    <t>GRAND TOTAL</t>
  </si>
  <si>
    <t>Construction of Ferry Boats and Ferry Terminal Facilities (Sec. 147)</t>
  </si>
  <si>
    <t>1103(c)</t>
  </si>
  <si>
    <t>Alaska Highway (Takedown) (Sec. 104(b)(1)(A))</t>
  </si>
  <si>
    <t>Portion exempt from obligation limitation</t>
  </si>
  <si>
    <t>Highway Safety Improvement Program (Sec. 148 &amp; 104(b)(5))</t>
  </si>
  <si>
    <t>Appalachian Development Highway System (Sec. 170 &amp; Subtitle IV of 40 USC)</t>
  </si>
  <si>
    <t>FHWA Obligation Limitation</t>
  </si>
  <si>
    <t>1102(b)(10)</t>
  </si>
  <si>
    <t>*</t>
  </si>
  <si>
    <t>Federal-aid Highway Program</t>
  </si>
  <si>
    <t>Exempt from Obligation Limitation</t>
  </si>
  <si>
    <t>Subject to Obligation Limitation</t>
  </si>
  <si>
    <t>Contract Authority from Highway Account of the Highway Trust Fund</t>
  </si>
  <si>
    <t>CA</t>
  </si>
  <si>
    <t>STA</t>
  </si>
  <si>
    <t>Recap:</t>
  </si>
  <si>
    <t>Protective Devices at Railway-Highway Crossings (50% Setaside) (Sec. 130(e))</t>
  </si>
  <si>
    <t>Indian Reservation Road Bridges  (Sec. 202)</t>
  </si>
  <si>
    <t>Eisenhower Transportation Fellowship Program (Setaside) (Sec. 504(c)(2))</t>
  </si>
  <si>
    <t>2001(b)</t>
  </si>
  <si>
    <t>1/</t>
  </si>
  <si>
    <t>Community Enhancement Study (Setaside)</t>
  </si>
  <si>
    <t>23 USC 118</t>
  </si>
  <si>
    <t>40 USC 14501</t>
  </si>
  <si>
    <t>Citation for</t>
  </si>
  <si>
    <t>23 USC 206(i)</t>
  </si>
  <si>
    <t>23 USC 203</t>
  </si>
  <si>
    <r>
      <t xml:space="preserve">Equity Bonus Program (Sec. 105) </t>
    </r>
    <r>
      <rPr>
        <sz val="12"/>
        <color indexed="10"/>
        <rFont val="Arial"/>
        <family val="2"/>
      </rPr>
      <t>(ssambn authorized, estimates shown 1/)</t>
    </r>
  </si>
  <si>
    <t>23 USC 170(b)</t>
  </si>
  <si>
    <t>Training and Education (Sec. 504 and Sec. 5211 of Act)</t>
  </si>
  <si>
    <t>Bureau of Transportation Statistics (Sec. 111 of Title 49)</t>
  </si>
  <si>
    <t>University Transportation Research (Secs. 5505-5506 of Title 49)</t>
  </si>
  <si>
    <t>ITS Deployment (Secs. 5208-5209 of TEA-21)</t>
  </si>
  <si>
    <t>Research Obligation Limitation - On Funds from HTF-HA by Secs. 5101(a) and 5401 of Act)</t>
  </si>
  <si>
    <t>Exploratory Advanced Research Program  (Setaside) (Sec. 502(e))</t>
  </si>
  <si>
    <t>Long-Term Pavement Performance Program (Setaside) (Sec. 502(f))</t>
  </si>
  <si>
    <t>5201(i)(2)</t>
  </si>
  <si>
    <t>Seismic Research (Setaside) (Sec. 502(g))</t>
  </si>
  <si>
    <t>5201(j)(2)</t>
  </si>
  <si>
    <t>5101(a)(1)</t>
  </si>
  <si>
    <t>5101(a)(2)</t>
  </si>
  <si>
    <t>5101(a)(3)</t>
  </si>
  <si>
    <t>5101(a)(4)</t>
  </si>
  <si>
    <t>5101(a)(5)</t>
  </si>
  <si>
    <t>5101(a)(6)</t>
  </si>
  <si>
    <t>5202(a)(2)</t>
  </si>
  <si>
    <t>Long-Term Bridge Performance Program (Setaside) (Sec. 502(j))</t>
  </si>
  <si>
    <t>Innovative Bridge Research and Deployment (Setaside) (503(b))</t>
  </si>
  <si>
    <t>5202(b)(3)(A)</t>
  </si>
  <si>
    <t>5202(b)(3)(B)</t>
  </si>
  <si>
    <t>5202(c)(2)</t>
  </si>
  <si>
    <t>5203(b)(2)</t>
  </si>
  <si>
    <t>Innovative Pavement Research and Deployment (Setaside) (Sec. 503(c))</t>
  </si>
  <si>
    <t>5203(b)(1)</t>
  </si>
  <si>
    <t>5203(c)(2)</t>
  </si>
  <si>
    <t>Safety Innovation Deployment Program (Setaside) (Sec. 503(d))</t>
  </si>
  <si>
    <t>5203(e)</t>
  </si>
  <si>
    <t xml:space="preserve">Demonstration Projects and Studies </t>
  </si>
  <si>
    <t>5203(e)(1)</t>
  </si>
  <si>
    <t>5203(e)(2)</t>
  </si>
  <si>
    <t>5203(e)(3)</t>
  </si>
  <si>
    <t>5203(f)</t>
  </si>
  <si>
    <t>Physical demonstrations of TFHRC Work on Ultra-High Performance Concrete with Ductility (Setaside)</t>
  </si>
  <si>
    <t>Asphalt  and Asphalt-Related Reclamation Research - South Dakota School of Mines (Setaside)</t>
  </si>
  <si>
    <t>Development and Deployment of Techniques to Prevent and Mitigate Alkali Silica Reactivity (Setaside)</t>
  </si>
  <si>
    <t>5204(a)(2)</t>
  </si>
  <si>
    <t>5204(c)</t>
  </si>
  <si>
    <t>Garrett A. Morgan Technology and Transportation Education Program (Setaside) (Sec. 504(d))</t>
  </si>
  <si>
    <t>5204(d)(2)</t>
  </si>
  <si>
    <t>5204(f)</t>
  </si>
  <si>
    <t>5204(g)</t>
  </si>
  <si>
    <t>Fundamental Properties of Asphalts and Modified Asphalts (Setaside) (Sec. 5117(b)(5) of TEA-21)</t>
  </si>
  <si>
    <t>Freight Capacity Building Program (Setaside) (Sec. 504(g))</t>
  </si>
  <si>
    <t>5204(h)(2)</t>
  </si>
  <si>
    <t>5204(i)</t>
  </si>
  <si>
    <t>5206(b)</t>
  </si>
  <si>
    <t>National Cooperative Freight Transportation Research Program (Setaside) (Sec. 509)</t>
  </si>
  <si>
    <t>5209(b)</t>
  </si>
  <si>
    <t>Future Strategic Highway Research Program (Setaside) (Sec. 510)</t>
  </si>
  <si>
    <t>5210(c)</t>
  </si>
  <si>
    <t>Multistate Corridor Operations and Management (Setaside) (Sec. 511)</t>
  </si>
  <si>
    <t>ITS Outreach, Public Relations, Displays, Tours, and Brochures (limiting amount) (Sec. 513)</t>
  </si>
  <si>
    <t>Centers for Surface Transportation Excellence (Setaside)</t>
  </si>
  <si>
    <t>5309(d)(1)</t>
  </si>
  <si>
    <t>5309(d)(2)(A)</t>
  </si>
  <si>
    <t>5309(d)(2)(B)</t>
  </si>
  <si>
    <t>5309(d)(2)(C)</t>
  </si>
  <si>
    <t>5401(b)</t>
  </si>
  <si>
    <t>University Transportation Research (Setaside) (Sec 5506 of Title 49)</t>
  </si>
  <si>
    <t>5402(b)</t>
  </si>
  <si>
    <t>5402(a)</t>
  </si>
  <si>
    <t>5501(c)</t>
  </si>
  <si>
    <t>5502(d)</t>
  </si>
  <si>
    <t>Surface Transportation Congestion Solutions Research Program (Setaside)</t>
  </si>
  <si>
    <t>Commercial Remote Sensing Products and Spatial Information Technologies (Setaside)</t>
  </si>
  <si>
    <t>Rural Interstate Corridor Communications Study (Setaside)</t>
  </si>
  <si>
    <t>Portion subject to special no-year limitation</t>
  </si>
  <si>
    <t>1103(b)</t>
  </si>
  <si>
    <t>Territorial Highway Program (Takedown) (Secs. 1118 of Act &amp; 104(b)(1)(A))</t>
  </si>
  <si>
    <t>Operation Lifesaver (Takedown) (Sec. 104(d)(1))  (Separate authorization after 2005)</t>
  </si>
  <si>
    <t>Operation Lifesaver (Setaside from STP in 2005)</t>
  </si>
  <si>
    <t>Rail-Highway X-ing Hazard Elim. in High Speed Rail Corridors (Takedown) (Sec. 104(d)(2)) (Separate authorization after 2005)</t>
  </si>
  <si>
    <t>1102(c)(4) &amp; (g)</t>
  </si>
  <si>
    <t>1109(a)</t>
  </si>
  <si>
    <t>1114(e)</t>
  </si>
  <si>
    <t xml:space="preserve">Bridge Setaside for Designated Projects (Takedown) (Sec 144(g))  </t>
  </si>
  <si>
    <t>Bridge Discretionary Program (Takedown) (Sec. 144(g))</t>
  </si>
  <si>
    <t>1114(d)</t>
  </si>
  <si>
    <t>Off-system Bridges  and Completion of Warwick Intermodal Station (Setaside of NLT 15%) (Sec 144(g)(3)(A))</t>
  </si>
  <si>
    <t>1101(a)(14)</t>
  </si>
  <si>
    <t>1115(a)(1)</t>
  </si>
  <si>
    <t>Intergovernmental Enforcement Efforts (Setaside)</t>
  </si>
  <si>
    <t>1115(c)</t>
  </si>
  <si>
    <t>For Internal Revenue Service (Setaside)</t>
  </si>
  <si>
    <t>1101(a)(7)</t>
  </si>
  <si>
    <t>1101(a)(8)</t>
  </si>
  <si>
    <t>1101(a)(6)</t>
  </si>
  <si>
    <t>1101(a)(5)</t>
  </si>
  <si>
    <t>1101(a)(4)</t>
  </si>
  <si>
    <t>1101(a)(3)</t>
  </si>
  <si>
    <t>1101(a)(2)</t>
  </si>
  <si>
    <t>1101(a)(1)</t>
  </si>
  <si>
    <t>1101(a)(9)(A)</t>
  </si>
  <si>
    <t>1101(a)(9)(C)</t>
  </si>
  <si>
    <t>1101(a)(9)(D)</t>
  </si>
  <si>
    <t>1101(a)(10)</t>
  </si>
  <si>
    <t>1101(a)(11)</t>
  </si>
  <si>
    <t>1101(a)(12)</t>
  </si>
  <si>
    <t>1101(a)(13)</t>
  </si>
  <si>
    <t>1101(a)(15)</t>
  </si>
  <si>
    <t>1101(a)(16)</t>
  </si>
  <si>
    <t>1101(a)(17)</t>
  </si>
  <si>
    <t>1101(a)(18)</t>
  </si>
  <si>
    <t>1101(a)(19)</t>
  </si>
  <si>
    <t>Transportation, Community, and System Preservation Program</t>
  </si>
  <si>
    <t>1117(g)(2)</t>
  </si>
  <si>
    <t>Public Lands Discretionary (34% Setaside) (Sec. 202(b))</t>
  </si>
  <si>
    <t>1119(d)</t>
  </si>
  <si>
    <t>1119(e)</t>
  </si>
  <si>
    <t>Bureau of Indian Affairs Administrative Expenses (Limiting Amount) (Sec. 202(d)(2)(F))</t>
  </si>
  <si>
    <t>1119(g)</t>
  </si>
  <si>
    <t>23 USC 203, 1119(g)</t>
  </si>
  <si>
    <t>Maintenance of Forest Highways (Limiting Amount)</t>
  </si>
  <si>
    <t>Signage Identifying Public Hunting and Fishing Access (Limiting Amount)</t>
  </si>
  <si>
    <t>Bridge Program (Sec. 144)</t>
  </si>
  <si>
    <t>Congestion Mitigation and Air Quality Improvement Program (Sec. 149 &amp; 104(b)(2))</t>
  </si>
  <si>
    <t>1101(a)(9)(B)</t>
  </si>
  <si>
    <t>National Corridor Infrastructure Improvement Program (Sec. 1302 of Act)</t>
  </si>
  <si>
    <t xml:space="preserve">Coordinated Border Infrastructure Program (Sec. 1303 of Act) </t>
  </si>
  <si>
    <t>Puerto Rico Highway Program (Sec. 165)</t>
  </si>
  <si>
    <t>High Priority Projects Program (Sec. 117 and Sec. 1702 of Act)</t>
  </si>
  <si>
    <t>Safe Routes to School Program (Sec. 1404 of Act)</t>
  </si>
  <si>
    <t>National Corridor Planning and Development and Coordinated Border Infrastructure Programs (Secs. 1118-1119 of TEA-21)</t>
  </si>
  <si>
    <t>1118,1119 of TEA-21</t>
  </si>
  <si>
    <t>1101(a)(20)</t>
  </si>
  <si>
    <t>Highways for LIFE (Sec. 1502 of Act)</t>
  </si>
  <si>
    <t>1101(a)(21)</t>
  </si>
  <si>
    <r>
      <t xml:space="preserve">Emergency Relief When Allocations Exceed $100M </t>
    </r>
    <r>
      <rPr>
        <sz val="12"/>
        <color indexed="10"/>
        <rFont val="Arial"/>
        <family val="2"/>
      </rPr>
      <t>(General Fund)</t>
    </r>
  </si>
  <si>
    <t xml:space="preserve">Truck Parking Facilities </t>
  </si>
  <si>
    <t>1305(d)(2)</t>
  </si>
  <si>
    <t>Freight Intermodal Distribution Pilot Grant Program</t>
  </si>
  <si>
    <t>1306(g)(2)</t>
  </si>
  <si>
    <r>
      <t xml:space="preserve">Deployment of Magnetic Levitation Transportation Projects (Sec. 1307) </t>
    </r>
    <r>
      <rPr>
        <sz val="12"/>
        <color indexed="10"/>
        <rFont val="Arial"/>
        <family val="2"/>
      </rPr>
      <t>STA</t>
    </r>
  </si>
  <si>
    <t>1307(d)</t>
  </si>
  <si>
    <t>MAGLEV Project between Las Vegas and Primm, Nevada (50% Setaside)</t>
  </si>
  <si>
    <t>MAGLEV Project Located East of the Mississippi River (50% Setaside)</t>
  </si>
  <si>
    <t>Delta Region Transportation Development Program</t>
  </si>
  <si>
    <t>1308(h)(2)</t>
  </si>
  <si>
    <t>1401(d)</t>
  </si>
  <si>
    <t>Elimination of Hazards and Installation of Protective Devices at Railway-Highway Crossings (Takedown ) (Sec. 130)</t>
  </si>
  <si>
    <t>Toll Facilities Workplace Safety Study</t>
  </si>
  <si>
    <t>1403(d(2)</t>
  </si>
  <si>
    <t>1404(c)(3)</t>
  </si>
  <si>
    <t>1404(f)(2)</t>
  </si>
  <si>
    <t>Noninfrastructure-Related Activities (Setaside NLT 10%, NTE 30%)</t>
  </si>
  <si>
    <t>Administrative Expenses, Including Clearinghouse and Task Force (Takedown)</t>
  </si>
  <si>
    <t>1404(i)</t>
  </si>
  <si>
    <r>
      <t xml:space="preserve">Roadway Safety Improvements for Older Drivers and Pedestrians </t>
    </r>
    <r>
      <rPr>
        <sz val="12"/>
        <color indexed="10"/>
        <rFont val="Arial"/>
        <family val="2"/>
      </rPr>
      <t>(General Fund)</t>
    </r>
  </si>
  <si>
    <t>Safety Incentive Grants for Use of Seat Belts (Sec. 157)</t>
  </si>
  <si>
    <t>Safety Incentives to Prevent Operation of Motor Vehicles by Intoxicated Persons (Sec. 163)</t>
  </si>
  <si>
    <t>Work Zone Safety Grants</t>
  </si>
  <si>
    <t>1409(c)(2)</t>
  </si>
  <si>
    <t>National Work Zone Safety Clearinghouse (Sec. 358(b)(2) of P.L. 104-59)</t>
  </si>
  <si>
    <t>1410(c)</t>
  </si>
  <si>
    <t>1411(a)</t>
  </si>
  <si>
    <t>1411(a)(3)</t>
  </si>
  <si>
    <t>1411(b)</t>
  </si>
  <si>
    <t>Bicycle and Pedestrian Safety Grants (Clearinghouse)</t>
  </si>
  <si>
    <t>1411(b)(3)</t>
  </si>
  <si>
    <t>1502(g) of Act</t>
  </si>
  <si>
    <t>Transportation Infrastructure Finance and Innovation Act Amendments (Secs. 601-609)</t>
  </si>
  <si>
    <t>23 USC 608(b)</t>
  </si>
  <si>
    <t>1604(a)</t>
  </si>
  <si>
    <t>Value Pricing Pilot Program (Sec. 1012(b) of ISTEA)</t>
  </si>
  <si>
    <t>1012(b)(8)(C) of ISTEA</t>
  </si>
  <si>
    <t>Projects Not Involving Highway Tolls (Sec. 1012(b)(8)(B)</t>
  </si>
  <si>
    <t>1801(a)</t>
  </si>
  <si>
    <t>Projects on the NHS (Setaside) (Sec. 147(d))</t>
  </si>
  <si>
    <t xml:space="preserve">Alaska (Further Setaside) </t>
  </si>
  <si>
    <t>Mew Jersey (Further Setaside)</t>
  </si>
  <si>
    <t xml:space="preserve">Washington  (Further Setaside) </t>
  </si>
  <si>
    <t>1801(e)</t>
  </si>
  <si>
    <t>America's Byways Resource Center (Sec. 1215(b)(1) of TEA-21)</t>
  </si>
  <si>
    <t>1803(d)</t>
  </si>
  <si>
    <t xml:space="preserve">National Historic Covered Bridge Preservation </t>
  </si>
  <si>
    <t>1804(e)</t>
  </si>
  <si>
    <t>1214(d)(5)(B) of TEA-21</t>
  </si>
  <si>
    <t>Additional Authorization of Contract Authority for States with Indian Reservations (Sec. 1214(d)(5)(A) of TEA-21)</t>
  </si>
  <si>
    <t>Nonmotorized Transportation Pilot Program</t>
  </si>
  <si>
    <t>1807(f)(2)</t>
  </si>
  <si>
    <t>Grant Program to Prohibit Racial Profiling</t>
  </si>
  <si>
    <t>1906(e)(2)</t>
  </si>
  <si>
    <t>Pavement Marking Systems Demonstration Projects in Alaska and Tennessee</t>
  </si>
  <si>
    <t>1907(c)(2)</t>
  </si>
  <si>
    <t>1909(b)</t>
  </si>
  <si>
    <t>National Surface Transportation Policy and Revenue Study Commission</t>
  </si>
  <si>
    <t>Road User Fees Field Test - Public Policy Center of University of Iowa</t>
  </si>
  <si>
    <t>1919(d)(2)</t>
  </si>
  <si>
    <t>Transportation Assets and Needs of the Delta Region - Study and Strategic Plan</t>
  </si>
  <si>
    <t>1923(e)(2)</t>
  </si>
  <si>
    <t>1103(f)</t>
  </si>
  <si>
    <t>Projects of National and Regional Significance (Sec. 1301 of Act)</t>
  </si>
  <si>
    <t>1301(l)</t>
  </si>
  <si>
    <t>1302(c)</t>
  </si>
  <si>
    <t>1303(f)</t>
  </si>
  <si>
    <t>1401(a)</t>
  </si>
  <si>
    <t>State Compilation and Analysis of Data (NTE 2%)(Sec. 130(k))</t>
  </si>
  <si>
    <t>Administrative Expenses (Setaside NTE) (Sec. 608)</t>
  </si>
  <si>
    <t>1909(b)(16)</t>
  </si>
  <si>
    <t>1934(b)</t>
  </si>
  <si>
    <r>
      <t xml:space="preserve">Going-to-the-Sun Road, Glacier National Park, Montana </t>
    </r>
    <r>
      <rPr>
        <sz val="12"/>
        <color indexed="10"/>
        <rFont val="Arial"/>
        <family val="2"/>
      </rPr>
      <t>STA</t>
    </r>
  </si>
  <si>
    <t>Great Lakes ITS Implementation</t>
  </si>
  <si>
    <t>1943(c)</t>
  </si>
  <si>
    <t>Transportation Construction and Remediation, Ottawa, OK (Tar Creek)</t>
  </si>
  <si>
    <t>1944(c)(2)</t>
  </si>
  <si>
    <t>1945(d)</t>
  </si>
  <si>
    <r>
      <t xml:space="preserve">Gateway Rural Improvement Pilot Program </t>
    </r>
    <r>
      <rPr>
        <sz val="12"/>
        <color indexed="10"/>
        <rFont val="Arial"/>
        <family val="2"/>
      </rPr>
      <t>(General Fund)</t>
    </r>
  </si>
  <si>
    <r>
      <t xml:space="preserve">Bonding Assistance Program (Sec. 332 of Title 49) </t>
    </r>
    <r>
      <rPr>
        <sz val="12"/>
        <color indexed="10"/>
        <rFont val="Arial"/>
        <family val="2"/>
      </rPr>
      <t>(General Fund)</t>
    </r>
  </si>
  <si>
    <t>Denali Access System Program</t>
  </si>
  <si>
    <t>1961(d)(2)</t>
  </si>
  <si>
    <t>1962(b)</t>
  </si>
  <si>
    <t>Intelligent Transportation Systems Research (Subtitle C of Title V of Act)</t>
  </si>
  <si>
    <t>5201(m)</t>
  </si>
  <si>
    <t>High-Performance Concrete Bridge Research and  Deployment</t>
  </si>
  <si>
    <t xml:space="preserve">High-Performing Steel Bridge Research and Technology Transfer  (Setaside) </t>
  </si>
  <si>
    <t>5202(d)</t>
  </si>
  <si>
    <t>Steel Bridge Testing</t>
  </si>
  <si>
    <t xml:space="preserve">Research to Improve Asphalt Pavement (Further Setaside ) </t>
  </si>
  <si>
    <t>Research to Improve Concrete Pavement (Further Setaside)</t>
  </si>
  <si>
    <t>Research to Improve Aggregates Used in Highways on the National Highway System (Further Setaside)</t>
  </si>
  <si>
    <t>Transportation Education Development Pilot Program (Setaside) (Sec. 504(f))</t>
  </si>
  <si>
    <t>Surface Transportation-Environmental Cooperative Research Program (Setaside) (Sec. 507)</t>
  </si>
  <si>
    <t>5207(b)</t>
  </si>
  <si>
    <t>5302(a)</t>
  </si>
  <si>
    <t>Road Weather Research and Development Program (Setaside)</t>
  </si>
  <si>
    <t>Center for Environmental Excellence (Further Setaside)</t>
  </si>
  <si>
    <t>Center for Excellence in  Surface Transportation Safety at Virginia Tech Transportation Institute (Further Setaside)</t>
  </si>
  <si>
    <t>Center for Excellence in Rural Safety at Hubert H. Humphrey Institute, Minnesota (Further Setaside)</t>
  </si>
  <si>
    <t>5309(d)(2)(D)</t>
  </si>
  <si>
    <t>National University Transportation Centers (Setaside) (Sec. 5505 of Title 49)</t>
  </si>
  <si>
    <t>Management and Oversight of Centers under Sec. 5505-5506 of Title 49 (Limiting Amount)</t>
  </si>
  <si>
    <t>Transportation Safety Information Management System Project (TSIMS) (Setaside)</t>
  </si>
  <si>
    <t>5503(e)</t>
  </si>
  <si>
    <t>Center for Transportation Advancement and Regional Development (with National Association of Development Organizations (Setaside)</t>
  </si>
  <si>
    <t>5506(d)</t>
  </si>
  <si>
    <t>Argonne National Laboratory-Advanced Transportation Technology Center (Setaside)</t>
  </si>
  <si>
    <t>Highway Use Tax Evasion Projects (Sec. 143)(Sec. 1115)</t>
  </si>
  <si>
    <t>Research, Technical Assistance, and Training (Takedown) (Sec. 104(h))</t>
  </si>
  <si>
    <t>Forest Highways (66% Setaside) (Secs. 202(b) &amp; 134 of STURAA)</t>
  </si>
  <si>
    <t>1119(m)(1)</t>
  </si>
  <si>
    <t>1119(m)2)</t>
  </si>
  <si>
    <t>1119(m)(3)</t>
  </si>
  <si>
    <r>
      <t xml:space="preserve">Projects on High Priority Corridors on the National Highway System (Sec. 1105(c) of ISTEA) </t>
    </r>
    <r>
      <rPr>
        <sz val="12"/>
        <color indexed="10"/>
        <rFont val="Arial"/>
        <family val="2"/>
      </rPr>
      <t>(General Fund)</t>
    </r>
  </si>
  <si>
    <t>High Risk Rural Roads (Setaside) (Sec. 148(f))</t>
  </si>
  <si>
    <t>Road Safety (Data and Public Awareness)</t>
  </si>
  <si>
    <t>National Ferry Database (Setaside NTE)</t>
  </si>
  <si>
    <t>Transportation Projects (ssambn to make specified allocations)</t>
  </si>
  <si>
    <t xml:space="preserve">Infrastructure Awareness </t>
  </si>
  <si>
    <t>I-95/Contee Road Interchange Study</t>
  </si>
  <si>
    <t>Multimodal Facility Improvements</t>
  </si>
  <si>
    <r>
      <t xml:space="preserve">Projects under Section 1301 and 1302 of Act </t>
    </r>
    <r>
      <rPr>
        <sz val="12"/>
        <color indexed="10"/>
        <rFont val="Arial"/>
        <family val="2"/>
      </rPr>
      <t>(General Fund) (No Year or Amount Specified)</t>
    </r>
  </si>
  <si>
    <t>Surface Transportation Research Program (Secs. 502, 503, 506, 507, 509, 510 and Secs. 5201, 5203, 5204, 5309, 5501-5504, 5506, 5511, 5512, 5513 of Act)</t>
  </si>
  <si>
    <t>5201(g)</t>
  </si>
  <si>
    <t>Wood Composite Materials Demonstration Project  - University of Maine (Setaside)</t>
  </si>
  <si>
    <t>Motorcycle Crash Causation Study</t>
  </si>
  <si>
    <t>Advanced Travel Forecasting Procedures Program (TRANSIMS) (Setaside)</t>
  </si>
  <si>
    <t>Thermal Imaging (Setaside)</t>
  </si>
  <si>
    <t>Transportation Injury Research at Center for Transportation Injury Research at Calspan University of Buffalo (Setaside)</t>
  </si>
  <si>
    <t>Feasibility Study for Creation of System of Inland Ports and Distribution Centers - Appalachian Regional Commission (Setaside)</t>
  </si>
  <si>
    <t>Automobile Accident Injury Research - Forsyth Institute (Setaside)</t>
  </si>
  <si>
    <t>Rural Transportation Research - New England Transportation Institute, White River Junction, Vermont (Setaside)</t>
  </si>
  <si>
    <t>Rural Transportation Research Initiative - Upper Great Plains Transportation Institute at North Dakota State University (Setaside)</t>
  </si>
  <si>
    <t>Hydrogen-Powered Transportation Research Initiative -  University of Montana (Setaside)</t>
  </si>
  <si>
    <t>Cold Region and Rural Transportation Research, Maintenance, and Operations  - Western Transportation Institute at University of Montana (Setaside)</t>
  </si>
  <si>
    <t>Advanced Vehicle Technology - University of Kansas Transportation Research Institute (Setaside)</t>
  </si>
  <si>
    <t>Renewable Transportation Systems Research - University of Vermont</t>
  </si>
  <si>
    <r>
      <t xml:space="preserve">Construction of Ferry Boats and Ferry Terminal Facilities (Sec. 147)  </t>
    </r>
    <r>
      <rPr>
        <sz val="12"/>
        <color indexed="10"/>
        <rFont val="Arial"/>
        <family val="2"/>
      </rPr>
      <t>(General Fund)</t>
    </r>
  </si>
  <si>
    <t>Minneapolis/St. Paul-Chicago Segment of the Midwest High Speed Rail Corridor (Setaside) (Sec. 104(d)(2)(E))</t>
  </si>
  <si>
    <t>Rail-Highway X-ing Hazard Elim. in High Speed Rail Corridors (Sec. 104(d)(2)) (STP Takedown in 2005)</t>
  </si>
  <si>
    <t>Rescission of Unobligated Balances of Highway Contract Authority</t>
  </si>
  <si>
    <t>Title X -- Miscellaneous Provisions</t>
  </si>
  <si>
    <r>
      <t xml:space="preserve">Transportation Technology Innovation and Demonstration Program (Sec. 5117(b)(3) of TEA-21 as amended by P.L. 107-117 and Sec. 5310 of Act) </t>
    </r>
    <r>
      <rPr>
        <sz val="12"/>
        <color indexed="10"/>
        <rFont val="Arial"/>
        <family val="2"/>
      </rPr>
      <t>General Fund</t>
    </r>
  </si>
  <si>
    <t>(From Highway Account of Highway Trust Fund)</t>
  </si>
  <si>
    <t>Title V -- Transportation Research</t>
  </si>
  <si>
    <t>Total -- Title V</t>
  </si>
  <si>
    <t>Hazardous Materials Research Projects (Setaside)</t>
  </si>
  <si>
    <t>CA = "Contract Authority"</t>
  </si>
  <si>
    <t>HTF = "Highway Trust Fund"</t>
  </si>
  <si>
    <t>Technical Assistance and Training to Disseminate the Results of the Surface Transportation Congestion Solutions Research Program (Setaside)</t>
  </si>
  <si>
    <t>5513(a)</t>
  </si>
  <si>
    <t>5513(b)</t>
  </si>
  <si>
    <t>5513(c)</t>
  </si>
  <si>
    <t>5513(d)</t>
  </si>
  <si>
    <t>5513(e)</t>
  </si>
  <si>
    <t>5513(f)</t>
  </si>
  <si>
    <t>5513(g)</t>
  </si>
  <si>
    <t>5513(h)</t>
  </si>
  <si>
    <t>5513(i)</t>
  </si>
  <si>
    <t>5513(j)</t>
  </si>
  <si>
    <t>5513(l)</t>
  </si>
  <si>
    <t>5516(k)</t>
  </si>
  <si>
    <t>Flexible Pavement and Extending Life Cycle of Asphalt - Asphalt Research Consortium Lead by Western Resources Institute</t>
  </si>
  <si>
    <t xml:space="preserve">Per 23 USC 104(f) as amended by section 1107 of the Act, subject to a takedown of 1.25 percent of amount authorized for metropolitan planning under 23 USC 134. </t>
  </si>
  <si>
    <t>HIGHWAY AUTHORIZATIONS:  SAFE, ACCOUNTABLE, FLEXIBLE, EFFICIENT TRANSPORTATION EQUITY ACT: A LEGACY FOR USERS (P.L. 109-59)</t>
  </si>
  <si>
    <t>Equity Bonus figures are estimates made at the time of enactment as shown in  RTA-000-1664AR.</t>
  </si>
  <si>
    <t>Minneapolis/St. Paul-Chicago Segment of the Midwest High Speed Rail Corridor (Further Setaside) (Sec. 104(d)(2)(E))</t>
  </si>
  <si>
    <t>Subject to Appropriation from the Highway Trust Fund</t>
  </si>
  <si>
    <t>Subject to Appropriation from the General Fund</t>
  </si>
  <si>
    <t>Center for Excellence in  Project Finance (Further Setaside)</t>
  </si>
  <si>
    <t>Facilitation of Passage of Aquatic Species Beneath National Forest System Roads (Limiting Amount)</t>
  </si>
  <si>
    <t>Research to Improve Alternative Materials Used in Highways (including Drainage Applications) (Further Setaside)</t>
  </si>
  <si>
    <t>Transportation, Economic, and Land Use System (Setaside) (Sec. 5117(b)(7) of TEA-21)</t>
  </si>
  <si>
    <t>Motor Carrier Efficiency Study (Setaside) (To FMCSA)</t>
  </si>
  <si>
    <t>Biobased Transportation Research  (Setaside) (National Biodiesel Board and Research Centers in 7 USC 8109)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</si>
</sst>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00_);\(#,##0.000\)"/>
    <numFmt numFmtId="167" formatCode="#,##0.0000_);\(#,##0.0000\)"/>
    <numFmt numFmtId="168" formatCode="#,##0.000000_);\(#,##0.000000\)"/>
    <numFmt numFmtId="169" formatCode="0.0000%"/>
    <numFmt numFmtId="170" formatCode="0.0000000%"/>
    <numFmt numFmtId="171" formatCode="0.000000000%"/>
    <numFmt numFmtId="172" formatCode="0.0%"/>
    <numFmt numFmtId="173" formatCode="hh:mm_)"/>
    <numFmt numFmtId="174" formatCode="0_)"/>
    <numFmt numFmtId="175" formatCode="0.00000_)"/>
    <numFmt numFmtId="176" formatCode="0.00000000_)"/>
    <numFmt numFmtId="177" formatCode="#,##0.00000_);\(#,##0.00000\)"/>
    <numFmt numFmtId="178" formatCode="0.000000_)"/>
    <numFmt numFmtId="179" formatCode="&quot;[&quot;#,##0&quot;]&quot;"/>
    <numFmt numFmtId="180" formatCode="#,##0.0_);\(#,##0.0\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5">
    <font>
      <sz val="12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3" fontId="0" fillId="0" borderId="0" xfId="16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4" fontId="11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179" fontId="1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7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>
      <alignment vertical="top"/>
    </xf>
    <xf numFmtId="3" fontId="1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 locked="0"/>
    </xf>
    <xf numFmtId="3" fontId="0" fillId="0" borderId="0" xfId="0" applyNumberFormat="1" applyFont="1" applyAlignment="1" applyProtection="1">
      <alignment vertical="top" wrapText="1"/>
      <protection locked="0"/>
    </xf>
    <xf numFmtId="3" fontId="0" fillId="0" borderId="0" xfId="0" applyNumberFormat="1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>
      <alignment vertical="top"/>
    </xf>
    <xf numFmtId="3" fontId="8" fillId="0" borderId="0" xfId="0" applyNumberFormat="1" applyFont="1" applyAlignment="1" applyProtection="1">
      <alignment vertical="top"/>
      <protection/>
    </xf>
    <xf numFmtId="3" fontId="8" fillId="0" borderId="0" xfId="0" applyNumberFormat="1" applyFont="1" applyAlignment="1" applyProtection="1">
      <alignment vertical="top"/>
      <protection locked="0"/>
    </xf>
    <xf numFmtId="0" fontId="0" fillId="0" borderId="0" xfId="0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3" fontId="0" fillId="0" borderId="0" xfId="0" applyNumberFormat="1" applyFont="1" applyFill="1" applyAlignment="1" applyProtection="1">
      <alignment vertical="top"/>
      <protection/>
    </xf>
    <xf numFmtId="3" fontId="5" fillId="0" borderId="0" xfId="0" applyNumberFormat="1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8" fillId="0" borderId="0" xfId="0" applyFont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Continuous"/>
      <protection/>
    </xf>
    <xf numFmtId="3" fontId="3" fillId="0" borderId="2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3" fontId="6" fillId="0" borderId="0" xfId="16" applyNumberFormat="1" applyFont="1" applyAlignment="1" applyProtection="1">
      <alignment/>
      <protection/>
    </xf>
    <xf numFmtId="3" fontId="3" fillId="0" borderId="0" xfId="16" applyNumberFormat="1" applyFont="1" applyAlignment="1" applyProtection="1">
      <alignment/>
      <protection/>
    </xf>
    <xf numFmtId="3" fontId="0" fillId="0" borderId="0" xfId="16" applyNumberFormat="1" applyFont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3" fontId="1" fillId="0" borderId="0" xfId="0" applyNumberFormat="1" applyFont="1" applyFill="1" applyAlignment="1" applyProtection="1">
      <alignment vertical="top"/>
      <protection/>
    </xf>
    <xf numFmtId="3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179" fontId="1" fillId="0" borderId="0" xfId="0" applyNumberFormat="1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 locked="0"/>
    </xf>
    <xf numFmtId="3" fontId="0" fillId="0" borderId="0" xfId="16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3" fontId="1" fillId="0" borderId="0" xfId="16" applyNumberFormat="1" applyFont="1" applyFill="1" applyAlignment="1" applyProtection="1">
      <alignment/>
      <protection locked="0"/>
    </xf>
    <xf numFmtId="3" fontId="0" fillId="0" borderId="0" xfId="16" applyNumberFormat="1" applyFont="1" applyFill="1" applyAlignment="1" applyProtection="1">
      <alignment/>
      <protection locked="0"/>
    </xf>
    <xf numFmtId="3" fontId="0" fillId="0" borderId="0" xfId="16" applyNumberFormat="1" applyFont="1" applyFill="1" applyAlignment="1" applyProtection="1">
      <alignment/>
      <protection/>
    </xf>
    <xf numFmtId="0" fontId="2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1" fillId="0" borderId="0" xfId="16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 locked="0"/>
    </xf>
    <xf numFmtId="179" fontId="1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 locked="0"/>
    </xf>
    <xf numFmtId="179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16" applyNumberFormat="1" applyFont="1" applyFill="1" applyAlignment="1" applyProtection="1">
      <alignment/>
      <protection/>
    </xf>
    <xf numFmtId="3" fontId="6" fillId="0" borderId="0" xfId="16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179" fontId="8" fillId="0" borderId="0" xfId="0" applyNumberFormat="1" applyFont="1" applyFill="1" applyAlignment="1" applyProtection="1">
      <alignment horizontal="right"/>
      <protection locked="0"/>
    </xf>
    <xf numFmtId="3" fontId="8" fillId="0" borderId="0" xfId="16" applyNumberFormat="1" applyFont="1" applyFill="1" applyAlignment="1" applyProtection="1">
      <alignment/>
      <protection locked="0"/>
    </xf>
    <xf numFmtId="43" fontId="1" fillId="0" borderId="0" xfId="15" applyFont="1" applyFill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3" fontId="8" fillId="0" borderId="0" xfId="16" applyNumberFormat="1" applyFont="1" applyFill="1" applyAlignment="1" applyProtection="1">
      <alignment/>
      <protection/>
    </xf>
    <xf numFmtId="43" fontId="8" fillId="0" borderId="0" xfId="15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top"/>
      <protection/>
    </xf>
    <xf numFmtId="3" fontId="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3" fontId="8" fillId="0" borderId="0" xfId="0" applyNumberFormat="1" applyFont="1" applyFill="1" applyAlignment="1" applyProtection="1">
      <alignment vertical="top"/>
      <protection/>
    </xf>
    <xf numFmtId="3" fontId="8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43" fontId="1" fillId="0" borderId="0" xfId="15" applyFont="1" applyAlignment="1" applyProtection="1">
      <alignment vertical="top"/>
      <protection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 vertical="top"/>
      <protection/>
    </xf>
    <xf numFmtId="3" fontId="12" fillId="0" borderId="0" xfId="0" applyNumberFormat="1" applyFont="1" applyFill="1" applyAlignment="1" applyProtection="1">
      <alignment vertical="top"/>
      <protection locked="0"/>
    </xf>
    <xf numFmtId="179" fontId="1" fillId="0" borderId="0" xfId="0" applyNumberFormat="1" applyFont="1" applyFill="1" applyAlignment="1" applyProtection="1">
      <alignment vertical="top"/>
      <protection locked="0"/>
    </xf>
    <xf numFmtId="179" fontId="1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37" fontId="0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V1747"/>
  <sheetViews>
    <sheetView tabSelected="1" defaultGridColor="0" zoomScale="75" zoomScaleNormal="75" colorId="22" workbookViewId="0" topLeftCell="A115">
      <selection activeCell="E133" sqref="E133:H133"/>
    </sheetView>
  </sheetViews>
  <sheetFormatPr defaultColWidth="9.77734375" defaultRowHeight="15"/>
  <cols>
    <col min="1" max="1" width="2.5546875" style="81" customWidth="1"/>
    <col min="2" max="2" width="3.6640625" style="0" customWidth="1"/>
    <col min="3" max="3" width="13.6640625" style="0" customWidth="1"/>
    <col min="4" max="4" width="1.99609375" style="0" customWidth="1"/>
    <col min="5" max="5" width="2.77734375" style="0" customWidth="1"/>
    <col min="6" max="6" width="2.88671875" style="0" customWidth="1"/>
    <col min="7" max="7" width="2.99609375" style="0" customWidth="1"/>
    <col min="8" max="8" width="76.4453125" style="0" customWidth="1"/>
    <col min="9" max="9" width="1.77734375" style="0" customWidth="1"/>
    <col min="10" max="10" width="16.88671875" style="0" customWidth="1"/>
    <col min="11" max="11" width="1.77734375" style="0" customWidth="1"/>
    <col min="12" max="12" width="16.88671875" style="0" customWidth="1"/>
    <col min="13" max="13" width="1.77734375" style="0" customWidth="1"/>
    <col min="14" max="14" width="16.88671875" style="0" customWidth="1"/>
    <col min="15" max="15" width="1.77734375" style="0" customWidth="1"/>
    <col min="16" max="16" width="16.88671875" style="0" customWidth="1"/>
    <col min="17" max="17" width="1.77734375" style="0" customWidth="1"/>
    <col min="18" max="18" width="16.88671875" style="0" customWidth="1"/>
    <col min="19" max="19" width="1.77734375" style="0" customWidth="1"/>
    <col min="20" max="20" width="17.88671875" style="0" customWidth="1"/>
    <col min="21" max="21" width="1.77734375" style="0" customWidth="1"/>
    <col min="22" max="22" width="17.88671875" style="0" customWidth="1"/>
    <col min="23" max="23" width="1.88671875" style="0" customWidth="1"/>
    <col min="24" max="24" width="14.88671875" style="0" bestFit="1" customWidth="1"/>
    <col min="25" max="25" width="15.77734375" style="0" customWidth="1"/>
    <col min="26" max="26" width="22.3359375" style="0" customWidth="1"/>
    <col min="27" max="27" width="13.99609375" style="0" bestFit="1" customWidth="1"/>
    <col min="28" max="28" width="12.6640625" style="0" bestFit="1" customWidth="1"/>
  </cols>
  <sheetData>
    <row r="1" spans="1:27" ht="15.75">
      <c r="A1" s="196"/>
      <c r="B1" s="185"/>
      <c r="C1" s="185"/>
      <c r="D1" s="185"/>
      <c r="E1" s="185"/>
      <c r="F1" s="185"/>
      <c r="G1" s="185"/>
      <c r="H1" s="185"/>
      <c r="I1" s="1"/>
      <c r="J1" s="69"/>
      <c r="K1" s="1"/>
      <c r="L1" s="69"/>
      <c r="M1" s="1"/>
      <c r="N1" s="69"/>
      <c r="O1" s="1"/>
      <c r="P1" s="69"/>
      <c r="Q1" s="1"/>
      <c r="R1" s="69"/>
      <c r="S1" s="1"/>
      <c r="T1" s="69"/>
      <c r="U1" s="12"/>
      <c r="V1" s="39">
        <v>38813</v>
      </c>
      <c r="W1" s="40"/>
      <c r="X1" s="74"/>
      <c r="Z1" s="1"/>
      <c r="AA1" s="1"/>
    </row>
    <row r="2" spans="1:27" ht="15.75">
      <c r="A2" s="180" t="s">
        <v>369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3"/>
      <c r="X2" s="13"/>
      <c r="Y2" s="1"/>
      <c r="Z2" s="1"/>
      <c r="AA2" s="1"/>
    </row>
    <row r="3" spans="2:27" ht="15.7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"/>
      <c r="Z3" s="1"/>
      <c r="AA3" s="1"/>
    </row>
    <row r="4" spans="2:27" ht="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"/>
      <c r="Z4" s="104" t="s">
        <v>70</v>
      </c>
      <c r="AA4" s="1"/>
    </row>
    <row r="5" spans="1:27" ht="15.75">
      <c r="A5" s="30"/>
      <c r="B5" s="1"/>
      <c r="C5" s="1"/>
      <c r="D5" s="1"/>
      <c r="E5" s="1"/>
      <c r="F5" s="1"/>
      <c r="G5" s="1"/>
      <c r="H5" s="1"/>
      <c r="I5" s="1"/>
      <c r="J5" s="4" t="s">
        <v>28</v>
      </c>
      <c r="K5" s="1"/>
      <c r="L5" s="4" t="s">
        <v>29</v>
      </c>
      <c r="M5" s="1"/>
      <c r="N5" s="4" t="s">
        <v>30</v>
      </c>
      <c r="O5" s="1"/>
      <c r="P5" s="4" t="s">
        <v>31</v>
      </c>
      <c r="Q5" s="1"/>
      <c r="R5" s="4" t="s">
        <v>32</v>
      </c>
      <c r="S5" s="11"/>
      <c r="T5" s="4" t="s">
        <v>0</v>
      </c>
      <c r="U5" s="11"/>
      <c r="V5" s="4" t="s">
        <v>1</v>
      </c>
      <c r="W5" s="1"/>
      <c r="X5" s="4" t="s">
        <v>8</v>
      </c>
      <c r="Y5" s="1"/>
      <c r="Z5" s="104" t="s">
        <v>59</v>
      </c>
      <c r="AA5" s="1"/>
    </row>
    <row r="6" spans="1:27" ht="15.75">
      <c r="A6" s="30"/>
      <c r="B6" s="1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30"/>
      <c r="B7" s="1"/>
      <c r="C7" s="10" t="s">
        <v>35</v>
      </c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/>
      <c r="V7" s="6"/>
      <c r="W7" s="1"/>
      <c r="X7" s="1"/>
      <c r="Y7" s="1"/>
      <c r="Z7" s="1"/>
      <c r="AA7" s="1"/>
    </row>
    <row r="8" spans="1:27" s="31" customFormat="1" ht="15">
      <c r="A8" s="30"/>
      <c r="B8" s="30" t="s">
        <v>54</v>
      </c>
      <c r="C8" s="122" t="s">
        <v>167</v>
      </c>
      <c r="D8" s="30"/>
      <c r="E8" s="122" t="s">
        <v>10</v>
      </c>
      <c r="F8" s="30"/>
      <c r="G8" s="30"/>
      <c r="H8" s="30"/>
      <c r="I8" s="30"/>
      <c r="J8" s="118">
        <v>4883759623</v>
      </c>
      <c r="K8" s="118"/>
      <c r="L8" s="118">
        <v>4960788917</v>
      </c>
      <c r="M8" s="118"/>
      <c r="N8" s="118">
        <v>5039058556</v>
      </c>
      <c r="O8" s="118"/>
      <c r="P8" s="118">
        <v>5118588513</v>
      </c>
      <c r="Q8" s="118"/>
      <c r="R8" s="118">
        <v>5199399081</v>
      </c>
      <c r="S8" s="119"/>
      <c r="T8" s="119">
        <f aca="true" t="shared" si="0" ref="T8:T15">SUM(J8:R8)</f>
        <v>25201594690</v>
      </c>
      <c r="U8" s="119"/>
      <c r="V8" s="119">
        <f aca="true" t="shared" si="1" ref="V8:V15">ROUND(T8/5,4)</f>
        <v>5040318938</v>
      </c>
      <c r="W8" s="27"/>
      <c r="X8" s="30" t="s">
        <v>11</v>
      </c>
      <c r="Y8" s="30" t="s">
        <v>59</v>
      </c>
      <c r="Z8" s="30" t="s">
        <v>68</v>
      </c>
      <c r="AA8" s="30"/>
    </row>
    <row r="9" spans="1:27" s="124" customFormat="1" ht="12.75">
      <c r="A9" s="28"/>
      <c r="B9" s="28"/>
      <c r="C9" s="116">
        <v>1111</v>
      </c>
      <c r="D9" s="28"/>
      <c r="E9" s="116"/>
      <c r="F9" s="28" t="s">
        <v>38</v>
      </c>
      <c r="G9" s="28"/>
      <c r="H9" s="28"/>
      <c r="I9" s="28"/>
      <c r="J9" s="82">
        <v>100000000</v>
      </c>
      <c r="K9" s="117"/>
      <c r="L9" s="82">
        <v>100000000</v>
      </c>
      <c r="M9" s="117"/>
      <c r="N9" s="82">
        <v>100000000</v>
      </c>
      <c r="O9" s="117"/>
      <c r="P9" s="82">
        <v>100000000</v>
      </c>
      <c r="Q9" s="117"/>
      <c r="R9" s="82">
        <v>100000000</v>
      </c>
      <c r="S9" s="123"/>
      <c r="T9" s="82">
        <f t="shared" si="0"/>
        <v>500000000</v>
      </c>
      <c r="U9" s="123"/>
      <c r="V9" s="82">
        <f t="shared" si="1"/>
        <v>100000000</v>
      </c>
      <c r="W9" s="83"/>
      <c r="X9" s="28"/>
      <c r="Y9" s="28"/>
      <c r="Z9" s="28"/>
      <c r="AA9" s="28"/>
    </row>
    <row r="10" spans="1:27" s="81" customFormat="1" ht="15">
      <c r="A10" s="30"/>
      <c r="B10" s="30" t="s">
        <v>54</v>
      </c>
      <c r="C10" s="122" t="s">
        <v>166</v>
      </c>
      <c r="D10" s="30"/>
      <c r="E10" s="122" t="s">
        <v>13</v>
      </c>
      <c r="F10" s="30"/>
      <c r="G10" s="30"/>
      <c r="H10" s="30"/>
      <c r="I10" s="30"/>
      <c r="J10" s="127">
        <v>5911200104</v>
      </c>
      <c r="K10" s="127"/>
      <c r="L10" s="127">
        <v>6005256569</v>
      </c>
      <c r="M10" s="127"/>
      <c r="N10" s="127">
        <v>6110827556</v>
      </c>
      <c r="O10" s="127"/>
      <c r="P10" s="127">
        <v>6207937450</v>
      </c>
      <c r="Q10" s="127"/>
      <c r="R10" s="127">
        <v>6306611031</v>
      </c>
      <c r="S10" s="27"/>
      <c r="T10" s="27">
        <f t="shared" si="0"/>
        <v>30541832710</v>
      </c>
      <c r="U10" s="27"/>
      <c r="V10" s="119">
        <f t="shared" si="1"/>
        <v>6108366542</v>
      </c>
      <c r="W10" s="27"/>
      <c r="X10" s="30" t="s">
        <v>11</v>
      </c>
      <c r="Y10" s="30" t="s">
        <v>59</v>
      </c>
      <c r="Z10" s="30" t="s">
        <v>68</v>
      </c>
      <c r="AA10" s="30"/>
    </row>
    <row r="11" spans="1:27" s="124" customFormat="1" ht="12.75">
      <c r="A11" s="28"/>
      <c r="B11" s="28"/>
      <c r="C11" s="125" t="s">
        <v>143</v>
      </c>
      <c r="D11" s="28"/>
      <c r="E11" s="116"/>
      <c r="F11" s="28" t="s">
        <v>48</v>
      </c>
      <c r="G11" s="28"/>
      <c r="H11" s="28"/>
      <c r="I11" s="28"/>
      <c r="J11" s="82">
        <v>30000000</v>
      </c>
      <c r="K11" s="117"/>
      <c r="L11" s="82">
        <v>30000000</v>
      </c>
      <c r="M11" s="117"/>
      <c r="N11" s="82">
        <v>30000000</v>
      </c>
      <c r="O11" s="117"/>
      <c r="P11" s="82">
        <v>30000000</v>
      </c>
      <c r="Q11" s="117"/>
      <c r="R11" s="82">
        <v>30000000</v>
      </c>
      <c r="S11" s="123"/>
      <c r="T11" s="82">
        <f t="shared" si="0"/>
        <v>150000000</v>
      </c>
      <c r="U11" s="123"/>
      <c r="V11" s="82">
        <f t="shared" si="1"/>
        <v>30000000</v>
      </c>
      <c r="W11" s="83"/>
      <c r="X11" s="28"/>
      <c r="Y11" s="28"/>
      <c r="Z11" s="28"/>
      <c r="AA11" s="28"/>
    </row>
    <row r="12" spans="1:27" s="81" customFormat="1" ht="15">
      <c r="A12" s="30"/>
      <c r="B12" s="30"/>
      <c r="C12" s="125" t="s">
        <v>47</v>
      </c>
      <c r="D12" s="122"/>
      <c r="E12" s="122"/>
      <c r="F12" s="116" t="s">
        <v>144</v>
      </c>
      <c r="G12" s="122"/>
      <c r="H12" s="122"/>
      <c r="I12" s="122"/>
      <c r="J12" s="82">
        <v>40000000</v>
      </c>
      <c r="K12" s="127"/>
      <c r="L12" s="82">
        <v>40000000</v>
      </c>
      <c r="M12" s="127"/>
      <c r="N12" s="82">
        <v>50000000</v>
      </c>
      <c r="O12" s="127"/>
      <c r="P12" s="82">
        <v>50000000</v>
      </c>
      <c r="Q12" s="127"/>
      <c r="R12" s="82">
        <v>50000000</v>
      </c>
      <c r="S12" s="27"/>
      <c r="T12" s="82">
        <f t="shared" si="0"/>
        <v>230000000</v>
      </c>
      <c r="U12" s="82"/>
      <c r="V12" s="82">
        <f t="shared" si="1"/>
        <v>46000000</v>
      </c>
      <c r="W12" s="27"/>
      <c r="X12" s="30" t="s">
        <v>12</v>
      </c>
      <c r="Y12" s="30"/>
      <c r="Z12" s="30"/>
      <c r="AA12" s="30"/>
    </row>
    <row r="13" spans="1:100" s="31" customFormat="1" ht="15">
      <c r="A13" s="30"/>
      <c r="B13" s="30" t="s">
        <v>54</v>
      </c>
      <c r="C13" s="122" t="s">
        <v>165</v>
      </c>
      <c r="D13" s="30"/>
      <c r="E13" s="122" t="s">
        <v>190</v>
      </c>
      <c r="F13" s="30"/>
      <c r="G13" s="30"/>
      <c r="H13" s="30"/>
      <c r="I13" s="30"/>
      <c r="J13" s="127">
        <v>4187708821</v>
      </c>
      <c r="K13" s="127"/>
      <c r="L13" s="127">
        <v>4253530131</v>
      </c>
      <c r="M13" s="127"/>
      <c r="N13" s="127">
        <v>4320411313</v>
      </c>
      <c r="O13" s="127"/>
      <c r="P13" s="127">
        <v>4388369431</v>
      </c>
      <c r="Q13" s="127"/>
      <c r="R13" s="127">
        <v>4457421829</v>
      </c>
      <c r="S13" s="27"/>
      <c r="T13" s="27">
        <f t="shared" si="0"/>
        <v>21607441525</v>
      </c>
      <c r="U13" s="27"/>
      <c r="V13" s="119">
        <f t="shared" si="1"/>
        <v>4321488305</v>
      </c>
      <c r="W13" s="27"/>
      <c r="X13" s="30" t="s">
        <v>11</v>
      </c>
      <c r="Y13" s="30" t="s">
        <v>59</v>
      </c>
      <c r="Z13" s="30" t="s">
        <v>68</v>
      </c>
      <c r="AA13" s="30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</row>
    <row r="14" spans="1:27" s="124" customFormat="1" ht="12.75">
      <c r="A14" s="28"/>
      <c r="B14" s="28"/>
      <c r="C14" s="125" t="s">
        <v>150</v>
      </c>
      <c r="D14" s="28"/>
      <c r="E14" s="116"/>
      <c r="F14" s="28" t="s">
        <v>152</v>
      </c>
      <c r="G14" s="28"/>
      <c r="H14" s="28"/>
      <c r="I14" s="28"/>
      <c r="J14" s="82">
        <v>100000000</v>
      </c>
      <c r="K14" s="117"/>
      <c r="L14" s="82">
        <v>0</v>
      </c>
      <c r="M14" s="117"/>
      <c r="N14" s="82">
        <v>0</v>
      </c>
      <c r="O14" s="117"/>
      <c r="P14" s="82">
        <v>0</v>
      </c>
      <c r="Q14" s="117"/>
      <c r="R14" s="82">
        <v>0</v>
      </c>
      <c r="S14" s="123"/>
      <c r="T14" s="82">
        <f t="shared" si="0"/>
        <v>100000000</v>
      </c>
      <c r="U14" s="123"/>
      <c r="V14" s="82">
        <f t="shared" si="1"/>
        <v>20000000</v>
      </c>
      <c r="W14" s="83"/>
      <c r="X14" s="28"/>
      <c r="Y14" s="28"/>
      <c r="Z14" s="28"/>
      <c r="AA14" s="28"/>
    </row>
    <row r="15" spans="1:27" s="124" customFormat="1" ht="12.75">
      <c r="A15" s="28"/>
      <c r="B15" s="28"/>
      <c r="C15" s="125" t="s">
        <v>150</v>
      </c>
      <c r="D15" s="28"/>
      <c r="E15" s="116"/>
      <c r="F15" s="28" t="s">
        <v>151</v>
      </c>
      <c r="G15" s="28"/>
      <c r="H15" s="28"/>
      <c r="I15" s="28"/>
      <c r="J15" s="82">
        <v>0</v>
      </c>
      <c r="K15" s="117"/>
      <c r="L15" s="82">
        <v>100000000</v>
      </c>
      <c r="M15" s="117"/>
      <c r="N15" s="82">
        <v>100000000</v>
      </c>
      <c r="O15" s="117"/>
      <c r="P15" s="82">
        <v>100000000</v>
      </c>
      <c r="Q15" s="117"/>
      <c r="R15" s="82">
        <v>100000000</v>
      </c>
      <c r="S15" s="123"/>
      <c r="T15" s="82">
        <f t="shared" si="0"/>
        <v>400000000</v>
      </c>
      <c r="U15" s="123"/>
      <c r="V15" s="82">
        <f t="shared" si="1"/>
        <v>80000000</v>
      </c>
      <c r="W15" s="83"/>
      <c r="X15" s="28"/>
      <c r="Y15" s="28"/>
      <c r="Z15" s="28"/>
      <c r="AA15" s="155"/>
    </row>
    <row r="16" spans="1:27" s="124" customFormat="1" ht="12.75">
      <c r="A16" s="28"/>
      <c r="B16" s="28"/>
      <c r="C16" s="125" t="s">
        <v>153</v>
      </c>
      <c r="D16" s="28"/>
      <c r="E16" s="116"/>
      <c r="F16" s="28" t="s">
        <v>154</v>
      </c>
      <c r="G16" s="28"/>
      <c r="H16" s="28"/>
      <c r="I16" s="28"/>
      <c r="J16" s="126" t="s">
        <v>33</v>
      </c>
      <c r="K16" s="117"/>
      <c r="L16" s="126" t="s">
        <v>33</v>
      </c>
      <c r="M16" s="117"/>
      <c r="N16" s="126" t="s">
        <v>33</v>
      </c>
      <c r="O16" s="117"/>
      <c r="P16" s="126" t="s">
        <v>33</v>
      </c>
      <c r="Q16" s="117"/>
      <c r="R16" s="126" t="s">
        <v>33</v>
      </c>
      <c r="S16" s="123"/>
      <c r="T16" s="126" t="s">
        <v>33</v>
      </c>
      <c r="U16" s="123"/>
      <c r="V16" s="126" t="s">
        <v>33</v>
      </c>
      <c r="W16" s="83"/>
      <c r="X16" s="28"/>
      <c r="Y16" s="28"/>
      <c r="Z16" s="28"/>
      <c r="AA16" s="155"/>
    </row>
    <row r="17" spans="1:100" s="31" customFormat="1" ht="15">
      <c r="A17" s="30"/>
      <c r="B17" s="30" t="s">
        <v>54</v>
      </c>
      <c r="C17" s="122" t="s">
        <v>164</v>
      </c>
      <c r="D17" s="30"/>
      <c r="E17" s="122" t="s">
        <v>14</v>
      </c>
      <c r="F17" s="30"/>
      <c r="G17" s="30"/>
      <c r="H17" s="30"/>
      <c r="I17" s="30"/>
      <c r="J17" s="127">
        <v>6860096662</v>
      </c>
      <c r="K17" s="127"/>
      <c r="L17" s="127">
        <v>6269833394</v>
      </c>
      <c r="M17" s="127"/>
      <c r="N17" s="127">
        <v>6370469775</v>
      </c>
      <c r="O17" s="127"/>
      <c r="P17" s="127">
        <v>6472726628</v>
      </c>
      <c r="Q17" s="127"/>
      <c r="R17" s="127">
        <v>6576630046</v>
      </c>
      <c r="S17" s="27"/>
      <c r="T17" s="27">
        <f aca="true" t="shared" si="2" ref="T17:T22">SUM(J17:R17)</f>
        <v>32549756505</v>
      </c>
      <c r="U17" s="27"/>
      <c r="V17" s="119">
        <f aca="true" t="shared" si="3" ref="V17:V22">ROUND(T17/5,4)</f>
        <v>6509951301</v>
      </c>
      <c r="W17" s="27"/>
      <c r="X17" s="30" t="s">
        <v>11</v>
      </c>
      <c r="Y17" s="30" t="s">
        <v>59</v>
      </c>
      <c r="Z17" s="30" t="s">
        <v>68</v>
      </c>
      <c r="AA17" s="155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</row>
    <row r="18" spans="1:27" s="124" customFormat="1" ht="12.75">
      <c r="A18" s="28"/>
      <c r="B18" s="28"/>
      <c r="C18" s="125" t="s">
        <v>266</v>
      </c>
      <c r="D18" s="28"/>
      <c r="E18" s="116"/>
      <c r="F18" s="28" t="s">
        <v>145</v>
      </c>
      <c r="G18" s="28"/>
      <c r="H18" s="28"/>
      <c r="I18" s="28"/>
      <c r="J18" s="126">
        <v>560000</v>
      </c>
      <c r="K18" s="117"/>
      <c r="L18" s="126">
        <v>0</v>
      </c>
      <c r="M18" s="117"/>
      <c r="N18" s="126">
        <v>0</v>
      </c>
      <c r="O18" s="117"/>
      <c r="P18" s="126">
        <v>0</v>
      </c>
      <c r="Q18" s="117"/>
      <c r="R18" s="126">
        <v>0</v>
      </c>
      <c r="S18" s="123"/>
      <c r="T18" s="82">
        <f t="shared" si="2"/>
        <v>560000</v>
      </c>
      <c r="U18" s="123"/>
      <c r="V18" s="82">
        <f t="shared" si="3"/>
        <v>112000</v>
      </c>
      <c r="W18" s="83"/>
      <c r="X18" s="28"/>
      <c r="Y18" s="28"/>
      <c r="Z18" s="28"/>
      <c r="AA18" s="155"/>
    </row>
    <row r="19" spans="1:27" s="124" customFormat="1" ht="12.75">
      <c r="A19" s="28"/>
      <c r="B19" s="28"/>
      <c r="C19" s="125" t="s">
        <v>266</v>
      </c>
      <c r="D19" s="28"/>
      <c r="E19" s="116"/>
      <c r="F19" s="116" t="s">
        <v>147</v>
      </c>
      <c r="G19" s="28"/>
      <c r="H19" s="28"/>
      <c r="I19" s="28"/>
      <c r="J19" s="126">
        <v>5250000</v>
      </c>
      <c r="K19" s="117"/>
      <c r="L19" s="126">
        <v>0</v>
      </c>
      <c r="M19" s="117"/>
      <c r="N19" s="126">
        <v>0</v>
      </c>
      <c r="O19" s="117"/>
      <c r="P19" s="126">
        <v>0</v>
      </c>
      <c r="Q19" s="117"/>
      <c r="R19" s="126">
        <v>0</v>
      </c>
      <c r="S19" s="123"/>
      <c r="T19" s="82">
        <f t="shared" si="2"/>
        <v>5250000</v>
      </c>
      <c r="U19" s="123"/>
      <c r="V19" s="82">
        <f t="shared" si="3"/>
        <v>1050000</v>
      </c>
      <c r="W19" s="83"/>
      <c r="X19" s="28"/>
      <c r="Y19" s="28"/>
      <c r="Z19" s="28"/>
      <c r="AA19" s="155"/>
    </row>
    <row r="20" spans="1:27" s="132" customFormat="1" ht="12.75">
      <c r="A20" s="112"/>
      <c r="B20" s="112"/>
      <c r="C20" s="129" t="s">
        <v>266</v>
      </c>
      <c r="D20" s="112"/>
      <c r="E20" s="130"/>
      <c r="F20" s="130"/>
      <c r="G20" s="112" t="s">
        <v>371</v>
      </c>
      <c r="H20" s="112"/>
      <c r="I20" s="112"/>
      <c r="J20" s="153">
        <v>250000</v>
      </c>
      <c r="K20" s="154"/>
      <c r="L20" s="153">
        <v>0</v>
      </c>
      <c r="M20" s="154"/>
      <c r="N20" s="153">
        <v>0</v>
      </c>
      <c r="O20" s="154"/>
      <c r="P20" s="153">
        <v>0</v>
      </c>
      <c r="Q20" s="154"/>
      <c r="R20" s="153">
        <v>0</v>
      </c>
      <c r="S20" s="157"/>
      <c r="T20" s="128">
        <f>SUM(J20:R20)</f>
        <v>250000</v>
      </c>
      <c r="U20" s="157"/>
      <c r="V20" s="128">
        <f>ROUND(T20/5,4)</f>
        <v>50000</v>
      </c>
      <c r="W20" s="131"/>
      <c r="X20" s="112"/>
      <c r="Y20" s="112"/>
      <c r="Z20" s="112"/>
      <c r="AA20" s="158"/>
    </row>
    <row r="21" spans="1:28" s="81" customFormat="1" ht="15.75">
      <c r="A21" s="91"/>
      <c r="B21" s="30"/>
      <c r="C21" s="125"/>
      <c r="D21" s="122"/>
      <c r="E21" s="122"/>
      <c r="F21" s="116" t="s">
        <v>36</v>
      </c>
      <c r="G21" s="122"/>
      <c r="H21" s="122"/>
      <c r="I21" s="122"/>
      <c r="J21" s="82">
        <v>10000000</v>
      </c>
      <c r="K21" s="127"/>
      <c r="L21" s="82">
        <v>10000000</v>
      </c>
      <c r="M21" s="127"/>
      <c r="N21" s="82">
        <v>10000000</v>
      </c>
      <c r="O21" s="127"/>
      <c r="P21" s="82">
        <v>10000000</v>
      </c>
      <c r="Q21" s="127"/>
      <c r="R21" s="82">
        <v>10000000</v>
      </c>
      <c r="S21" s="27"/>
      <c r="T21" s="82">
        <f t="shared" si="2"/>
        <v>50000000</v>
      </c>
      <c r="U21" s="27"/>
      <c r="V21" s="82">
        <f t="shared" si="3"/>
        <v>10000000</v>
      </c>
      <c r="W21" s="27"/>
      <c r="X21" s="30"/>
      <c r="Y21" s="30"/>
      <c r="Z21" s="30"/>
      <c r="AA21" s="155"/>
      <c r="AB21" s="124"/>
    </row>
    <row r="22" spans="1:28" s="81" customFormat="1" ht="15.75">
      <c r="A22" s="91"/>
      <c r="B22" s="30"/>
      <c r="C22" s="125"/>
      <c r="D22" s="122"/>
      <c r="E22" s="122"/>
      <c r="F22" s="116" t="s">
        <v>37</v>
      </c>
      <c r="G22" s="122"/>
      <c r="H22" s="122"/>
      <c r="I22" s="122"/>
      <c r="J22" s="82">
        <v>10000000</v>
      </c>
      <c r="K22" s="127"/>
      <c r="L22" s="82">
        <v>10000000</v>
      </c>
      <c r="M22" s="127"/>
      <c r="N22" s="82">
        <v>10000000</v>
      </c>
      <c r="O22" s="127"/>
      <c r="P22" s="82">
        <v>10000000</v>
      </c>
      <c r="Q22" s="127"/>
      <c r="R22" s="82">
        <v>10000000</v>
      </c>
      <c r="S22" s="27"/>
      <c r="T22" s="82">
        <f t="shared" si="2"/>
        <v>50000000</v>
      </c>
      <c r="U22" s="27"/>
      <c r="V22" s="82">
        <f t="shared" si="3"/>
        <v>10000000</v>
      </c>
      <c r="W22" s="27"/>
      <c r="X22" s="30"/>
      <c r="Y22" s="30"/>
      <c r="Z22" s="30"/>
      <c r="AA22" s="155"/>
      <c r="AB22" s="124"/>
    </row>
    <row r="23" spans="1:28" s="31" customFormat="1" ht="15">
      <c r="A23" s="30"/>
      <c r="B23" s="30" t="s">
        <v>54</v>
      </c>
      <c r="C23" s="122" t="s">
        <v>163</v>
      </c>
      <c r="D23" s="30"/>
      <c r="E23" s="122" t="s">
        <v>191</v>
      </c>
      <c r="F23" s="30"/>
      <c r="G23" s="30"/>
      <c r="H23" s="30"/>
      <c r="I23" s="30"/>
      <c r="J23" s="127">
        <v>1667255304</v>
      </c>
      <c r="K23" s="127"/>
      <c r="L23" s="127">
        <v>1694101866</v>
      </c>
      <c r="M23" s="127"/>
      <c r="N23" s="127">
        <v>1721380718</v>
      </c>
      <c r="O23" s="127"/>
      <c r="P23" s="127">
        <v>1749098821</v>
      </c>
      <c r="Q23" s="127"/>
      <c r="R23" s="127">
        <v>1777263247</v>
      </c>
      <c r="S23" s="27"/>
      <c r="T23" s="27">
        <f>SUM(J23:R23)</f>
        <v>8609099956</v>
      </c>
      <c r="U23" s="27"/>
      <c r="V23" s="119">
        <f>ROUND(T23/5,4)</f>
        <v>1721819991.2</v>
      </c>
      <c r="W23" s="27"/>
      <c r="X23" s="30" t="s">
        <v>11</v>
      </c>
      <c r="Y23" s="30" t="s">
        <v>59</v>
      </c>
      <c r="Z23" s="30" t="s">
        <v>68</v>
      </c>
      <c r="AA23" s="156"/>
      <c r="AB23" s="124"/>
    </row>
    <row r="24" spans="1:27" s="31" customFormat="1" ht="15.75">
      <c r="A24" s="91"/>
      <c r="B24" s="30"/>
      <c r="C24" s="133" t="s">
        <v>162</v>
      </c>
      <c r="D24" s="30"/>
      <c r="E24" s="122" t="s">
        <v>50</v>
      </c>
      <c r="F24" s="122"/>
      <c r="G24" s="30"/>
      <c r="H24" s="30"/>
      <c r="I24" s="30"/>
      <c r="J24" s="134">
        <v>0</v>
      </c>
      <c r="K24" s="27"/>
      <c r="L24" s="134">
        <v>1235810000</v>
      </c>
      <c r="M24" s="27"/>
      <c r="N24" s="134">
        <v>1255709322</v>
      </c>
      <c r="O24" s="27"/>
      <c r="P24" s="134">
        <v>1275929067</v>
      </c>
      <c r="Q24" s="27"/>
      <c r="R24" s="134">
        <v>1296474396</v>
      </c>
      <c r="S24" s="27"/>
      <c r="T24" s="27">
        <f>SUM(J24:R24)</f>
        <v>5063922785</v>
      </c>
      <c r="U24" s="27"/>
      <c r="V24" s="119">
        <f>ROUND(T24/5,4)</f>
        <v>1012784557</v>
      </c>
      <c r="W24" s="27"/>
      <c r="X24" s="30" t="s">
        <v>11</v>
      </c>
      <c r="Y24" s="30" t="s">
        <v>59</v>
      </c>
      <c r="Z24" s="30" t="s">
        <v>68</v>
      </c>
      <c r="AA24" s="30"/>
    </row>
    <row r="25" spans="1:27" s="124" customFormat="1" ht="12.75">
      <c r="A25" s="28"/>
      <c r="B25" s="28"/>
      <c r="C25" s="125" t="s">
        <v>214</v>
      </c>
      <c r="D25" s="28"/>
      <c r="E25" s="116"/>
      <c r="F25" s="116" t="s">
        <v>215</v>
      </c>
      <c r="G25" s="28"/>
      <c r="H25" s="28"/>
      <c r="I25" s="28"/>
      <c r="J25" s="82">
        <v>0</v>
      </c>
      <c r="K25" s="83"/>
      <c r="L25" s="82">
        <v>220000000</v>
      </c>
      <c r="M25" s="83"/>
      <c r="N25" s="82">
        <v>220000000</v>
      </c>
      <c r="O25" s="83"/>
      <c r="P25" s="82">
        <v>220000000</v>
      </c>
      <c r="Q25" s="83"/>
      <c r="R25" s="82">
        <v>220000000</v>
      </c>
      <c r="S25" s="83"/>
      <c r="T25" s="82">
        <f>SUM(J25:R25)</f>
        <v>880000000</v>
      </c>
      <c r="U25" s="83"/>
      <c r="V25" s="82">
        <f>ROUND(T25/5,4)</f>
        <v>176000000</v>
      </c>
      <c r="W25" s="83"/>
      <c r="X25" s="28"/>
      <c r="Y25" s="28"/>
      <c r="Z25" s="28"/>
      <c r="AA25" s="28"/>
    </row>
    <row r="26" spans="1:27" s="132" customFormat="1" ht="12.75">
      <c r="A26" s="135"/>
      <c r="B26" s="112"/>
      <c r="C26" s="129"/>
      <c r="D26" s="112"/>
      <c r="E26" s="130"/>
      <c r="F26" s="130"/>
      <c r="G26" s="112" t="s">
        <v>62</v>
      </c>
      <c r="H26" s="112"/>
      <c r="I26" s="112"/>
      <c r="J26" s="128">
        <v>0</v>
      </c>
      <c r="K26" s="131"/>
      <c r="L26" s="153">
        <f>0.5*L25</f>
        <v>110000000</v>
      </c>
      <c r="M26" s="131"/>
      <c r="N26" s="153">
        <f>0.5*N25</f>
        <v>110000000</v>
      </c>
      <c r="O26" s="131"/>
      <c r="P26" s="153">
        <f>0.5*P25</f>
        <v>110000000</v>
      </c>
      <c r="Q26" s="131"/>
      <c r="R26" s="153">
        <f>0.5*R25</f>
        <v>110000000</v>
      </c>
      <c r="S26" s="131"/>
      <c r="T26" s="128">
        <f>SUM(J26:R26)</f>
        <v>440000000</v>
      </c>
      <c r="U26" s="131"/>
      <c r="V26" s="128">
        <f>ROUND(T26/5,4)</f>
        <v>88000000</v>
      </c>
      <c r="W26" s="131"/>
      <c r="X26" s="112"/>
      <c r="Y26" s="112"/>
      <c r="Z26" s="112"/>
      <c r="AA26" s="112"/>
    </row>
    <row r="27" spans="1:27" s="132" customFormat="1" ht="12.75">
      <c r="A27" s="135"/>
      <c r="B27" s="112"/>
      <c r="C27" s="129" t="s">
        <v>214</v>
      </c>
      <c r="D27" s="112"/>
      <c r="E27" s="130"/>
      <c r="F27" s="130"/>
      <c r="G27" s="112" t="s">
        <v>272</v>
      </c>
      <c r="H27" s="112"/>
      <c r="I27" s="112"/>
      <c r="J27" s="128">
        <v>0</v>
      </c>
      <c r="K27" s="131"/>
      <c r="L27" s="153">
        <f>0.02*L25</f>
        <v>4400000</v>
      </c>
      <c r="M27" s="131"/>
      <c r="N27" s="153">
        <f>0.02*N25</f>
        <v>4400000</v>
      </c>
      <c r="O27" s="131"/>
      <c r="P27" s="153">
        <f>0.02*P25</f>
        <v>4400000</v>
      </c>
      <c r="Q27" s="131"/>
      <c r="R27" s="153">
        <f>0.02*R25</f>
        <v>4400000</v>
      </c>
      <c r="S27" s="131"/>
      <c r="T27" s="128">
        <f>SUM(J27:R27)</f>
        <v>17600000</v>
      </c>
      <c r="U27" s="131"/>
      <c r="V27" s="128">
        <f>ROUND(T27/5,4)</f>
        <v>3520000</v>
      </c>
      <c r="W27" s="131"/>
      <c r="X27" s="112"/>
      <c r="Y27" s="112"/>
      <c r="Z27" s="112"/>
      <c r="AA27" s="112"/>
    </row>
    <row r="28" spans="1:27" s="124" customFormat="1" ht="12.75">
      <c r="A28" s="136"/>
      <c r="B28" s="28"/>
      <c r="C28" s="125" t="s">
        <v>271</v>
      </c>
      <c r="D28" s="28"/>
      <c r="E28" s="116"/>
      <c r="F28" s="116" t="s">
        <v>319</v>
      </c>
      <c r="G28" s="28"/>
      <c r="H28" s="28"/>
      <c r="I28" s="28"/>
      <c r="J28" s="126" t="s">
        <v>33</v>
      </c>
      <c r="K28" s="83"/>
      <c r="L28" s="126" t="s">
        <v>33</v>
      </c>
      <c r="M28" s="83"/>
      <c r="N28" s="126" t="s">
        <v>33</v>
      </c>
      <c r="O28" s="83"/>
      <c r="P28" s="126" t="s">
        <v>33</v>
      </c>
      <c r="Q28" s="83"/>
      <c r="R28" s="126" t="s">
        <v>33</v>
      </c>
      <c r="S28" s="83"/>
      <c r="T28" s="126" t="s">
        <v>33</v>
      </c>
      <c r="U28" s="83"/>
      <c r="V28" s="126" t="s">
        <v>33</v>
      </c>
      <c r="W28" s="83"/>
      <c r="X28" s="28"/>
      <c r="Y28" s="28"/>
      <c r="Z28" s="28"/>
      <c r="AA28" s="28"/>
    </row>
    <row r="29" spans="1:28" s="31" customFormat="1" ht="15">
      <c r="A29" s="30"/>
      <c r="B29" s="30"/>
      <c r="C29" s="122" t="s">
        <v>160</v>
      </c>
      <c r="D29" s="30"/>
      <c r="E29" s="122" t="s">
        <v>51</v>
      </c>
      <c r="F29" s="30"/>
      <c r="G29" s="30"/>
      <c r="H29" s="30"/>
      <c r="I29" s="30"/>
      <c r="J29" s="127">
        <v>470000000</v>
      </c>
      <c r="K29" s="127"/>
      <c r="L29" s="127">
        <v>470000000</v>
      </c>
      <c r="M29" s="127"/>
      <c r="N29" s="127">
        <v>470000000</v>
      </c>
      <c r="O29" s="127"/>
      <c r="P29" s="127">
        <v>470000000</v>
      </c>
      <c r="Q29" s="127"/>
      <c r="R29" s="127">
        <v>470000000</v>
      </c>
      <c r="S29" s="27"/>
      <c r="T29" s="27">
        <f>SUM(J29:R29)</f>
        <v>2350000000</v>
      </c>
      <c r="U29" s="27"/>
      <c r="V29" s="119">
        <f>ROUND(T29/5,4)</f>
        <v>470000000</v>
      </c>
      <c r="W29" s="27"/>
      <c r="X29" s="30" t="s">
        <v>11</v>
      </c>
      <c r="Y29" s="30" t="s">
        <v>59</v>
      </c>
      <c r="Z29" s="30" t="s">
        <v>69</v>
      </c>
      <c r="AA29" s="30">
        <v>1808</v>
      </c>
      <c r="AB29" s="30" t="s">
        <v>74</v>
      </c>
    </row>
    <row r="30" spans="1:27" s="31" customFormat="1" ht="15">
      <c r="A30" s="30"/>
      <c r="B30" s="30"/>
      <c r="C30" s="122" t="s">
        <v>161</v>
      </c>
      <c r="D30" s="30"/>
      <c r="E30" s="122" t="s">
        <v>15</v>
      </c>
      <c r="F30" s="30"/>
      <c r="G30" s="30"/>
      <c r="H30" s="30"/>
      <c r="I30" s="30"/>
      <c r="J30" s="127">
        <v>60000000</v>
      </c>
      <c r="K30" s="127"/>
      <c r="L30" s="127">
        <v>70000000</v>
      </c>
      <c r="M30" s="127"/>
      <c r="N30" s="127">
        <v>75000000</v>
      </c>
      <c r="O30" s="127"/>
      <c r="P30" s="127">
        <v>80000000</v>
      </c>
      <c r="Q30" s="127"/>
      <c r="R30" s="127">
        <v>85000000</v>
      </c>
      <c r="S30" s="27"/>
      <c r="T30" s="27">
        <f>SUM(J30:R30)</f>
        <v>370000000</v>
      </c>
      <c r="U30" s="27"/>
      <c r="V30" s="119">
        <f>ROUND(T30/5,4)</f>
        <v>74000000</v>
      </c>
      <c r="W30" s="27"/>
      <c r="X30" s="30" t="s">
        <v>11</v>
      </c>
      <c r="Y30" s="30" t="s">
        <v>59</v>
      </c>
      <c r="Z30" s="30" t="s">
        <v>71</v>
      </c>
      <c r="AA30" s="30"/>
    </row>
    <row r="31" spans="1:27" s="124" customFormat="1" ht="12.75">
      <c r="A31" s="28"/>
      <c r="B31" s="28"/>
      <c r="C31" s="125" t="s">
        <v>149</v>
      </c>
      <c r="D31" s="28"/>
      <c r="E31" s="116"/>
      <c r="F31" s="28" t="s">
        <v>313</v>
      </c>
      <c r="G31" s="28"/>
      <c r="H31" s="28"/>
      <c r="I31" s="28"/>
      <c r="J31" s="126">
        <v>840000</v>
      </c>
      <c r="K31" s="137"/>
      <c r="L31" s="126">
        <v>840000</v>
      </c>
      <c r="M31" s="137"/>
      <c r="N31" s="126">
        <v>840000</v>
      </c>
      <c r="O31" s="137"/>
      <c r="P31" s="126">
        <v>840000</v>
      </c>
      <c r="Q31" s="137"/>
      <c r="R31" s="126">
        <v>840000</v>
      </c>
      <c r="S31" s="83"/>
      <c r="T31" s="82">
        <f>SUM(J31:R31)</f>
        <v>4200000</v>
      </c>
      <c r="U31" s="83"/>
      <c r="V31" s="82">
        <f>ROUND(T31/5,4)</f>
        <v>840000</v>
      </c>
      <c r="W31" s="83"/>
      <c r="X31" s="28"/>
      <c r="Y31" s="28"/>
      <c r="Z31" s="28"/>
      <c r="AA31" s="28"/>
    </row>
    <row r="32" spans="1:27" s="31" customFormat="1" ht="15">
      <c r="A32" s="30"/>
      <c r="B32" s="30"/>
      <c r="C32" s="122"/>
      <c r="D32" s="30"/>
      <c r="E32" s="122" t="s">
        <v>16</v>
      </c>
      <c r="F32" s="30"/>
      <c r="G32" s="30"/>
      <c r="H32" s="30"/>
      <c r="I32" s="30"/>
      <c r="J32" s="127"/>
      <c r="K32" s="127"/>
      <c r="L32" s="127"/>
      <c r="M32" s="127"/>
      <c r="N32" s="127"/>
      <c r="O32" s="127"/>
      <c r="P32" s="127"/>
      <c r="Q32" s="127"/>
      <c r="R32" s="127"/>
      <c r="S32" s="27"/>
      <c r="T32" s="27"/>
      <c r="U32" s="27"/>
      <c r="V32" s="27"/>
      <c r="W32" s="27"/>
      <c r="X32" s="30"/>
      <c r="Y32" s="30"/>
      <c r="Z32" s="30"/>
      <c r="AA32" s="30"/>
    </row>
    <row r="33" spans="1:27" s="81" customFormat="1" ht="15">
      <c r="A33" s="30"/>
      <c r="B33" s="30"/>
      <c r="C33" s="133" t="s">
        <v>168</v>
      </c>
      <c r="D33" s="138"/>
      <c r="E33" s="139"/>
      <c r="F33" s="122" t="s">
        <v>17</v>
      </c>
      <c r="G33" s="138"/>
      <c r="H33" s="138"/>
      <c r="I33" s="30"/>
      <c r="J33" s="127">
        <v>300000000</v>
      </c>
      <c r="K33" s="127"/>
      <c r="L33" s="127">
        <v>330000000</v>
      </c>
      <c r="M33" s="127"/>
      <c r="N33" s="127">
        <v>370000000</v>
      </c>
      <c r="O33" s="127"/>
      <c r="P33" s="127">
        <v>410000000</v>
      </c>
      <c r="Q33" s="127"/>
      <c r="R33" s="127">
        <v>450000000</v>
      </c>
      <c r="S33" s="27"/>
      <c r="T33" s="27">
        <f>SUM(J33:R33)</f>
        <v>1860000000</v>
      </c>
      <c r="U33" s="27"/>
      <c r="V33" s="119">
        <f>ROUND(T33/5,4)</f>
        <v>372000000</v>
      </c>
      <c r="W33" s="140"/>
      <c r="X33" s="30" t="s">
        <v>11</v>
      </c>
      <c r="Y33" s="30" t="s">
        <v>59</v>
      </c>
      <c r="Z33" s="30" t="s">
        <v>72</v>
      </c>
      <c r="AA33" s="30"/>
    </row>
    <row r="34" spans="1:27" s="124" customFormat="1" ht="12.75">
      <c r="A34" s="136"/>
      <c r="B34" s="28"/>
      <c r="C34" s="125" t="s">
        <v>184</v>
      </c>
      <c r="D34" s="28"/>
      <c r="E34" s="116"/>
      <c r="F34" s="116"/>
      <c r="G34" s="28" t="s">
        <v>185</v>
      </c>
      <c r="H34" s="28"/>
      <c r="I34" s="28"/>
      <c r="J34" s="126">
        <v>0</v>
      </c>
      <c r="K34" s="83"/>
      <c r="L34" s="126">
        <v>20000000</v>
      </c>
      <c r="M34" s="83"/>
      <c r="N34" s="126">
        <v>22000000</v>
      </c>
      <c r="O34" s="83"/>
      <c r="P34" s="126">
        <v>24500000</v>
      </c>
      <c r="Q34" s="83"/>
      <c r="R34" s="126">
        <v>27000000</v>
      </c>
      <c r="S34" s="83"/>
      <c r="T34" s="82">
        <f>SUM(J34:R34)</f>
        <v>93500000</v>
      </c>
      <c r="U34" s="83"/>
      <c r="V34" s="82">
        <f>ROUND(T34/5,4)</f>
        <v>18700000</v>
      </c>
      <c r="W34" s="83"/>
      <c r="X34" s="28"/>
      <c r="Y34" s="28"/>
      <c r="Z34" s="28"/>
      <c r="AA34" s="28"/>
    </row>
    <row r="35" spans="1:27" s="81" customFormat="1" ht="15">
      <c r="A35" s="30"/>
      <c r="B35" s="30"/>
      <c r="C35" s="133" t="s">
        <v>192</v>
      </c>
      <c r="D35" s="138"/>
      <c r="E35" s="138"/>
      <c r="F35" s="122" t="s">
        <v>18</v>
      </c>
      <c r="G35" s="138"/>
      <c r="H35" s="138"/>
      <c r="I35" s="30"/>
      <c r="J35" s="127">
        <v>180000000</v>
      </c>
      <c r="K35" s="127"/>
      <c r="L35" s="127">
        <v>195000000</v>
      </c>
      <c r="M35" s="127"/>
      <c r="N35" s="127">
        <v>210000000</v>
      </c>
      <c r="O35" s="127"/>
      <c r="P35" s="127">
        <v>225000000</v>
      </c>
      <c r="Q35" s="127"/>
      <c r="R35" s="127">
        <v>240000000</v>
      </c>
      <c r="S35" s="27"/>
      <c r="T35" s="27">
        <f>SUM(J35:R35)</f>
        <v>1050000000</v>
      </c>
      <c r="U35" s="27"/>
      <c r="V35" s="119">
        <f>ROUND(T35/5,4)</f>
        <v>210000000</v>
      </c>
      <c r="W35" s="140"/>
      <c r="X35" s="30" t="s">
        <v>11</v>
      </c>
      <c r="Y35" s="30" t="s">
        <v>59</v>
      </c>
      <c r="Z35" s="30" t="s">
        <v>72</v>
      </c>
      <c r="AA35" s="30"/>
    </row>
    <row r="36" spans="1:27" s="81" customFormat="1" ht="15">
      <c r="A36" s="30"/>
      <c r="B36" s="30"/>
      <c r="C36" s="133" t="s">
        <v>169</v>
      </c>
      <c r="D36" s="138"/>
      <c r="E36" s="138"/>
      <c r="F36" s="122" t="s">
        <v>19</v>
      </c>
      <c r="G36" s="138"/>
      <c r="H36" s="138"/>
      <c r="I36" s="30"/>
      <c r="J36" s="127">
        <v>29000000</v>
      </c>
      <c r="K36" s="127"/>
      <c r="L36" s="127">
        <v>29000000</v>
      </c>
      <c r="M36" s="127"/>
      <c r="N36" s="127">
        <v>29000000</v>
      </c>
      <c r="O36" s="127"/>
      <c r="P36" s="127">
        <v>29000000</v>
      </c>
      <c r="Q36" s="127"/>
      <c r="R36" s="127">
        <v>29000000</v>
      </c>
      <c r="S36" s="27"/>
      <c r="T36" s="27">
        <f>SUM(J36:R36)</f>
        <v>145000000</v>
      </c>
      <c r="U36" s="27"/>
      <c r="V36" s="119">
        <f>ROUND(T36/5,4)</f>
        <v>29000000</v>
      </c>
      <c r="W36" s="140"/>
      <c r="X36" s="30" t="s">
        <v>11</v>
      </c>
      <c r="Y36" s="30" t="s">
        <v>59</v>
      </c>
      <c r="Z36" s="30" t="s">
        <v>72</v>
      </c>
      <c r="AA36" s="30"/>
    </row>
    <row r="37" spans="1:27" s="81" customFormat="1" ht="15">
      <c r="A37" s="30"/>
      <c r="B37" s="30"/>
      <c r="C37" s="133" t="s">
        <v>170</v>
      </c>
      <c r="D37" s="138"/>
      <c r="E37" s="138"/>
      <c r="F37" s="122" t="s">
        <v>40</v>
      </c>
      <c r="G37" s="138"/>
      <c r="H37" s="138"/>
      <c r="I37" s="30"/>
      <c r="J37" s="127">
        <v>260000000</v>
      </c>
      <c r="K37" s="127"/>
      <c r="L37" s="127">
        <v>280000000</v>
      </c>
      <c r="M37" s="127"/>
      <c r="N37" s="127">
        <v>280000000</v>
      </c>
      <c r="O37" s="127"/>
      <c r="P37" s="127">
        <v>290000000</v>
      </c>
      <c r="Q37" s="127"/>
      <c r="R37" s="127">
        <v>300000000</v>
      </c>
      <c r="S37" s="27"/>
      <c r="T37" s="27">
        <f>SUM(J37:R37)</f>
        <v>1410000000</v>
      </c>
      <c r="U37" s="27"/>
      <c r="V37" s="119">
        <f>ROUND(T37/5,4)</f>
        <v>282000000</v>
      </c>
      <c r="W37" s="140"/>
      <c r="X37" s="30" t="s">
        <v>11</v>
      </c>
      <c r="Y37" s="30" t="s">
        <v>59</v>
      </c>
      <c r="Z37" s="30" t="s">
        <v>72</v>
      </c>
      <c r="AA37" s="30"/>
    </row>
    <row r="38" spans="1:27" s="124" customFormat="1" ht="12.75">
      <c r="A38" s="136"/>
      <c r="B38" s="28"/>
      <c r="C38" s="125" t="s">
        <v>183</v>
      </c>
      <c r="D38" s="28"/>
      <c r="E38" s="116"/>
      <c r="F38" s="116"/>
      <c r="G38" s="28" t="s">
        <v>182</v>
      </c>
      <c r="H38" s="28"/>
      <c r="I38" s="28"/>
      <c r="J38" s="126" t="s">
        <v>33</v>
      </c>
      <c r="K38" s="83"/>
      <c r="L38" s="126" t="s">
        <v>33</v>
      </c>
      <c r="M38" s="83"/>
      <c r="N38" s="126" t="s">
        <v>33</v>
      </c>
      <c r="O38" s="83"/>
      <c r="P38" s="126" t="s">
        <v>33</v>
      </c>
      <c r="Q38" s="83"/>
      <c r="R38" s="126" t="s">
        <v>33</v>
      </c>
      <c r="S38" s="83"/>
      <c r="T38" s="126" t="s">
        <v>33</v>
      </c>
      <c r="U38" s="83"/>
      <c r="V38" s="126" t="s">
        <v>33</v>
      </c>
      <c r="W38" s="83"/>
      <c r="X38" s="28"/>
      <c r="Y38" s="28"/>
      <c r="Z38" s="28"/>
      <c r="AA38" s="28"/>
    </row>
    <row r="39" spans="1:27" s="124" customFormat="1" ht="12.75">
      <c r="A39" s="136"/>
      <c r="B39" s="28"/>
      <c r="C39" s="125" t="s">
        <v>183</v>
      </c>
      <c r="D39" s="28"/>
      <c r="E39" s="116"/>
      <c r="F39" s="116"/>
      <c r="G39" s="28" t="s">
        <v>314</v>
      </c>
      <c r="H39" s="28"/>
      <c r="I39" s="28"/>
      <c r="J39" s="126" t="s">
        <v>33</v>
      </c>
      <c r="K39" s="83"/>
      <c r="L39" s="126" t="s">
        <v>33</v>
      </c>
      <c r="M39" s="83"/>
      <c r="N39" s="126" t="s">
        <v>33</v>
      </c>
      <c r="O39" s="83"/>
      <c r="P39" s="126" t="s">
        <v>33</v>
      </c>
      <c r="Q39" s="83"/>
      <c r="R39" s="126" t="s">
        <v>33</v>
      </c>
      <c r="S39" s="83"/>
      <c r="T39" s="126" t="s">
        <v>33</v>
      </c>
      <c r="U39" s="83"/>
      <c r="V39" s="126" t="s">
        <v>33</v>
      </c>
      <c r="W39" s="83"/>
      <c r="X39" s="28"/>
      <c r="Y39" s="28"/>
      <c r="Z39" s="28"/>
      <c r="AA39" s="28"/>
    </row>
    <row r="40" spans="1:27" s="132" customFormat="1" ht="12.75">
      <c r="A40" s="136"/>
      <c r="B40" s="112"/>
      <c r="C40" s="129" t="s">
        <v>315</v>
      </c>
      <c r="D40" s="112"/>
      <c r="E40" s="130"/>
      <c r="F40" s="130"/>
      <c r="G40" s="112"/>
      <c r="H40" s="112" t="s">
        <v>188</v>
      </c>
      <c r="I40" s="112"/>
      <c r="J40" s="128">
        <v>20000000</v>
      </c>
      <c r="K40" s="131"/>
      <c r="L40" s="128">
        <v>20000000</v>
      </c>
      <c r="M40" s="131"/>
      <c r="N40" s="128">
        <v>20000000</v>
      </c>
      <c r="O40" s="131"/>
      <c r="P40" s="128">
        <v>20000000</v>
      </c>
      <c r="Q40" s="131"/>
      <c r="R40" s="128">
        <v>20000000</v>
      </c>
      <c r="S40" s="131"/>
      <c r="T40" s="128">
        <f>SUM(J40:R40)</f>
        <v>100000000</v>
      </c>
      <c r="U40" s="131"/>
      <c r="V40" s="128">
        <f>SUM(L40:T40)</f>
        <v>180000000</v>
      </c>
      <c r="W40" s="131"/>
      <c r="X40" s="112"/>
      <c r="Y40" s="112"/>
      <c r="Z40" s="112"/>
      <c r="AA40" s="112"/>
    </row>
    <row r="41" spans="1:27" s="132" customFormat="1" ht="12.75">
      <c r="A41" s="136"/>
      <c r="B41" s="112"/>
      <c r="C41" s="129" t="s">
        <v>316</v>
      </c>
      <c r="D41" s="112"/>
      <c r="E41" s="130"/>
      <c r="F41" s="130"/>
      <c r="G41" s="112"/>
      <c r="H41" s="112" t="s">
        <v>189</v>
      </c>
      <c r="I41" s="112"/>
      <c r="J41" s="128">
        <v>1000000</v>
      </c>
      <c r="K41" s="131"/>
      <c r="L41" s="128">
        <v>1000000</v>
      </c>
      <c r="M41" s="131"/>
      <c r="N41" s="128">
        <v>1000000</v>
      </c>
      <c r="O41" s="131"/>
      <c r="P41" s="128">
        <v>1000000</v>
      </c>
      <c r="Q41" s="131"/>
      <c r="R41" s="128">
        <v>1000000</v>
      </c>
      <c r="S41" s="131"/>
      <c r="T41" s="128">
        <f>SUM(J41:R41)</f>
        <v>5000000</v>
      </c>
      <c r="U41" s="131"/>
      <c r="V41" s="128">
        <f>SUM(L41:T41)</f>
        <v>9000000</v>
      </c>
      <c r="W41" s="131"/>
      <c r="X41" s="112"/>
      <c r="Y41" s="112"/>
      <c r="Z41" s="112"/>
      <c r="AA41" s="112"/>
    </row>
    <row r="42" spans="1:27" s="132" customFormat="1" ht="12.75">
      <c r="A42" s="136"/>
      <c r="B42" s="112"/>
      <c r="C42" s="129" t="s">
        <v>317</v>
      </c>
      <c r="D42" s="112"/>
      <c r="E42" s="130"/>
      <c r="F42" s="130"/>
      <c r="G42" s="112"/>
      <c r="H42" s="112" t="s">
        <v>375</v>
      </c>
      <c r="I42" s="112"/>
      <c r="J42" s="128">
        <v>10000000</v>
      </c>
      <c r="K42" s="131"/>
      <c r="L42" s="128">
        <v>10000000</v>
      </c>
      <c r="M42" s="131"/>
      <c r="N42" s="128">
        <v>10000000</v>
      </c>
      <c r="O42" s="131"/>
      <c r="P42" s="128">
        <v>10000000</v>
      </c>
      <c r="Q42" s="131"/>
      <c r="R42" s="128">
        <v>10000000</v>
      </c>
      <c r="S42" s="131"/>
      <c r="T42" s="128">
        <f>SUM(J42:R42)</f>
        <v>50000000</v>
      </c>
      <c r="U42" s="131"/>
      <c r="V42" s="128">
        <f>SUM(L42:T42)</f>
        <v>90000000</v>
      </c>
      <c r="W42" s="131"/>
      <c r="X42" s="112"/>
      <c r="Y42" s="112"/>
      <c r="Z42" s="112"/>
      <c r="AA42" s="112"/>
    </row>
    <row r="43" spans="1:27" s="31" customFormat="1" ht="15">
      <c r="A43" s="136"/>
      <c r="B43" s="30"/>
      <c r="C43" s="122" t="s">
        <v>171</v>
      </c>
      <c r="D43" s="112"/>
      <c r="E43" s="122" t="s">
        <v>193</v>
      </c>
      <c r="F43" s="112"/>
      <c r="G43" s="30"/>
      <c r="H43" s="30"/>
      <c r="I43" s="30"/>
      <c r="J43" s="127">
        <v>194800000</v>
      </c>
      <c r="K43" s="127"/>
      <c r="L43" s="127">
        <v>389600000</v>
      </c>
      <c r="M43" s="127"/>
      <c r="N43" s="127">
        <v>487000000</v>
      </c>
      <c r="O43" s="127"/>
      <c r="P43" s="127">
        <v>487000000</v>
      </c>
      <c r="Q43" s="127"/>
      <c r="R43" s="127">
        <v>389600000</v>
      </c>
      <c r="S43" s="27"/>
      <c r="T43" s="27">
        <f aca="true" t="shared" si="4" ref="T43:T97">SUM(J43:R43)</f>
        <v>1948000000</v>
      </c>
      <c r="U43" s="27"/>
      <c r="V43" s="119">
        <f aca="true" t="shared" si="5" ref="V43:V64">ROUND(T43/5,4)</f>
        <v>389600000</v>
      </c>
      <c r="W43" s="27"/>
      <c r="X43" s="30" t="s">
        <v>11</v>
      </c>
      <c r="Y43" s="30" t="s">
        <v>59</v>
      </c>
      <c r="Z43" s="30" t="s">
        <v>269</v>
      </c>
      <c r="AA43" s="30"/>
    </row>
    <row r="44" spans="1:28" s="31" customFormat="1" ht="15.75">
      <c r="A44" s="91"/>
      <c r="B44" s="30"/>
      <c r="C44" s="122" t="s">
        <v>172</v>
      </c>
      <c r="D44" s="112"/>
      <c r="E44" s="122" t="s">
        <v>194</v>
      </c>
      <c r="F44" s="112"/>
      <c r="G44" s="30"/>
      <c r="H44" s="30"/>
      <c r="I44" s="30"/>
      <c r="J44" s="127">
        <v>123000000</v>
      </c>
      <c r="K44" s="127"/>
      <c r="L44" s="127">
        <v>145000000</v>
      </c>
      <c r="M44" s="127"/>
      <c r="N44" s="127">
        <v>165000000</v>
      </c>
      <c r="O44" s="127"/>
      <c r="P44" s="127">
        <v>190000000</v>
      </c>
      <c r="Q44" s="127"/>
      <c r="R44" s="127">
        <v>210000000</v>
      </c>
      <c r="S44" s="27"/>
      <c r="T44" s="27">
        <f t="shared" si="4"/>
        <v>833000000</v>
      </c>
      <c r="U44" s="27"/>
      <c r="V44" s="119">
        <f t="shared" si="5"/>
        <v>166600000</v>
      </c>
      <c r="W44" s="27"/>
      <c r="X44" s="30" t="s">
        <v>11</v>
      </c>
      <c r="Y44" s="30" t="s">
        <v>59</v>
      </c>
      <c r="Z44" s="30" t="s">
        <v>270</v>
      </c>
      <c r="AA44" s="30"/>
      <c r="AB44" s="30"/>
    </row>
    <row r="45" spans="1:27" s="81" customFormat="1" ht="15">
      <c r="A45" s="136"/>
      <c r="B45" s="30"/>
      <c r="C45" s="122" t="s">
        <v>173</v>
      </c>
      <c r="D45" s="112"/>
      <c r="E45" s="122" t="s">
        <v>20</v>
      </c>
      <c r="F45" s="30"/>
      <c r="G45" s="112"/>
      <c r="H45" s="112"/>
      <c r="I45" s="30"/>
      <c r="J45" s="127">
        <v>26500000</v>
      </c>
      <c r="K45" s="127"/>
      <c r="L45" s="127">
        <v>30000000</v>
      </c>
      <c r="M45" s="127"/>
      <c r="N45" s="127">
        <v>35000000</v>
      </c>
      <c r="O45" s="127"/>
      <c r="P45" s="127">
        <v>40000000</v>
      </c>
      <c r="Q45" s="127"/>
      <c r="R45" s="127">
        <v>43500000</v>
      </c>
      <c r="S45" s="27"/>
      <c r="T45" s="27">
        <f t="shared" si="4"/>
        <v>175000000</v>
      </c>
      <c r="U45" s="27"/>
      <c r="V45" s="119">
        <f t="shared" si="5"/>
        <v>35000000</v>
      </c>
      <c r="W45" s="27"/>
      <c r="X45" s="30" t="s">
        <v>11</v>
      </c>
      <c r="Y45" s="30" t="s">
        <v>59</v>
      </c>
      <c r="Z45" s="30" t="s">
        <v>68</v>
      </c>
      <c r="AA45" s="30"/>
    </row>
    <row r="46" spans="1:27" s="31" customFormat="1" ht="15">
      <c r="A46" s="136"/>
      <c r="B46" s="30"/>
      <c r="C46" s="122" t="s">
        <v>174</v>
      </c>
      <c r="D46" s="30"/>
      <c r="E46" s="122" t="s">
        <v>46</v>
      </c>
      <c r="F46" s="30"/>
      <c r="G46" s="30"/>
      <c r="H46" s="30"/>
      <c r="I46" s="30"/>
      <c r="J46" s="127">
        <v>38000000</v>
      </c>
      <c r="K46" s="127"/>
      <c r="L46" s="127">
        <v>55000000</v>
      </c>
      <c r="M46" s="127"/>
      <c r="N46" s="127">
        <v>60000000</v>
      </c>
      <c r="O46" s="127"/>
      <c r="P46" s="127">
        <v>65000000</v>
      </c>
      <c r="Q46" s="127"/>
      <c r="R46" s="127">
        <v>67000000</v>
      </c>
      <c r="S46" s="27"/>
      <c r="T46" s="27">
        <f t="shared" si="4"/>
        <v>285000000</v>
      </c>
      <c r="U46" s="27"/>
      <c r="V46" s="119">
        <f t="shared" si="5"/>
        <v>57000000</v>
      </c>
      <c r="W46" s="27"/>
      <c r="X46" s="30" t="s">
        <v>11</v>
      </c>
      <c r="Y46" s="30" t="s">
        <v>59</v>
      </c>
      <c r="Z46" s="30" t="s">
        <v>68</v>
      </c>
      <c r="AA46" s="30"/>
    </row>
    <row r="47" spans="1:27" s="124" customFormat="1" ht="12.75">
      <c r="A47" s="136"/>
      <c r="B47" s="28"/>
      <c r="C47" s="125" t="s">
        <v>242</v>
      </c>
      <c r="D47" s="28"/>
      <c r="E47" s="116"/>
      <c r="F47" s="116" t="s">
        <v>243</v>
      </c>
      <c r="G47" s="28"/>
      <c r="H47" s="28"/>
      <c r="I47" s="28"/>
      <c r="J47" s="82">
        <v>20000000</v>
      </c>
      <c r="K47" s="83"/>
      <c r="L47" s="82">
        <v>20000000</v>
      </c>
      <c r="M47" s="83"/>
      <c r="N47" s="82">
        <v>20000000</v>
      </c>
      <c r="O47" s="83"/>
      <c r="P47" s="82">
        <v>20000000</v>
      </c>
      <c r="Q47" s="83"/>
      <c r="R47" s="82">
        <v>20000000</v>
      </c>
      <c r="S47" s="83"/>
      <c r="T47" s="82">
        <f t="shared" si="4"/>
        <v>100000000</v>
      </c>
      <c r="U47" s="83"/>
      <c r="V47" s="82">
        <f t="shared" si="5"/>
        <v>20000000</v>
      </c>
      <c r="W47" s="83"/>
      <c r="X47" s="28"/>
      <c r="Y47" s="28"/>
      <c r="Z47" s="28"/>
      <c r="AA47" s="28"/>
    </row>
    <row r="48" spans="1:27" s="132" customFormat="1" ht="12.75">
      <c r="A48" s="135"/>
      <c r="B48" s="112"/>
      <c r="C48" s="129" t="s">
        <v>242</v>
      </c>
      <c r="D48" s="112"/>
      <c r="E48" s="130"/>
      <c r="F48" s="130"/>
      <c r="G48" s="112" t="s">
        <v>244</v>
      </c>
      <c r="H48" s="112"/>
      <c r="I48" s="112"/>
      <c r="J48" s="128">
        <v>10000000</v>
      </c>
      <c r="K48" s="131"/>
      <c r="L48" s="128">
        <v>10000000</v>
      </c>
      <c r="M48" s="131"/>
      <c r="N48" s="128">
        <v>10000000</v>
      </c>
      <c r="O48" s="131"/>
      <c r="P48" s="128">
        <v>10000000</v>
      </c>
      <c r="Q48" s="131"/>
      <c r="R48" s="128">
        <v>10000000</v>
      </c>
      <c r="S48" s="131"/>
      <c r="T48" s="128">
        <f t="shared" si="4"/>
        <v>50000000</v>
      </c>
      <c r="U48" s="131"/>
      <c r="V48" s="128">
        <f t="shared" si="5"/>
        <v>10000000</v>
      </c>
      <c r="W48" s="131"/>
      <c r="X48" s="112"/>
      <c r="Y48" s="112"/>
      <c r="Z48" s="112"/>
      <c r="AA48" s="112"/>
    </row>
    <row r="49" spans="1:27" s="132" customFormat="1" ht="12.75">
      <c r="A49" s="135"/>
      <c r="B49" s="112"/>
      <c r="C49" s="129" t="s">
        <v>242</v>
      </c>
      <c r="D49" s="112"/>
      <c r="E49" s="130"/>
      <c r="F49" s="130"/>
      <c r="G49" s="112" t="s">
        <v>245</v>
      </c>
      <c r="H49" s="112"/>
      <c r="I49" s="112"/>
      <c r="J49" s="128">
        <v>5000000</v>
      </c>
      <c r="K49" s="131"/>
      <c r="L49" s="128">
        <v>5000000</v>
      </c>
      <c r="M49" s="131"/>
      <c r="N49" s="128">
        <v>5000000</v>
      </c>
      <c r="O49" s="131"/>
      <c r="P49" s="128">
        <v>5000000</v>
      </c>
      <c r="Q49" s="131"/>
      <c r="R49" s="128">
        <v>5000000</v>
      </c>
      <c r="S49" s="131"/>
      <c r="T49" s="128">
        <f>SUM(J49:R49)</f>
        <v>25000000</v>
      </c>
      <c r="U49" s="131"/>
      <c r="V49" s="128">
        <f>ROUND(T49/5,4)</f>
        <v>5000000</v>
      </c>
      <c r="W49" s="131"/>
      <c r="X49" s="112"/>
      <c r="Y49" s="112"/>
      <c r="Z49" s="112"/>
      <c r="AA49" s="112"/>
    </row>
    <row r="50" spans="1:27" s="132" customFormat="1" ht="12.75">
      <c r="A50" s="135"/>
      <c r="B50" s="112"/>
      <c r="C50" s="129" t="s">
        <v>242</v>
      </c>
      <c r="D50" s="112"/>
      <c r="E50" s="130"/>
      <c r="F50" s="130"/>
      <c r="G50" s="112" t="s">
        <v>246</v>
      </c>
      <c r="H50" s="112"/>
      <c r="I50" s="112"/>
      <c r="J50" s="128">
        <v>5000000</v>
      </c>
      <c r="K50" s="131"/>
      <c r="L50" s="128">
        <v>5000000</v>
      </c>
      <c r="M50" s="131"/>
      <c r="N50" s="128">
        <v>5000000</v>
      </c>
      <c r="O50" s="131"/>
      <c r="P50" s="128">
        <v>5000000</v>
      </c>
      <c r="Q50" s="131"/>
      <c r="R50" s="128">
        <v>5000000</v>
      </c>
      <c r="S50" s="131"/>
      <c r="T50" s="128">
        <f>SUM(J50:R50)</f>
        <v>25000000</v>
      </c>
      <c r="U50" s="131"/>
      <c r="V50" s="128">
        <f>ROUND(T50/5,4)</f>
        <v>5000000</v>
      </c>
      <c r="W50" s="131"/>
      <c r="X50" s="112"/>
      <c r="Y50" s="112"/>
      <c r="Z50" s="112"/>
      <c r="AA50" s="112"/>
    </row>
    <row r="51" spans="1:27" s="31" customFormat="1" ht="15">
      <c r="A51" s="136"/>
      <c r="B51" s="30"/>
      <c r="C51" s="122" t="s">
        <v>155</v>
      </c>
      <c r="D51" s="30"/>
      <c r="E51" s="122" t="s">
        <v>195</v>
      </c>
      <c r="F51" s="30"/>
      <c r="G51" s="30"/>
      <c r="H51" s="30"/>
      <c r="I51" s="30"/>
      <c r="J51" s="127">
        <v>115000000</v>
      </c>
      <c r="K51" s="127"/>
      <c r="L51" s="127">
        <v>120000000</v>
      </c>
      <c r="M51" s="127"/>
      <c r="N51" s="127">
        <v>135000000</v>
      </c>
      <c r="O51" s="127"/>
      <c r="P51" s="127">
        <v>145000000</v>
      </c>
      <c r="Q51" s="127"/>
      <c r="R51" s="127">
        <v>150000000</v>
      </c>
      <c r="S51" s="27"/>
      <c r="T51" s="27">
        <f t="shared" si="4"/>
        <v>665000000</v>
      </c>
      <c r="U51" s="27"/>
      <c r="V51" s="119">
        <f t="shared" si="5"/>
        <v>133000000</v>
      </c>
      <c r="W51" s="27"/>
      <c r="X51" s="30" t="s">
        <v>11</v>
      </c>
      <c r="Y51" s="30" t="s">
        <v>59</v>
      </c>
      <c r="Z51" s="30" t="s">
        <v>68</v>
      </c>
      <c r="AA51" s="30"/>
    </row>
    <row r="52" spans="1:27" s="31" customFormat="1" ht="15">
      <c r="A52" s="136"/>
      <c r="B52" s="30"/>
      <c r="C52" s="122" t="s">
        <v>175</v>
      </c>
      <c r="D52" s="30"/>
      <c r="E52" s="122" t="s">
        <v>267</v>
      </c>
      <c r="F52" s="30"/>
      <c r="G52" s="30"/>
      <c r="H52" s="30"/>
      <c r="I52" s="30"/>
      <c r="J52" s="127">
        <v>177900000</v>
      </c>
      <c r="K52" s="127"/>
      <c r="L52" s="127">
        <v>355800000</v>
      </c>
      <c r="M52" s="127"/>
      <c r="N52" s="127">
        <v>444750000</v>
      </c>
      <c r="O52" s="127"/>
      <c r="P52" s="127">
        <v>444750000</v>
      </c>
      <c r="Q52" s="127"/>
      <c r="R52" s="127">
        <v>355800000</v>
      </c>
      <c r="S52" s="27"/>
      <c r="T52" s="27">
        <f t="shared" si="4"/>
        <v>1779000000</v>
      </c>
      <c r="U52" s="27"/>
      <c r="V52" s="119">
        <f t="shared" si="5"/>
        <v>355800000</v>
      </c>
      <c r="W52" s="27"/>
      <c r="X52" s="30" t="s">
        <v>11</v>
      </c>
      <c r="Y52" s="30" t="s">
        <v>59</v>
      </c>
      <c r="Z52" s="30" t="s">
        <v>268</v>
      </c>
      <c r="AA52" s="30"/>
    </row>
    <row r="53" spans="1:27" s="31" customFormat="1" ht="15">
      <c r="A53" s="136"/>
      <c r="B53" s="30"/>
      <c r="C53" s="122" t="s">
        <v>176</v>
      </c>
      <c r="D53" s="30"/>
      <c r="E53" s="122" t="s">
        <v>196</v>
      </c>
      <c r="F53" s="30"/>
      <c r="G53" s="30"/>
      <c r="H53" s="30"/>
      <c r="I53" s="30"/>
      <c r="J53" s="127">
        <v>2966400000</v>
      </c>
      <c r="K53" s="127"/>
      <c r="L53" s="127">
        <v>2966400000</v>
      </c>
      <c r="M53" s="127"/>
      <c r="N53" s="127">
        <v>2966400000</v>
      </c>
      <c r="O53" s="127"/>
      <c r="P53" s="127">
        <v>2966400000</v>
      </c>
      <c r="Q53" s="127"/>
      <c r="R53" s="127">
        <v>2966400000</v>
      </c>
      <c r="S53" s="27"/>
      <c r="T53" s="27">
        <f t="shared" si="4"/>
        <v>14832000000</v>
      </c>
      <c r="U53" s="27"/>
      <c r="V53" s="119">
        <f t="shared" si="5"/>
        <v>2966400000</v>
      </c>
      <c r="W53" s="27"/>
      <c r="X53" s="30" t="s">
        <v>11</v>
      </c>
      <c r="Y53" s="30" t="s">
        <v>59</v>
      </c>
      <c r="Z53" s="30" t="s">
        <v>68</v>
      </c>
      <c r="AA53" s="30"/>
    </row>
    <row r="54" spans="1:27" s="31" customFormat="1" ht="15">
      <c r="A54" s="136"/>
      <c r="B54" s="30"/>
      <c r="C54" s="122" t="s">
        <v>177</v>
      </c>
      <c r="D54" s="30"/>
      <c r="E54" s="122" t="s">
        <v>197</v>
      </c>
      <c r="F54" s="30"/>
      <c r="G54" s="30"/>
      <c r="H54" s="30"/>
      <c r="I54" s="30"/>
      <c r="J54" s="127">
        <v>54000000</v>
      </c>
      <c r="K54" s="127"/>
      <c r="L54" s="127">
        <v>100000000</v>
      </c>
      <c r="M54" s="127"/>
      <c r="N54" s="127">
        <v>125000000</v>
      </c>
      <c r="O54" s="127"/>
      <c r="P54" s="127">
        <v>150000000</v>
      </c>
      <c r="Q54" s="127"/>
      <c r="R54" s="127">
        <v>183000000</v>
      </c>
      <c r="S54" s="27"/>
      <c r="T54" s="27">
        <f t="shared" si="4"/>
        <v>612000000</v>
      </c>
      <c r="U54" s="27"/>
      <c r="V54" s="119">
        <f t="shared" si="5"/>
        <v>122400000</v>
      </c>
      <c r="W54" s="27"/>
      <c r="X54" s="30" t="s">
        <v>11</v>
      </c>
      <c r="Y54" s="30" t="s">
        <v>59</v>
      </c>
      <c r="Z54" s="30" t="s">
        <v>222</v>
      </c>
      <c r="AA54" s="30"/>
    </row>
    <row r="55" spans="1:27" s="124" customFormat="1" ht="12.75">
      <c r="A55" s="136"/>
      <c r="B55" s="28"/>
      <c r="C55" s="125" t="s">
        <v>218</v>
      </c>
      <c r="D55" s="28"/>
      <c r="E55" s="116"/>
      <c r="F55" s="116" t="s">
        <v>221</v>
      </c>
      <c r="G55" s="28"/>
      <c r="H55" s="28"/>
      <c r="I55" s="28"/>
      <c r="J55" s="82">
        <v>3000000</v>
      </c>
      <c r="K55" s="83"/>
      <c r="L55" s="82">
        <v>3000000</v>
      </c>
      <c r="M55" s="83"/>
      <c r="N55" s="82">
        <v>3000000</v>
      </c>
      <c r="O55" s="83"/>
      <c r="P55" s="82">
        <v>3000000</v>
      </c>
      <c r="Q55" s="83"/>
      <c r="R55" s="82">
        <v>3000000</v>
      </c>
      <c r="S55" s="83"/>
      <c r="T55" s="82">
        <f>SUM(J55:R55)</f>
        <v>15000000</v>
      </c>
      <c r="U55" s="83"/>
      <c r="V55" s="82">
        <f>ROUND(T55/5,4)</f>
        <v>3000000</v>
      </c>
      <c r="W55" s="83"/>
      <c r="X55" s="28"/>
      <c r="Y55" s="28"/>
      <c r="Z55" s="28"/>
      <c r="AA55" s="28"/>
    </row>
    <row r="56" spans="1:27" s="124" customFormat="1" ht="12.75">
      <c r="A56" s="136"/>
      <c r="B56" s="28"/>
      <c r="C56" s="125" t="s">
        <v>219</v>
      </c>
      <c r="D56" s="28"/>
      <c r="E56" s="116"/>
      <c r="F56" s="116" t="s">
        <v>220</v>
      </c>
      <c r="G56" s="28"/>
      <c r="H56" s="28"/>
      <c r="I56" s="28"/>
      <c r="J56" s="126" t="s">
        <v>33</v>
      </c>
      <c r="K56" s="83"/>
      <c r="L56" s="126" t="s">
        <v>33</v>
      </c>
      <c r="M56" s="83"/>
      <c r="N56" s="126" t="s">
        <v>33</v>
      </c>
      <c r="O56" s="83"/>
      <c r="P56" s="126" t="s">
        <v>33</v>
      </c>
      <c r="Q56" s="83"/>
      <c r="R56" s="126" t="s">
        <v>33</v>
      </c>
      <c r="S56" s="83"/>
      <c r="T56" s="126" t="s">
        <v>33</v>
      </c>
      <c r="U56" s="83"/>
      <c r="V56" s="126" t="s">
        <v>33</v>
      </c>
      <c r="W56" s="83"/>
      <c r="X56" s="28"/>
      <c r="Y56" s="28"/>
      <c r="Z56" s="28"/>
      <c r="AA56" s="28"/>
    </row>
    <row r="57" spans="1:27" s="31" customFormat="1" ht="15">
      <c r="A57" s="136"/>
      <c r="B57" s="30"/>
      <c r="C57" s="122" t="s">
        <v>178</v>
      </c>
      <c r="D57" s="30"/>
      <c r="E57" s="122" t="s">
        <v>208</v>
      </c>
      <c r="F57" s="30"/>
      <c r="G57" s="30"/>
      <c r="H57" s="30"/>
      <c r="I57" s="30"/>
      <c r="J57" s="127">
        <v>0</v>
      </c>
      <c r="K57" s="127"/>
      <c r="L57" s="127">
        <v>15000000</v>
      </c>
      <c r="M57" s="127"/>
      <c r="N57" s="127">
        <v>15000000</v>
      </c>
      <c r="O57" s="127"/>
      <c r="P57" s="127">
        <v>30000000</v>
      </c>
      <c r="Q57" s="127"/>
      <c r="R57" s="127">
        <v>30000000</v>
      </c>
      <c r="S57" s="27"/>
      <c r="T57" s="27">
        <f t="shared" si="4"/>
        <v>90000000</v>
      </c>
      <c r="U57" s="27"/>
      <c r="V57" s="119">
        <f t="shared" si="5"/>
        <v>18000000</v>
      </c>
      <c r="W57" s="27"/>
      <c r="X57" s="30" t="s">
        <v>11</v>
      </c>
      <c r="Y57" s="30" t="s">
        <v>60</v>
      </c>
      <c r="Z57" s="30"/>
      <c r="AA57" s="30"/>
    </row>
    <row r="58" spans="1:27" s="124" customFormat="1" ht="12.75">
      <c r="A58" s="136"/>
      <c r="B58" s="28"/>
      <c r="C58" s="125" t="s">
        <v>209</v>
      </c>
      <c r="D58" s="28"/>
      <c r="E58" s="116"/>
      <c r="F58" s="116" t="s">
        <v>210</v>
      </c>
      <c r="G58" s="28"/>
      <c r="H58" s="28"/>
      <c r="I58" s="28"/>
      <c r="J58" s="82">
        <v>0</v>
      </c>
      <c r="K58" s="83"/>
      <c r="L58" s="82">
        <f>0.5*L57</f>
        <v>7500000</v>
      </c>
      <c r="M58" s="83"/>
      <c r="N58" s="82">
        <f>0.5*N57</f>
        <v>7500000</v>
      </c>
      <c r="O58" s="83"/>
      <c r="P58" s="82">
        <f>0.5*P57</f>
        <v>15000000</v>
      </c>
      <c r="Q58" s="83"/>
      <c r="R58" s="82">
        <f>0.5*R57</f>
        <v>15000000</v>
      </c>
      <c r="S58" s="83"/>
      <c r="T58" s="82">
        <f>SUM(J58:R58)</f>
        <v>45000000</v>
      </c>
      <c r="U58" s="83"/>
      <c r="V58" s="82">
        <f>ROUND(T58/5,4)</f>
        <v>9000000</v>
      </c>
      <c r="W58" s="83"/>
      <c r="X58" s="28"/>
      <c r="Y58" s="28"/>
      <c r="Z58" s="28"/>
      <c r="AA58" s="28"/>
    </row>
    <row r="59" spans="1:27" s="124" customFormat="1" ht="12.75">
      <c r="A59" s="136"/>
      <c r="B59" s="28"/>
      <c r="C59" s="125" t="s">
        <v>209</v>
      </c>
      <c r="D59" s="28"/>
      <c r="E59" s="116"/>
      <c r="F59" s="116" t="s">
        <v>211</v>
      </c>
      <c r="G59" s="28"/>
      <c r="H59" s="28"/>
      <c r="I59" s="28"/>
      <c r="J59" s="82">
        <v>0</v>
      </c>
      <c r="K59" s="83"/>
      <c r="L59" s="82">
        <f>0.5*L57</f>
        <v>7500000</v>
      </c>
      <c r="M59" s="83"/>
      <c r="N59" s="82">
        <f>0.5*N57</f>
        <v>7500000</v>
      </c>
      <c r="O59" s="83"/>
      <c r="P59" s="82">
        <f>0.5*P57</f>
        <v>15000000</v>
      </c>
      <c r="Q59" s="83"/>
      <c r="R59" s="82">
        <f>0.5*R57</f>
        <v>15000000</v>
      </c>
      <c r="S59" s="83"/>
      <c r="T59" s="82">
        <f>SUM(J59:R59)</f>
        <v>45000000</v>
      </c>
      <c r="U59" s="83"/>
      <c r="V59" s="82">
        <f>ROUND(T59/5,4)</f>
        <v>9000000</v>
      </c>
      <c r="W59" s="83"/>
      <c r="X59" s="28"/>
      <c r="Y59" s="28"/>
      <c r="Z59" s="28"/>
      <c r="AA59" s="28"/>
    </row>
    <row r="60" spans="1:27" s="89" customFormat="1" ht="29.25" customHeight="1">
      <c r="A60" s="173"/>
      <c r="B60" s="84"/>
      <c r="C60" s="113" t="s">
        <v>179</v>
      </c>
      <c r="D60" s="84"/>
      <c r="E60" s="177" t="s">
        <v>198</v>
      </c>
      <c r="F60" s="178"/>
      <c r="G60" s="178"/>
      <c r="H60" s="178"/>
      <c r="I60" s="84"/>
      <c r="J60" s="145">
        <v>140000000</v>
      </c>
      <c r="K60" s="145"/>
      <c r="L60" s="145">
        <v>0</v>
      </c>
      <c r="M60" s="145"/>
      <c r="N60" s="145">
        <v>0</v>
      </c>
      <c r="O60" s="145"/>
      <c r="P60" s="145">
        <v>0</v>
      </c>
      <c r="Q60" s="145"/>
      <c r="R60" s="145">
        <v>0</v>
      </c>
      <c r="S60" s="87"/>
      <c r="T60" s="87">
        <f t="shared" si="4"/>
        <v>140000000</v>
      </c>
      <c r="U60" s="87"/>
      <c r="V60" s="114">
        <f t="shared" si="5"/>
        <v>28000000</v>
      </c>
      <c r="W60" s="87"/>
      <c r="X60" s="84" t="s">
        <v>11</v>
      </c>
      <c r="Y60" s="84" t="s">
        <v>59</v>
      </c>
      <c r="Z60" s="84" t="s">
        <v>199</v>
      </c>
      <c r="AA60" s="84"/>
    </row>
    <row r="61" spans="1:27" s="31" customFormat="1" ht="15">
      <c r="A61" s="136"/>
      <c r="B61" s="30"/>
      <c r="C61" s="122" t="s">
        <v>200</v>
      </c>
      <c r="D61" s="30"/>
      <c r="E61" s="122" t="s">
        <v>201</v>
      </c>
      <c r="F61" s="30"/>
      <c r="G61" s="30"/>
      <c r="H61" s="30"/>
      <c r="I61" s="30"/>
      <c r="J61" s="127">
        <v>0</v>
      </c>
      <c r="K61" s="127"/>
      <c r="L61" s="127">
        <v>15000000</v>
      </c>
      <c r="M61" s="127"/>
      <c r="N61" s="127">
        <v>20000000</v>
      </c>
      <c r="O61" s="127"/>
      <c r="P61" s="127">
        <v>20000000</v>
      </c>
      <c r="Q61" s="127"/>
      <c r="R61" s="127">
        <v>20000000</v>
      </c>
      <c r="S61" s="27"/>
      <c r="T61" s="27">
        <f t="shared" si="4"/>
        <v>75000000</v>
      </c>
      <c r="U61" s="27"/>
      <c r="V61" s="119">
        <f t="shared" si="5"/>
        <v>15000000</v>
      </c>
      <c r="W61" s="27"/>
      <c r="X61" s="30" t="s">
        <v>11</v>
      </c>
      <c r="Y61" s="30" t="s">
        <v>59</v>
      </c>
      <c r="Z61" s="30" t="s">
        <v>235</v>
      </c>
      <c r="AA61" s="30"/>
    </row>
    <row r="62" spans="1:27" s="31" customFormat="1" ht="15">
      <c r="A62" s="136"/>
      <c r="B62" s="30"/>
      <c r="C62" s="122" t="s">
        <v>202</v>
      </c>
      <c r="D62" s="30"/>
      <c r="E62" s="122" t="s">
        <v>312</v>
      </c>
      <c r="F62" s="30"/>
      <c r="G62" s="30"/>
      <c r="H62" s="30"/>
      <c r="I62" s="30"/>
      <c r="J62" s="127">
        <v>5000000</v>
      </c>
      <c r="K62" s="127"/>
      <c r="L62" s="127">
        <v>44800000</v>
      </c>
      <c r="M62" s="127"/>
      <c r="N62" s="127">
        <v>53300000</v>
      </c>
      <c r="O62" s="127"/>
      <c r="P62" s="127">
        <v>12000000</v>
      </c>
      <c r="Q62" s="127"/>
      <c r="R62" s="127">
        <v>12000000</v>
      </c>
      <c r="S62" s="27"/>
      <c r="T62" s="27">
        <f t="shared" si="4"/>
        <v>127100000</v>
      </c>
      <c r="U62" s="27"/>
      <c r="V62" s="119">
        <f t="shared" si="5"/>
        <v>25420000</v>
      </c>
      <c r="W62" s="27"/>
      <c r="X62" s="30" t="s">
        <v>11</v>
      </c>
      <c r="Y62" s="30" t="s">
        <v>59</v>
      </c>
      <c r="Z62" s="30" t="s">
        <v>68</v>
      </c>
      <c r="AA62" s="30"/>
    </row>
    <row r="63" spans="1:27" s="124" customFormat="1" ht="12.75">
      <c r="A63" s="136"/>
      <c r="B63" s="28"/>
      <c r="C63" s="125" t="s">
        <v>156</v>
      </c>
      <c r="D63" s="28"/>
      <c r="E63" s="116"/>
      <c r="F63" s="116" t="s">
        <v>157</v>
      </c>
      <c r="G63" s="28"/>
      <c r="H63" s="28"/>
      <c r="I63" s="28"/>
      <c r="J63" s="82">
        <v>2000000</v>
      </c>
      <c r="K63" s="83"/>
      <c r="L63" s="82">
        <v>2000000</v>
      </c>
      <c r="M63" s="83"/>
      <c r="N63" s="82">
        <v>2000000</v>
      </c>
      <c r="O63" s="83"/>
      <c r="P63" s="82">
        <v>2000000</v>
      </c>
      <c r="Q63" s="83"/>
      <c r="R63" s="82">
        <v>2000000</v>
      </c>
      <c r="S63" s="83"/>
      <c r="T63" s="82">
        <f t="shared" si="4"/>
        <v>10000000</v>
      </c>
      <c r="U63" s="83"/>
      <c r="V63" s="82">
        <f t="shared" si="5"/>
        <v>2000000</v>
      </c>
      <c r="W63" s="83"/>
      <c r="X63" s="28"/>
      <c r="Y63" s="28"/>
      <c r="Z63" s="28"/>
      <c r="AA63" s="28"/>
    </row>
    <row r="64" spans="1:27" s="124" customFormat="1" ht="12.75">
      <c r="A64" s="136"/>
      <c r="B64" s="28"/>
      <c r="C64" s="125" t="s">
        <v>158</v>
      </c>
      <c r="D64" s="28"/>
      <c r="E64" s="116"/>
      <c r="F64" s="116" t="s">
        <v>159</v>
      </c>
      <c r="G64" s="28"/>
      <c r="H64" s="28"/>
      <c r="I64" s="28"/>
      <c r="J64" s="82">
        <v>5000000</v>
      </c>
      <c r="K64" s="83"/>
      <c r="L64" s="82">
        <v>44800000</v>
      </c>
      <c r="M64" s="83"/>
      <c r="N64" s="82">
        <v>53300000</v>
      </c>
      <c r="O64" s="83"/>
      <c r="P64" s="82">
        <v>12000000</v>
      </c>
      <c r="Q64" s="83"/>
      <c r="R64" s="82">
        <v>12000000</v>
      </c>
      <c r="S64" s="83"/>
      <c r="T64" s="82">
        <f t="shared" si="4"/>
        <v>127100000</v>
      </c>
      <c r="U64" s="83"/>
      <c r="V64" s="82">
        <f t="shared" si="5"/>
        <v>25420000</v>
      </c>
      <c r="W64" s="83"/>
      <c r="X64" s="28"/>
      <c r="Y64" s="28"/>
      <c r="Z64" s="28"/>
      <c r="AA64" s="28"/>
    </row>
    <row r="65" spans="1:27" s="81" customFormat="1" ht="15">
      <c r="A65" s="136"/>
      <c r="B65" s="30"/>
      <c r="C65" s="133" t="s">
        <v>41</v>
      </c>
      <c r="D65" s="30"/>
      <c r="E65" s="122" t="s">
        <v>39</v>
      </c>
      <c r="F65" s="30"/>
      <c r="G65" s="30"/>
      <c r="H65" s="30"/>
      <c r="I65" s="30"/>
      <c r="J65" s="127">
        <v>353024000</v>
      </c>
      <c r="K65" s="127"/>
      <c r="L65" s="127">
        <v>370613540</v>
      </c>
      <c r="M65" s="127"/>
      <c r="N65" s="127">
        <v>389079500</v>
      </c>
      <c r="O65" s="127"/>
      <c r="P65" s="127">
        <v>408465500</v>
      </c>
      <c r="Q65" s="127"/>
      <c r="R65" s="127">
        <v>423717640</v>
      </c>
      <c r="S65" s="27"/>
      <c r="T65" s="27">
        <f t="shared" si="4"/>
        <v>1944900180</v>
      </c>
      <c r="U65" s="27"/>
      <c r="V65" s="119">
        <f aca="true" t="shared" si="6" ref="V65:V97">ROUND(T65/5,4)</f>
        <v>388980036</v>
      </c>
      <c r="W65" s="27"/>
      <c r="X65" s="30" t="s">
        <v>11</v>
      </c>
      <c r="Y65" s="30" t="s">
        <v>59</v>
      </c>
      <c r="Z65" s="30" t="s">
        <v>68</v>
      </c>
      <c r="AA65" s="30"/>
    </row>
    <row r="66" spans="1:27" s="81" customFormat="1" ht="15">
      <c r="A66" s="136"/>
      <c r="B66" s="30"/>
      <c r="C66" s="133" t="s">
        <v>266</v>
      </c>
      <c r="D66" s="30"/>
      <c r="E66" s="122" t="s">
        <v>146</v>
      </c>
      <c r="F66" s="30"/>
      <c r="G66" s="30"/>
      <c r="H66" s="30"/>
      <c r="I66" s="30"/>
      <c r="J66" s="127">
        <v>0</v>
      </c>
      <c r="K66" s="127"/>
      <c r="L66" s="127">
        <v>560000</v>
      </c>
      <c r="M66" s="127"/>
      <c r="N66" s="127">
        <v>560000</v>
      </c>
      <c r="O66" s="127"/>
      <c r="P66" s="127">
        <v>560000</v>
      </c>
      <c r="Q66" s="127"/>
      <c r="R66" s="127">
        <v>560000</v>
      </c>
      <c r="S66" s="27"/>
      <c r="T66" s="27">
        <f t="shared" si="4"/>
        <v>2240000</v>
      </c>
      <c r="U66" s="27"/>
      <c r="V66" s="119">
        <f t="shared" si="6"/>
        <v>448000</v>
      </c>
      <c r="W66" s="27"/>
      <c r="X66" s="30" t="s">
        <v>11</v>
      </c>
      <c r="Y66" s="30" t="s">
        <v>59</v>
      </c>
      <c r="Z66" s="30" t="s">
        <v>68</v>
      </c>
      <c r="AA66" s="30"/>
    </row>
    <row r="67" spans="1:27" s="146" customFormat="1" ht="15">
      <c r="A67" s="84"/>
      <c r="B67" s="84"/>
      <c r="C67" s="86" t="s">
        <v>266</v>
      </c>
      <c r="D67" s="84"/>
      <c r="E67" s="177" t="s">
        <v>344</v>
      </c>
      <c r="F67" s="178"/>
      <c r="G67" s="178"/>
      <c r="H67" s="178"/>
      <c r="I67" s="84"/>
      <c r="J67" s="145">
        <v>0</v>
      </c>
      <c r="K67" s="145"/>
      <c r="L67" s="145">
        <v>7250000</v>
      </c>
      <c r="M67" s="145"/>
      <c r="N67" s="145">
        <v>10000000</v>
      </c>
      <c r="O67" s="145"/>
      <c r="P67" s="145">
        <v>12500000</v>
      </c>
      <c r="Q67" s="145"/>
      <c r="R67" s="145">
        <v>15000000</v>
      </c>
      <c r="S67" s="87"/>
      <c r="T67" s="87">
        <f t="shared" si="4"/>
        <v>44750000</v>
      </c>
      <c r="U67" s="87"/>
      <c r="V67" s="114">
        <f t="shared" si="6"/>
        <v>8950000</v>
      </c>
      <c r="W67" s="87"/>
      <c r="X67" s="84" t="s">
        <v>11</v>
      </c>
      <c r="Y67" s="84" t="s">
        <v>59</v>
      </c>
      <c r="Z67" s="84" t="s">
        <v>68</v>
      </c>
      <c r="AA67" s="84"/>
    </row>
    <row r="68" spans="1:27" s="124" customFormat="1" ht="12.75">
      <c r="A68" s="28"/>
      <c r="B68" s="28"/>
      <c r="C68" s="125" t="s">
        <v>266</v>
      </c>
      <c r="D68" s="28"/>
      <c r="E68" s="116"/>
      <c r="F68" s="28" t="s">
        <v>343</v>
      </c>
      <c r="G68" s="28"/>
      <c r="H68" s="28"/>
      <c r="I68" s="28"/>
      <c r="J68" s="126">
        <v>0</v>
      </c>
      <c r="K68" s="117"/>
      <c r="L68" s="126">
        <v>1000000</v>
      </c>
      <c r="M68" s="117"/>
      <c r="N68" s="126">
        <v>1750000</v>
      </c>
      <c r="O68" s="117"/>
      <c r="P68" s="126">
        <v>2250000</v>
      </c>
      <c r="Q68" s="117"/>
      <c r="R68" s="126">
        <v>3000000</v>
      </c>
      <c r="S68" s="123"/>
      <c r="T68" s="82">
        <f t="shared" si="4"/>
        <v>8000000</v>
      </c>
      <c r="U68" s="123"/>
      <c r="V68" s="82">
        <f t="shared" si="6"/>
        <v>1600000</v>
      </c>
      <c r="W68" s="83"/>
      <c r="X68" s="28"/>
      <c r="Y68" s="28"/>
      <c r="Z68" s="28"/>
      <c r="AA68" s="28"/>
    </row>
    <row r="69" spans="1:27" s="81" customFormat="1" ht="15">
      <c r="A69" s="136"/>
      <c r="B69" s="30"/>
      <c r="C69" s="133">
        <v>1104</v>
      </c>
      <c r="D69" s="30"/>
      <c r="E69" s="122" t="s">
        <v>73</v>
      </c>
      <c r="F69" s="30"/>
      <c r="G69" s="30"/>
      <c r="H69" s="30"/>
      <c r="I69" s="30"/>
      <c r="J69" s="141">
        <v>7427696191.87</v>
      </c>
      <c r="K69" s="127"/>
      <c r="L69" s="141">
        <v>6872700073.41</v>
      </c>
      <c r="M69" s="127"/>
      <c r="N69" s="141">
        <v>8326692870.26</v>
      </c>
      <c r="O69" s="127"/>
      <c r="P69" s="141">
        <v>9175197452.47</v>
      </c>
      <c r="Q69" s="127"/>
      <c r="R69" s="141">
        <v>9093265575.09</v>
      </c>
      <c r="S69" s="27"/>
      <c r="T69" s="27">
        <f t="shared" si="4"/>
        <v>40895552163.100006</v>
      </c>
      <c r="U69" s="27"/>
      <c r="V69" s="119">
        <f t="shared" si="6"/>
        <v>8179110432.62</v>
      </c>
      <c r="W69" s="27"/>
      <c r="X69" s="30" t="s">
        <v>11</v>
      </c>
      <c r="Y69" s="30" t="s">
        <v>59</v>
      </c>
      <c r="Z69" s="30" t="s">
        <v>68</v>
      </c>
      <c r="AA69" s="30"/>
    </row>
    <row r="70" spans="1:27" s="124" customFormat="1" ht="12.75">
      <c r="A70" s="136"/>
      <c r="B70" s="28"/>
      <c r="C70" s="125" t="s">
        <v>53</v>
      </c>
      <c r="D70" s="28"/>
      <c r="E70" s="116"/>
      <c r="F70" s="116" t="s">
        <v>49</v>
      </c>
      <c r="G70" s="28"/>
      <c r="H70" s="28"/>
      <c r="I70" s="28"/>
      <c r="J70" s="82">
        <v>639000000</v>
      </c>
      <c r="K70" s="83"/>
      <c r="L70" s="82">
        <v>639000000</v>
      </c>
      <c r="M70" s="83"/>
      <c r="N70" s="82">
        <v>639000000</v>
      </c>
      <c r="O70" s="83"/>
      <c r="P70" s="82">
        <v>639000000</v>
      </c>
      <c r="Q70" s="83"/>
      <c r="R70" s="82">
        <v>639000000</v>
      </c>
      <c r="S70" s="83"/>
      <c r="T70" s="82">
        <f t="shared" si="4"/>
        <v>3195000000</v>
      </c>
      <c r="U70" s="83"/>
      <c r="V70" s="82">
        <f t="shared" si="6"/>
        <v>639000000</v>
      </c>
      <c r="W70" s="83"/>
      <c r="X70" s="28"/>
      <c r="Y70" s="28"/>
      <c r="Z70" s="28"/>
      <c r="AA70" s="28"/>
    </row>
    <row r="71" spans="1:27" s="124" customFormat="1" ht="12.75">
      <c r="A71" s="136"/>
      <c r="B71" s="28"/>
      <c r="C71" s="125" t="s">
        <v>148</v>
      </c>
      <c r="D71" s="28"/>
      <c r="E71" s="116"/>
      <c r="F71" s="116" t="s">
        <v>142</v>
      </c>
      <c r="G71" s="28"/>
      <c r="H71" s="28"/>
      <c r="I71" s="28"/>
      <c r="J71" s="82">
        <v>2000000000</v>
      </c>
      <c r="K71" s="83"/>
      <c r="L71" s="82">
        <v>2000000000</v>
      </c>
      <c r="M71" s="83"/>
      <c r="N71" s="82">
        <v>2000000000</v>
      </c>
      <c r="O71" s="83"/>
      <c r="P71" s="82">
        <v>2000000000</v>
      </c>
      <c r="Q71" s="83"/>
      <c r="R71" s="82">
        <v>2000000000</v>
      </c>
      <c r="S71" s="83"/>
      <c r="T71" s="82">
        <f t="shared" si="4"/>
        <v>10000000000</v>
      </c>
      <c r="U71" s="83"/>
      <c r="V71" s="82">
        <f t="shared" si="6"/>
        <v>2000000000</v>
      </c>
      <c r="W71" s="83"/>
      <c r="X71" s="28"/>
      <c r="Y71" s="28"/>
      <c r="Z71" s="28"/>
      <c r="AA71" s="28"/>
    </row>
    <row r="72" spans="1:27" s="31" customFormat="1" ht="15">
      <c r="A72" s="30"/>
      <c r="B72" s="30"/>
      <c r="C72" s="122" t="s">
        <v>21</v>
      </c>
      <c r="D72" s="30"/>
      <c r="E72" s="122" t="s">
        <v>22</v>
      </c>
      <c r="F72" s="30"/>
      <c r="G72" s="30"/>
      <c r="H72" s="30"/>
      <c r="I72" s="30"/>
      <c r="J72" s="141">
        <v>0</v>
      </c>
      <c r="K72" s="127"/>
      <c r="L72" s="141">
        <v>0</v>
      </c>
      <c r="M72" s="142"/>
      <c r="N72" s="141" t="s">
        <v>23</v>
      </c>
      <c r="O72" s="127"/>
      <c r="P72" s="141" t="s">
        <v>23</v>
      </c>
      <c r="Q72" s="127"/>
      <c r="R72" s="141" t="s">
        <v>23</v>
      </c>
      <c r="S72" s="27"/>
      <c r="T72" s="141" t="s">
        <v>23</v>
      </c>
      <c r="U72" s="27"/>
      <c r="V72" s="141" t="s">
        <v>23</v>
      </c>
      <c r="W72" s="27"/>
      <c r="X72" s="30" t="s">
        <v>11</v>
      </c>
      <c r="Y72" s="30" t="s">
        <v>59</v>
      </c>
      <c r="Z72" s="30" t="s">
        <v>68</v>
      </c>
      <c r="AA72" s="30"/>
    </row>
    <row r="73" spans="1:27" s="31" customFormat="1" ht="15">
      <c r="A73" s="30"/>
      <c r="B73" s="30"/>
      <c r="C73" s="133">
        <v>1112</v>
      </c>
      <c r="D73" s="30"/>
      <c r="E73" s="122" t="s">
        <v>203</v>
      </c>
      <c r="F73" s="30"/>
      <c r="G73" s="30"/>
      <c r="H73" s="30"/>
      <c r="I73" s="30"/>
      <c r="J73" s="141" t="s">
        <v>23</v>
      </c>
      <c r="K73" s="127"/>
      <c r="L73" s="141" t="s">
        <v>23</v>
      </c>
      <c r="M73" s="142"/>
      <c r="N73" s="141" t="s">
        <v>23</v>
      </c>
      <c r="O73" s="127"/>
      <c r="P73" s="141" t="s">
        <v>23</v>
      </c>
      <c r="Q73" s="127"/>
      <c r="R73" s="141" t="s">
        <v>23</v>
      </c>
      <c r="S73" s="27"/>
      <c r="T73" s="141" t="s">
        <v>23</v>
      </c>
      <c r="U73" s="27"/>
      <c r="V73" s="141" t="s">
        <v>23</v>
      </c>
      <c r="W73" s="27"/>
      <c r="X73" s="30" t="s">
        <v>9</v>
      </c>
      <c r="Y73" s="30" t="s">
        <v>60</v>
      </c>
      <c r="Z73" s="30"/>
      <c r="AA73" s="30"/>
    </row>
    <row r="74" spans="1:27" s="31" customFormat="1" ht="15">
      <c r="A74" s="30"/>
      <c r="B74" s="30"/>
      <c r="C74" s="133">
        <v>1117</v>
      </c>
      <c r="D74" s="30"/>
      <c r="E74" s="122" t="s">
        <v>180</v>
      </c>
      <c r="F74" s="30"/>
      <c r="G74" s="30"/>
      <c r="H74" s="30"/>
      <c r="I74" s="30"/>
      <c r="J74" s="141">
        <v>25000000</v>
      </c>
      <c r="K74" s="127"/>
      <c r="L74" s="141">
        <v>61250000</v>
      </c>
      <c r="M74" s="142"/>
      <c r="N74" s="141">
        <v>61250000</v>
      </c>
      <c r="O74" s="127"/>
      <c r="P74" s="141">
        <v>61250000</v>
      </c>
      <c r="Q74" s="127"/>
      <c r="R74" s="141">
        <v>61250000</v>
      </c>
      <c r="S74" s="27"/>
      <c r="T74" s="27">
        <f t="shared" si="4"/>
        <v>270000000</v>
      </c>
      <c r="U74" s="27"/>
      <c r="V74" s="119">
        <f t="shared" si="6"/>
        <v>54000000</v>
      </c>
      <c r="W74" s="27"/>
      <c r="X74" s="30" t="s">
        <v>11</v>
      </c>
      <c r="Y74" s="30" t="s">
        <v>59</v>
      </c>
      <c r="Z74" s="30" t="s">
        <v>181</v>
      </c>
      <c r="AA74" s="30"/>
    </row>
    <row r="75" spans="1:27" s="124" customFormat="1" ht="12.75">
      <c r="A75" s="136"/>
      <c r="B75" s="28"/>
      <c r="C75" s="125">
        <v>1925</v>
      </c>
      <c r="D75" s="28"/>
      <c r="E75" s="116"/>
      <c r="F75" s="116" t="s">
        <v>67</v>
      </c>
      <c r="G75" s="28"/>
      <c r="H75" s="28"/>
      <c r="I75" s="28"/>
      <c r="J75" s="82">
        <v>0</v>
      </c>
      <c r="K75" s="83"/>
      <c r="L75" s="82">
        <v>1000000</v>
      </c>
      <c r="M75" s="83"/>
      <c r="N75" s="82">
        <v>1000000</v>
      </c>
      <c r="O75" s="83"/>
      <c r="P75" s="82">
        <v>0</v>
      </c>
      <c r="Q75" s="83"/>
      <c r="R75" s="82">
        <v>0</v>
      </c>
      <c r="S75" s="83"/>
      <c r="T75" s="82">
        <f t="shared" si="4"/>
        <v>2000000</v>
      </c>
      <c r="U75" s="83"/>
      <c r="V75" s="82">
        <f t="shared" si="6"/>
        <v>400000</v>
      </c>
      <c r="W75" s="83"/>
      <c r="X75" s="28"/>
      <c r="Y75" s="28"/>
      <c r="Z75" s="28"/>
      <c r="AA75" s="28"/>
    </row>
    <row r="76" spans="1:27" s="31" customFormat="1" ht="15">
      <c r="A76" s="30"/>
      <c r="B76" s="30"/>
      <c r="C76" s="133" t="s">
        <v>186</v>
      </c>
      <c r="D76" s="30"/>
      <c r="E76" s="122" t="s">
        <v>63</v>
      </c>
      <c r="F76" s="30"/>
      <c r="G76" s="30"/>
      <c r="H76" s="30"/>
      <c r="I76" s="30"/>
      <c r="J76" s="141">
        <v>14000000</v>
      </c>
      <c r="K76" s="127"/>
      <c r="L76" s="141">
        <v>14000000</v>
      </c>
      <c r="M76" s="142"/>
      <c r="N76" s="141">
        <v>14000000</v>
      </c>
      <c r="O76" s="127"/>
      <c r="P76" s="141">
        <v>14000000</v>
      </c>
      <c r="Q76" s="127"/>
      <c r="R76" s="141">
        <v>14000000</v>
      </c>
      <c r="S76" s="27"/>
      <c r="T76" s="27">
        <f t="shared" si="4"/>
        <v>70000000</v>
      </c>
      <c r="U76" s="27"/>
      <c r="V76" s="119">
        <f t="shared" si="6"/>
        <v>14000000</v>
      </c>
      <c r="W76" s="27"/>
      <c r="X76" s="30" t="s">
        <v>11</v>
      </c>
      <c r="Y76" s="30" t="s">
        <v>59</v>
      </c>
      <c r="Z76" s="30" t="s">
        <v>187</v>
      </c>
      <c r="AA76" s="30"/>
    </row>
    <row r="77" spans="1:27" s="89" customFormat="1" ht="30" customHeight="1">
      <c r="A77" s="84"/>
      <c r="B77" s="84"/>
      <c r="C77" s="86">
        <v>1304</v>
      </c>
      <c r="D77" s="84"/>
      <c r="E77" s="177" t="s">
        <v>318</v>
      </c>
      <c r="F77" s="178"/>
      <c r="G77" s="178"/>
      <c r="H77" s="178"/>
      <c r="I77" s="84"/>
      <c r="J77" s="159" t="s">
        <v>23</v>
      </c>
      <c r="K77" s="145"/>
      <c r="L77" s="159" t="s">
        <v>23</v>
      </c>
      <c r="M77" s="174"/>
      <c r="N77" s="159" t="s">
        <v>23</v>
      </c>
      <c r="O77" s="145"/>
      <c r="P77" s="159" t="s">
        <v>23</v>
      </c>
      <c r="Q77" s="145"/>
      <c r="R77" s="159" t="s">
        <v>23</v>
      </c>
      <c r="S77" s="87"/>
      <c r="T77" s="159" t="s">
        <v>23</v>
      </c>
      <c r="U77" s="87"/>
      <c r="V77" s="159" t="s">
        <v>23</v>
      </c>
      <c r="W77" s="87"/>
      <c r="X77" s="84" t="s">
        <v>9</v>
      </c>
      <c r="Y77" s="84" t="s">
        <v>60</v>
      </c>
      <c r="Z77" s="84"/>
      <c r="AA77" s="84"/>
    </row>
    <row r="78" spans="1:27" s="31" customFormat="1" ht="15">
      <c r="A78" s="30"/>
      <c r="B78" s="30"/>
      <c r="C78" s="133">
        <v>1305</v>
      </c>
      <c r="D78" s="30"/>
      <c r="E78" s="122" t="s">
        <v>204</v>
      </c>
      <c r="F78" s="30"/>
      <c r="G78" s="30"/>
      <c r="H78" s="30"/>
      <c r="I78" s="30"/>
      <c r="J78" s="141">
        <v>0</v>
      </c>
      <c r="K78" s="127"/>
      <c r="L78" s="141">
        <v>6250000</v>
      </c>
      <c r="M78" s="142"/>
      <c r="N78" s="141">
        <v>6250000</v>
      </c>
      <c r="O78" s="127"/>
      <c r="P78" s="141">
        <v>6250000</v>
      </c>
      <c r="Q78" s="127"/>
      <c r="R78" s="141">
        <v>6250000</v>
      </c>
      <c r="S78" s="27"/>
      <c r="T78" s="27">
        <f t="shared" si="4"/>
        <v>25000000</v>
      </c>
      <c r="U78" s="27"/>
      <c r="V78" s="119">
        <f t="shared" si="6"/>
        <v>5000000</v>
      </c>
      <c r="W78" s="27"/>
      <c r="X78" s="30" t="s">
        <v>11</v>
      </c>
      <c r="Y78" s="30" t="s">
        <v>59</v>
      </c>
      <c r="Z78" s="30" t="s">
        <v>205</v>
      </c>
      <c r="AA78" s="30"/>
    </row>
    <row r="79" spans="1:27" s="31" customFormat="1" ht="15">
      <c r="A79" s="30"/>
      <c r="B79" s="30"/>
      <c r="C79" s="133">
        <v>1306</v>
      </c>
      <c r="D79" s="30"/>
      <c r="E79" s="122" t="s">
        <v>206</v>
      </c>
      <c r="F79" s="30"/>
      <c r="G79" s="30"/>
      <c r="H79" s="30"/>
      <c r="I79" s="30"/>
      <c r="J79" s="141">
        <v>6000000</v>
      </c>
      <c r="K79" s="127"/>
      <c r="L79" s="141">
        <v>6000000</v>
      </c>
      <c r="M79" s="142"/>
      <c r="N79" s="141">
        <v>6000000</v>
      </c>
      <c r="O79" s="127"/>
      <c r="P79" s="141">
        <v>6000000</v>
      </c>
      <c r="Q79" s="127"/>
      <c r="R79" s="141">
        <v>6000000</v>
      </c>
      <c r="S79" s="27"/>
      <c r="T79" s="27">
        <f t="shared" si="4"/>
        <v>30000000</v>
      </c>
      <c r="U79" s="27"/>
      <c r="V79" s="119">
        <f t="shared" si="6"/>
        <v>6000000</v>
      </c>
      <c r="W79" s="27"/>
      <c r="X79" s="30" t="s">
        <v>11</v>
      </c>
      <c r="Y79" s="30" t="s">
        <v>59</v>
      </c>
      <c r="Z79" s="30" t="s">
        <v>207</v>
      </c>
      <c r="AA79" s="30"/>
    </row>
    <row r="80" spans="1:27" s="31" customFormat="1" ht="15">
      <c r="A80" s="30"/>
      <c r="B80" s="30"/>
      <c r="C80" s="133">
        <v>1308</v>
      </c>
      <c r="D80" s="30"/>
      <c r="E80" s="122" t="s">
        <v>212</v>
      </c>
      <c r="F80" s="30"/>
      <c r="G80" s="30"/>
      <c r="H80" s="30"/>
      <c r="I80" s="30"/>
      <c r="J80" s="141">
        <v>0</v>
      </c>
      <c r="K80" s="127"/>
      <c r="L80" s="141">
        <v>10000000</v>
      </c>
      <c r="M80" s="142"/>
      <c r="N80" s="141">
        <v>10000000</v>
      </c>
      <c r="O80" s="127"/>
      <c r="P80" s="141">
        <v>10000000</v>
      </c>
      <c r="Q80" s="127"/>
      <c r="R80" s="141">
        <v>10000000</v>
      </c>
      <c r="S80" s="27"/>
      <c r="T80" s="27">
        <f t="shared" si="4"/>
        <v>40000000</v>
      </c>
      <c r="U80" s="27"/>
      <c r="V80" s="119">
        <f t="shared" si="6"/>
        <v>8000000</v>
      </c>
      <c r="W80" s="27"/>
      <c r="X80" s="30" t="s">
        <v>11</v>
      </c>
      <c r="Y80" s="30" t="s">
        <v>59</v>
      </c>
      <c r="Z80" s="30" t="s">
        <v>213</v>
      </c>
      <c r="AA80" s="30"/>
    </row>
    <row r="81" spans="1:27" s="31" customFormat="1" ht="15">
      <c r="A81" s="30"/>
      <c r="B81" s="30"/>
      <c r="C81" s="133">
        <v>1403</v>
      </c>
      <c r="D81" s="30"/>
      <c r="E81" s="122" t="s">
        <v>216</v>
      </c>
      <c r="F81" s="30"/>
      <c r="G81" s="30"/>
      <c r="H81" s="30"/>
      <c r="I81" s="30"/>
      <c r="J81" s="141">
        <v>0</v>
      </c>
      <c r="K81" s="127"/>
      <c r="L81" s="141">
        <v>500000</v>
      </c>
      <c r="M81" s="142"/>
      <c r="N81" s="141">
        <v>0</v>
      </c>
      <c r="O81" s="127"/>
      <c r="P81" s="141">
        <v>0</v>
      </c>
      <c r="Q81" s="127"/>
      <c r="R81" s="141">
        <v>0</v>
      </c>
      <c r="S81" s="27"/>
      <c r="T81" s="27">
        <f t="shared" si="4"/>
        <v>500000</v>
      </c>
      <c r="U81" s="27"/>
      <c r="V81" s="119">
        <f t="shared" si="6"/>
        <v>100000</v>
      </c>
      <c r="W81" s="27"/>
      <c r="X81" s="30" t="s">
        <v>11</v>
      </c>
      <c r="Y81" s="30" t="s">
        <v>59</v>
      </c>
      <c r="Z81" s="30" t="s">
        <v>217</v>
      </c>
      <c r="AA81" s="30"/>
    </row>
    <row r="82" spans="1:27" s="81" customFormat="1" ht="15">
      <c r="A82" s="30"/>
      <c r="B82" s="30"/>
      <c r="C82" s="133">
        <v>1405</v>
      </c>
      <c r="D82" s="30"/>
      <c r="E82" s="122" t="s">
        <v>223</v>
      </c>
      <c r="F82" s="30"/>
      <c r="G82" s="30"/>
      <c r="H82" s="30"/>
      <c r="I82" s="30"/>
      <c r="J82" s="134" t="s">
        <v>23</v>
      </c>
      <c r="K82" s="127"/>
      <c r="L82" s="134" t="s">
        <v>23</v>
      </c>
      <c r="M82" s="127"/>
      <c r="N82" s="134" t="s">
        <v>23</v>
      </c>
      <c r="O82" s="127"/>
      <c r="P82" s="134" t="s">
        <v>23</v>
      </c>
      <c r="Q82" s="127"/>
      <c r="R82" s="134" t="s">
        <v>23</v>
      </c>
      <c r="S82" s="27"/>
      <c r="T82" s="134" t="s">
        <v>23</v>
      </c>
      <c r="U82" s="27"/>
      <c r="V82" s="134" t="s">
        <v>23</v>
      </c>
      <c r="W82" s="27"/>
      <c r="X82" s="30" t="s">
        <v>9</v>
      </c>
      <c r="Y82" s="30" t="s">
        <v>60</v>
      </c>
      <c r="Z82" s="30"/>
      <c r="AA82" s="30"/>
    </row>
    <row r="83" spans="1:27" s="81" customFormat="1" ht="15">
      <c r="A83" s="30"/>
      <c r="B83" s="30"/>
      <c r="C83" s="133">
        <v>1406</v>
      </c>
      <c r="D83" s="30"/>
      <c r="E83" s="122" t="s">
        <v>224</v>
      </c>
      <c r="F83" s="30"/>
      <c r="G83" s="30"/>
      <c r="H83" s="30"/>
      <c r="I83" s="30"/>
      <c r="J83" s="134">
        <v>112000000</v>
      </c>
      <c r="K83" s="127"/>
      <c r="L83" s="134">
        <v>0</v>
      </c>
      <c r="M83" s="127"/>
      <c r="N83" s="134">
        <v>0</v>
      </c>
      <c r="O83" s="127"/>
      <c r="P83" s="134">
        <v>0</v>
      </c>
      <c r="Q83" s="127"/>
      <c r="R83" s="134">
        <v>0</v>
      </c>
      <c r="S83" s="27"/>
      <c r="T83" s="27">
        <f t="shared" si="4"/>
        <v>112000000</v>
      </c>
      <c r="U83" s="27"/>
      <c r="V83" s="119">
        <f t="shared" si="6"/>
        <v>22400000</v>
      </c>
      <c r="W83" s="27"/>
      <c r="X83" s="30" t="s">
        <v>11</v>
      </c>
      <c r="Y83" s="30" t="s">
        <v>59</v>
      </c>
      <c r="Z83" s="30" t="s">
        <v>68</v>
      </c>
      <c r="AA83" s="30"/>
    </row>
    <row r="84" spans="1:27" s="81" customFormat="1" ht="15">
      <c r="A84" s="30"/>
      <c r="B84" s="30"/>
      <c r="C84" s="133">
        <v>1407</v>
      </c>
      <c r="D84" s="30"/>
      <c r="E84" s="122" t="s">
        <v>225</v>
      </c>
      <c r="F84" s="30"/>
      <c r="G84" s="30"/>
      <c r="H84" s="30"/>
      <c r="I84" s="30"/>
      <c r="J84" s="134">
        <v>110000000</v>
      </c>
      <c r="K84" s="127"/>
      <c r="L84" s="134">
        <v>0</v>
      </c>
      <c r="M84" s="127"/>
      <c r="N84" s="134">
        <v>0</v>
      </c>
      <c r="O84" s="127"/>
      <c r="P84" s="134">
        <v>0</v>
      </c>
      <c r="Q84" s="127"/>
      <c r="R84" s="134">
        <v>0</v>
      </c>
      <c r="S84" s="27"/>
      <c r="T84" s="134">
        <f t="shared" si="4"/>
        <v>110000000</v>
      </c>
      <c r="U84" s="27"/>
      <c r="V84" s="119">
        <f t="shared" si="6"/>
        <v>22000000</v>
      </c>
      <c r="W84" s="27"/>
      <c r="X84" s="30" t="s">
        <v>11</v>
      </c>
      <c r="Y84" s="30" t="s">
        <v>59</v>
      </c>
      <c r="Z84" s="30" t="s">
        <v>68</v>
      </c>
      <c r="AA84" s="30"/>
    </row>
    <row r="85" spans="1:27" s="81" customFormat="1" ht="15">
      <c r="A85" s="30"/>
      <c r="B85" s="30"/>
      <c r="C85" s="133">
        <v>1409</v>
      </c>
      <c r="D85" s="30"/>
      <c r="E85" s="122" t="s">
        <v>226</v>
      </c>
      <c r="F85" s="30"/>
      <c r="G85" s="30"/>
      <c r="H85" s="30"/>
      <c r="I85" s="30"/>
      <c r="J85" s="134">
        <v>0</v>
      </c>
      <c r="K85" s="127"/>
      <c r="L85" s="134">
        <v>5000000</v>
      </c>
      <c r="M85" s="127"/>
      <c r="N85" s="134">
        <v>5000000</v>
      </c>
      <c r="O85" s="127"/>
      <c r="P85" s="134">
        <v>5000000</v>
      </c>
      <c r="Q85" s="127"/>
      <c r="R85" s="134">
        <v>5000000</v>
      </c>
      <c r="S85" s="27"/>
      <c r="T85" s="134">
        <f t="shared" si="4"/>
        <v>20000000</v>
      </c>
      <c r="U85" s="27"/>
      <c r="V85" s="119">
        <f t="shared" si="6"/>
        <v>4000000</v>
      </c>
      <c r="W85" s="27"/>
      <c r="X85" s="30" t="s">
        <v>11</v>
      </c>
      <c r="Y85" s="30" t="s">
        <v>59</v>
      </c>
      <c r="Z85" s="30" t="s">
        <v>227</v>
      </c>
      <c r="AA85" s="30"/>
    </row>
    <row r="86" spans="1:27" s="81" customFormat="1" ht="15">
      <c r="A86" s="30"/>
      <c r="B86" s="30"/>
      <c r="C86" s="133">
        <v>1410</v>
      </c>
      <c r="D86" s="30"/>
      <c r="E86" s="122" t="s">
        <v>228</v>
      </c>
      <c r="F86" s="30"/>
      <c r="G86" s="30"/>
      <c r="H86" s="30"/>
      <c r="I86" s="30"/>
      <c r="J86" s="134">
        <v>0</v>
      </c>
      <c r="K86" s="127"/>
      <c r="L86" s="134">
        <v>1000000</v>
      </c>
      <c r="M86" s="127"/>
      <c r="N86" s="134">
        <v>1000000</v>
      </c>
      <c r="O86" s="127"/>
      <c r="P86" s="134">
        <v>1000000</v>
      </c>
      <c r="Q86" s="127"/>
      <c r="R86" s="134">
        <v>1000000</v>
      </c>
      <c r="S86" s="27"/>
      <c r="T86" s="134">
        <f t="shared" si="4"/>
        <v>4000000</v>
      </c>
      <c r="U86" s="27"/>
      <c r="V86" s="119">
        <f t="shared" si="6"/>
        <v>800000</v>
      </c>
      <c r="W86" s="27"/>
      <c r="X86" s="30" t="s">
        <v>11</v>
      </c>
      <c r="Y86" s="30" t="s">
        <v>59</v>
      </c>
      <c r="Z86" s="30" t="s">
        <v>229</v>
      </c>
      <c r="AA86" s="30"/>
    </row>
    <row r="87" spans="1:27" s="81" customFormat="1" ht="15">
      <c r="A87" s="30"/>
      <c r="B87" s="30"/>
      <c r="C87" s="133" t="s">
        <v>230</v>
      </c>
      <c r="D87" s="30"/>
      <c r="E87" s="122" t="s">
        <v>320</v>
      </c>
      <c r="F87" s="30"/>
      <c r="G87" s="30"/>
      <c r="H87" s="30"/>
      <c r="I87" s="30"/>
      <c r="J87" s="134">
        <v>0</v>
      </c>
      <c r="K87" s="127"/>
      <c r="L87" s="134">
        <v>500000</v>
      </c>
      <c r="M87" s="127"/>
      <c r="N87" s="134">
        <v>500000</v>
      </c>
      <c r="O87" s="127"/>
      <c r="P87" s="134">
        <v>500000</v>
      </c>
      <c r="Q87" s="127"/>
      <c r="R87" s="134">
        <v>500000</v>
      </c>
      <c r="S87" s="27"/>
      <c r="T87" s="134">
        <f t="shared" si="4"/>
        <v>2000000</v>
      </c>
      <c r="U87" s="27"/>
      <c r="V87" s="119">
        <f t="shared" si="6"/>
        <v>400000</v>
      </c>
      <c r="W87" s="27"/>
      <c r="X87" s="30" t="s">
        <v>11</v>
      </c>
      <c r="Y87" s="30" t="s">
        <v>59</v>
      </c>
      <c r="Z87" s="30" t="s">
        <v>231</v>
      </c>
      <c r="AA87" s="30"/>
    </row>
    <row r="88" spans="1:27" s="31" customFormat="1" ht="15">
      <c r="A88" s="30"/>
      <c r="B88" s="30"/>
      <c r="C88" s="133" t="s">
        <v>232</v>
      </c>
      <c r="D88" s="30"/>
      <c r="E88" s="122" t="s">
        <v>233</v>
      </c>
      <c r="F88" s="30"/>
      <c r="G88" s="30"/>
      <c r="H88" s="30"/>
      <c r="I88" s="30"/>
      <c r="J88" s="141">
        <v>300000</v>
      </c>
      <c r="K88" s="127"/>
      <c r="L88" s="141">
        <v>500000</v>
      </c>
      <c r="M88" s="142"/>
      <c r="N88" s="141">
        <v>500000</v>
      </c>
      <c r="O88" s="127"/>
      <c r="P88" s="141">
        <v>500000</v>
      </c>
      <c r="Q88" s="127"/>
      <c r="R88" s="141">
        <v>500000</v>
      </c>
      <c r="S88" s="27"/>
      <c r="T88" s="134">
        <f t="shared" si="4"/>
        <v>2300000</v>
      </c>
      <c r="U88" s="27"/>
      <c r="V88" s="119">
        <f t="shared" si="6"/>
        <v>460000</v>
      </c>
      <c r="W88" s="27"/>
      <c r="X88" s="30" t="s">
        <v>11</v>
      </c>
      <c r="Y88" s="30" t="s">
        <v>59</v>
      </c>
      <c r="Z88" s="30" t="s">
        <v>234</v>
      </c>
      <c r="AA88" s="30"/>
    </row>
    <row r="89" spans="1:27" s="31" customFormat="1" ht="15">
      <c r="A89" s="30"/>
      <c r="B89" s="30"/>
      <c r="C89" s="133">
        <v>1601</v>
      </c>
      <c r="D89" s="30"/>
      <c r="E89" s="122" t="s">
        <v>236</v>
      </c>
      <c r="F89" s="30"/>
      <c r="G89" s="30"/>
      <c r="H89" s="30"/>
      <c r="I89" s="30"/>
      <c r="J89" s="141">
        <v>122000000</v>
      </c>
      <c r="K89" s="127"/>
      <c r="L89" s="141">
        <v>122000000</v>
      </c>
      <c r="M89" s="142"/>
      <c r="N89" s="141">
        <v>122000000</v>
      </c>
      <c r="O89" s="127"/>
      <c r="P89" s="141">
        <v>122000000</v>
      </c>
      <c r="Q89" s="127"/>
      <c r="R89" s="141">
        <v>122000000</v>
      </c>
      <c r="S89" s="27"/>
      <c r="T89" s="134">
        <f t="shared" si="4"/>
        <v>610000000</v>
      </c>
      <c r="U89" s="27"/>
      <c r="V89" s="119">
        <f t="shared" si="6"/>
        <v>122000000</v>
      </c>
      <c r="W89" s="27"/>
      <c r="X89" s="30" t="s">
        <v>11</v>
      </c>
      <c r="Y89" s="30" t="s">
        <v>59</v>
      </c>
      <c r="Z89" s="30" t="s">
        <v>237</v>
      </c>
      <c r="AA89" s="30"/>
    </row>
    <row r="90" spans="1:27" s="124" customFormat="1" ht="12.75">
      <c r="A90" s="136"/>
      <c r="B90" s="28"/>
      <c r="C90" s="125">
        <v>1601</v>
      </c>
      <c r="D90" s="28"/>
      <c r="E90" s="116"/>
      <c r="F90" s="116" t="s">
        <v>273</v>
      </c>
      <c r="G90" s="28"/>
      <c r="H90" s="28"/>
      <c r="I90" s="28"/>
      <c r="J90" s="82">
        <v>2200000</v>
      </c>
      <c r="K90" s="83"/>
      <c r="L90" s="82">
        <v>2200000</v>
      </c>
      <c r="M90" s="83"/>
      <c r="N90" s="82">
        <v>2200000</v>
      </c>
      <c r="O90" s="83"/>
      <c r="P90" s="82">
        <v>2200000</v>
      </c>
      <c r="Q90" s="83"/>
      <c r="R90" s="82">
        <v>2200000</v>
      </c>
      <c r="S90" s="83"/>
      <c r="T90" s="82">
        <f t="shared" si="4"/>
        <v>11000000</v>
      </c>
      <c r="U90" s="83"/>
      <c r="V90" s="82">
        <f t="shared" si="6"/>
        <v>2200000</v>
      </c>
      <c r="W90" s="83"/>
      <c r="X90" s="28"/>
      <c r="Y90" s="28"/>
      <c r="Z90" s="28"/>
      <c r="AA90" s="28"/>
    </row>
    <row r="91" spans="1:27" s="31" customFormat="1" ht="15">
      <c r="A91" s="30"/>
      <c r="B91" s="30"/>
      <c r="C91" s="133" t="s">
        <v>238</v>
      </c>
      <c r="D91" s="30"/>
      <c r="E91" s="122" t="s">
        <v>239</v>
      </c>
      <c r="F91" s="30"/>
      <c r="G91" s="30"/>
      <c r="H91" s="30"/>
      <c r="I91" s="30"/>
      <c r="J91" s="141">
        <v>11000000</v>
      </c>
      <c r="K91" s="127"/>
      <c r="L91" s="141">
        <v>12000000</v>
      </c>
      <c r="M91" s="142"/>
      <c r="N91" s="141">
        <v>12000000</v>
      </c>
      <c r="O91" s="127"/>
      <c r="P91" s="141">
        <v>12000000</v>
      </c>
      <c r="Q91" s="127"/>
      <c r="R91" s="141">
        <v>12000000</v>
      </c>
      <c r="S91" s="27"/>
      <c r="T91" s="134">
        <f t="shared" si="4"/>
        <v>59000000</v>
      </c>
      <c r="U91" s="27"/>
      <c r="V91" s="119">
        <f t="shared" si="6"/>
        <v>11800000</v>
      </c>
      <c r="W91" s="27"/>
      <c r="X91" s="30" t="s">
        <v>11</v>
      </c>
      <c r="Y91" s="30" t="s">
        <v>59</v>
      </c>
      <c r="Z91" s="30" t="s">
        <v>240</v>
      </c>
      <c r="AA91" s="30"/>
    </row>
    <row r="92" spans="1:27" s="124" customFormat="1" ht="12.75">
      <c r="A92" s="136"/>
      <c r="B92" s="28"/>
      <c r="C92" s="125" t="s">
        <v>238</v>
      </c>
      <c r="D92" s="28"/>
      <c r="E92" s="116"/>
      <c r="F92" s="116" t="s">
        <v>241</v>
      </c>
      <c r="G92" s="28"/>
      <c r="H92" s="28"/>
      <c r="I92" s="28"/>
      <c r="J92" s="82">
        <v>0</v>
      </c>
      <c r="K92" s="83"/>
      <c r="L92" s="82">
        <v>3000000</v>
      </c>
      <c r="M92" s="83"/>
      <c r="N92" s="82">
        <v>3000000</v>
      </c>
      <c r="O92" s="83"/>
      <c r="P92" s="82">
        <v>3000000</v>
      </c>
      <c r="Q92" s="83"/>
      <c r="R92" s="82">
        <v>3000000</v>
      </c>
      <c r="S92" s="83"/>
      <c r="T92" s="82">
        <f t="shared" si="4"/>
        <v>12000000</v>
      </c>
      <c r="U92" s="83"/>
      <c r="V92" s="82">
        <f t="shared" si="6"/>
        <v>2400000</v>
      </c>
      <c r="W92" s="83"/>
      <c r="X92" s="28"/>
      <c r="Y92" s="28"/>
      <c r="Z92" s="28"/>
      <c r="AA92" s="28"/>
    </row>
    <row r="93" spans="1:27" s="81" customFormat="1" ht="15">
      <c r="A93" s="28"/>
      <c r="B93" s="30"/>
      <c r="C93" s="133">
        <v>1801</v>
      </c>
      <c r="D93" s="30"/>
      <c r="E93" s="122" t="s">
        <v>342</v>
      </c>
      <c r="F93" s="30"/>
      <c r="G93" s="30"/>
      <c r="H93" s="30"/>
      <c r="I93" s="30"/>
      <c r="J93" s="141">
        <v>0</v>
      </c>
      <c r="K93" s="127"/>
      <c r="L93" s="141" t="s">
        <v>23</v>
      </c>
      <c r="M93" s="127"/>
      <c r="N93" s="141" t="s">
        <v>23</v>
      </c>
      <c r="O93" s="127"/>
      <c r="P93" s="141" t="s">
        <v>23</v>
      </c>
      <c r="Q93" s="127"/>
      <c r="R93" s="141" t="s">
        <v>23</v>
      </c>
      <c r="S93" s="27"/>
      <c r="T93" s="141" t="s">
        <v>23</v>
      </c>
      <c r="U93" s="27"/>
      <c r="V93" s="141" t="s">
        <v>23</v>
      </c>
      <c r="W93" s="27"/>
      <c r="X93" s="30" t="s">
        <v>9</v>
      </c>
      <c r="Y93" s="30" t="s">
        <v>60</v>
      </c>
      <c r="Z93" s="143"/>
      <c r="AA93" s="30"/>
    </row>
    <row r="94" spans="1:27" s="81" customFormat="1" ht="15">
      <c r="A94" s="28"/>
      <c r="B94" s="30"/>
      <c r="C94" s="133">
        <v>1803</v>
      </c>
      <c r="D94" s="30"/>
      <c r="E94" s="122" t="s">
        <v>248</v>
      </c>
      <c r="F94" s="30"/>
      <c r="G94" s="30"/>
      <c r="H94" s="30"/>
      <c r="I94" s="30"/>
      <c r="J94" s="141">
        <v>1500000</v>
      </c>
      <c r="K94" s="127"/>
      <c r="L94" s="141">
        <v>3000000</v>
      </c>
      <c r="M94" s="127"/>
      <c r="N94" s="141">
        <v>3000000</v>
      </c>
      <c r="O94" s="127"/>
      <c r="P94" s="141">
        <v>3000000</v>
      </c>
      <c r="Q94" s="127"/>
      <c r="R94" s="141">
        <v>3000000</v>
      </c>
      <c r="S94" s="27"/>
      <c r="T94" s="134">
        <f t="shared" si="4"/>
        <v>13500000</v>
      </c>
      <c r="U94" s="27"/>
      <c r="V94" s="119">
        <f t="shared" si="6"/>
        <v>2700000</v>
      </c>
      <c r="W94" s="27"/>
      <c r="X94" s="30" t="s">
        <v>11</v>
      </c>
      <c r="Y94" s="30" t="s">
        <v>59</v>
      </c>
      <c r="Z94" s="143" t="s">
        <v>249</v>
      </c>
      <c r="AA94" s="30"/>
    </row>
    <row r="95" spans="1:27" s="81" customFormat="1" ht="15">
      <c r="A95" s="28"/>
      <c r="B95" s="30"/>
      <c r="C95" s="133">
        <v>1804</v>
      </c>
      <c r="D95" s="30"/>
      <c r="E95" s="122" t="s">
        <v>250</v>
      </c>
      <c r="F95" s="30"/>
      <c r="G95" s="30"/>
      <c r="H95" s="30"/>
      <c r="I95" s="30"/>
      <c r="J95" s="141">
        <v>0</v>
      </c>
      <c r="K95" s="127"/>
      <c r="L95" s="141">
        <v>10000000</v>
      </c>
      <c r="M95" s="127"/>
      <c r="N95" s="141">
        <v>10000000</v>
      </c>
      <c r="O95" s="127"/>
      <c r="P95" s="141">
        <v>10000000</v>
      </c>
      <c r="Q95" s="127"/>
      <c r="R95" s="141">
        <v>10000000</v>
      </c>
      <c r="S95" s="27"/>
      <c r="T95" s="134">
        <f t="shared" si="4"/>
        <v>40000000</v>
      </c>
      <c r="U95" s="27"/>
      <c r="V95" s="119">
        <f t="shared" si="6"/>
        <v>8000000</v>
      </c>
      <c r="W95" s="27"/>
      <c r="X95" s="30" t="s">
        <v>11</v>
      </c>
      <c r="Y95" s="30" t="s">
        <v>59</v>
      </c>
      <c r="Z95" s="143" t="s">
        <v>251</v>
      </c>
      <c r="AA95" s="30"/>
    </row>
    <row r="96" spans="1:27" s="146" customFormat="1" ht="30" customHeight="1">
      <c r="A96" s="101"/>
      <c r="B96" s="84"/>
      <c r="C96" s="86">
        <v>1806</v>
      </c>
      <c r="D96" s="84"/>
      <c r="E96" s="177" t="s">
        <v>253</v>
      </c>
      <c r="F96" s="178"/>
      <c r="G96" s="178"/>
      <c r="H96" s="178"/>
      <c r="I96" s="84"/>
      <c r="J96" s="159">
        <v>1800000</v>
      </c>
      <c r="K96" s="145"/>
      <c r="L96" s="159">
        <v>1800000</v>
      </c>
      <c r="M96" s="145"/>
      <c r="N96" s="159">
        <v>1800000</v>
      </c>
      <c r="O96" s="145"/>
      <c r="P96" s="159">
        <v>1800000</v>
      </c>
      <c r="Q96" s="145"/>
      <c r="R96" s="159">
        <v>1800000</v>
      </c>
      <c r="S96" s="87"/>
      <c r="T96" s="160">
        <f t="shared" si="4"/>
        <v>9000000</v>
      </c>
      <c r="U96" s="87"/>
      <c r="V96" s="114">
        <f t="shared" si="6"/>
        <v>1800000</v>
      </c>
      <c r="W96" s="87"/>
      <c r="X96" s="84" t="s">
        <v>11</v>
      </c>
      <c r="Y96" s="84" t="s">
        <v>59</v>
      </c>
      <c r="Z96" s="84" t="s">
        <v>252</v>
      </c>
      <c r="AA96" s="84"/>
    </row>
    <row r="97" spans="1:27" s="81" customFormat="1" ht="15">
      <c r="A97" s="28"/>
      <c r="B97" s="30"/>
      <c r="C97" s="133">
        <v>1807</v>
      </c>
      <c r="D97" s="30"/>
      <c r="E97" s="122" t="s">
        <v>254</v>
      </c>
      <c r="F97" s="30"/>
      <c r="G97" s="30"/>
      <c r="H97" s="30"/>
      <c r="I97" s="30"/>
      <c r="J97" s="141">
        <v>0</v>
      </c>
      <c r="K97" s="127"/>
      <c r="L97" s="141">
        <v>25000000</v>
      </c>
      <c r="M97" s="127"/>
      <c r="N97" s="141">
        <v>25000000</v>
      </c>
      <c r="O97" s="127"/>
      <c r="P97" s="141">
        <v>25000000</v>
      </c>
      <c r="Q97" s="127"/>
      <c r="R97" s="141">
        <v>25000000</v>
      </c>
      <c r="S97" s="27"/>
      <c r="T97" s="134">
        <f t="shared" si="4"/>
        <v>100000000</v>
      </c>
      <c r="U97" s="27"/>
      <c r="V97" s="119">
        <f t="shared" si="6"/>
        <v>20000000</v>
      </c>
      <c r="W97" s="27"/>
      <c r="X97" s="30" t="s">
        <v>11</v>
      </c>
      <c r="Y97" s="30" t="s">
        <v>59</v>
      </c>
      <c r="Z97" s="143" t="s">
        <v>255</v>
      </c>
      <c r="AA97" s="30"/>
    </row>
    <row r="98" spans="1:27" s="81" customFormat="1" ht="15">
      <c r="A98" s="28"/>
      <c r="B98" s="30"/>
      <c r="C98" s="133">
        <v>1906</v>
      </c>
      <c r="D98" s="30"/>
      <c r="E98" s="122" t="s">
        <v>256</v>
      </c>
      <c r="F98" s="30"/>
      <c r="G98" s="30"/>
      <c r="H98" s="30"/>
      <c r="I98" s="30"/>
      <c r="J98" s="127">
        <v>7500000</v>
      </c>
      <c r="K98" s="127"/>
      <c r="L98" s="127">
        <v>7500000</v>
      </c>
      <c r="M98" s="127"/>
      <c r="N98" s="127">
        <v>7500000</v>
      </c>
      <c r="O98" s="127"/>
      <c r="P98" s="127">
        <v>7500000</v>
      </c>
      <c r="Q98" s="127"/>
      <c r="R98" s="127">
        <v>7500000</v>
      </c>
      <c r="S98" s="27"/>
      <c r="T98" s="27">
        <f aca="true" t="shared" si="7" ref="T98:T107">SUM(J98:R98)</f>
        <v>37500000</v>
      </c>
      <c r="U98" s="27"/>
      <c r="V98" s="119">
        <f aca="true" t="shared" si="8" ref="V98:V107">ROUND(T98/5,4)</f>
        <v>7500000</v>
      </c>
      <c r="W98" s="27"/>
      <c r="X98" s="30" t="s">
        <v>11</v>
      </c>
      <c r="Y98" s="30" t="s">
        <v>59</v>
      </c>
      <c r="Z98" s="143" t="s">
        <v>257</v>
      </c>
      <c r="AA98" s="30"/>
    </row>
    <row r="99" spans="1:27" s="81" customFormat="1" ht="15">
      <c r="A99" s="28"/>
      <c r="B99" s="30"/>
      <c r="C99" s="133">
        <v>1907</v>
      </c>
      <c r="D99" s="30"/>
      <c r="E99" s="122" t="s">
        <v>258</v>
      </c>
      <c r="F99" s="30"/>
      <c r="G99" s="30"/>
      <c r="H99" s="30"/>
      <c r="I99" s="30"/>
      <c r="J99" s="127">
        <v>0</v>
      </c>
      <c r="K99" s="127"/>
      <c r="L99" s="127">
        <v>1000000</v>
      </c>
      <c r="M99" s="127"/>
      <c r="N99" s="127">
        <v>1000000</v>
      </c>
      <c r="O99" s="127"/>
      <c r="P99" s="127">
        <v>1000000</v>
      </c>
      <c r="Q99" s="127"/>
      <c r="R99" s="127">
        <v>1000000</v>
      </c>
      <c r="S99" s="27"/>
      <c r="T99" s="27">
        <f t="shared" si="7"/>
        <v>4000000</v>
      </c>
      <c r="U99" s="27"/>
      <c r="V99" s="119">
        <f t="shared" si="8"/>
        <v>800000</v>
      </c>
      <c r="W99" s="27"/>
      <c r="X99" s="30" t="s">
        <v>11</v>
      </c>
      <c r="Y99" s="30" t="s">
        <v>59</v>
      </c>
      <c r="Z99" s="143" t="s">
        <v>259</v>
      </c>
      <c r="AA99" s="30"/>
    </row>
    <row r="100" spans="1:27" s="81" customFormat="1" ht="15">
      <c r="A100" s="28"/>
      <c r="B100" s="30"/>
      <c r="C100" s="133" t="s">
        <v>260</v>
      </c>
      <c r="D100" s="30"/>
      <c r="E100" s="122" t="s">
        <v>261</v>
      </c>
      <c r="F100" s="30"/>
      <c r="G100" s="30"/>
      <c r="H100" s="30"/>
      <c r="I100" s="30"/>
      <c r="J100" s="127">
        <v>0</v>
      </c>
      <c r="K100" s="127"/>
      <c r="L100" s="127">
        <v>1400000</v>
      </c>
      <c r="M100" s="127"/>
      <c r="N100" s="127">
        <v>1400000</v>
      </c>
      <c r="O100" s="127"/>
      <c r="P100" s="127">
        <v>0</v>
      </c>
      <c r="Q100" s="127"/>
      <c r="R100" s="127">
        <v>0</v>
      </c>
      <c r="S100" s="27"/>
      <c r="T100" s="27">
        <f t="shared" si="7"/>
        <v>2800000</v>
      </c>
      <c r="U100" s="27"/>
      <c r="V100" s="119">
        <f t="shared" si="8"/>
        <v>560000</v>
      </c>
      <c r="W100" s="27"/>
      <c r="X100" s="30" t="s">
        <v>11</v>
      </c>
      <c r="Y100" s="30" t="s">
        <v>59</v>
      </c>
      <c r="Z100" s="143" t="s">
        <v>274</v>
      </c>
      <c r="AA100" s="30"/>
    </row>
    <row r="101" spans="1:27" s="81" customFormat="1" ht="15">
      <c r="A101" s="28"/>
      <c r="B101" s="30"/>
      <c r="C101" s="133">
        <v>1919</v>
      </c>
      <c r="D101" s="30"/>
      <c r="E101" s="122" t="s">
        <v>262</v>
      </c>
      <c r="F101" s="30"/>
      <c r="G101" s="30"/>
      <c r="H101" s="30"/>
      <c r="I101" s="30"/>
      <c r="J101" s="127">
        <v>0</v>
      </c>
      <c r="K101" s="127"/>
      <c r="L101" s="127">
        <v>2000000</v>
      </c>
      <c r="M101" s="127"/>
      <c r="N101" s="127">
        <v>3500000</v>
      </c>
      <c r="O101" s="127"/>
      <c r="P101" s="127">
        <v>3500000</v>
      </c>
      <c r="Q101" s="127"/>
      <c r="R101" s="127">
        <v>3500000</v>
      </c>
      <c r="S101" s="27"/>
      <c r="T101" s="27">
        <f t="shared" si="7"/>
        <v>12500000</v>
      </c>
      <c r="U101" s="27"/>
      <c r="V101" s="119">
        <f t="shared" si="8"/>
        <v>2500000</v>
      </c>
      <c r="W101" s="27"/>
      <c r="X101" s="30" t="s">
        <v>11</v>
      </c>
      <c r="Y101" s="30" t="s">
        <v>59</v>
      </c>
      <c r="Z101" s="143" t="s">
        <v>263</v>
      </c>
      <c r="AA101" s="30"/>
    </row>
    <row r="102" spans="1:27" s="81" customFormat="1" ht="15">
      <c r="A102" s="28"/>
      <c r="B102" s="30"/>
      <c r="C102" s="133">
        <v>1923</v>
      </c>
      <c r="D102" s="30"/>
      <c r="E102" s="122" t="s">
        <v>264</v>
      </c>
      <c r="F102" s="30"/>
      <c r="G102" s="30"/>
      <c r="H102" s="30"/>
      <c r="I102" s="30"/>
      <c r="J102" s="127">
        <v>500000</v>
      </c>
      <c r="K102" s="127"/>
      <c r="L102" s="127">
        <v>500000</v>
      </c>
      <c r="M102" s="127"/>
      <c r="N102" s="127">
        <v>0</v>
      </c>
      <c r="O102" s="127"/>
      <c r="P102" s="127">
        <v>0</v>
      </c>
      <c r="Q102" s="127"/>
      <c r="R102" s="127">
        <v>0</v>
      </c>
      <c r="S102" s="27"/>
      <c r="T102" s="27">
        <f t="shared" si="7"/>
        <v>1000000</v>
      </c>
      <c r="U102" s="27"/>
      <c r="V102" s="119">
        <f t="shared" si="8"/>
        <v>200000</v>
      </c>
      <c r="W102" s="27"/>
      <c r="X102" s="30" t="s">
        <v>11</v>
      </c>
      <c r="Y102" s="30" t="s">
        <v>59</v>
      </c>
      <c r="Z102" s="143" t="s">
        <v>265</v>
      </c>
      <c r="AA102" s="30"/>
    </row>
    <row r="103" spans="1:27" s="81" customFormat="1" ht="15">
      <c r="A103" s="28"/>
      <c r="B103" s="30"/>
      <c r="C103" s="133">
        <v>1934</v>
      </c>
      <c r="D103" s="30"/>
      <c r="E103" s="122" t="s">
        <v>322</v>
      </c>
      <c r="F103" s="30"/>
      <c r="G103" s="30"/>
      <c r="H103" s="30"/>
      <c r="I103" s="30"/>
      <c r="J103" s="127">
        <v>255523600</v>
      </c>
      <c r="K103" s="127"/>
      <c r="L103" s="127">
        <v>511047200</v>
      </c>
      <c r="M103" s="127"/>
      <c r="N103" s="127">
        <v>638809000</v>
      </c>
      <c r="O103" s="127"/>
      <c r="P103" s="127">
        <v>638809000</v>
      </c>
      <c r="Q103" s="127"/>
      <c r="R103" s="127">
        <v>511047200</v>
      </c>
      <c r="S103" s="27"/>
      <c r="T103" s="27">
        <f t="shared" si="7"/>
        <v>2555236000</v>
      </c>
      <c r="U103" s="27"/>
      <c r="V103" s="119">
        <f t="shared" si="8"/>
        <v>511047200</v>
      </c>
      <c r="W103" s="27"/>
      <c r="X103" s="30" t="s">
        <v>11</v>
      </c>
      <c r="Y103" s="30" t="s">
        <v>59</v>
      </c>
      <c r="Z103" s="143" t="s">
        <v>275</v>
      </c>
      <c r="AA103" s="30"/>
    </row>
    <row r="104" spans="1:27" s="81" customFormat="1" ht="15">
      <c r="A104" s="28"/>
      <c r="B104" s="30"/>
      <c r="C104" s="133">
        <v>1940</v>
      </c>
      <c r="D104" s="30"/>
      <c r="E104" s="122" t="s">
        <v>276</v>
      </c>
      <c r="F104" s="30"/>
      <c r="G104" s="30"/>
      <c r="H104" s="30"/>
      <c r="I104" s="30"/>
      <c r="J104" s="127">
        <v>10000000</v>
      </c>
      <c r="K104" s="127"/>
      <c r="L104" s="127">
        <v>10000000</v>
      </c>
      <c r="M104" s="127"/>
      <c r="N104" s="127">
        <v>10000000</v>
      </c>
      <c r="O104" s="127"/>
      <c r="P104" s="127">
        <v>10000000</v>
      </c>
      <c r="Q104" s="127"/>
      <c r="R104" s="127">
        <v>10000000</v>
      </c>
      <c r="S104" s="27"/>
      <c r="T104" s="27">
        <f t="shared" si="7"/>
        <v>50000000</v>
      </c>
      <c r="U104" s="27"/>
      <c r="V104" s="119">
        <f t="shared" si="8"/>
        <v>10000000</v>
      </c>
      <c r="W104" s="27"/>
      <c r="X104" s="30" t="s">
        <v>11</v>
      </c>
      <c r="Y104" s="30" t="s">
        <v>60</v>
      </c>
      <c r="Z104" s="143"/>
      <c r="AA104" s="30"/>
    </row>
    <row r="105" spans="1:27" s="81" customFormat="1" ht="15">
      <c r="A105" s="28"/>
      <c r="B105" s="30"/>
      <c r="C105" s="133">
        <v>1943</v>
      </c>
      <c r="D105" s="30"/>
      <c r="E105" s="122" t="s">
        <v>277</v>
      </c>
      <c r="F105" s="30"/>
      <c r="G105" s="30"/>
      <c r="H105" s="30"/>
      <c r="I105" s="30"/>
      <c r="J105" s="127">
        <v>0</v>
      </c>
      <c r="K105" s="127"/>
      <c r="L105" s="127">
        <v>2000000</v>
      </c>
      <c r="M105" s="127"/>
      <c r="N105" s="127">
        <v>2000000</v>
      </c>
      <c r="O105" s="127"/>
      <c r="P105" s="127">
        <v>2000000</v>
      </c>
      <c r="Q105" s="127"/>
      <c r="R105" s="127">
        <v>3000000</v>
      </c>
      <c r="S105" s="27"/>
      <c r="T105" s="27">
        <f t="shared" si="7"/>
        <v>9000000</v>
      </c>
      <c r="U105" s="27"/>
      <c r="V105" s="119">
        <f t="shared" si="8"/>
        <v>1800000</v>
      </c>
      <c r="W105" s="27"/>
      <c r="X105" s="30" t="s">
        <v>11</v>
      </c>
      <c r="Y105" s="30" t="s">
        <v>59</v>
      </c>
      <c r="Z105" s="143" t="s">
        <v>278</v>
      </c>
      <c r="AA105" s="30"/>
    </row>
    <row r="106" spans="1:27" s="81" customFormat="1" ht="15">
      <c r="A106" s="28"/>
      <c r="B106" s="30"/>
      <c r="C106" s="133">
        <v>1944</v>
      </c>
      <c r="D106" s="30"/>
      <c r="E106" s="122" t="s">
        <v>279</v>
      </c>
      <c r="F106" s="30"/>
      <c r="G106" s="30"/>
      <c r="H106" s="30"/>
      <c r="I106" s="30"/>
      <c r="J106" s="127">
        <v>0</v>
      </c>
      <c r="K106" s="127"/>
      <c r="L106" s="127">
        <v>10000000</v>
      </c>
      <c r="M106" s="127"/>
      <c r="N106" s="127">
        <v>0</v>
      </c>
      <c r="O106" s="127"/>
      <c r="P106" s="127">
        <v>0</v>
      </c>
      <c r="Q106" s="127"/>
      <c r="R106" s="127">
        <v>0</v>
      </c>
      <c r="S106" s="27"/>
      <c r="T106" s="27">
        <f t="shared" si="7"/>
        <v>10000000</v>
      </c>
      <c r="U106" s="27"/>
      <c r="V106" s="119">
        <f t="shared" si="8"/>
        <v>2000000</v>
      </c>
      <c r="W106" s="27"/>
      <c r="X106" s="30" t="s">
        <v>11</v>
      </c>
      <c r="Y106" s="30" t="s">
        <v>59</v>
      </c>
      <c r="Z106" s="143" t="s">
        <v>280</v>
      </c>
      <c r="AA106" s="30"/>
    </row>
    <row r="107" spans="1:27" s="81" customFormat="1" ht="15">
      <c r="A107" s="28"/>
      <c r="B107" s="30"/>
      <c r="C107" s="133">
        <v>1945</v>
      </c>
      <c r="D107" s="30"/>
      <c r="E107" s="122" t="s">
        <v>323</v>
      </c>
      <c r="F107" s="30"/>
      <c r="G107" s="30"/>
      <c r="H107" s="30"/>
      <c r="I107" s="30"/>
      <c r="J107" s="127">
        <v>1500000</v>
      </c>
      <c r="K107" s="127"/>
      <c r="L107" s="127">
        <v>1450000</v>
      </c>
      <c r="M107" s="127"/>
      <c r="N107" s="127">
        <v>0</v>
      </c>
      <c r="O107" s="127"/>
      <c r="P107" s="127">
        <v>0</v>
      </c>
      <c r="Q107" s="127"/>
      <c r="R107" s="127">
        <v>0</v>
      </c>
      <c r="S107" s="27"/>
      <c r="T107" s="27">
        <f t="shared" si="7"/>
        <v>2950000</v>
      </c>
      <c r="U107" s="27"/>
      <c r="V107" s="119">
        <f t="shared" si="8"/>
        <v>590000</v>
      </c>
      <c r="W107" s="27"/>
      <c r="X107" s="30" t="s">
        <v>11</v>
      </c>
      <c r="Y107" s="30" t="s">
        <v>59</v>
      </c>
      <c r="Z107" s="143" t="s">
        <v>281</v>
      </c>
      <c r="AA107" s="30"/>
    </row>
    <row r="108" spans="1:27" s="81" customFormat="1" ht="15">
      <c r="A108" s="28"/>
      <c r="B108" s="30"/>
      <c r="C108" s="133">
        <v>1946</v>
      </c>
      <c r="D108" s="30"/>
      <c r="E108" s="122" t="s">
        <v>282</v>
      </c>
      <c r="F108" s="30"/>
      <c r="G108" s="30"/>
      <c r="H108" s="30"/>
      <c r="I108" s="30"/>
      <c r="J108" s="134" t="s">
        <v>23</v>
      </c>
      <c r="K108" s="127"/>
      <c r="L108" s="134" t="s">
        <v>23</v>
      </c>
      <c r="M108" s="127"/>
      <c r="N108" s="134" t="s">
        <v>23</v>
      </c>
      <c r="O108" s="127"/>
      <c r="P108" s="134" t="s">
        <v>23</v>
      </c>
      <c r="Q108" s="127"/>
      <c r="R108" s="134" t="s">
        <v>23</v>
      </c>
      <c r="S108" s="27"/>
      <c r="T108" s="134" t="s">
        <v>23</v>
      </c>
      <c r="U108" s="27"/>
      <c r="V108" s="134" t="s">
        <v>23</v>
      </c>
      <c r="W108" s="27"/>
      <c r="X108" s="30" t="s">
        <v>9</v>
      </c>
      <c r="Y108" s="30" t="s">
        <v>60</v>
      </c>
      <c r="Z108" s="143"/>
      <c r="AA108" s="30"/>
    </row>
    <row r="109" spans="1:27" s="81" customFormat="1" ht="15">
      <c r="A109" s="28"/>
      <c r="B109" s="30"/>
      <c r="C109" s="133">
        <v>1951</v>
      </c>
      <c r="D109" s="30"/>
      <c r="E109" s="122" t="s">
        <v>283</v>
      </c>
      <c r="F109" s="30"/>
      <c r="G109" s="30"/>
      <c r="H109" s="30"/>
      <c r="I109" s="30"/>
      <c r="J109" s="134" t="s">
        <v>23</v>
      </c>
      <c r="K109" s="127"/>
      <c r="L109" s="134" t="s">
        <v>23</v>
      </c>
      <c r="M109" s="127"/>
      <c r="N109" s="134" t="s">
        <v>23</v>
      </c>
      <c r="O109" s="127"/>
      <c r="P109" s="134" t="s">
        <v>23</v>
      </c>
      <c r="Q109" s="127"/>
      <c r="R109" s="134" t="s">
        <v>23</v>
      </c>
      <c r="S109" s="27"/>
      <c r="T109" s="134" t="s">
        <v>23</v>
      </c>
      <c r="U109" s="27"/>
      <c r="V109" s="134" t="s">
        <v>23</v>
      </c>
      <c r="W109" s="27"/>
      <c r="X109" s="30" t="s">
        <v>9</v>
      </c>
      <c r="Y109" s="30" t="s">
        <v>60</v>
      </c>
      <c r="Z109" s="143"/>
      <c r="AA109" s="30"/>
    </row>
    <row r="110" spans="1:27" s="81" customFormat="1" ht="15">
      <c r="A110" s="28"/>
      <c r="B110" s="30"/>
      <c r="C110" s="133">
        <v>1953</v>
      </c>
      <c r="D110" s="30"/>
      <c r="E110" s="122" t="s">
        <v>326</v>
      </c>
      <c r="F110" s="30"/>
      <c r="G110" s="30"/>
      <c r="H110" s="30"/>
      <c r="I110" s="30"/>
      <c r="J110" s="127"/>
      <c r="K110" s="127"/>
      <c r="L110" s="127"/>
      <c r="M110" s="127"/>
      <c r="N110" s="127"/>
      <c r="O110" s="127"/>
      <c r="P110" s="127"/>
      <c r="Q110" s="127"/>
      <c r="R110" s="127"/>
      <c r="S110" s="27"/>
      <c r="T110" s="27"/>
      <c r="U110" s="27"/>
      <c r="V110" s="119"/>
      <c r="W110" s="27"/>
      <c r="X110" s="30" t="s">
        <v>9</v>
      </c>
      <c r="Y110" s="30" t="s">
        <v>60</v>
      </c>
      <c r="Z110" s="143"/>
      <c r="AA110" s="30"/>
    </row>
    <row r="111" spans="1:27" s="81" customFormat="1" ht="15">
      <c r="A111" s="28"/>
      <c r="B111" s="30"/>
      <c r="C111" s="133">
        <v>1960</v>
      </c>
      <c r="D111" s="30"/>
      <c r="E111" s="122" t="s">
        <v>284</v>
      </c>
      <c r="F111" s="30"/>
      <c r="G111" s="30"/>
      <c r="H111" s="30"/>
      <c r="I111" s="30"/>
      <c r="J111" s="127">
        <v>0</v>
      </c>
      <c r="K111" s="127"/>
      <c r="L111" s="127">
        <v>15000000</v>
      </c>
      <c r="M111" s="127"/>
      <c r="N111" s="127">
        <v>15000000</v>
      </c>
      <c r="O111" s="127"/>
      <c r="P111" s="127">
        <v>15000000</v>
      </c>
      <c r="Q111" s="127"/>
      <c r="R111" s="127">
        <v>15000000</v>
      </c>
      <c r="S111" s="27"/>
      <c r="T111" s="27">
        <f>SUM(J111:R111)</f>
        <v>60000000</v>
      </c>
      <c r="U111" s="27"/>
      <c r="V111" s="119">
        <f>ROUND(T111/5,4)</f>
        <v>12000000</v>
      </c>
      <c r="W111" s="27"/>
      <c r="X111" s="30" t="s">
        <v>11</v>
      </c>
      <c r="Y111" s="30" t="s">
        <v>59</v>
      </c>
      <c r="Z111" s="161">
        <v>1960</v>
      </c>
      <c r="AA111" s="30"/>
    </row>
    <row r="112" spans="1:27" s="81" customFormat="1" ht="15">
      <c r="A112" s="28"/>
      <c r="B112" s="30"/>
      <c r="C112" s="133">
        <v>1961</v>
      </c>
      <c r="D112" s="30"/>
      <c r="E112" s="122" t="s">
        <v>324</v>
      </c>
      <c r="F112" s="30"/>
      <c r="G112" s="30"/>
      <c r="H112" s="30"/>
      <c r="I112" s="30"/>
      <c r="J112" s="127">
        <v>0</v>
      </c>
      <c r="K112" s="127"/>
      <c r="L112" s="127">
        <v>1000000</v>
      </c>
      <c r="M112" s="127"/>
      <c r="N112" s="127">
        <v>0</v>
      </c>
      <c r="O112" s="127"/>
      <c r="P112" s="127">
        <v>0</v>
      </c>
      <c r="Q112" s="127"/>
      <c r="R112" s="127">
        <v>0</v>
      </c>
      <c r="S112" s="27"/>
      <c r="T112" s="27">
        <f>SUM(J112:R112)</f>
        <v>1000000</v>
      </c>
      <c r="U112" s="27"/>
      <c r="V112" s="119">
        <f>ROUND(T112/5,4)</f>
        <v>200000</v>
      </c>
      <c r="W112" s="27"/>
      <c r="X112" s="30" t="s">
        <v>11</v>
      </c>
      <c r="Y112" s="30" t="s">
        <v>59</v>
      </c>
      <c r="Z112" s="161" t="s">
        <v>285</v>
      </c>
      <c r="AA112" s="30"/>
    </row>
    <row r="113" spans="1:27" s="81" customFormat="1" ht="15">
      <c r="A113" s="28"/>
      <c r="B113" s="30"/>
      <c r="C113" s="133">
        <v>1962</v>
      </c>
      <c r="D113" s="30"/>
      <c r="E113" s="122" t="s">
        <v>325</v>
      </c>
      <c r="F113" s="30"/>
      <c r="G113" s="30"/>
      <c r="H113" s="30"/>
      <c r="I113" s="30"/>
      <c r="J113" s="127">
        <v>0</v>
      </c>
      <c r="K113" s="127"/>
      <c r="L113" s="127">
        <v>5000000</v>
      </c>
      <c r="M113" s="127"/>
      <c r="N113" s="127">
        <v>5000000</v>
      </c>
      <c r="O113" s="127"/>
      <c r="P113" s="127">
        <v>5000000</v>
      </c>
      <c r="Q113" s="127"/>
      <c r="R113" s="127">
        <v>5000000</v>
      </c>
      <c r="S113" s="27"/>
      <c r="T113" s="27">
        <f>SUM(J113:R113)</f>
        <v>20000000</v>
      </c>
      <c r="U113" s="27"/>
      <c r="V113" s="119">
        <f>ROUND(T113/5,4)</f>
        <v>4000000</v>
      </c>
      <c r="W113" s="27"/>
      <c r="X113" s="30" t="s">
        <v>11</v>
      </c>
      <c r="Y113" s="30" t="s">
        <v>59</v>
      </c>
      <c r="Z113" s="161" t="s">
        <v>286</v>
      </c>
      <c r="AA113" s="30"/>
    </row>
    <row r="114" spans="1:27" s="81" customFormat="1" ht="15">
      <c r="A114" s="30"/>
      <c r="B114" s="30"/>
      <c r="C114" s="133"/>
      <c r="D114" s="30"/>
      <c r="E114" s="122"/>
      <c r="F114" s="30"/>
      <c r="G114" s="30"/>
      <c r="H114" s="30"/>
      <c r="I114" s="30"/>
      <c r="J114" s="127"/>
      <c r="K114" s="127"/>
      <c r="L114" s="127"/>
      <c r="M114" s="127"/>
      <c r="N114" s="127"/>
      <c r="O114" s="127"/>
      <c r="P114" s="127"/>
      <c r="Q114" s="127"/>
      <c r="R114" s="127"/>
      <c r="S114" s="27"/>
      <c r="T114" s="27"/>
      <c r="U114" s="27"/>
      <c r="V114" s="27"/>
      <c r="W114" s="27"/>
      <c r="X114" s="144"/>
      <c r="Y114" s="30"/>
      <c r="Z114" s="30"/>
      <c r="AA114" s="30"/>
    </row>
    <row r="115" spans="1:27" s="31" customFormat="1" ht="15.75">
      <c r="A115" s="30"/>
      <c r="B115" s="30"/>
      <c r="C115" s="147"/>
      <c r="D115" s="30"/>
      <c r="E115" s="30"/>
      <c r="F115" s="91" t="s">
        <v>7</v>
      </c>
      <c r="G115" s="91"/>
      <c r="H115" s="91"/>
      <c r="I115" s="30"/>
      <c r="J115" s="148">
        <f>+J8+J10+J13+J17+J23+J24+J29+J30+J33+J35+J36+J37+J43+J44+J45+J46+J51+J52+J53+J54+J57+J60+J61+J62+J65+J66+J67+J69+J72+J73+J74+J76+J77+J78+J79+J80+J81+J82+J83+J84+J85+J86+J87+J88+J89+J91+J93+J94+J95+J96+J97+J98+J99+J100+J101+J102+J103+J104+J105+J106+J107+J108+J109+J110+J111+J112+J113</f>
        <v>37108964305.87</v>
      </c>
      <c r="K115" s="27"/>
      <c r="L115" s="148">
        <f>+L8+L10+L13+L17+L23+L24+L29+L30+L33+L35+L36+L37+L43+L44+L45+L46+L51+L52+L53+L54+L57+L60+L61+L62+L65+L66+L67+L69+L72+L73+L74+L76+L77+L78+L79+L80+L81+L82+L83+L84+L85+L86+L87+L88+L89+L91+L93+L94+L95+L96+L97+L98+L99+L100+L101+L102+L103+L104+L105+L106+L107+L108+L109+L110+L111+L112+L113</f>
        <v>38127741690.41</v>
      </c>
      <c r="M115" s="27"/>
      <c r="N115" s="148">
        <f>+N8+N10+N13+N17+N23+N24+N29+N30+N33+N35+N36+N37+N43+N44+N45+N46+N51+N52+N53+N54+N57+N60+N61+N62+N65+N66+N67+N69+N72+N73+N74+N76+N77+N78+N79+N80+N81+N82+N83+N84+N85+N86+N87+N88+N89+N91+N93+N94+N95+N96+N97+N98+N99+N100+N101+N102+N103+N104+N105+N106+N107+N108+N109+N110+N111+N112+N113</f>
        <v>40447148610.26</v>
      </c>
      <c r="O115" s="27"/>
      <c r="P115" s="148">
        <f>+P8+P10+P13+P17+P23+P24+P29+P30+P33+P35+P36+P37+P43+P44+P45+P46+P51+P52+P53+P54+P57+P60+P61+P62+P65+P66+P67+P69+P72+P73+P74+P76+P77+P78+P79+P80+P81+P82+P83+P84+P85+P86+P87+P88+P89+P91+P93+P94+P95+P96+P97+P98+P99+P100+P101+P102+P103+P104+P105+P106+P107+P108+P109+P110+P111+P112+P113</f>
        <v>41824631862.47</v>
      </c>
      <c r="Q115" s="27"/>
      <c r="R115" s="148">
        <f>+R8+R10+R13+R17+R23+R24+R29+R30+R33+R35+R36+R37+R43+R44+R45+R46+R51+R52+R53+R54+R57+R60+R61+R62+R65+R66+R67+R69+R72+R73+R74+R76+R77+R78+R79+R80+R81+R82+R83+R84+R85+R86+R87+R88+R89+R91+R93+R94+R95+R96+R97+R98+R99+R100+R101+R102+R103+R104+R105+R106+R107+R108+R109+R110+R111+R112+R113</f>
        <v>41981990045.09</v>
      </c>
      <c r="S115" s="27"/>
      <c r="T115" s="148">
        <f>SUM(J115:R115)</f>
        <v>199490476514.1</v>
      </c>
      <c r="U115" s="27"/>
      <c r="V115" s="149">
        <f>ROUND(T115/5,4)</f>
        <v>39898095302.82</v>
      </c>
      <c r="W115" s="27"/>
      <c r="X115" s="28"/>
      <c r="Y115" s="29"/>
      <c r="Z115" s="30"/>
      <c r="AA115" s="30"/>
    </row>
    <row r="116" spans="1:27" s="31" customFormat="1" ht="15.75">
      <c r="A116" s="30"/>
      <c r="B116" s="30"/>
      <c r="C116" s="147"/>
      <c r="D116" s="30"/>
      <c r="E116" s="30"/>
      <c r="F116" s="91"/>
      <c r="G116" s="91"/>
      <c r="H116" s="91"/>
      <c r="I116" s="30"/>
      <c r="J116" s="148"/>
      <c r="K116" s="27"/>
      <c r="L116" s="148"/>
      <c r="M116" s="27"/>
      <c r="N116" s="148"/>
      <c r="O116" s="27"/>
      <c r="P116" s="148"/>
      <c r="Q116" s="27"/>
      <c r="R116" s="148"/>
      <c r="S116" s="27"/>
      <c r="T116" s="148"/>
      <c r="U116" s="27"/>
      <c r="V116" s="148"/>
      <c r="W116" s="27"/>
      <c r="X116" s="28"/>
      <c r="Y116" s="29"/>
      <c r="Z116" s="30"/>
      <c r="AA116" s="30"/>
    </row>
    <row r="117" spans="1:27" s="31" customFormat="1" ht="15">
      <c r="A117" s="30"/>
      <c r="B117" s="30"/>
      <c r="C117" s="147"/>
      <c r="D117" s="30"/>
      <c r="H117" s="92" t="s">
        <v>34</v>
      </c>
      <c r="I117" s="30"/>
      <c r="J117" s="32">
        <f>SUMIF($X$8:$X$113,"=HTF (HA)",J$8:J$113)</f>
        <v>37108964305.87</v>
      </c>
      <c r="K117" s="27"/>
      <c r="L117" s="32">
        <f>SUMIF($X$8:$X$113,"=HTF (HA)",L$8:L$113)</f>
        <v>38127741690.41</v>
      </c>
      <c r="M117" s="27"/>
      <c r="N117" s="32">
        <f>SUMIF($X$8:$X$113,"=HTF (HA)",N$8:N$113)</f>
        <v>40447148610.26</v>
      </c>
      <c r="O117" s="27"/>
      <c r="P117" s="32">
        <f>SUMIF($X$8:$X$113,"=HTF (HA)",P$8:P$113)</f>
        <v>41824631862.47</v>
      </c>
      <c r="Q117" s="27"/>
      <c r="R117" s="32">
        <f>SUMIF($X$8:$X$113,"=HTF (HA)",R$8:R$113)</f>
        <v>41981990045.09</v>
      </c>
      <c r="S117" s="27"/>
      <c r="T117" s="32">
        <f>SUM(J117:R117)</f>
        <v>199490476514.1</v>
      </c>
      <c r="U117" s="27"/>
      <c r="V117" s="150">
        <f>ROUND(T117/5,4)</f>
        <v>39898095302.82</v>
      </c>
      <c r="W117" s="27"/>
      <c r="X117" s="28"/>
      <c r="Y117" s="29"/>
      <c r="Z117" s="30"/>
      <c r="AA117" s="30"/>
    </row>
    <row r="118" spans="1:27" s="31" customFormat="1" ht="15.75">
      <c r="A118" s="30"/>
      <c r="B118" s="30"/>
      <c r="C118" s="147"/>
      <c r="D118" s="30"/>
      <c r="E118" s="30"/>
      <c r="F118" s="91"/>
      <c r="H118" s="92" t="s">
        <v>2</v>
      </c>
      <c r="I118" s="30"/>
      <c r="J118" s="171" t="s">
        <v>23</v>
      </c>
      <c r="K118" s="27"/>
      <c r="L118" s="171" t="s">
        <v>23</v>
      </c>
      <c r="M118" s="27"/>
      <c r="N118" s="171" t="s">
        <v>23</v>
      </c>
      <c r="O118" s="27"/>
      <c r="P118" s="171" t="s">
        <v>23</v>
      </c>
      <c r="Q118" s="27"/>
      <c r="R118" s="171" t="s">
        <v>23</v>
      </c>
      <c r="S118" s="27"/>
      <c r="T118" s="171" t="s">
        <v>23</v>
      </c>
      <c r="U118" s="27"/>
      <c r="V118" s="171" t="s">
        <v>23</v>
      </c>
      <c r="W118" s="27"/>
      <c r="X118" s="28"/>
      <c r="Y118" s="29"/>
      <c r="Z118" s="30"/>
      <c r="AA118" s="30"/>
    </row>
    <row r="119" spans="1:27" s="31" customFormat="1" ht="15.75">
      <c r="A119" s="30"/>
      <c r="B119" s="30"/>
      <c r="C119" s="147"/>
      <c r="D119" s="30"/>
      <c r="E119" s="30"/>
      <c r="F119" s="91"/>
      <c r="G119" s="91"/>
      <c r="H119" s="91"/>
      <c r="I119" s="30"/>
      <c r="J119" s="148"/>
      <c r="K119" s="27"/>
      <c r="L119" s="148"/>
      <c r="M119" s="27"/>
      <c r="N119" s="148"/>
      <c r="O119" s="27"/>
      <c r="P119" s="148"/>
      <c r="Q119" s="27"/>
      <c r="R119" s="148"/>
      <c r="S119" s="27"/>
      <c r="T119" s="148"/>
      <c r="U119" s="27"/>
      <c r="V119" s="148"/>
      <c r="W119" s="27"/>
      <c r="X119" s="28"/>
      <c r="Y119" s="29"/>
      <c r="Z119" s="30"/>
      <c r="AA119" s="30"/>
    </row>
    <row r="120" spans="1:27" s="81" customFormat="1" ht="15">
      <c r="A120" s="30"/>
      <c r="B120" s="30"/>
      <c r="C120" s="139" t="s">
        <v>24</v>
      </c>
      <c r="D120" s="30"/>
      <c r="E120" s="122"/>
      <c r="F120" s="30"/>
      <c r="G120" s="138" t="s">
        <v>52</v>
      </c>
      <c r="H120" s="138"/>
      <c r="I120" s="30"/>
      <c r="J120" s="32">
        <v>34422400000</v>
      </c>
      <c r="K120" s="27"/>
      <c r="L120" s="32">
        <v>36032343903</v>
      </c>
      <c r="M120" s="27"/>
      <c r="N120" s="32">
        <v>38244210516</v>
      </c>
      <c r="O120" s="27"/>
      <c r="P120" s="32">
        <v>39585075404</v>
      </c>
      <c r="Q120" s="27"/>
      <c r="R120" s="32">
        <v>41199970178</v>
      </c>
      <c r="S120" s="27"/>
      <c r="T120" s="32">
        <f>SUM(J120:R120)</f>
        <v>189484000001</v>
      </c>
      <c r="U120" s="27"/>
      <c r="V120" s="150">
        <f>ROUND(T120/5,4)</f>
        <v>37896800000.2</v>
      </c>
      <c r="W120" s="27"/>
      <c r="X120" s="28"/>
      <c r="Y120" s="30"/>
      <c r="Z120" s="30"/>
      <c r="AA120" s="30"/>
    </row>
    <row r="121" spans="1:27" s="81" customFormat="1" ht="15">
      <c r="A121" s="30"/>
      <c r="B121" s="30"/>
      <c r="C121" s="139"/>
      <c r="D121" s="30"/>
      <c r="E121" s="122"/>
      <c r="F121" s="30"/>
      <c r="G121" s="138"/>
      <c r="H121" s="138"/>
      <c r="I121" s="30"/>
      <c r="J121" s="32"/>
      <c r="K121" s="27"/>
      <c r="L121" s="32"/>
      <c r="M121" s="27"/>
      <c r="N121" s="32"/>
      <c r="O121" s="27"/>
      <c r="P121" s="32"/>
      <c r="Q121" s="27"/>
      <c r="R121" s="32"/>
      <c r="S121" s="27"/>
      <c r="T121" s="32"/>
      <c r="U121" s="27"/>
      <c r="V121" s="150"/>
      <c r="W121" s="27"/>
      <c r="X121" s="28"/>
      <c r="Y121" s="30"/>
      <c r="Z121" s="30"/>
      <c r="AA121" s="30"/>
    </row>
    <row r="122" spans="1:27" s="31" customFormat="1" ht="15.75">
      <c r="A122" s="30"/>
      <c r="B122" s="30" t="s">
        <v>54</v>
      </c>
      <c r="C122" s="122" t="s">
        <v>368</v>
      </c>
      <c r="D122" s="30"/>
      <c r="E122" s="151"/>
      <c r="F122" s="30"/>
      <c r="G122" s="30"/>
      <c r="H122" s="30"/>
      <c r="I122" s="30"/>
      <c r="J122" s="148"/>
      <c r="K122" s="152"/>
      <c r="L122" s="148"/>
      <c r="M122" s="152"/>
      <c r="N122" s="148"/>
      <c r="O122" s="152"/>
      <c r="P122" s="148"/>
      <c r="Q122" s="152"/>
      <c r="R122" s="148"/>
      <c r="S122" s="27"/>
      <c r="T122" s="148"/>
      <c r="U122" s="27"/>
      <c r="V122" s="27"/>
      <c r="W122" s="27"/>
      <c r="X122" s="28"/>
      <c r="Y122" s="30"/>
      <c r="Z122" s="30"/>
      <c r="AA122" s="30"/>
    </row>
    <row r="123" spans="1:27" s="31" customFormat="1" ht="15">
      <c r="A123" s="84"/>
      <c r="B123" s="84" t="s">
        <v>66</v>
      </c>
      <c r="C123" s="177" t="s">
        <v>370</v>
      </c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27"/>
      <c r="X123" s="28"/>
      <c r="Y123" s="30"/>
      <c r="Z123" s="30"/>
      <c r="AA123" s="30"/>
    </row>
    <row r="124" spans="1:27" s="31" customFormat="1" ht="15">
      <c r="A124" s="84"/>
      <c r="B124" s="84"/>
      <c r="C124" s="177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27"/>
      <c r="X124" s="28"/>
      <c r="Y124" s="30"/>
      <c r="Z124" s="30"/>
      <c r="AA124" s="30"/>
    </row>
    <row r="125" spans="1:27" ht="15">
      <c r="A125" s="30"/>
      <c r="B125" s="1"/>
      <c r="C125" s="1"/>
      <c r="D125" s="1"/>
      <c r="E125" s="1"/>
      <c r="F125" s="1"/>
      <c r="G125" s="1"/>
      <c r="H125" s="1"/>
      <c r="I125" s="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7"/>
      <c r="Y125" s="1"/>
      <c r="Z125" s="1"/>
      <c r="AA125" s="1"/>
    </row>
    <row r="126" spans="1:27" ht="15.75">
      <c r="A126" s="30"/>
      <c r="B126" s="11" t="s">
        <v>349</v>
      </c>
      <c r="C126" s="9"/>
      <c r="D126" s="9"/>
      <c r="E126" s="9"/>
      <c r="F126" s="9"/>
      <c r="G126" s="9"/>
      <c r="H126" s="9"/>
      <c r="I126" s="9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5"/>
      <c r="Y126" s="1"/>
      <c r="Z126" s="1"/>
      <c r="AA126" s="1"/>
    </row>
    <row r="127" spans="1:27" ht="15.75">
      <c r="A127" s="30"/>
      <c r="B127" s="11"/>
      <c r="C127" s="10" t="s">
        <v>35</v>
      </c>
      <c r="D127" s="9"/>
      <c r="E127" s="9"/>
      <c r="F127" s="9"/>
      <c r="G127" s="9"/>
      <c r="H127" s="9"/>
      <c r="I127" s="9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5"/>
      <c r="Y127" s="1"/>
      <c r="Z127" s="1"/>
      <c r="AA127" s="1"/>
    </row>
    <row r="128" spans="1:27" s="89" customFormat="1" ht="30.75" customHeight="1">
      <c r="A128" s="84"/>
      <c r="B128" s="85"/>
      <c r="C128" s="111" t="s">
        <v>85</v>
      </c>
      <c r="D128" s="113"/>
      <c r="E128" s="177" t="s">
        <v>327</v>
      </c>
      <c r="F128" s="195"/>
      <c r="G128" s="195"/>
      <c r="H128" s="188"/>
      <c r="I128" s="84"/>
      <c r="J128" s="87">
        <v>196400000</v>
      </c>
      <c r="K128" s="87"/>
      <c r="L128" s="87">
        <v>196400000</v>
      </c>
      <c r="M128" s="87"/>
      <c r="N128" s="87">
        <v>196400000</v>
      </c>
      <c r="O128" s="87"/>
      <c r="P128" s="87">
        <v>196400000</v>
      </c>
      <c r="Q128" s="87"/>
      <c r="R128" s="87">
        <v>196400000</v>
      </c>
      <c r="S128" s="87"/>
      <c r="T128" s="87">
        <f aca="true" t="shared" si="9" ref="T128:T145">SUM(J128:R128)</f>
        <v>982000000</v>
      </c>
      <c r="U128" s="87"/>
      <c r="V128" s="114">
        <f aca="true" t="shared" si="10" ref="V128:V145">ROUND(T128/5,4)</f>
        <v>196400000</v>
      </c>
      <c r="W128" s="88"/>
      <c r="X128" s="84" t="s">
        <v>11</v>
      </c>
      <c r="Y128" s="84" t="s">
        <v>59</v>
      </c>
      <c r="Z128" s="84" t="s">
        <v>65</v>
      </c>
      <c r="AA128" s="84"/>
    </row>
    <row r="129" spans="1:27" s="51" customFormat="1" ht="12.75">
      <c r="A129" s="101"/>
      <c r="B129" s="64"/>
      <c r="C129" s="52" t="s">
        <v>328</v>
      </c>
      <c r="D129" s="64"/>
      <c r="E129" s="190" t="s">
        <v>80</v>
      </c>
      <c r="F129" s="181"/>
      <c r="G129" s="181"/>
      <c r="H129" s="181"/>
      <c r="I129" s="2"/>
      <c r="J129" s="45">
        <v>14000000</v>
      </c>
      <c r="K129" s="50"/>
      <c r="L129" s="45">
        <v>14000000</v>
      </c>
      <c r="M129" s="50"/>
      <c r="N129" s="45">
        <v>14000000</v>
      </c>
      <c r="O129" s="50"/>
      <c r="P129" s="45">
        <v>14000000</v>
      </c>
      <c r="Q129" s="50"/>
      <c r="R129" s="45">
        <v>14000000</v>
      </c>
      <c r="S129" s="50"/>
      <c r="T129" s="45">
        <f t="shared" si="9"/>
        <v>70000000</v>
      </c>
      <c r="U129" s="50"/>
      <c r="V129" s="45">
        <f t="shared" si="10"/>
        <v>14000000</v>
      </c>
      <c r="W129" s="54"/>
      <c r="Y129" s="2"/>
      <c r="Z129" s="2"/>
      <c r="AA129" s="2"/>
    </row>
    <row r="130" spans="1:27" s="51" customFormat="1" ht="12.75" customHeight="1">
      <c r="A130" s="101"/>
      <c r="B130" s="64"/>
      <c r="C130" s="52" t="s">
        <v>82</v>
      </c>
      <c r="D130" s="64"/>
      <c r="E130" s="190" t="s">
        <v>81</v>
      </c>
      <c r="F130" s="181"/>
      <c r="G130" s="181"/>
      <c r="H130" s="181"/>
      <c r="I130" s="2"/>
      <c r="J130" s="45">
        <v>10120000</v>
      </c>
      <c r="K130" s="50"/>
      <c r="L130" s="45">
        <v>10120000</v>
      </c>
      <c r="M130" s="50"/>
      <c r="N130" s="45">
        <v>10120000</v>
      </c>
      <c r="O130" s="50"/>
      <c r="P130" s="45">
        <v>10120000</v>
      </c>
      <c r="Q130" s="50"/>
      <c r="R130" s="45">
        <v>10120000</v>
      </c>
      <c r="S130" s="50"/>
      <c r="T130" s="45">
        <f t="shared" si="9"/>
        <v>50600000</v>
      </c>
      <c r="U130" s="50"/>
      <c r="V130" s="45">
        <f t="shared" si="10"/>
        <v>10120000</v>
      </c>
      <c r="W130" s="54"/>
      <c r="Y130" s="2"/>
      <c r="Z130" s="2"/>
      <c r="AA130" s="2"/>
    </row>
    <row r="131" spans="1:27" s="51" customFormat="1" ht="12.75">
      <c r="A131" s="101"/>
      <c r="B131" s="64"/>
      <c r="C131" s="52" t="s">
        <v>84</v>
      </c>
      <c r="D131" s="64"/>
      <c r="E131" s="190" t="s">
        <v>83</v>
      </c>
      <c r="F131" s="181"/>
      <c r="G131" s="181"/>
      <c r="H131" s="181"/>
      <c r="I131" s="2"/>
      <c r="J131" s="45">
        <v>2500000</v>
      </c>
      <c r="K131" s="50"/>
      <c r="L131" s="45">
        <v>2500000</v>
      </c>
      <c r="M131" s="50"/>
      <c r="N131" s="45">
        <v>2500000</v>
      </c>
      <c r="O131" s="50"/>
      <c r="P131" s="45">
        <v>2500000</v>
      </c>
      <c r="Q131" s="50"/>
      <c r="R131" s="45">
        <v>2500000</v>
      </c>
      <c r="S131" s="50"/>
      <c r="T131" s="45">
        <f t="shared" si="9"/>
        <v>12500000</v>
      </c>
      <c r="U131" s="50"/>
      <c r="V131" s="45">
        <f t="shared" si="10"/>
        <v>2500000</v>
      </c>
      <c r="W131" s="54"/>
      <c r="Y131" s="2"/>
      <c r="Z131" s="2"/>
      <c r="AA131" s="2"/>
    </row>
    <row r="132" spans="1:27" s="51" customFormat="1" ht="12.75">
      <c r="A132" s="101"/>
      <c r="B132" s="64"/>
      <c r="C132" s="52" t="s">
        <v>288</v>
      </c>
      <c r="D132" s="64"/>
      <c r="E132" s="190" t="s">
        <v>379</v>
      </c>
      <c r="F132" s="181"/>
      <c r="G132" s="181"/>
      <c r="H132" s="181"/>
      <c r="I132" s="2"/>
      <c r="J132" s="45">
        <v>0</v>
      </c>
      <c r="K132" s="50"/>
      <c r="L132" s="45">
        <v>12500000</v>
      </c>
      <c r="M132" s="50"/>
      <c r="N132" s="45">
        <v>12500000</v>
      </c>
      <c r="O132" s="50"/>
      <c r="P132" s="45">
        <v>12500000</v>
      </c>
      <c r="Q132" s="50"/>
      <c r="R132" s="45">
        <v>12500000</v>
      </c>
      <c r="S132" s="50"/>
      <c r="T132" s="45">
        <f t="shared" si="9"/>
        <v>50000000</v>
      </c>
      <c r="U132" s="50"/>
      <c r="V132" s="45">
        <f t="shared" si="10"/>
        <v>10000000</v>
      </c>
      <c r="W132" s="54"/>
      <c r="Y132" s="2"/>
      <c r="Z132" s="2"/>
      <c r="AA132" s="2"/>
    </row>
    <row r="133" spans="1:27" s="51" customFormat="1" ht="15">
      <c r="A133" s="101"/>
      <c r="B133" s="64"/>
      <c r="C133" s="52" t="s">
        <v>91</v>
      </c>
      <c r="D133" s="64"/>
      <c r="E133" s="190" t="s">
        <v>92</v>
      </c>
      <c r="F133" s="178"/>
      <c r="G133" s="178"/>
      <c r="H133" s="178"/>
      <c r="I133" s="2"/>
      <c r="J133" s="45">
        <v>0</v>
      </c>
      <c r="K133" s="50"/>
      <c r="L133" s="45">
        <v>7750000</v>
      </c>
      <c r="M133" s="50"/>
      <c r="N133" s="45">
        <v>7750000</v>
      </c>
      <c r="O133" s="50"/>
      <c r="P133" s="45">
        <v>7750000</v>
      </c>
      <c r="Q133" s="50"/>
      <c r="R133" s="45">
        <v>7750000</v>
      </c>
      <c r="S133" s="50"/>
      <c r="T133" s="45">
        <f t="shared" si="9"/>
        <v>31000000</v>
      </c>
      <c r="U133" s="50"/>
      <c r="V133" s="45">
        <f t="shared" si="10"/>
        <v>6200000</v>
      </c>
      <c r="W133" s="54"/>
      <c r="Y133" s="2"/>
      <c r="Z133" s="2"/>
      <c r="AA133" s="2"/>
    </row>
    <row r="134" spans="1:27" s="51" customFormat="1" ht="12.75">
      <c r="A134" s="101"/>
      <c r="B134" s="64"/>
      <c r="C134" s="52" t="s">
        <v>94</v>
      </c>
      <c r="D134" s="64"/>
      <c r="E134" s="190" t="s">
        <v>93</v>
      </c>
      <c r="F134" s="181"/>
      <c r="G134" s="181"/>
      <c r="H134" s="181"/>
      <c r="I134" s="2"/>
      <c r="J134" s="45">
        <v>13100000</v>
      </c>
      <c r="K134" s="50"/>
      <c r="L134" s="45">
        <v>13100000</v>
      </c>
      <c r="M134" s="50"/>
      <c r="N134" s="45">
        <v>13100000</v>
      </c>
      <c r="O134" s="50"/>
      <c r="P134" s="45">
        <v>13100000</v>
      </c>
      <c r="Q134" s="50"/>
      <c r="R134" s="45">
        <v>13100000</v>
      </c>
      <c r="S134" s="50"/>
      <c r="T134" s="45">
        <f t="shared" si="9"/>
        <v>65500000</v>
      </c>
      <c r="U134" s="50"/>
      <c r="V134" s="45">
        <f t="shared" si="10"/>
        <v>13100000</v>
      </c>
      <c r="W134" s="54"/>
      <c r="Y134" s="2"/>
      <c r="Z134" s="2"/>
      <c r="AA134" s="2"/>
    </row>
    <row r="135" spans="1:27" s="78" customFormat="1" ht="12.75">
      <c r="A135" s="102"/>
      <c r="B135" s="76"/>
      <c r="C135" s="77" t="s">
        <v>95</v>
      </c>
      <c r="D135" s="76"/>
      <c r="E135" s="90"/>
      <c r="F135" s="191" t="s">
        <v>289</v>
      </c>
      <c r="G135" s="191"/>
      <c r="H135" s="191"/>
      <c r="I135" s="75"/>
      <c r="J135" s="47">
        <v>0</v>
      </c>
      <c r="K135" s="79"/>
      <c r="L135" s="47">
        <v>4125000</v>
      </c>
      <c r="M135" s="79"/>
      <c r="N135" s="47">
        <v>4125000</v>
      </c>
      <c r="O135" s="79"/>
      <c r="P135" s="47">
        <v>4125000</v>
      </c>
      <c r="Q135" s="79"/>
      <c r="R135" s="47">
        <v>4125000</v>
      </c>
      <c r="S135" s="47"/>
      <c r="T135" s="47">
        <f>SUM(J135:R135)</f>
        <v>16500000</v>
      </c>
      <c r="U135" s="79"/>
      <c r="V135" s="47">
        <f>ROUND(T135/5,4)</f>
        <v>3300000</v>
      </c>
      <c r="W135" s="80"/>
      <c r="Y135" s="75"/>
      <c r="Z135" s="75"/>
      <c r="AA135" s="75"/>
    </row>
    <row r="136" spans="1:27" s="51" customFormat="1" ht="12.75">
      <c r="A136" s="101"/>
      <c r="B136" s="64"/>
      <c r="C136" s="52" t="s">
        <v>96</v>
      </c>
      <c r="D136" s="64"/>
      <c r="E136" s="190" t="s">
        <v>290</v>
      </c>
      <c r="F136" s="181"/>
      <c r="G136" s="181"/>
      <c r="H136" s="181"/>
      <c r="I136" s="2"/>
      <c r="J136" s="45">
        <v>0</v>
      </c>
      <c r="K136" s="50"/>
      <c r="L136" s="45">
        <v>4100000</v>
      </c>
      <c r="M136" s="50"/>
      <c r="N136" s="45">
        <v>4100000</v>
      </c>
      <c r="O136" s="50"/>
      <c r="P136" s="45">
        <v>4100000</v>
      </c>
      <c r="Q136" s="50"/>
      <c r="R136" s="45">
        <v>4100000</v>
      </c>
      <c r="S136" s="50"/>
      <c r="T136" s="45">
        <f t="shared" si="9"/>
        <v>16400000</v>
      </c>
      <c r="U136" s="50"/>
      <c r="V136" s="45">
        <f t="shared" si="10"/>
        <v>3280000</v>
      </c>
      <c r="W136" s="54"/>
      <c r="Y136" s="2"/>
      <c r="Z136" s="2"/>
      <c r="AA136" s="2"/>
    </row>
    <row r="137" spans="1:27" s="109" customFormat="1" ht="12.75">
      <c r="A137" s="101"/>
      <c r="B137" s="105"/>
      <c r="C137" s="106" t="s">
        <v>291</v>
      </c>
      <c r="D137" s="105"/>
      <c r="E137" s="189" t="s">
        <v>292</v>
      </c>
      <c r="F137" s="182"/>
      <c r="G137" s="182"/>
      <c r="H137" s="182"/>
      <c r="I137" s="101"/>
      <c r="J137" s="82">
        <v>0</v>
      </c>
      <c r="K137" s="107"/>
      <c r="L137" s="82">
        <v>1250000</v>
      </c>
      <c r="M137" s="107"/>
      <c r="N137" s="82">
        <v>1250000</v>
      </c>
      <c r="O137" s="107"/>
      <c r="P137" s="82">
        <v>1250000</v>
      </c>
      <c r="Q137" s="107"/>
      <c r="R137" s="82">
        <v>1250000</v>
      </c>
      <c r="S137" s="107"/>
      <c r="T137" s="82">
        <f t="shared" si="9"/>
        <v>5000000</v>
      </c>
      <c r="U137" s="107"/>
      <c r="V137" s="82">
        <f t="shared" si="10"/>
        <v>1000000</v>
      </c>
      <c r="W137" s="108"/>
      <c r="Y137" s="101"/>
      <c r="Z137" s="101"/>
      <c r="AA137" s="101"/>
    </row>
    <row r="138" spans="1:27" s="51" customFormat="1" ht="12.75">
      <c r="A138" s="101"/>
      <c r="B138" s="64"/>
      <c r="C138" s="52" t="s">
        <v>97</v>
      </c>
      <c r="D138" s="64"/>
      <c r="E138" s="190" t="s">
        <v>98</v>
      </c>
      <c r="F138" s="181"/>
      <c r="G138" s="181"/>
      <c r="H138" s="181"/>
      <c r="I138" s="2"/>
      <c r="J138" s="45">
        <v>0</v>
      </c>
      <c r="K138" s="50"/>
      <c r="L138" s="45">
        <v>22625000</v>
      </c>
      <c r="M138" s="50"/>
      <c r="N138" s="45">
        <v>22625000</v>
      </c>
      <c r="O138" s="50"/>
      <c r="P138" s="45">
        <v>22625000</v>
      </c>
      <c r="Q138" s="50"/>
      <c r="R138" s="45">
        <v>22625000</v>
      </c>
      <c r="S138" s="50"/>
      <c r="T138" s="45">
        <f t="shared" si="9"/>
        <v>90500000</v>
      </c>
      <c r="U138" s="50"/>
      <c r="V138" s="45">
        <f t="shared" si="10"/>
        <v>18100000</v>
      </c>
      <c r="W138" s="54"/>
      <c r="Y138" s="2"/>
      <c r="Z138" s="2"/>
      <c r="AA138" s="2"/>
    </row>
    <row r="139" spans="1:27" s="78" customFormat="1" ht="12.75">
      <c r="A139" s="102"/>
      <c r="B139" s="76"/>
      <c r="C139" s="77" t="s">
        <v>99</v>
      </c>
      <c r="D139" s="76"/>
      <c r="E139" s="90"/>
      <c r="F139" s="191" t="s">
        <v>293</v>
      </c>
      <c r="G139" s="191"/>
      <c r="H139" s="191"/>
      <c r="I139" s="75"/>
      <c r="J139" s="47">
        <v>0</v>
      </c>
      <c r="K139" s="79"/>
      <c r="L139" s="47">
        <v>4100000</v>
      </c>
      <c r="M139" s="79"/>
      <c r="N139" s="47">
        <v>4100000</v>
      </c>
      <c r="O139" s="79"/>
      <c r="P139" s="47">
        <v>4100000</v>
      </c>
      <c r="Q139" s="79"/>
      <c r="R139" s="47">
        <v>4100000</v>
      </c>
      <c r="S139" s="79"/>
      <c r="T139" s="47">
        <f t="shared" si="9"/>
        <v>16400000</v>
      </c>
      <c r="U139" s="79"/>
      <c r="V139" s="47">
        <f t="shared" si="10"/>
        <v>3280000</v>
      </c>
      <c r="W139" s="80"/>
      <c r="Y139" s="75"/>
      <c r="Z139" s="75"/>
      <c r="AA139" s="75"/>
    </row>
    <row r="140" spans="1:27" s="78" customFormat="1" ht="12.75">
      <c r="A140" s="102"/>
      <c r="B140" s="76"/>
      <c r="C140" s="77" t="s">
        <v>99</v>
      </c>
      <c r="D140" s="76"/>
      <c r="E140" s="90"/>
      <c r="F140" s="191" t="s">
        <v>294</v>
      </c>
      <c r="G140" s="191"/>
      <c r="H140" s="191"/>
      <c r="I140" s="75"/>
      <c r="J140" s="47">
        <v>0</v>
      </c>
      <c r="K140" s="79"/>
      <c r="L140" s="47">
        <v>4100000</v>
      </c>
      <c r="M140" s="79"/>
      <c r="N140" s="47">
        <v>4100000</v>
      </c>
      <c r="O140" s="79"/>
      <c r="P140" s="47">
        <v>4100000</v>
      </c>
      <c r="Q140" s="79"/>
      <c r="R140" s="47">
        <v>4100000</v>
      </c>
      <c r="S140" s="79"/>
      <c r="T140" s="47">
        <f t="shared" si="9"/>
        <v>16400000</v>
      </c>
      <c r="U140" s="79"/>
      <c r="V140" s="47">
        <f t="shared" si="10"/>
        <v>3280000</v>
      </c>
      <c r="W140" s="80"/>
      <c r="Y140" s="75"/>
      <c r="Z140" s="75"/>
      <c r="AA140" s="75"/>
    </row>
    <row r="141" spans="1:27" s="78" customFormat="1" ht="12.75">
      <c r="A141" s="102"/>
      <c r="B141" s="76"/>
      <c r="C141" s="77" t="s">
        <v>99</v>
      </c>
      <c r="D141" s="76"/>
      <c r="E141" s="90"/>
      <c r="F141" s="191" t="s">
        <v>376</v>
      </c>
      <c r="G141" s="191"/>
      <c r="H141" s="191"/>
      <c r="I141" s="75"/>
      <c r="J141" s="47">
        <v>0</v>
      </c>
      <c r="K141" s="79"/>
      <c r="L141" s="47">
        <v>4100000</v>
      </c>
      <c r="M141" s="79"/>
      <c r="N141" s="47">
        <v>4100000</v>
      </c>
      <c r="O141" s="79"/>
      <c r="P141" s="47">
        <v>4100000</v>
      </c>
      <c r="Q141" s="79"/>
      <c r="R141" s="47">
        <v>4100000</v>
      </c>
      <c r="S141" s="79"/>
      <c r="T141" s="47">
        <f t="shared" si="9"/>
        <v>16400000</v>
      </c>
      <c r="U141" s="79"/>
      <c r="V141" s="47">
        <f t="shared" si="10"/>
        <v>3280000</v>
      </c>
      <c r="W141" s="80"/>
      <c r="Y141" s="75"/>
      <c r="Z141" s="75"/>
      <c r="AA141" s="75"/>
    </row>
    <row r="142" spans="1:27" s="78" customFormat="1" ht="12.75">
      <c r="A142" s="102"/>
      <c r="B142" s="76"/>
      <c r="C142" s="77" t="s">
        <v>99</v>
      </c>
      <c r="D142" s="76"/>
      <c r="E142" s="90"/>
      <c r="F142" s="191" t="s">
        <v>295</v>
      </c>
      <c r="G142" s="191"/>
      <c r="H142" s="191"/>
      <c r="I142" s="75"/>
      <c r="J142" s="47">
        <v>0</v>
      </c>
      <c r="K142" s="79"/>
      <c r="L142" s="47">
        <v>2450000</v>
      </c>
      <c r="M142" s="79"/>
      <c r="N142" s="47">
        <v>2450000</v>
      </c>
      <c r="O142" s="79"/>
      <c r="P142" s="47">
        <v>2450000</v>
      </c>
      <c r="Q142" s="79"/>
      <c r="R142" s="47">
        <v>2450000</v>
      </c>
      <c r="S142" s="79"/>
      <c r="T142" s="47">
        <f t="shared" si="9"/>
        <v>9800000</v>
      </c>
      <c r="U142" s="79"/>
      <c r="V142" s="47">
        <f t="shared" si="10"/>
        <v>1960000</v>
      </c>
      <c r="W142" s="80"/>
      <c r="Y142" s="75"/>
      <c r="Z142" s="75"/>
      <c r="AA142" s="75"/>
    </row>
    <row r="143" spans="1:27" s="51" customFormat="1" ht="12.75">
      <c r="A143" s="101"/>
      <c r="B143" s="64"/>
      <c r="C143" s="106" t="s">
        <v>100</v>
      </c>
      <c r="D143" s="64"/>
      <c r="E143" s="190" t="s">
        <v>101</v>
      </c>
      <c r="F143" s="181"/>
      <c r="G143" s="181"/>
      <c r="H143" s="181"/>
      <c r="I143" s="2"/>
      <c r="J143" s="45">
        <v>0</v>
      </c>
      <c r="K143" s="50"/>
      <c r="L143" s="45">
        <v>12750000</v>
      </c>
      <c r="M143" s="50"/>
      <c r="N143" s="45">
        <v>12750000</v>
      </c>
      <c r="O143" s="50"/>
      <c r="P143" s="45">
        <v>12750000</v>
      </c>
      <c r="Q143" s="45"/>
      <c r="R143" s="45">
        <v>12750000</v>
      </c>
      <c r="S143" s="50"/>
      <c r="T143" s="45">
        <f t="shared" si="9"/>
        <v>51000000</v>
      </c>
      <c r="U143" s="50"/>
      <c r="V143" s="45">
        <f t="shared" si="10"/>
        <v>10200000</v>
      </c>
      <c r="W143" s="54"/>
      <c r="Y143" s="2"/>
      <c r="Z143" s="2"/>
      <c r="AA143" s="2"/>
    </row>
    <row r="144" spans="1:27" s="109" customFormat="1" ht="15">
      <c r="A144" s="101"/>
      <c r="B144" s="105"/>
      <c r="C144" s="106" t="s">
        <v>102</v>
      </c>
      <c r="D144" s="105"/>
      <c r="E144" s="189" t="s">
        <v>103</v>
      </c>
      <c r="F144" s="188"/>
      <c r="G144" s="188"/>
      <c r="H144" s="188"/>
      <c r="I144" s="101"/>
      <c r="J144" s="82"/>
      <c r="K144" s="107"/>
      <c r="L144" s="82"/>
      <c r="M144" s="107"/>
      <c r="N144" s="82"/>
      <c r="O144" s="107"/>
      <c r="P144" s="82"/>
      <c r="Q144" s="107"/>
      <c r="R144" s="82"/>
      <c r="S144" s="107"/>
      <c r="T144" s="82"/>
      <c r="U144" s="107"/>
      <c r="V144" s="82"/>
      <c r="W144" s="108"/>
      <c r="Y144" s="101"/>
      <c r="Z144" s="101"/>
      <c r="AA144" s="101"/>
    </row>
    <row r="145" spans="1:27" s="109" customFormat="1" ht="12.75">
      <c r="A145" s="101"/>
      <c r="B145" s="105"/>
      <c r="C145" s="106" t="s">
        <v>104</v>
      </c>
      <c r="D145" s="105"/>
      <c r="E145" s="115"/>
      <c r="F145" s="182" t="s">
        <v>329</v>
      </c>
      <c r="G145" s="182"/>
      <c r="H145" s="182"/>
      <c r="I145" s="101"/>
      <c r="J145" s="82">
        <v>0</v>
      </c>
      <c r="K145" s="107"/>
      <c r="L145" s="82">
        <v>1000000</v>
      </c>
      <c r="M145" s="107"/>
      <c r="N145" s="82">
        <v>1000000</v>
      </c>
      <c r="O145" s="107"/>
      <c r="P145" s="82">
        <v>0</v>
      </c>
      <c r="Q145" s="107"/>
      <c r="R145" s="82">
        <v>0</v>
      </c>
      <c r="S145" s="107"/>
      <c r="T145" s="82">
        <f t="shared" si="9"/>
        <v>2000000</v>
      </c>
      <c r="U145" s="107"/>
      <c r="V145" s="82">
        <f t="shared" si="10"/>
        <v>400000</v>
      </c>
      <c r="W145" s="108"/>
      <c r="Y145" s="101"/>
      <c r="Z145" s="101"/>
      <c r="AA145" s="101"/>
    </row>
    <row r="146" spans="1:27" s="109" customFormat="1" ht="12.75">
      <c r="A146" s="101"/>
      <c r="B146" s="105"/>
      <c r="C146" s="106" t="s">
        <v>105</v>
      </c>
      <c r="D146" s="105"/>
      <c r="E146" s="115"/>
      <c r="F146" s="182" t="s">
        <v>109</v>
      </c>
      <c r="G146" s="182"/>
      <c r="H146" s="182"/>
      <c r="I146" s="101"/>
      <c r="J146" s="82">
        <v>0</v>
      </c>
      <c r="K146" s="107"/>
      <c r="L146" s="82">
        <v>1500000</v>
      </c>
      <c r="M146" s="107"/>
      <c r="N146" s="82">
        <v>0</v>
      </c>
      <c r="O146" s="107"/>
      <c r="P146" s="82">
        <v>0</v>
      </c>
      <c r="Q146" s="107"/>
      <c r="R146" s="82">
        <v>0</v>
      </c>
      <c r="S146" s="107"/>
      <c r="T146" s="82">
        <f>SUM(J146:R146)</f>
        <v>1500000</v>
      </c>
      <c r="U146" s="107"/>
      <c r="V146" s="82">
        <f>ROUND(T146/5,4)</f>
        <v>300000</v>
      </c>
      <c r="W146" s="108"/>
      <c r="Y146" s="101"/>
      <c r="Z146" s="101"/>
      <c r="AA146" s="101"/>
    </row>
    <row r="147" spans="1:27" s="109" customFormat="1" ht="12.75">
      <c r="A147" s="101"/>
      <c r="B147" s="105"/>
      <c r="C147" s="106" t="s">
        <v>106</v>
      </c>
      <c r="D147" s="105"/>
      <c r="E147" s="115"/>
      <c r="F147" s="182" t="s">
        <v>110</v>
      </c>
      <c r="G147" s="182"/>
      <c r="H147" s="182"/>
      <c r="I147" s="101"/>
      <c r="J147" s="82">
        <v>0</v>
      </c>
      <c r="K147" s="107"/>
      <c r="L147" s="82">
        <v>2450000</v>
      </c>
      <c r="M147" s="107"/>
      <c r="N147" s="82">
        <v>2450000</v>
      </c>
      <c r="O147" s="107"/>
      <c r="P147" s="82">
        <v>2450000</v>
      </c>
      <c r="Q147" s="107"/>
      <c r="R147" s="82">
        <v>2450000</v>
      </c>
      <c r="S147" s="107"/>
      <c r="T147" s="82">
        <f aca="true" t="shared" si="11" ref="T147:T179">SUM(J147:R147)</f>
        <v>9800000</v>
      </c>
      <c r="U147" s="107"/>
      <c r="V147" s="82">
        <f aca="true" t="shared" si="12" ref="V147:V179">ROUND(T147/5,4)</f>
        <v>1960000</v>
      </c>
      <c r="W147" s="108"/>
      <c r="Y147" s="101"/>
      <c r="Z147" s="101"/>
      <c r="AA147" s="101"/>
    </row>
    <row r="148" spans="1:27" s="109" customFormat="1" ht="12.75">
      <c r="A148" s="101"/>
      <c r="B148" s="105"/>
      <c r="C148" s="106" t="s">
        <v>107</v>
      </c>
      <c r="D148" s="105"/>
      <c r="E148" s="189" t="s">
        <v>108</v>
      </c>
      <c r="F148" s="181"/>
      <c r="G148" s="181"/>
      <c r="H148" s="181"/>
      <c r="I148" s="101"/>
      <c r="J148" s="82">
        <v>0</v>
      </c>
      <c r="K148" s="107"/>
      <c r="L148" s="82">
        <v>625000</v>
      </c>
      <c r="M148" s="107"/>
      <c r="N148" s="82">
        <v>625000</v>
      </c>
      <c r="O148" s="107"/>
      <c r="P148" s="82">
        <v>625000</v>
      </c>
      <c r="Q148" s="107"/>
      <c r="R148" s="82">
        <v>625000</v>
      </c>
      <c r="S148" s="107"/>
      <c r="T148" s="82">
        <f t="shared" si="11"/>
        <v>2500000</v>
      </c>
      <c r="U148" s="107"/>
      <c r="V148" s="82">
        <f t="shared" si="12"/>
        <v>500000</v>
      </c>
      <c r="W148" s="108"/>
      <c r="Y148" s="101"/>
      <c r="Z148" s="101"/>
      <c r="AA148" s="101"/>
    </row>
    <row r="149" spans="1:27" s="109" customFormat="1" ht="15">
      <c r="A149" s="101"/>
      <c r="B149" s="105"/>
      <c r="C149" s="52" t="s">
        <v>116</v>
      </c>
      <c r="D149" s="105"/>
      <c r="E149" s="189" t="s">
        <v>117</v>
      </c>
      <c r="F149" s="178"/>
      <c r="G149" s="178"/>
      <c r="H149" s="178"/>
      <c r="I149" s="101"/>
      <c r="J149" s="82">
        <v>4200000</v>
      </c>
      <c r="K149" s="107"/>
      <c r="L149" s="82">
        <v>4200000</v>
      </c>
      <c r="M149" s="107"/>
      <c r="N149" s="82">
        <v>4200000</v>
      </c>
      <c r="O149" s="107"/>
      <c r="P149" s="82">
        <v>4200000</v>
      </c>
      <c r="Q149" s="107"/>
      <c r="R149" s="82">
        <v>4200000</v>
      </c>
      <c r="S149" s="107"/>
      <c r="T149" s="82">
        <f t="shared" si="11"/>
        <v>21000000</v>
      </c>
      <c r="U149" s="107"/>
      <c r="V149" s="82">
        <f t="shared" si="12"/>
        <v>4200000</v>
      </c>
      <c r="W149" s="108"/>
      <c r="Y149" s="101"/>
      <c r="Z149" s="101"/>
      <c r="AA149" s="101"/>
    </row>
    <row r="150" spans="1:27" s="109" customFormat="1" ht="15">
      <c r="A150" s="101"/>
      <c r="B150" s="105"/>
      <c r="C150" s="52" t="s">
        <v>116</v>
      </c>
      <c r="D150" s="105"/>
      <c r="E150" s="189" t="s">
        <v>377</v>
      </c>
      <c r="F150" s="178"/>
      <c r="G150" s="178"/>
      <c r="H150" s="178"/>
      <c r="I150" s="101"/>
      <c r="J150" s="82">
        <v>1000000</v>
      </c>
      <c r="K150" s="107"/>
      <c r="L150" s="82">
        <v>1000000</v>
      </c>
      <c r="M150" s="107"/>
      <c r="N150" s="82">
        <v>1000000</v>
      </c>
      <c r="O150" s="107"/>
      <c r="P150" s="82">
        <v>1000000</v>
      </c>
      <c r="Q150" s="107"/>
      <c r="R150" s="82">
        <v>1000000</v>
      </c>
      <c r="S150" s="107"/>
      <c r="T150" s="82">
        <f t="shared" si="11"/>
        <v>5000000</v>
      </c>
      <c r="U150" s="107"/>
      <c r="V150" s="82">
        <f t="shared" si="12"/>
        <v>1000000</v>
      </c>
      <c r="W150" s="108"/>
      <c r="Y150" s="101"/>
      <c r="Z150" s="101"/>
      <c r="AA150" s="101"/>
    </row>
    <row r="151" spans="1:27" s="109" customFormat="1" ht="15">
      <c r="A151" s="101"/>
      <c r="B151" s="105"/>
      <c r="C151" s="106" t="s">
        <v>121</v>
      </c>
      <c r="D151" s="105"/>
      <c r="E151" s="189" t="s">
        <v>44</v>
      </c>
      <c r="F151" s="178"/>
      <c r="G151" s="178"/>
      <c r="H151" s="178"/>
      <c r="I151" s="101"/>
      <c r="J151" s="82">
        <v>300000</v>
      </c>
      <c r="K151" s="107"/>
      <c r="L151" s="82">
        <v>300000</v>
      </c>
      <c r="M151" s="107"/>
      <c r="N151" s="82">
        <v>300000</v>
      </c>
      <c r="O151" s="107"/>
      <c r="P151" s="82">
        <v>300000</v>
      </c>
      <c r="Q151" s="107"/>
      <c r="R151" s="82">
        <v>300000</v>
      </c>
      <c r="S151" s="107"/>
      <c r="T151" s="82">
        <f t="shared" si="11"/>
        <v>1500000</v>
      </c>
      <c r="U151" s="107"/>
      <c r="V151" s="82">
        <f t="shared" si="12"/>
        <v>300000</v>
      </c>
      <c r="W151" s="108"/>
      <c r="Y151" s="101"/>
      <c r="Z151" s="101"/>
      <c r="AA151" s="101"/>
    </row>
    <row r="152" spans="1:27" s="109" customFormat="1" ht="15">
      <c r="A152" s="101"/>
      <c r="B152" s="105"/>
      <c r="C152" s="106" t="s">
        <v>298</v>
      </c>
      <c r="D152" s="105"/>
      <c r="E152" s="189" t="s">
        <v>297</v>
      </c>
      <c r="F152" s="178"/>
      <c r="G152" s="178"/>
      <c r="H152" s="178"/>
      <c r="I152" s="101"/>
      <c r="J152" s="82">
        <v>0</v>
      </c>
      <c r="K152" s="107"/>
      <c r="L152" s="82">
        <v>16875000</v>
      </c>
      <c r="M152" s="107"/>
      <c r="N152" s="82">
        <v>16875000</v>
      </c>
      <c r="O152" s="107"/>
      <c r="P152" s="82">
        <v>16875000</v>
      </c>
      <c r="Q152" s="107"/>
      <c r="R152" s="82">
        <v>16875000</v>
      </c>
      <c r="S152" s="107"/>
      <c r="T152" s="82">
        <f t="shared" si="11"/>
        <v>67500000</v>
      </c>
      <c r="U152" s="107"/>
      <c r="V152" s="82">
        <f t="shared" si="12"/>
        <v>13500000</v>
      </c>
      <c r="W152" s="108"/>
      <c r="Y152" s="101"/>
      <c r="Z152" s="101"/>
      <c r="AA152" s="101"/>
    </row>
    <row r="153" spans="1:27" s="109" customFormat="1" ht="12.75">
      <c r="A153" s="101"/>
      <c r="B153" s="105"/>
      <c r="C153" s="106" t="s">
        <v>123</v>
      </c>
      <c r="D153" s="105"/>
      <c r="E153" s="189" t="s">
        <v>122</v>
      </c>
      <c r="F153" s="182"/>
      <c r="G153" s="182"/>
      <c r="H153" s="182"/>
      <c r="I153" s="101"/>
      <c r="J153" s="82">
        <v>0</v>
      </c>
      <c r="K153" s="107"/>
      <c r="L153" s="82">
        <v>3750000</v>
      </c>
      <c r="M153" s="107"/>
      <c r="N153" s="82">
        <v>3750000</v>
      </c>
      <c r="O153" s="107"/>
      <c r="P153" s="82">
        <v>3750000</v>
      </c>
      <c r="Q153" s="107"/>
      <c r="R153" s="82">
        <v>3750000</v>
      </c>
      <c r="S153" s="107"/>
      <c r="T153" s="82">
        <f t="shared" si="11"/>
        <v>15000000</v>
      </c>
      <c r="U153" s="107"/>
      <c r="V153" s="82">
        <f t="shared" si="12"/>
        <v>3000000</v>
      </c>
      <c r="W153" s="108"/>
      <c r="Y153" s="101"/>
      <c r="Z153" s="101"/>
      <c r="AA153" s="101"/>
    </row>
    <row r="154" spans="1:27" s="51" customFormat="1" ht="12.75">
      <c r="A154" s="101"/>
      <c r="B154" s="64"/>
      <c r="C154" s="52" t="s">
        <v>125</v>
      </c>
      <c r="D154" s="64"/>
      <c r="E154" s="190" t="s">
        <v>124</v>
      </c>
      <c r="F154" s="181"/>
      <c r="G154" s="181"/>
      <c r="H154" s="181"/>
      <c r="I154" s="2"/>
      <c r="J154" s="45">
        <v>0</v>
      </c>
      <c r="K154" s="50"/>
      <c r="L154" s="45">
        <v>51250000</v>
      </c>
      <c r="M154" s="50"/>
      <c r="N154" s="45">
        <v>51250000</v>
      </c>
      <c r="O154" s="50"/>
      <c r="P154" s="45">
        <v>51250000</v>
      </c>
      <c r="Q154" s="50"/>
      <c r="R154" s="45">
        <v>51250000</v>
      </c>
      <c r="S154" s="50"/>
      <c r="T154" s="82">
        <f t="shared" si="11"/>
        <v>205000000</v>
      </c>
      <c r="U154" s="50"/>
      <c r="V154" s="82">
        <f t="shared" si="12"/>
        <v>41000000</v>
      </c>
      <c r="W154" s="54"/>
      <c r="Y154" s="2"/>
      <c r="Z154" s="2"/>
      <c r="AA154" s="2"/>
    </row>
    <row r="155" spans="1:27" s="51" customFormat="1" ht="12.75">
      <c r="A155" s="101"/>
      <c r="B155" s="64"/>
      <c r="C155" s="52" t="s">
        <v>129</v>
      </c>
      <c r="D155" s="64"/>
      <c r="E155" s="190" t="s">
        <v>128</v>
      </c>
      <c r="F155" s="181"/>
      <c r="G155" s="181"/>
      <c r="H155" s="181"/>
      <c r="I155" s="2"/>
      <c r="J155" s="45">
        <v>0</v>
      </c>
      <c r="K155" s="50"/>
      <c r="L155" s="45">
        <v>3750000</v>
      </c>
      <c r="M155" s="50"/>
      <c r="N155" s="45">
        <v>3750000</v>
      </c>
      <c r="O155" s="50"/>
      <c r="P155" s="45">
        <v>3750000</v>
      </c>
      <c r="Q155" s="50"/>
      <c r="R155" s="45">
        <v>3750000</v>
      </c>
      <c r="S155" s="50"/>
      <c r="T155" s="82">
        <f t="shared" si="11"/>
        <v>15000000</v>
      </c>
      <c r="U155" s="50"/>
      <c r="V155" s="82">
        <f t="shared" si="12"/>
        <v>3000000</v>
      </c>
      <c r="W155" s="54"/>
      <c r="Y155" s="2"/>
      <c r="Z155" s="2"/>
      <c r="AA155" s="2"/>
    </row>
    <row r="156" spans="1:27" s="166" customFormat="1" ht="12.75">
      <c r="A156" s="102"/>
      <c r="B156" s="162"/>
      <c r="C156" s="163" t="s">
        <v>130</v>
      </c>
      <c r="D156" s="162"/>
      <c r="E156" s="192" t="s">
        <v>301</v>
      </c>
      <c r="F156" s="193"/>
      <c r="G156" s="193"/>
      <c r="H156" s="193"/>
      <c r="I156" s="102"/>
      <c r="J156" s="128">
        <v>0</v>
      </c>
      <c r="K156" s="164"/>
      <c r="L156" s="128">
        <v>1250000</v>
      </c>
      <c r="M156" s="164"/>
      <c r="N156" s="128">
        <v>1250000</v>
      </c>
      <c r="O156" s="164"/>
      <c r="P156" s="128">
        <v>1250000</v>
      </c>
      <c r="Q156" s="164"/>
      <c r="R156" s="128">
        <v>1250000</v>
      </c>
      <c r="S156" s="164"/>
      <c r="T156" s="128">
        <f t="shared" si="11"/>
        <v>5000000</v>
      </c>
      <c r="U156" s="164"/>
      <c r="V156" s="128">
        <f t="shared" si="12"/>
        <v>1000000</v>
      </c>
      <c r="W156" s="165"/>
      <c r="Y156" s="102"/>
      <c r="Z156" s="102"/>
      <c r="AA156" s="102"/>
    </row>
    <row r="157" spans="1:27" s="166" customFormat="1" ht="12.75">
      <c r="A157" s="102"/>
      <c r="B157" s="162"/>
      <c r="C157" s="163" t="s">
        <v>131</v>
      </c>
      <c r="D157" s="162"/>
      <c r="E157" s="192" t="s">
        <v>302</v>
      </c>
      <c r="F157" s="193"/>
      <c r="G157" s="193"/>
      <c r="H157" s="193"/>
      <c r="I157" s="102"/>
      <c r="J157" s="128">
        <v>0</v>
      </c>
      <c r="K157" s="164"/>
      <c r="L157" s="128">
        <v>750000</v>
      </c>
      <c r="M157" s="164"/>
      <c r="N157" s="128">
        <v>750000</v>
      </c>
      <c r="O157" s="164"/>
      <c r="P157" s="128">
        <v>750000</v>
      </c>
      <c r="Q157" s="164"/>
      <c r="R157" s="128">
        <v>750000</v>
      </c>
      <c r="S157" s="164"/>
      <c r="T157" s="128">
        <f t="shared" si="11"/>
        <v>3000000</v>
      </c>
      <c r="U157" s="164"/>
      <c r="V157" s="128">
        <f t="shared" si="12"/>
        <v>600000</v>
      </c>
      <c r="W157" s="165"/>
      <c r="Y157" s="102"/>
      <c r="Z157" s="102"/>
      <c r="AA157" s="102"/>
    </row>
    <row r="158" spans="1:27" s="166" customFormat="1" ht="12.75">
      <c r="A158" s="102"/>
      <c r="B158" s="162"/>
      <c r="C158" s="163" t="s">
        <v>132</v>
      </c>
      <c r="D158" s="162"/>
      <c r="E158" s="192" t="s">
        <v>303</v>
      </c>
      <c r="F158" s="193"/>
      <c r="G158" s="193"/>
      <c r="H158" s="193"/>
      <c r="I158" s="102"/>
      <c r="J158" s="128">
        <v>0</v>
      </c>
      <c r="K158" s="164"/>
      <c r="L158" s="128">
        <v>875000</v>
      </c>
      <c r="M158" s="164"/>
      <c r="N158" s="128">
        <v>875000</v>
      </c>
      <c r="O158" s="164"/>
      <c r="P158" s="128">
        <v>875000</v>
      </c>
      <c r="Q158" s="164"/>
      <c r="R158" s="128">
        <v>875000</v>
      </c>
      <c r="S158" s="164"/>
      <c r="T158" s="128">
        <f t="shared" si="11"/>
        <v>3500000</v>
      </c>
      <c r="U158" s="164"/>
      <c r="V158" s="128">
        <f t="shared" si="12"/>
        <v>700000</v>
      </c>
      <c r="W158" s="165"/>
      <c r="Y158" s="102"/>
      <c r="Z158" s="102"/>
      <c r="AA158" s="102"/>
    </row>
    <row r="159" spans="1:27" s="166" customFormat="1" ht="12.75">
      <c r="A159" s="102"/>
      <c r="B159" s="162"/>
      <c r="C159" s="163" t="s">
        <v>304</v>
      </c>
      <c r="D159" s="162"/>
      <c r="E159" s="192" t="s">
        <v>374</v>
      </c>
      <c r="F159" s="193"/>
      <c r="G159" s="193"/>
      <c r="H159" s="193"/>
      <c r="I159" s="102"/>
      <c r="J159" s="128">
        <v>0</v>
      </c>
      <c r="K159" s="164"/>
      <c r="L159" s="128">
        <v>875000</v>
      </c>
      <c r="M159" s="164"/>
      <c r="N159" s="128">
        <v>875000</v>
      </c>
      <c r="O159" s="164"/>
      <c r="P159" s="128">
        <v>875000</v>
      </c>
      <c r="Q159" s="164"/>
      <c r="R159" s="128">
        <v>875000</v>
      </c>
      <c r="S159" s="164"/>
      <c r="T159" s="128">
        <f t="shared" si="11"/>
        <v>3500000</v>
      </c>
      <c r="U159" s="164"/>
      <c r="V159" s="128">
        <f t="shared" si="12"/>
        <v>700000</v>
      </c>
      <c r="W159" s="165"/>
      <c r="Y159" s="102"/>
      <c r="Z159" s="102"/>
      <c r="AA159" s="102"/>
    </row>
    <row r="160" spans="1:27" s="51" customFormat="1" ht="15">
      <c r="A160" s="101"/>
      <c r="B160" s="64"/>
      <c r="C160" s="52" t="s">
        <v>137</v>
      </c>
      <c r="D160" s="64"/>
      <c r="E160" s="190" t="s">
        <v>307</v>
      </c>
      <c r="F160" s="194"/>
      <c r="G160" s="194"/>
      <c r="H160" s="194"/>
      <c r="I160" s="2"/>
      <c r="J160" s="45">
        <v>0</v>
      </c>
      <c r="K160" s="50"/>
      <c r="L160" s="45">
        <v>1000000</v>
      </c>
      <c r="M160" s="50"/>
      <c r="N160" s="45">
        <v>1000000</v>
      </c>
      <c r="O160" s="50"/>
      <c r="P160" s="45">
        <v>0</v>
      </c>
      <c r="Q160" s="50"/>
      <c r="R160" s="45">
        <v>0</v>
      </c>
      <c r="S160" s="50"/>
      <c r="T160" s="82">
        <f t="shared" si="11"/>
        <v>2000000</v>
      </c>
      <c r="U160" s="50"/>
      <c r="V160" s="82">
        <f t="shared" si="12"/>
        <v>400000</v>
      </c>
      <c r="W160" s="54"/>
      <c r="Y160" s="167"/>
      <c r="Z160" s="2"/>
      <c r="AA160" s="2"/>
    </row>
    <row r="161" spans="1:27" s="51" customFormat="1" ht="15">
      <c r="A161" s="101"/>
      <c r="B161" s="64"/>
      <c r="C161" s="52" t="s">
        <v>138</v>
      </c>
      <c r="D161" s="64"/>
      <c r="E161" s="190" t="s">
        <v>139</v>
      </c>
      <c r="F161" s="178"/>
      <c r="G161" s="178"/>
      <c r="H161" s="178"/>
      <c r="I161" s="2"/>
      <c r="J161" s="63">
        <v>0</v>
      </c>
      <c r="K161" s="50"/>
      <c r="L161" s="63">
        <v>9000000</v>
      </c>
      <c r="M161" s="50"/>
      <c r="N161" s="63">
        <v>9000000</v>
      </c>
      <c r="O161" s="50"/>
      <c r="P161" s="63">
        <v>9000000</v>
      </c>
      <c r="Q161" s="50"/>
      <c r="R161" s="63">
        <v>9000000</v>
      </c>
      <c r="S161" s="50"/>
      <c r="T161" s="82">
        <f t="shared" si="11"/>
        <v>36000000</v>
      </c>
      <c r="U161" s="50"/>
      <c r="V161" s="82">
        <f t="shared" si="12"/>
        <v>7200000</v>
      </c>
      <c r="W161" s="54"/>
      <c r="Y161" s="2"/>
      <c r="Z161" s="2"/>
      <c r="AA161" s="2"/>
    </row>
    <row r="162" spans="1:27" s="51" customFormat="1" ht="15">
      <c r="A162" s="101"/>
      <c r="B162" s="64"/>
      <c r="C162" s="52" t="s">
        <v>308</v>
      </c>
      <c r="D162" s="64"/>
      <c r="E162" s="190" t="s">
        <v>378</v>
      </c>
      <c r="F162" s="194"/>
      <c r="G162" s="194"/>
      <c r="H162" s="194"/>
      <c r="I162" s="2"/>
      <c r="J162" s="45">
        <v>0</v>
      </c>
      <c r="K162" s="50"/>
      <c r="L162" s="45">
        <v>1250000</v>
      </c>
      <c r="M162" s="50"/>
      <c r="N162" s="45">
        <v>1250000</v>
      </c>
      <c r="O162" s="50"/>
      <c r="P162" s="45">
        <v>1250000</v>
      </c>
      <c r="Q162" s="50"/>
      <c r="R162" s="45">
        <v>1250000</v>
      </c>
      <c r="S162" s="50"/>
      <c r="T162" s="82">
        <f t="shared" si="11"/>
        <v>5000000</v>
      </c>
      <c r="U162" s="50"/>
      <c r="V162" s="82">
        <f t="shared" si="12"/>
        <v>1000000</v>
      </c>
      <c r="W162" s="54"/>
      <c r="Y162" s="2"/>
      <c r="Z162" s="2"/>
      <c r="AA162" s="2"/>
    </row>
    <row r="163" spans="1:27" s="51" customFormat="1" ht="15">
      <c r="A163" s="101"/>
      <c r="B163" s="64"/>
      <c r="C163" s="52">
        <v>5504</v>
      </c>
      <c r="D163" s="64"/>
      <c r="E163" s="181" t="s">
        <v>309</v>
      </c>
      <c r="F163" s="178"/>
      <c r="G163" s="178"/>
      <c r="H163" s="178"/>
      <c r="I163" s="2"/>
      <c r="J163" s="63">
        <v>0</v>
      </c>
      <c r="K163" s="50"/>
      <c r="L163" s="63">
        <v>625000</v>
      </c>
      <c r="M163" s="63"/>
      <c r="N163" s="63">
        <v>625000</v>
      </c>
      <c r="O163" s="50"/>
      <c r="P163" s="63">
        <v>625000</v>
      </c>
      <c r="Q163" s="50"/>
      <c r="R163" s="63">
        <v>625000</v>
      </c>
      <c r="S163" s="50"/>
      <c r="T163" s="82">
        <f t="shared" si="11"/>
        <v>2500000</v>
      </c>
      <c r="U163" s="50"/>
      <c r="V163" s="82">
        <f t="shared" si="12"/>
        <v>500000</v>
      </c>
      <c r="W163" s="54"/>
      <c r="Y163" s="2"/>
      <c r="Z163" s="2"/>
      <c r="AA163" s="2"/>
    </row>
    <row r="164" spans="1:27" s="51" customFormat="1" ht="15">
      <c r="A164" s="101"/>
      <c r="B164" s="64"/>
      <c r="C164" s="52" t="s">
        <v>310</v>
      </c>
      <c r="D164" s="64"/>
      <c r="E164" s="181" t="s">
        <v>140</v>
      </c>
      <c r="F164" s="178"/>
      <c r="G164" s="178"/>
      <c r="H164" s="178"/>
      <c r="I164" s="2"/>
      <c r="J164" s="63">
        <v>0</v>
      </c>
      <c r="K164" s="50"/>
      <c r="L164" s="63">
        <v>7750000</v>
      </c>
      <c r="M164" s="63"/>
      <c r="N164" s="63">
        <v>7750000</v>
      </c>
      <c r="O164" s="50"/>
      <c r="P164" s="63">
        <v>7750000</v>
      </c>
      <c r="Q164" s="50"/>
      <c r="R164" s="63">
        <v>7750000</v>
      </c>
      <c r="S164" s="50"/>
      <c r="T164" s="82">
        <f t="shared" si="11"/>
        <v>31000000</v>
      </c>
      <c r="U164" s="50"/>
      <c r="V164" s="82">
        <f t="shared" si="12"/>
        <v>6200000</v>
      </c>
      <c r="W164" s="54"/>
      <c r="Y164" s="2"/>
      <c r="Z164" s="2"/>
      <c r="AA164" s="2"/>
    </row>
    <row r="165" spans="1:27" s="51" customFormat="1" ht="15">
      <c r="A165" s="101"/>
      <c r="B165" s="64"/>
      <c r="C165" s="52">
        <v>5511</v>
      </c>
      <c r="D165" s="64"/>
      <c r="E165" s="181" t="s">
        <v>330</v>
      </c>
      <c r="F165" s="178"/>
      <c r="G165" s="178"/>
      <c r="H165" s="178"/>
      <c r="I165" s="2"/>
      <c r="J165" s="63">
        <v>0</v>
      </c>
      <c r="K165" s="50"/>
      <c r="L165" s="63">
        <v>1408000</v>
      </c>
      <c r="M165" s="63"/>
      <c r="N165" s="63">
        <v>1408000</v>
      </c>
      <c r="O165" s="50"/>
      <c r="P165" s="63">
        <v>0</v>
      </c>
      <c r="Q165" s="50"/>
      <c r="R165" s="63">
        <v>0</v>
      </c>
      <c r="S165" s="50"/>
      <c r="T165" s="82">
        <f t="shared" si="11"/>
        <v>2816000</v>
      </c>
      <c r="U165" s="50"/>
      <c r="V165" s="82">
        <f t="shared" si="12"/>
        <v>563200</v>
      </c>
      <c r="W165" s="54"/>
      <c r="Y165" s="2"/>
      <c r="Z165" s="2"/>
      <c r="AA165" s="2"/>
    </row>
    <row r="166" spans="1:27" s="51" customFormat="1" ht="15">
      <c r="A166" s="101"/>
      <c r="B166" s="64"/>
      <c r="C166" s="52">
        <v>5512</v>
      </c>
      <c r="D166" s="64"/>
      <c r="E166" s="181" t="s">
        <v>331</v>
      </c>
      <c r="F166" s="178"/>
      <c r="G166" s="178"/>
      <c r="H166" s="178"/>
      <c r="I166" s="2"/>
      <c r="J166" s="63">
        <v>0</v>
      </c>
      <c r="K166" s="50"/>
      <c r="L166" s="63">
        <v>2625000</v>
      </c>
      <c r="M166" s="63"/>
      <c r="N166" s="63">
        <v>2625000</v>
      </c>
      <c r="O166" s="50"/>
      <c r="P166" s="63">
        <v>2625000</v>
      </c>
      <c r="Q166" s="50"/>
      <c r="R166" s="63">
        <v>2625000</v>
      </c>
      <c r="S166" s="50"/>
      <c r="T166" s="82">
        <f t="shared" si="11"/>
        <v>10500000</v>
      </c>
      <c r="U166" s="50"/>
      <c r="V166" s="82">
        <f t="shared" si="12"/>
        <v>2100000</v>
      </c>
      <c r="W166" s="54"/>
      <c r="Y166" s="2"/>
      <c r="Z166" s="2"/>
      <c r="AA166" s="2"/>
    </row>
    <row r="167" spans="1:27" s="51" customFormat="1" ht="15">
      <c r="A167" s="101"/>
      <c r="B167" s="64"/>
      <c r="C167" s="52" t="s">
        <v>355</v>
      </c>
      <c r="D167" s="64"/>
      <c r="E167" s="181" t="s">
        <v>332</v>
      </c>
      <c r="F167" s="178"/>
      <c r="G167" s="178"/>
      <c r="H167" s="178"/>
      <c r="I167" s="2"/>
      <c r="J167" s="63">
        <v>0</v>
      </c>
      <c r="K167" s="50"/>
      <c r="L167" s="63">
        <v>2000000</v>
      </c>
      <c r="M167" s="63"/>
      <c r="N167" s="63">
        <v>0</v>
      </c>
      <c r="O167" s="50"/>
      <c r="P167" s="63">
        <v>0</v>
      </c>
      <c r="Q167" s="50"/>
      <c r="R167" s="63">
        <v>0</v>
      </c>
      <c r="S167" s="50"/>
      <c r="T167" s="82">
        <f t="shared" si="11"/>
        <v>2000000</v>
      </c>
      <c r="U167" s="50"/>
      <c r="V167" s="82">
        <f t="shared" si="12"/>
        <v>400000</v>
      </c>
      <c r="W167" s="54"/>
      <c r="Y167" s="2"/>
      <c r="Z167" s="2"/>
      <c r="AA167" s="2"/>
    </row>
    <row r="168" spans="1:27" s="51" customFormat="1" ht="15">
      <c r="A168" s="101"/>
      <c r="B168" s="64"/>
      <c r="C168" s="52" t="s">
        <v>356</v>
      </c>
      <c r="D168" s="64"/>
      <c r="E168" s="181" t="s">
        <v>333</v>
      </c>
      <c r="F168" s="178"/>
      <c r="G168" s="178"/>
      <c r="H168" s="178"/>
      <c r="I168" s="2"/>
      <c r="J168" s="63">
        <v>0</v>
      </c>
      <c r="K168" s="50"/>
      <c r="L168" s="63">
        <v>1250000</v>
      </c>
      <c r="M168" s="63"/>
      <c r="N168" s="63">
        <v>1250000</v>
      </c>
      <c r="O168" s="50"/>
      <c r="P168" s="63">
        <v>1250000</v>
      </c>
      <c r="Q168" s="50"/>
      <c r="R168" s="63">
        <v>1250000</v>
      </c>
      <c r="S168" s="50"/>
      <c r="T168" s="82">
        <f t="shared" si="11"/>
        <v>5000000</v>
      </c>
      <c r="U168" s="50"/>
      <c r="V168" s="82">
        <f t="shared" si="12"/>
        <v>1000000</v>
      </c>
      <c r="W168" s="54"/>
      <c r="Y168" s="2"/>
      <c r="Z168" s="2"/>
      <c r="AA168" s="2"/>
    </row>
    <row r="169" spans="1:27" s="51" customFormat="1" ht="15">
      <c r="A169" s="101"/>
      <c r="B169" s="64"/>
      <c r="C169" s="52" t="s">
        <v>357</v>
      </c>
      <c r="D169" s="64"/>
      <c r="E169" s="181" t="s">
        <v>311</v>
      </c>
      <c r="F169" s="178"/>
      <c r="G169" s="178"/>
      <c r="H169" s="178"/>
      <c r="I169" s="2"/>
      <c r="J169" s="63">
        <v>0</v>
      </c>
      <c r="K169" s="50"/>
      <c r="L169" s="63">
        <v>4000000</v>
      </c>
      <c r="M169" s="63"/>
      <c r="N169" s="63">
        <v>4000000</v>
      </c>
      <c r="O169" s="50"/>
      <c r="P169" s="63">
        <v>4000000</v>
      </c>
      <c r="Q169" s="50"/>
      <c r="R169" s="63">
        <v>4000000</v>
      </c>
      <c r="S169" s="50"/>
      <c r="T169" s="82">
        <f t="shared" si="11"/>
        <v>16000000</v>
      </c>
      <c r="U169" s="50"/>
      <c r="V169" s="82">
        <f t="shared" si="12"/>
        <v>3200000</v>
      </c>
      <c r="W169" s="54"/>
      <c r="Y169" s="2"/>
      <c r="Z169" s="2"/>
      <c r="AA169" s="2"/>
    </row>
    <row r="170" spans="1:27" s="51" customFormat="1" ht="15">
      <c r="A170" s="101"/>
      <c r="B170" s="64"/>
      <c r="C170" s="52" t="s">
        <v>358</v>
      </c>
      <c r="D170" s="64"/>
      <c r="E170" s="181" t="s">
        <v>334</v>
      </c>
      <c r="F170" s="178"/>
      <c r="G170" s="178"/>
      <c r="H170" s="178"/>
      <c r="I170" s="2"/>
      <c r="J170" s="63">
        <v>0</v>
      </c>
      <c r="K170" s="50"/>
      <c r="L170" s="63">
        <v>500000</v>
      </c>
      <c r="M170" s="63"/>
      <c r="N170" s="63">
        <v>0</v>
      </c>
      <c r="O170" s="50"/>
      <c r="P170" s="63">
        <v>0</v>
      </c>
      <c r="Q170" s="50"/>
      <c r="R170" s="63">
        <v>0</v>
      </c>
      <c r="S170" s="50"/>
      <c r="T170" s="82">
        <f t="shared" si="11"/>
        <v>500000</v>
      </c>
      <c r="U170" s="50"/>
      <c r="V170" s="82">
        <f t="shared" si="12"/>
        <v>100000</v>
      </c>
      <c r="W170" s="54"/>
      <c r="Y170" s="2"/>
      <c r="Z170" s="2"/>
      <c r="AA170" s="2"/>
    </row>
    <row r="171" spans="1:27" s="51" customFormat="1" ht="15">
      <c r="A171" s="101"/>
      <c r="B171" s="64"/>
      <c r="C171" s="52" t="s">
        <v>359</v>
      </c>
      <c r="D171" s="64"/>
      <c r="E171" s="181" t="s">
        <v>335</v>
      </c>
      <c r="F171" s="178"/>
      <c r="G171" s="178"/>
      <c r="H171" s="178"/>
      <c r="I171" s="2"/>
      <c r="J171" s="63">
        <v>0</v>
      </c>
      <c r="K171" s="50"/>
      <c r="L171" s="63">
        <v>500000</v>
      </c>
      <c r="M171" s="63"/>
      <c r="N171" s="63">
        <v>500000</v>
      </c>
      <c r="O171" s="50"/>
      <c r="P171" s="63">
        <v>500000</v>
      </c>
      <c r="Q171" s="50"/>
      <c r="R171" s="63">
        <v>500000</v>
      </c>
      <c r="S171" s="50"/>
      <c r="T171" s="82">
        <f t="shared" si="11"/>
        <v>2000000</v>
      </c>
      <c r="U171" s="50"/>
      <c r="V171" s="82">
        <f t="shared" si="12"/>
        <v>400000</v>
      </c>
      <c r="W171" s="54"/>
      <c r="Y171" s="2"/>
      <c r="Z171" s="2"/>
      <c r="AA171" s="2"/>
    </row>
    <row r="172" spans="1:27" s="109" customFormat="1" ht="15">
      <c r="A172" s="101"/>
      <c r="B172" s="105"/>
      <c r="C172" s="106" t="s">
        <v>360</v>
      </c>
      <c r="D172" s="105"/>
      <c r="E172" s="182" t="s">
        <v>336</v>
      </c>
      <c r="F172" s="188"/>
      <c r="G172" s="188"/>
      <c r="H172" s="188"/>
      <c r="I172" s="101"/>
      <c r="J172" s="126">
        <v>0</v>
      </c>
      <c r="K172" s="107"/>
      <c r="L172" s="126">
        <v>1000000</v>
      </c>
      <c r="M172" s="126"/>
      <c r="N172" s="126">
        <v>0</v>
      </c>
      <c r="O172" s="107"/>
      <c r="P172" s="126">
        <v>0</v>
      </c>
      <c r="Q172" s="107"/>
      <c r="R172" s="126">
        <v>0</v>
      </c>
      <c r="S172" s="107"/>
      <c r="T172" s="82">
        <f t="shared" si="11"/>
        <v>1000000</v>
      </c>
      <c r="U172" s="107"/>
      <c r="V172" s="82">
        <f t="shared" si="12"/>
        <v>200000</v>
      </c>
      <c r="W172" s="108"/>
      <c r="Y172" s="101"/>
      <c r="Z172" s="101"/>
      <c r="AA172" s="101"/>
    </row>
    <row r="173" spans="1:27" s="109" customFormat="1" ht="15">
      <c r="A173" s="101"/>
      <c r="B173" s="105"/>
      <c r="C173" s="106" t="s">
        <v>361</v>
      </c>
      <c r="D173" s="105"/>
      <c r="E173" s="182" t="s">
        <v>337</v>
      </c>
      <c r="F173" s="188"/>
      <c r="G173" s="188"/>
      <c r="H173" s="188"/>
      <c r="I173" s="101"/>
      <c r="J173" s="126">
        <v>0</v>
      </c>
      <c r="K173" s="107"/>
      <c r="L173" s="126">
        <v>500000</v>
      </c>
      <c r="M173" s="126"/>
      <c r="N173" s="126">
        <v>500000</v>
      </c>
      <c r="O173" s="107"/>
      <c r="P173" s="126">
        <v>500000</v>
      </c>
      <c r="Q173" s="107"/>
      <c r="R173" s="126">
        <v>500000</v>
      </c>
      <c r="S173" s="107"/>
      <c r="T173" s="82">
        <f t="shared" si="11"/>
        <v>2000000</v>
      </c>
      <c r="U173" s="107"/>
      <c r="V173" s="82">
        <f t="shared" si="12"/>
        <v>400000</v>
      </c>
      <c r="W173" s="108"/>
      <c r="Y173" s="101"/>
      <c r="Z173" s="101"/>
      <c r="AA173" s="101"/>
    </row>
    <row r="174" spans="1:27" s="109" customFormat="1" ht="15">
      <c r="A174" s="101"/>
      <c r="B174" s="105"/>
      <c r="C174" s="106" t="s">
        <v>362</v>
      </c>
      <c r="D174" s="105"/>
      <c r="E174" s="182" t="s">
        <v>338</v>
      </c>
      <c r="F174" s="178"/>
      <c r="G174" s="178"/>
      <c r="H174" s="178"/>
      <c r="I174" s="101"/>
      <c r="J174" s="126">
        <v>0</v>
      </c>
      <c r="K174" s="107"/>
      <c r="L174" s="126">
        <v>750000</v>
      </c>
      <c r="M174" s="126"/>
      <c r="N174" s="126">
        <v>750000</v>
      </c>
      <c r="O174" s="107"/>
      <c r="P174" s="126">
        <v>750000</v>
      </c>
      <c r="Q174" s="107"/>
      <c r="R174" s="126">
        <v>750000</v>
      </c>
      <c r="S174" s="107"/>
      <c r="T174" s="82">
        <f t="shared" si="11"/>
        <v>3000000</v>
      </c>
      <c r="U174" s="107"/>
      <c r="V174" s="82">
        <f t="shared" si="12"/>
        <v>600000</v>
      </c>
      <c r="W174" s="108"/>
      <c r="Y174" s="101"/>
      <c r="Z174" s="101"/>
      <c r="AA174" s="101"/>
    </row>
    <row r="175" spans="1:27" s="109" customFormat="1" ht="29.25" customHeight="1">
      <c r="A175" s="101"/>
      <c r="B175" s="105"/>
      <c r="C175" s="106" t="s">
        <v>363</v>
      </c>
      <c r="D175" s="105"/>
      <c r="E175" s="182" t="s">
        <v>339</v>
      </c>
      <c r="F175" s="178"/>
      <c r="G175" s="178"/>
      <c r="H175" s="178"/>
      <c r="I175" s="101"/>
      <c r="J175" s="176">
        <v>0</v>
      </c>
      <c r="K175" s="107"/>
      <c r="L175" s="176">
        <v>1000000</v>
      </c>
      <c r="M175" s="176"/>
      <c r="N175" s="176">
        <v>1000000</v>
      </c>
      <c r="O175" s="107"/>
      <c r="P175" s="176">
        <v>1000000</v>
      </c>
      <c r="Q175" s="107"/>
      <c r="R175" s="176">
        <v>1000000</v>
      </c>
      <c r="S175" s="107"/>
      <c r="T175" s="175">
        <f t="shared" si="11"/>
        <v>4000000</v>
      </c>
      <c r="U175" s="107"/>
      <c r="V175" s="175">
        <f t="shared" si="12"/>
        <v>800000</v>
      </c>
      <c r="W175" s="108"/>
      <c r="Y175" s="101"/>
      <c r="Z175" s="101"/>
      <c r="AA175" s="101"/>
    </row>
    <row r="176" spans="1:27" s="109" customFormat="1" ht="15">
      <c r="A176" s="101"/>
      <c r="B176" s="105"/>
      <c r="C176" s="106" t="s">
        <v>364</v>
      </c>
      <c r="D176" s="105"/>
      <c r="E176" s="182" t="s">
        <v>340</v>
      </c>
      <c r="F176" s="178"/>
      <c r="G176" s="178"/>
      <c r="H176" s="178"/>
      <c r="I176" s="101"/>
      <c r="J176" s="126">
        <v>0</v>
      </c>
      <c r="K176" s="107"/>
      <c r="L176" s="126">
        <v>2500000</v>
      </c>
      <c r="M176" s="126"/>
      <c r="N176" s="126">
        <v>2500000</v>
      </c>
      <c r="O176" s="107"/>
      <c r="P176" s="126">
        <v>2500000</v>
      </c>
      <c r="Q176" s="107"/>
      <c r="R176" s="126">
        <v>2500000</v>
      </c>
      <c r="S176" s="107"/>
      <c r="T176" s="82">
        <f t="shared" si="11"/>
        <v>10000000</v>
      </c>
      <c r="U176" s="107"/>
      <c r="V176" s="82">
        <f t="shared" si="12"/>
        <v>2000000</v>
      </c>
      <c r="W176" s="108"/>
      <c r="Y176" s="101"/>
      <c r="Z176" s="101"/>
      <c r="AA176" s="101"/>
    </row>
    <row r="177" spans="1:27" s="109" customFormat="1" ht="15">
      <c r="A177" s="101"/>
      <c r="B177" s="105"/>
      <c r="C177" s="106" t="s">
        <v>366</v>
      </c>
      <c r="D177" s="105"/>
      <c r="E177" s="182" t="s">
        <v>367</v>
      </c>
      <c r="F177" s="178"/>
      <c r="G177" s="178"/>
      <c r="H177" s="178"/>
      <c r="I177" s="101"/>
      <c r="J177" s="126">
        <v>0</v>
      </c>
      <c r="K177" s="107"/>
      <c r="L177" s="126">
        <v>7500000</v>
      </c>
      <c r="M177" s="126"/>
      <c r="N177" s="126">
        <v>7500000</v>
      </c>
      <c r="O177" s="107"/>
      <c r="P177" s="126">
        <v>7500000</v>
      </c>
      <c r="Q177" s="107"/>
      <c r="R177" s="126">
        <v>7500000</v>
      </c>
      <c r="S177" s="107"/>
      <c r="T177" s="82">
        <f t="shared" si="11"/>
        <v>30000000</v>
      </c>
      <c r="U177" s="107"/>
      <c r="V177" s="82">
        <f t="shared" si="12"/>
        <v>6000000</v>
      </c>
      <c r="W177" s="108"/>
      <c r="Y177" s="101"/>
      <c r="Z177" s="101"/>
      <c r="AA177" s="101"/>
    </row>
    <row r="178" spans="1:27" s="109" customFormat="1" ht="15">
      <c r="A178" s="101"/>
      <c r="B178" s="105"/>
      <c r="C178" s="106" t="s">
        <v>365</v>
      </c>
      <c r="D178" s="105"/>
      <c r="E178" s="182" t="s">
        <v>341</v>
      </c>
      <c r="F178" s="178"/>
      <c r="G178" s="178"/>
      <c r="H178" s="178"/>
      <c r="I178" s="101"/>
      <c r="J178" s="126">
        <v>0</v>
      </c>
      <c r="K178" s="107"/>
      <c r="L178" s="126">
        <v>1000000</v>
      </c>
      <c r="M178" s="126"/>
      <c r="N178" s="126">
        <v>0</v>
      </c>
      <c r="O178" s="107"/>
      <c r="P178" s="126">
        <v>0</v>
      </c>
      <c r="Q178" s="107"/>
      <c r="R178" s="126">
        <v>0</v>
      </c>
      <c r="S178" s="107"/>
      <c r="T178" s="82">
        <f t="shared" si="11"/>
        <v>1000000</v>
      </c>
      <c r="U178" s="107"/>
      <c r="V178" s="82">
        <f t="shared" si="12"/>
        <v>200000</v>
      </c>
      <c r="W178" s="108"/>
      <c r="Y178" s="101"/>
      <c r="Z178" s="101"/>
      <c r="AA178" s="101"/>
    </row>
    <row r="179" spans="1:27" s="109" customFormat="1" ht="15">
      <c r="A179" s="101"/>
      <c r="B179" s="105"/>
      <c r="C179" s="106">
        <v>7131</v>
      </c>
      <c r="D179" s="105"/>
      <c r="E179" s="182" t="s">
        <v>351</v>
      </c>
      <c r="F179" s="188"/>
      <c r="G179" s="188"/>
      <c r="H179" s="188"/>
      <c r="I179" s="101"/>
      <c r="J179" s="126">
        <v>0</v>
      </c>
      <c r="K179" s="107"/>
      <c r="L179" s="126">
        <v>1250000</v>
      </c>
      <c r="M179" s="126"/>
      <c r="N179" s="126">
        <v>1250000</v>
      </c>
      <c r="O179" s="107"/>
      <c r="P179" s="126">
        <v>1250000</v>
      </c>
      <c r="Q179" s="107"/>
      <c r="R179" s="126">
        <v>1250000</v>
      </c>
      <c r="S179" s="107"/>
      <c r="T179" s="82">
        <f t="shared" si="11"/>
        <v>5000000</v>
      </c>
      <c r="U179" s="107"/>
      <c r="V179" s="82">
        <f t="shared" si="12"/>
        <v>1000000</v>
      </c>
      <c r="W179" s="108"/>
      <c r="Y179" s="101"/>
      <c r="Z179" s="101"/>
      <c r="AA179" s="101"/>
    </row>
    <row r="180" spans="1:27" ht="15">
      <c r="A180" s="30"/>
      <c r="B180" s="9"/>
      <c r="C180" s="34" t="s">
        <v>86</v>
      </c>
      <c r="D180" s="1"/>
      <c r="E180" s="34" t="s">
        <v>75</v>
      </c>
      <c r="F180" s="1"/>
      <c r="G180" s="1"/>
      <c r="H180" s="1"/>
      <c r="I180" s="1"/>
      <c r="J180" s="19">
        <v>26700000</v>
      </c>
      <c r="K180" s="19"/>
      <c r="L180" s="19">
        <v>26700000</v>
      </c>
      <c r="M180" s="19"/>
      <c r="N180" s="19">
        <v>26700000</v>
      </c>
      <c r="O180" s="19"/>
      <c r="P180" s="19">
        <v>26700000</v>
      </c>
      <c r="Q180" s="19"/>
      <c r="R180" s="19">
        <v>26700000</v>
      </c>
      <c r="S180" s="19"/>
      <c r="T180" s="19">
        <f aca="true" t="shared" si="13" ref="T180:T199">SUM(J180:R180)</f>
        <v>133500000</v>
      </c>
      <c r="U180" s="19"/>
      <c r="V180" s="18">
        <f aca="true" t="shared" si="14" ref="V180:V199">ROUND(T180/5,4)</f>
        <v>26700000</v>
      </c>
      <c r="W180" s="20"/>
      <c r="X180" s="1" t="s">
        <v>11</v>
      </c>
      <c r="Y180" s="1" t="s">
        <v>59</v>
      </c>
      <c r="Z180" s="1" t="s">
        <v>65</v>
      </c>
      <c r="AA180" s="1"/>
    </row>
    <row r="181" spans="1:66" s="44" customFormat="1" ht="12.75">
      <c r="A181" s="28"/>
      <c r="B181" s="15"/>
      <c r="C181" s="52" t="s">
        <v>111</v>
      </c>
      <c r="D181" s="7"/>
      <c r="E181" s="35"/>
      <c r="F181" s="7" t="s">
        <v>42</v>
      </c>
      <c r="G181" s="7"/>
      <c r="H181" s="7"/>
      <c r="I181" s="7"/>
      <c r="J181" s="45">
        <v>9600000</v>
      </c>
      <c r="K181" s="50"/>
      <c r="L181" s="45">
        <v>9600000</v>
      </c>
      <c r="M181" s="50"/>
      <c r="N181" s="45">
        <v>9600000</v>
      </c>
      <c r="O181" s="50"/>
      <c r="P181" s="45">
        <v>9600000</v>
      </c>
      <c r="Q181" s="50"/>
      <c r="R181" s="45">
        <v>9600000</v>
      </c>
      <c r="S181" s="50"/>
      <c r="T181" s="45">
        <f t="shared" si="13"/>
        <v>48000000</v>
      </c>
      <c r="U181" s="50"/>
      <c r="V181" s="45">
        <f t="shared" si="14"/>
        <v>9600000</v>
      </c>
      <c r="W181" s="54"/>
      <c r="X181" s="2"/>
      <c r="Y181" s="2"/>
      <c r="Z181" s="2"/>
      <c r="AA181" s="2"/>
      <c r="AB181" s="51"/>
      <c r="AC181" s="51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</row>
    <row r="182" spans="1:29" s="44" customFormat="1" ht="12.75">
      <c r="A182" s="28"/>
      <c r="B182" s="15"/>
      <c r="C182" s="52" t="s">
        <v>112</v>
      </c>
      <c r="D182" s="7"/>
      <c r="E182" s="35"/>
      <c r="F182" s="7" t="s">
        <v>43</v>
      </c>
      <c r="G182" s="7"/>
      <c r="H182" s="7"/>
      <c r="I182" s="7"/>
      <c r="J182" s="45">
        <v>11100000</v>
      </c>
      <c r="K182" s="50"/>
      <c r="L182" s="45">
        <v>11100000</v>
      </c>
      <c r="M182" s="50"/>
      <c r="N182" s="45">
        <v>11100000</v>
      </c>
      <c r="O182" s="50"/>
      <c r="P182" s="45">
        <v>11100000</v>
      </c>
      <c r="Q182" s="50"/>
      <c r="R182" s="45">
        <v>11100000</v>
      </c>
      <c r="S182" s="50"/>
      <c r="T182" s="45">
        <f t="shared" si="13"/>
        <v>55500000</v>
      </c>
      <c r="U182" s="50"/>
      <c r="V182" s="45">
        <f t="shared" si="14"/>
        <v>11100000</v>
      </c>
      <c r="W182" s="54"/>
      <c r="X182" s="2"/>
      <c r="Y182" s="2"/>
      <c r="Z182" s="2"/>
      <c r="AA182" s="2"/>
      <c r="AB182" s="51"/>
      <c r="AC182" s="51"/>
    </row>
    <row r="183" spans="1:29" s="44" customFormat="1" ht="12.75">
      <c r="A183" s="28"/>
      <c r="B183" s="15"/>
      <c r="C183" s="52" t="s">
        <v>114</v>
      </c>
      <c r="D183" s="7"/>
      <c r="E183" s="35"/>
      <c r="F183" s="7" t="s">
        <v>113</v>
      </c>
      <c r="G183" s="7"/>
      <c r="H183" s="7"/>
      <c r="I183" s="7"/>
      <c r="J183" s="45">
        <v>0</v>
      </c>
      <c r="K183" s="50"/>
      <c r="L183" s="45">
        <v>1250000</v>
      </c>
      <c r="M183" s="50"/>
      <c r="N183" s="45">
        <v>1250000</v>
      </c>
      <c r="O183" s="50"/>
      <c r="P183" s="45">
        <v>1250000</v>
      </c>
      <c r="Q183" s="50"/>
      <c r="R183" s="45">
        <v>1250000</v>
      </c>
      <c r="S183" s="50"/>
      <c r="T183" s="45">
        <f t="shared" si="13"/>
        <v>5000000</v>
      </c>
      <c r="U183" s="50"/>
      <c r="V183" s="45">
        <f t="shared" si="14"/>
        <v>1000000</v>
      </c>
      <c r="W183" s="54"/>
      <c r="X183" s="2"/>
      <c r="Y183" s="2"/>
      <c r="Z183" s="2"/>
      <c r="AA183" s="2"/>
      <c r="AB183" s="51"/>
      <c r="AC183" s="51"/>
    </row>
    <row r="184" spans="1:27" s="51" customFormat="1" ht="15">
      <c r="A184" s="101"/>
      <c r="B184" s="120"/>
      <c r="C184" s="52" t="s">
        <v>115</v>
      </c>
      <c r="D184" s="2"/>
      <c r="E184" s="64"/>
      <c r="F184" s="179" t="s">
        <v>296</v>
      </c>
      <c r="G184" s="183"/>
      <c r="H184" s="183"/>
      <c r="I184" s="2"/>
      <c r="J184" s="110">
        <v>0</v>
      </c>
      <c r="K184" s="50"/>
      <c r="L184" s="110">
        <v>1875000</v>
      </c>
      <c r="M184" s="50"/>
      <c r="N184" s="110">
        <v>1875000</v>
      </c>
      <c r="O184" s="50"/>
      <c r="P184" s="110">
        <v>1875000</v>
      </c>
      <c r="Q184" s="50"/>
      <c r="R184" s="110">
        <v>1875000</v>
      </c>
      <c r="S184" s="50"/>
      <c r="T184" s="110">
        <f t="shared" si="13"/>
        <v>7500000</v>
      </c>
      <c r="U184" s="50"/>
      <c r="V184" s="110">
        <f t="shared" si="14"/>
        <v>1500000</v>
      </c>
      <c r="W184" s="54"/>
      <c r="X184" s="2"/>
      <c r="Y184" s="2"/>
      <c r="Z184" s="2"/>
      <c r="AA184" s="2"/>
    </row>
    <row r="185" spans="1:27" s="51" customFormat="1" ht="15">
      <c r="A185" s="101"/>
      <c r="B185" s="120"/>
      <c r="C185" s="52" t="s">
        <v>119</v>
      </c>
      <c r="D185" s="2"/>
      <c r="E185" s="64"/>
      <c r="F185" s="179" t="s">
        <v>118</v>
      </c>
      <c r="G185" s="183"/>
      <c r="H185" s="183"/>
      <c r="I185" s="2"/>
      <c r="J185" s="110">
        <v>0</v>
      </c>
      <c r="K185" s="50"/>
      <c r="L185" s="110">
        <v>875000</v>
      </c>
      <c r="M185" s="50"/>
      <c r="N185" s="110">
        <v>875000</v>
      </c>
      <c r="O185" s="50"/>
      <c r="P185" s="110">
        <v>875000</v>
      </c>
      <c r="Q185" s="50"/>
      <c r="R185" s="110">
        <v>875000</v>
      </c>
      <c r="S185" s="50"/>
      <c r="T185" s="110">
        <f t="shared" si="13"/>
        <v>3500000</v>
      </c>
      <c r="U185" s="50"/>
      <c r="V185" s="110">
        <f t="shared" si="14"/>
        <v>700000</v>
      </c>
      <c r="W185" s="54"/>
      <c r="X185" s="2"/>
      <c r="Y185" s="2"/>
      <c r="Z185" s="2"/>
      <c r="AA185" s="2"/>
    </row>
    <row r="186" spans="1:29" s="44" customFormat="1" ht="12.75">
      <c r="A186" s="28"/>
      <c r="B186" s="15"/>
      <c r="C186" s="52" t="s">
        <v>120</v>
      </c>
      <c r="D186" s="7"/>
      <c r="E186" s="35"/>
      <c r="F186" s="7" t="s">
        <v>64</v>
      </c>
      <c r="G186" s="7"/>
      <c r="H186" s="7"/>
      <c r="I186" s="7"/>
      <c r="J186" s="45">
        <v>2200000</v>
      </c>
      <c r="K186" s="50"/>
      <c r="L186" s="45">
        <v>2200000</v>
      </c>
      <c r="M186" s="50"/>
      <c r="N186" s="45">
        <v>2200000</v>
      </c>
      <c r="O186" s="50"/>
      <c r="P186" s="45">
        <v>2200000</v>
      </c>
      <c r="Q186" s="50"/>
      <c r="R186" s="45">
        <v>2200000</v>
      </c>
      <c r="S186" s="50"/>
      <c r="T186" s="45">
        <f t="shared" si="13"/>
        <v>11000000</v>
      </c>
      <c r="U186" s="50"/>
      <c r="V186" s="45">
        <f t="shared" si="14"/>
        <v>2200000</v>
      </c>
      <c r="W186" s="54"/>
      <c r="X186" s="2"/>
      <c r="Y186" s="2"/>
      <c r="Z186" s="2"/>
      <c r="AA186" s="2"/>
      <c r="AB186" s="51"/>
      <c r="AC186" s="51"/>
    </row>
    <row r="187" spans="1:29" s="44" customFormat="1" ht="30" customHeight="1">
      <c r="A187" s="28"/>
      <c r="B187" s="15"/>
      <c r="C187" s="52" t="s">
        <v>138</v>
      </c>
      <c r="D187" s="7"/>
      <c r="E187" s="35"/>
      <c r="F187" s="179" t="s">
        <v>354</v>
      </c>
      <c r="G187" s="179"/>
      <c r="H187" s="179"/>
      <c r="I187" s="7"/>
      <c r="J187" s="45">
        <v>0</v>
      </c>
      <c r="K187" s="50"/>
      <c r="L187" s="45">
        <v>750000</v>
      </c>
      <c r="M187" s="50"/>
      <c r="N187" s="45">
        <v>750000</v>
      </c>
      <c r="O187" s="50"/>
      <c r="P187" s="45">
        <v>750000</v>
      </c>
      <c r="Q187" s="50"/>
      <c r="R187" s="45">
        <v>750000</v>
      </c>
      <c r="S187" s="50"/>
      <c r="T187" s="45">
        <f t="shared" si="13"/>
        <v>3000000</v>
      </c>
      <c r="U187" s="50"/>
      <c r="V187" s="45">
        <f t="shared" si="14"/>
        <v>600000</v>
      </c>
      <c r="W187" s="54"/>
      <c r="X187" s="2"/>
      <c r="Y187" s="2"/>
      <c r="Z187" s="2"/>
      <c r="AA187" s="2"/>
      <c r="AB187" s="51"/>
      <c r="AC187" s="51"/>
    </row>
    <row r="188" spans="1:64" ht="15">
      <c r="A188" s="30"/>
      <c r="B188" s="9"/>
      <c r="C188" s="34" t="s">
        <v>87</v>
      </c>
      <c r="D188" s="1"/>
      <c r="E188" s="34" t="s">
        <v>76</v>
      </c>
      <c r="F188" s="1"/>
      <c r="G188" s="1"/>
      <c r="H188" s="1"/>
      <c r="I188" s="1"/>
      <c r="J188" s="25">
        <v>27000000</v>
      </c>
      <c r="K188" s="25"/>
      <c r="L188" s="25">
        <v>27000000</v>
      </c>
      <c r="M188" s="25"/>
      <c r="N188" s="25">
        <v>27000000</v>
      </c>
      <c r="O188" s="25"/>
      <c r="P188" s="25">
        <v>27000000</v>
      </c>
      <c r="Q188" s="25"/>
      <c r="R188" s="25">
        <v>27000000</v>
      </c>
      <c r="S188" s="19"/>
      <c r="T188" s="19">
        <f t="shared" si="13"/>
        <v>135000000</v>
      </c>
      <c r="U188" s="19"/>
      <c r="V188" s="18">
        <f t="shared" si="14"/>
        <v>27000000</v>
      </c>
      <c r="W188" s="25"/>
      <c r="X188" s="1" t="s">
        <v>11</v>
      </c>
      <c r="Y188" s="1" t="s">
        <v>59</v>
      </c>
      <c r="Z188" s="1" t="s">
        <v>65</v>
      </c>
      <c r="AA188" s="1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</row>
    <row r="189" spans="1:29" s="44" customFormat="1" ht="12.75">
      <c r="A189" s="28"/>
      <c r="B189" s="15"/>
      <c r="C189" s="52" t="s">
        <v>247</v>
      </c>
      <c r="D189" s="7"/>
      <c r="E189" s="35"/>
      <c r="F189" s="7" t="s">
        <v>321</v>
      </c>
      <c r="G189" s="7"/>
      <c r="H189" s="7"/>
      <c r="I189" s="7"/>
      <c r="J189" s="45">
        <v>0</v>
      </c>
      <c r="K189" s="50"/>
      <c r="L189" s="45">
        <v>500000</v>
      </c>
      <c r="M189" s="45"/>
      <c r="N189" s="45">
        <v>500000</v>
      </c>
      <c r="O189" s="50"/>
      <c r="P189" s="45">
        <v>500000</v>
      </c>
      <c r="Q189" s="50"/>
      <c r="R189" s="45">
        <v>500000</v>
      </c>
      <c r="S189" s="50"/>
      <c r="T189" s="45">
        <f t="shared" si="13"/>
        <v>2000000</v>
      </c>
      <c r="U189" s="50"/>
      <c r="V189" s="45">
        <f t="shared" si="14"/>
        <v>400000</v>
      </c>
      <c r="W189" s="54"/>
      <c r="X189" s="2"/>
      <c r="Y189" s="2"/>
      <c r="Z189" s="2"/>
      <c r="AA189" s="2"/>
      <c r="AB189" s="51"/>
      <c r="AC189" s="51"/>
    </row>
    <row r="190" spans="1:29" s="44" customFormat="1" ht="15">
      <c r="A190" s="28"/>
      <c r="B190" s="15"/>
      <c r="C190" s="60" t="s">
        <v>88</v>
      </c>
      <c r="D190" s="7"/>
      <c r="E190" s="34" t="s">
        <v>77</v>
      </c>
      <c r="F190" s="7"/>
      <c r="G190" s="7"/>
      <c r="H190" s="7"/>
      <c r="I190" s="7"/>
      <c r="J190" s="25">
        <v>69700000</v>
      </c>
      <c r="K190" s="50"/>
      <c r="L190" s="25">
        <v>69700000</v>
      </c>
      <c r="M190" s="50"/>
      <c r="N190" s="25">
        <v>69700000</v>
      </c>
      <c r="O190" s="50"/>
      <c r="P190" s="25">
        <v>69700000</v>
      </c>
      <c r="Q190" s="50"/>
      <c r="R190" s="25">
        <v>69700000</v>
      </c>
      <c r="S190" s="50"/>
      <c r="T190" s="19">
        <f t="shared" si="13"/>
        <v>348500000</v>
      </c>
      <c r="U190" s="50"/>
      <c r="V190" s="18">
        <f t="shared" si="14"/>
        <v>69700000</v>
      </c>
      <c r="W190" s="54"/>
      <c r="X190" s="1" t="s">
        <v>11</v>
      </c>
      <c r="Y190" s="65" t="s">
        <v>59</v>
      </c>
      <c r="Z190" s="65" t="s">
        <v>65</v>
      </c>
      <c r="AA190" s="2"/>
      <c r="AB190" s="51"/>
      <c r="AC190" s="51"/>
    </row>
    <row r="191" spans="1:29" s="44" customFormat="1" ht="12.75">
      <c r="A191" s="28"/>
      <c r="B191" s="15"/>
      <c r="C191" s="52" t="s">
        <v>133</v>
      </c>
      <c r="D191" s="7"/>
      <c r="E191" s="35"/>
      <c r="F191" s="7" t="s">
        <v>305</v>
      </c>
      <c r="G191" s="7"/>
      <c r="H191" s="7"/>
      <c r="I191" s="7"/>
      <c r="J191" s="45">
        <v>20000000</v>
      </c>
      <c r="K191" s="50"/>
      <c r="L191" s="45">
        <v>35000000</v>
      </c>
      <c r="M191" s="50"/>
      <c r="N191" s="45">
        <v>35000000</v>
      </c>
      <c r="O191" s="50"/>
      <c r="P191" s="45">
        <v>35000000</v>
      </c>
      <c r="Q191" s="50"/>
      <c r="R191" s="45">
        <v>35000000</v>
      </c>
      <c r="S191" s="50"/>
      <c r="T191" s="45">
        <f t="shared" si="13"/>
        <v>160000000</v>
      </c>
      <c r="U191" s="50"/>
      <c r="V191" s="45">
        <f t="shared" si="14"/>
        <v>32000000</v>
      </c>
      <c r="W191" s="54"/>
      <c r="X191" s="2"/>
      <c r="Y191" s="2"/>
      <c r="Z191" s="2"/>
      <c r="AA191" s="2"/>
      <c r="AB191" s="51"/>
      <c r="AC191" s="51"/>
    </row>
    <row r="192" spans="1:29" s="44" customFormat="1" ht="12.75">
      <c r="A192" s="28"/>
      <c r="B192" s="15"/>
      <c r="C192" s="52" t="s">
        <v>135</v>
      </c>
      <c r="D192" s="7"/>
      <c r="E192" s="35"/>
      <c r="F192" s="7" t="s">
        <v>134</v>
      </c>
      <c r="G192" s="7"/>
      <c r="H192" s="7"/>
      <c r="I192" s="7"/>
      <c r="J192" s="45">
        <v>20400000</v>
      </c>
      <c r="K192" s="50"/>
      <c r="L192" s="45">
        <v>41400000</v>
      </c>
      <c r="M192" s="50"/>
      <c r="N192" s="45">
        <v>41400000</v>
      </c>
      <c r="O192" s="50"/>
      <c r="P192" s="45">
        <v>41400000</v>
      </c>
      <c r="Q192" s="50"/>
      <c r="R192" s="45">
        <v>43900000</v>
      </c>
      <c r="S192" s="50"/>
      <c r="T192" s="45">
        <f t="shared" si="13"/>
        <v>188500000</v>
      </c>
      <c r="U192" s="50"/>
      <c r="V192" s="45">
        <f t="shared" si="14"/>
        <v>37700000</v>
      </c>
      <c r="W192" s="54"/>
      <c r="X192" s="2"/>
      <c r="Y192" s="2"/>
      <c r="Z192" s="2"/>
      <c r="AA192" s="2"/>
      <c r="AB192" s="51"/>
      <c r="AC192" s="51"/>
    </row>
    <row r="193" spans="1:29" s="46" customFormat="1" ht="12.75">
      <c r="A193" s="112"/>
      <c r="B193" s="121"/>
      <c r="C193" s="77" t="s">
        <v>136</v>
      </c>
      <c r="D193" s="16"/>
      <c r="E193" s="48"/>
      <c r="F193" s="16"/>
      <c r="G193" s="16" t="s">
        <v>306</v>
      </c>
      <c r="H193" s="16"/>
      <c r="I193" s="16"/>
      <c r="J193" s="47">
        <v>400000</v>
      </c>
      <c r="K193" s="79"/>
      <c r="L193" s="47">
        <v>400000</v>
      </c>
      <c r="M193" s="79"/>
      <c r="N193" s="47">
        <v>400000</v>
      </c>
      <c r="O193" s="79"/>
      <c r="P193" s="47">
        <v>400000</v>
      </c>
      <c r="Q193" s="79"/>
      <c r="R193" s="47">
        <v>400000</v>
      </c>
      <c r="S193" s="79"/>
      <c r="T193" s="47">
        <f t="shared" si="13"/>
        <v>2000000</v>
      </c>
      <c r="U193" s="79"/>
      <c r="V193" s="47">
        <f t="shared" si="14"/>
        <v>400000</v>
      </c>
      <c r="W193" s="80"/>
      <c r="X193" s="75"/>
      <c r="Y193" s="75"/>
      <c r="Z193" s="75"/>
      <c r="AA193" s="75"/>
      <c r="AB193" s="78"/>
      <c r="AC193" s="78"/>
    </row>
    <row r="194" spans="1:64" s="62" customFormat="1" ht="15">
      <c r="A194" s="103"/>
      <c r="B194" s="66"/>
      <c r="C194" s="60" t="s">
        <v>89</v>
      </c>
      <c r="D194" s="65"/>
      <c r="E194" s="187" t="s">
        <v>287</v>
      </c>
      <c r="F194" s="178"/>
      <c r="G194" s="178"/>
      <c r="H194" s="178"/>
      <c r="I194" s="65"/>
      <c r="J194" s="67">
        <v>110000000</v>
      </c>
      <c r="K194" s="67"/>
      <c r="L194" s="67">
        <v>110000000</v>
      </c>
      <c r="M194" s="67"/>
      <c r="N194" s="67">
        <v>110000000</v>
      </c>
      <c r="O194" s="67"/>
      <c r="P194" s="67">
        <v>110000000</v>
      </c>
      <c r="Q194" s="67"/>
      <c r="R194" s="67">
        <v>110000000</v>
      </c>
      <c r="S194" s="68"/>
      <c r="T194" s="68">
        <f t="shared" si="13"/>
        <v>550000000</v>
      </c>
      <c r="U194" s="68"/>
      <c r="V194" s="100">
        <f t="shared" si="14"/>
        <v>110000000</v>
      </c>
      <c r="W194" s="67"/>
      <c r="X194" s="65" t="s">
        <v>11</v>
      </c>
      <c r="Y194" s="65" t="s">
        <v>59</v>
      </c>
      <c r="Z194" s="65" t="s">
        <v>65</v>
      </c>
      <c r="AA194" s="65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</row>
    <row r="195" spans="1:27" s="44" customFormat="1" ht="12.75">
      <c r="A195" s="28"/>
      <c r="B195" s="35"/>
      <c r="C195" s="42">
        <v>5211</v>
      </c>
      <c r="D195" s="7"/>
      <c r="E195" s="35"/>
      <c r="F195" s="7" t="s">
        <v>126</v>
      </c>
      <c r="G195" s="7"/>
      <c r="H195" s="7"/>
      <c r="I195" s="7"/>
      <c r="J195" s="45">
        <v>7000000</v>
      </c>
      <c r="K195" s="43"/>
      <c r="L195" s="45">
        <v>7000000</v>
      </c>
      <c r="M195" s="43"/>
      <c r="N195" s="45">
        <v>7000000</v>
      </c>
      <c r="O195" s="43"/>
      <c r="P195" s="45">
        <v>7000000</v>
      </c>
      <c r="Q195" s="43"/>
      <c r="R195" s="45">
        <v>7000000</v>
      </c>
      <c r="S195" s="21"/>
      <c r="T195" s="45">
        <f>SUM(J195:R195)</f>
        <v>35000000</v>
      </c>
      <c r="U195" s="21"/>
      <c r="V195" s="45">
        <f>ROUND(T195/5,4)</f>
        <v>7000000</v>
      </c>
      <c r="W195" s="43"/>
      <c r="X195" s="7"/>
      <c r="Y195" s="7"/>
      <c r="Z195" s="7"/>
      <c r="AA195" s="7"/>
    </row>
    <row r="196" spans="1:27" s="124" customFormat="1" ht="12.75">
      <c r="A196" s="28"/>
      <c r="B196" s="116"/>
      <c r="C196" s="125" t="s">
        <v>299</v>
      </c>
      <c r="D196" s="28"/>
      <c r="E196" s="116"/>
      <c r="F196" s="28" t="s">
        <v>127</v>
      </c>
      <c r="G196" s="28"/>
      <c r="H196" s="28"/>
      <c r="I196" s="28"/>
      <c r="J196" s="82">
        <v>250000</v>
      </c>
      <c r="K196" s="137"/>
      <c r="L196" s="82">
        <v>250000</v>
      </c>
      <c r="M196" s="137"/>
      <c r="N196" s="82">
        <v>250000</v>
      </c>
      <c r="O196" s="137"/>
      <c r="P196" s="82">
        <v>250000</v>
      </c>
      <c r="Q196" s="137"/>
      <c r="R196" s="82">
        <v>250000</v>
      </c>
      <c r="S196" s="83"/>
      <c r="T196" s="82">
        <f>SUM(J196:R196)</f>
        <v>1250000</v>
      </c>
      <c r="U196" s="83"/>
      <c r="V196" s="82">
        <f>ROUND(T196/5,4)</f>
        <v>250000</v>
      </c>
      <c r="W196" s="137"/>
      <c r="X196" s="28"/>
      <c r="Y196" s="28"/>
      <c r="Z196" s="28"/>
      <c r="AA196" s="28"/>
    </row>
    <row r="197" spans="1:27" s="44" customFormat="1" ht="12.75">
      <c r="A197" s="28"/>
      <c r="B197" s="35"/>
      <c r="C197" s="42">
        <v>5308</v>
      </c>
      <c r="D197" s="7"/>
      <c r="E197" s="35"/>
      <c r="F197" s="7" t="s">
        <v>300</v>
      </c>
      <c r="G197" s="7"/>
      <c r="H197" s="7"/>
      <c r="I197" s="7"/>
      <c r="J197" s="45">
        <v>0</v>
      </c>
      <c r="K197" s="43"/>
      <c r="L197" s="45">
        <v>5000000</v>
      </c>
      <c r="M197" s="43"/>
      <c r="N197" s="45">
        <v>5000000</v>
      </c>
      <c r="O197" s="43"/>
      <c r="P197" s="45">
        <v>5000000</v>
      </c>
      <c r="Q197" s="43"/>
      <c r="R197" s="45">
        <v>5000000</v>
      </c>
      <c r="S197" s="21"/>
      <c r="T197" s="45">
        <f t="shared" si="13"/>
        <v>20000000</v>
      </c>
      <c r="U197" s="21"/>
      <c r="V197" s="45">
        <f t="shared" si="14"/>
        <v>4000000</v>
      </c>
      <c r="W197" s="43"/>
      <c r="X197" s="7"/>
      <c r="Y197" s="7"/>
      <c r="Z197" s="7"/>
      <c r="AA197" s="7"/>
    </row>
    <row r="198" spans="1:27" s="44" customFormat="1" ht="12.75">
      <c r="A198" s="28"/>
      <c r="B198" s="35"/>
      <c r="C198" s="42">
        <v>5507</v>
      </c>
      <c r="D198" s="7"/>
      <c r="E198" s="35"/>
      <c r="F198" s="7" t="s">
        <v>141</v>
      </c>
      <c r="G198" s="7"/>
      <c r="H198" s="7"/>
      <c r="I198" s="7"/>
      <c r="J198" s="45">
        <v>0</v>
      </c>
      <c r="K198" s="43"/>
      <c r="L198" s="45">
        <v>1000000</v>
      </c>
      <c r="M198" s="43"/>
      <c r="N198" s="45">
        <v>2000000</v>
      </c>
      <c r="O198" s="43"/>
      <c r="P198" s="45">
        <v>0</v>
      </c>
      <c r="Q198" s="43"/>
      <c r="R198" s="45">
        <v>0</v>
      </c>
      <c r="S198" s="21"/>
      <c r="T198" s="45">
        <f t="shared" si="13"/>
        <v>3000000</v>
      </c>
      <c r="U198" s="21"/>
      <c r="V198" s="45">
        <f t="shared" si="14"/>
        <v>600000</v>
      </c>
      <c r="W198" s="43"/>
      <c r="X198" s="7"/>
      <c r="Y198" s="7"/>
      <c r="Z198" s="7"/>
      <c r="AA198" s="7"/>
    </row>
    <row r="199" spans="1:27" ht="15">
      <c r="A199" s="30"/>
      <c r="B199" s="9"/>
      <c r="C199" s="60" t="s">
        <v>90</v>
      </c>
      <c r="D199" s="1"/>
      <c r="E199" s="34" t="s">
        <v>78</v>
      </c>
      <c r="F199" s="1"/>
      <c r="G199" s="1"/>
      <c r="H199" s="1"/>
      <c r="I199" s="1"/>
      <c r="J199" s="19">
        <v>122000000</v>
      </c>
      <c r="K199" s="19"/>
      <c r="L199" s="19">
        <v>0</v>
      </c>
      <c r="M199" s="19"/>
      <c r="N199" s="19">
        <v>0</v>
      </c>
      <c r="O199" s="19"/>
      <c r="P199" s="19">
        <v>0</v>
      </c>
      <c r="Q199" s="19"/>
      <c r="R199" s="19">
        <v>0</v>
      </c>
      <c r="S199" s="19"/>
      <c r="T199" s="19">
        <f t="shared" si="13"/>
        <v>122000000</v>
      </c>
      <c r="U199" s="19"/>
      <c r="V199" s="18">
        <f t="shared" si="14"/>
        <v>24400000</v>
      </c>
      <c r="W199" s="20"/>
      <c r="X199" s="1" t="s">
        <v>11</v>
      </c>
      <c r="Y199" s="65" t="s">
        <v>59</v>
      </c>
      <c r="Z199" s="65" t="s">
        <v>65</v>
      </c>
      <c r="AA199" s="1"/>
    </row>
    <row r="200" spans="1:27" s="89" customFormat="1" ht="29.25" customHeight="1">
      <c r="A200" s="84"/>
      <c r="B200" s="85"/>
      <c r="C200" s="86">
        <v>5508</v>
      </c>
      <c r="D200" s="84"/>
      <c r="E200" s="177" t="s">
        <v>347</v>
      </c>
      <c r="F200" s="188"/>
      <c r="G200" s="188"/>
      <c r="H200" s="188"/>
      <c r="I200" s="84"/>
      <c r="J200" s="159" t="s">
        <v>23</v>
      </c>
      <c r="K200" s="87"/>
      <c r="L200" s="159" t="s">
        <v>23</v>
      </c>
      <c r="M200" s="87"/>
      <c r="N200" s="159" t="s">
        <v>23</v>
      </c>
      <c r="O200" s="87"/>
      <c r="P200" s="159" t="s">
        <v>23</v>
      </c>
      <c r="Q200" s="87"/>
      <c r="R200" s="159" t="s">
        <v>23</v>
      </c>
      <c r="S200" s="87"/>
      <c r="T200" s="159" t="s">
        <v>23</v>
      </c>
      <c r="U200" s="87"/>
      <c r="V200" s="159" t="s">
        <v>23</v>
      </c>
      <c r="W200" s="88"/>
      <c r="X200" s="84" t="s">
        <v>9</v>
      </c>
      <c r="Y200" s="84" t="s">
        <v>60</v>
      </c>
      <c r="Z200" s="84"/>
      <c r="AA200" s="84"/>
    </row>
    <row r="201" spans="1:27" ht="15">
      <c r="A201" s="30"/>
      <c r="B201" s="9"/>
      <c r="C201" s="36"/>
      <c r="D201" s="1"/>
      <c r="E201" s="34"/>
      <c r="F201" s="1"/>
      <c r="G201" s="1"/>
      <c r="H201" s="1"/>
      <c r="I201" s="1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20"/>
      <c r="X201" s="7"/>
      <c r="Y201" s="1"/>
      <c r="Z201" s="1"/>
      <c r="AA201" s="1"/>
    </row>
    <row r="202" spans="1:27" s="41" customFormat="1" ht="15.75">
      <c r="A202" s="91"/>
      <c r="B202" s="55"/>
      <c r="C202" s="55"/>
      <c r="D202" s="11"/>
      <c r="E202" s="55"/>
      <c r="F202" s="11" t="s">
        <v>350</v>
      </c>
      <c r="G202" s="11"/>
      <c r="H202" s="11"/>
      <c r="I202" s="11"/>
      <c r="J202" s="56">
        <f>+J128+J180+J188+J190+J194+J199+J200</f>
        <v>551800000</v>
      </c>
      <c r="K202" s="57"/>
      <c r="L202" s="56">
        <f>+L128+L180+L188+L190+L194+L199+L200</f>
        <v>429800000</v>
      </c>
      <c r="M202" s="57"/>
      <c r="N202" s="56">
        <f>+N128+N180+N188+N190+N194+N199+N200</f>
        <v>429800000</v>
      </c>
      <c r="O202" s="57"/>
      <c r="P202" s="56">
        <f>+P128+P180+P188+P190+P194+P199+P200</f>
        <v>429800000</v>
      </c>
      <c r="Q202" s="57"/>
      <c r="R202" s="56">
        <f>+R128+R180+R188+R190+R194+R199+R200</f>
        <v>429800000</v>
      </c>
      <c r="S202" s="57"/>
      <c r="T202" s="56">
        <f>+T128+T180+T188+T190+T194+T199+T200</f>
        <v>2271000000</v>
      </c>
      <c r="U202" s="56"/>
      <c r="V202" s="99">
        <f>ROUND(T202/5,4)</f>
        <v>454200000</v>
      </c>
      <c r="W202" s="58"/>
      <c r="X202" s="11"/>
      <c r="Y202" s="11"/>
      <c r="Z202" s="11"/>
      <c r="AA202" s="11"/>
    </row>
    <row r="203" spans="1:27" ht="15">
      <c r="A203" s="30"/>
      <c r="B203" s="9"/>
      <c r="C203" s="36"/>
      <c r="D203" s="1"/>
      <c r="E203" s="34"/>
      <c r="F203" s="35"/>
      <c r="G203" s="1"/>
      <c r="H203" s="1"/>
      <c r="I203" s="1"/>
      <c r="J203" s="26"/>
      <c r="K203" s="20"/>
      <c r="L203" s="26"/>
      <c r="M203" s="20"/>
      <c r="N203" s="26"/>
      <c r="O203" s="20"/>
      <c r="P203" s="26"/>
      <c r="Q203" s="20"/>
      <c r="R203" s="26"/>
      <c r="S203" s="19"/>
      <c r="T203" s="19"/>
      <c r="U203" s="21"/>
      <c r="V203" s="19"/>
      <c r="W203" s="20"/>
      <c r="X203" s="15"/>
      <c r="Y203" s="1"/>
      <c r="Z203" s="1"/>
      <c r="AA203" s="1"/>
    </row>
    <row r="204" spans="1:75" s="73" customFormat="1" ht="15">
      <c r="A204" s="30"/>
      <c r="B204" s="59"/>
      <c r="C204" s="70">
        <v>5102</v>
      </c>
      <c r="D204" s="10"/>
      <c r="E204" s="139" t="s">
        <v>79</v>
      </c>
      <c r="F204" s="59"/>
      <c r="G204" s="10"/>
      <c r="H204" s="10"/>
      <c r="I204" s="10"/>
      <c r="J204" s="71">
        <v>410888888</v>
      </c>
      <c r="K204" s="71"/>
      <c r="L204" s="71">
        <v>410888888</v>
      </c>
      <c r="M204" s="71"/>
      <c r="N204" s="71">
        <v>410888888</v>
      </c>
      <c r="O204" s="71"/>
      <c r="P204" s="71">
        <v>410888888</v>
      </c>
      <c r="Q204" s="71"/>
      <c r="R204" s="71">
        <v>410888888</v>
      </c>
      <c r="S204" s="72"/>
      <c r="T204" s="23">
        <f>SUM(J204:R204)</f>
        <v>2054444440</v>
      </c>
      <c r="U204" s="72"/>
      <c r="V204" s="98">
        <f>ROUND(T204/5,4)</f>
        <v>410888888</v>
      </c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</row>
    <row r="205" spans="1:75" s="38" customFormat="1" ht="15">
      <c r="A205" s="30"/>
      <c r="B205" s="34"/>
      <c r="C205" s="36"/>
      <c r="D205" s="1"/>
      <c r="E205" s="34"/>
      <c r="F205" s="34"/>
      <c r="G205" s="1"/>
      <c r="H205" s="1"/>
      <c r="I205" s="1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1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</row>
    <row r="206" spans="1:27" ht="15.75">
      <c r="A206" s="30"/>
      <c r="B206" s="9"/>
      <c r="C206" s="1"/>
      <c r="D206" s="1"/>
      <c r="E206" s="1"/>
      <c r="F206" s="11"/>
      <c r="G206" s="11"/>
      <c r="H206" s="11"/>
      <c r="I206" s="1"/>
      <c r="J206" s="22"/>
      <c r="K206" s="19"/>
      <c r="L206" s="22"/>
      <c r="M206" s="19"/>
      <c r="N206" s="22"/>
      <c r="O206" s="19"/>
      <c r="P206" s="22"/>
      <c r="Q206" s="19"/>
      <c r="R206" s="22"/>
      <c r="S206" s="19"/>
      <c r="T206" s="22"/>
      <c r="U206" s="19"/>
      <c r="V206" s="22"/>
      <c r="W206" s="20"/>
      <c r="X206" s="15"/>
      <c r="Y206" s="8"/>
      <c r="Z206" s="1"/>
      <c r="AA206" s="1"/>
    </row>
    <row r="207" spans="1:77" ht="15">
      <c r="A207" s="30"/>
      <c r="B207" s="1"/>
      <c r="C207" s="17"/>
      <c r="D207" s="1"/>
      <c r="H207" s="33" t="s">
        <v>34</v>
      </c>
      <c r="I207" s="1"/>
      <c r="J207" s="23">
        <f>SUMIF($X$128:$X$201,"=HTF (HA)",J$128:J$201)</f>
        <v>551800000</v>
      </c>
      <c r="K207" s="27"/>
      <c r="L207" s="23">
        <f>SUMIF($X$128:$X$201,"=HTF (HA)",L$128:L$201)</f>
        <v>429800000</v>
      </c>
      <c r="M207" s="27"/>
      <c r="N207" s="23">
        <f>SUMIF($X$128:$X$201,"=HTF (HA)",N$128:N$201)</f>
        <v>429800000</v>
      </c>
      <c r="O207" s="27"/>
      <c r="P207" s="23">
        <f>SUMIF($X$128:$X$201,"=HTF (HA)",P$128:P$201)</f>
        <v>429800000</v>
      </c>
      <c r="Q207" s="27"/>
      <c r="R207" s="23">
        <f>SUMIF($X$128:$X$201,"=HTF (HA)",R$128:R$201)</f>
        <v>429800000</v>
      </c>
      <c r="S207" s="27"/>
      <c r="T207" s="23">
        <f>SUMIF($X$128:$X$201,"=HTF (HA)",T$128:T$201)</f>
        <v>2271000000</v>
      </c>
      <c r="U207" s="27"/>
      <c r="V207" s="98">
        <f>ROUND(T207/5,4)</f>
        <v>454200000</v>
      </c>
      <c r="W207" s="27"/>
      <c r="X207" s="28"/>
      <c r="Y207" s="29"/>
      <c r="Z207" s="30"/>
      <c r="AA207" s="30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</row>
    <row r="208" spans="1:77" ht="14.25" customHeight="1">
      <c r="A208" s="30"/>
      <c r="B208" s="1"/>
      <c r="C208" s="17"/>
      <c r="D208" s="1"/>
      <c r="E208" s="1"/>
      <c r="F208" s="11"/>
      <c r="H208" s="33" t="s">
        <v>2</v>
      </c>
      <c r="I208" s="1"/>
      <c r="J208" s="170" t="s">
        <v>23</v>
      </c>
      <c r="K208" s="27"/>
      <c r="L208" s="170" t="s">
        <v>23</v>
      </c>
      <c r="M208" s="27"/>
      <c r="N208" s="170" t="s">
        <v>23</v>
      </c>
      <c r="O208" s="27"/>
      <c r="P208" s="170" t="s">
        <v>23</v>
      </c>
      <c r="Q208" s="27"/>
      <c r="R208" s="170" t="s">
        <v>23</v>
      </c>
      <c r="S208" s="27"/>
      <c r="T208" s="170" t="s">
        <v>23</v>
      </c>
      <c r="U208" s="27"/>
      <c r="V208" s="170" t="s">
        <v>23</v>
      </c>
      <c r="W208" s="27"/>
      <c r="X208" s="28"/>
      <c r="Y208" s="29"/>
      <c r="Z208" s="30"/>
      <c r="AA208" s="30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</row>
    <row r="209" spans="1:77" ht="14.25" customHeight="1">
      <c r="A209" s="30"/>
      <c r="B209" s="1"/>
      <c r="C209" s="17"/>
      <c r="D209" s="1"/>
      <c r="E209" s="1"/>
      <c r="F209" s="11"/>
      <c r="H209" s="33"/>
      <c r="I209" s="1"/>
      <c r="J209" s="23"/>
      <c r="K209" s="27"/>
      <c r="L209" s="23"/>
      <c r="M209" s="27"/>
      <c r="N209" s="23"/>
      <c r="O209" s="27"/>
      <c r="P209" s="23"/>
      <c r="Q209" s="27"/>
      <c r="R209" s="23"/>
      <c r="S209" s="27"/>
      <c r="T209" s="23"/>
      <c r="U209" s="27"/>
      <c r="V209" s="98"/>
      <c r="W209" s="27"/>
      <c r="X209" s="28"/>
      <c r="Y209" s="29"/>
      <c r="Z209" s="30"/>
      <c r="AA209" s="30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</row>
    <row r="210" spans="1:27" ht="15.75">
      <c r="A210" s="30"/>
      <c r="B210" s="11" t="s">
        <v>346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>
      <c r="A211" s="30"/>
      <c r="B211" s="1"/>
      <c r="C211" s="10" t="s">
        <v>348</v>
      </c>
      <c r="D211" s="1"/>
      <c r="E211" s="1"/>
      <c r="F211" s="1"/>
      <c r="G211" s="1"/>
      <c r="H211" s="1"/>
      <c r="I211" s="1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4"/>
      <c r="V211" s="6"/>
      <c r="W211" s="1"/>
      <c r="X211" s="1"/>
      <c r="Y211" s="1"/>
      <c r="Z211" s="1"/>
      <c r="AA211" s="1"/>
    </row>
    <row r="212" spans="1:27" ht="15">
      <c r="A212" s="30"/>
      <c r="B212" s="9"/>
      <c r="C212" s="60">
        <v>10212</v>
      </c>
      <c r="D212" s="1"/>
      <c r="E212" s="34" t="s">
        <v>345</v>
      </c>
      <c r="F212" s="1"/>
      <c r="G212" s="1"/>
      <c r="H212" s="1"/>
      <c r="I212" s="1"/>
      <c r="J212" s="19">
        <v>0</v>
      </c>
      <c r="K212" s="19"/>
      <c r="L212" s="19">
        <v>0</v>
      </c>
      <c r="M212" s="19"/>
      <c r="N212" s="19">
        <v>0</v>
      </c>
      <c r="O212" s="19"/>
      <c r="P212" s="19">
        <v>0</v>
      </c>
      <c r="Q212" s="19"/>
      <c r="R212" s="19">
        <v>-8543000000</v>
      </c>
      <c r="S212" s="19"/>
      <c r="T212" s="19">
        <f>SUM(J212:R212)</f>
        <v>-8543000000</v>
      </c>
      <c r="U212" s="19"/>
      <c r="V212" s="18">
        <f>ROUND(T212/5,4)</f>
        <v>-1708600000</v>
      </c>
      <c r="W212" s="20"/>
      <c r="X212" s="1" t="s">
        <v>11</v>
      </c>
      <c r="Y212" s="65" t="s">
        <v>59</v>
      </c>
      <c r="Z212" s="65"/>
      <c r="AA212" s="1"/>
    </row>
    <row r="213" spans="1:77" ht="14.25" customHeight="1">
      <c r="A213" s="30"/>
      <c r="B213" s="1"/>
      <c r="C213" s="17"/>
      <c r="D213" s="1"/>
      <c r="E213" s="1"/>
      <c r="F213" s="11"/>
      <c r="H213" s="33"/>
      <c r="I213" s="1"/>
      <c r="J213" s="23"/>
      <c r="K213" s="27"/>
      <c r="L213" s="23"/>
      <c r="M213" s="27"/>
      <c r="N213" s="23"/>
      <c r="O213" s="27"/>
      <c r="P213" s="23"/>
      <c r="Q213" s="27"/>
      <c r="R213" s="23"/>
      <c r="S213" s="27"/>
      <c r="T213" s="23"/>
      <c r="U213" s="27"/>
      <c r="V213" s="98"/>
      <c r="W213" s="27"/>
      <c r="X213" s="28"/>
      <c r="Y213" s="29"/>
      <c r="Z213" s="30"/>
      <c r="AA213" s="30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</row>
    <row r="214" spans="1:77" ht="14.25" customHeight="1">
      <c r="A214" s="30"/>
      <c r="B214" s="1"/>
      <c r="C214" s="17"/>
      <c r="D214" s="1"/>
      <c r="E214" s="1"/>
      <c r="F214" s="11"/>
      <c r="H214" s="33"/>
      <c r="I214" s="1"/>
      <c r="J214" s="23"/>
      <c r="K214" s="27"/>
      <c r="L214" s="23"/>
      <c r="M214" s="27"/>
      <c r="N214" s="23"/>
      <c r="O214" s="27"/>
      <c r="P214" s="23"/>
      <c r="Q214" s="27"/>
      <c r="R214" s="23"/>
      <c r="S214" s="27"/>
      <c r="T214" s="23"/>
      <c r="U214" s="27"/>
      <c r="V214" s="98"/>
      <c r="W214" s="27"/>
      <c r="X214" s="28"/>
      <c r="Y214" s="29"/>
      <c r="Z214" s="30"/>
      <c r="AA214" s="30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</row>
    <row r="215" spans="1:27" ht="15">
      <c r="A215" s="30"/>
      <c r="B215" s="1"/>
      <c r="C215" s="1"/>
      <c r="D215" s="1"/>
      <c r="E215" s="1"/>
      <c r="F215" s="1"/>
      <c r="G215" s="1"/>
      <c r="H215" s="1"/>
      <c r="I215" s="1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7"/>
      <c r="Y215" s="1"/>
      <c r="Z215" s="1"/>
      <c r="AA215" s="1"/>
    </row>
    <row r="216" spans="1:27" ht="15.75">
      <c r="A216" s="30"/>
      <c r="C216" s="13"/>
      <c r="D216" s="13"/>
      <c r="E216" s="13"/>
      <c r="F216" s="184" t="s">
        <v>45</v>
      </c>
      <c r="G216" s="185"/>
      <c r="H216" s="185"/>
      <c r="I216" s="1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7"/>
      <c r="Y216" s="1"/>
      <c r="Z216" s="1"/>
      <c r="AA216" s="1"/>
    </row>
    <row r="217" spans="1:27" s="31" customFormat="1" ht="16.5" thickBot="1">
      <c r="A217" s="30"/>
      <c r="C217" s="93"/>
      <c r="D217" s="93"/>
      <c r="E217" s="93"/>
      <c r="F217" s="186" t="s">
        <v>3</v>
      </c>
      <c r="G217" s="185"/>
      <c r="H217" s="185"/>
      <c r="I217" s="30"/>
      <c r="J217" s="94">
        <f>+J115+J202+J212</f>
        <v>37660764305.87</v>
      </c>
      <c r="K217" s="27"/>
      <c r="L217" s="94">
        <f>+L115+L202+L212</f>
        <v>38557541690.41</v>
      </c>
      <c r="M217" s="27"/>
      <c r="N217" s="94">
        <f>+N115+N202+N212</f>
        <v>40876948610.26</v>
      </c>
      <c r="O217" s="27"/>
      <c r="P217" s="94">
        <f>+P115+P202+P212</f>
        <v>42254431862.47</v>
      </c>
      <c r="Q217" s="27"/>
      <c r="R217" s="94">
        <f>+R115+R202+R212</f>
        <v>33868790045.089996</v>
      </c>
      <c r="S217" s="27"/>
      <c r="T217" s="94">
        <f>+T115+T202+T212</f>
        <v>193218476514.1</v>
      </c>
      <c r="U217" s="27"/>
      <c r="V217" s="94">
        <f>ROUND(T217/5,4)</f>
        <v>38643695302.82</v>
      </c>
      <c r="W217" s="27"/>
      <c r="X217" s="28"/>
      <c r="Y217" s="29"/>
      <c r="Z217" s="95"/>
      <c r="AA217" s="30"/>
    </row>
    <row r="218" spans="1:27" ht="16.5" thickTop="1">
      <c r="A218" s="30"/>
      <c r="B218" s="3"/>
      <c r="C218" s="13"/>
      <c r="D218" s="13"/>
      <c r="E218" s="13"/>
      <c r="F218" s="13"/>
      <c r="G218" s="13"/>
      <c r="H218" s="13"/>
      <c r="I218" s="1"/>
      <c r="J218" s="37"/>
      <c r="K218" s="19"/>
      <c r="L218" s="37"/>
      <c r="M218" s="19"/>
      <c r="N218" s="37"/>
      <c r="O218" s="19"/>
      <c r="P218" s="37"/>
      <c r="Q218" s="19"/>
      <c r="R218" s="37"/>
      <c r="S218" s="19"/>
      <c r="T218" s="37"/>
      <c r="U218" s="19"/>
      <c r="V218" s="37"/>
      <c r="W218" s="19"/>
      <c r="X218" s="7"/>
      <c r="Y218" s="8"/>
      <c r="Z218" s="5"/>
      <c r="AA218" s="1"/>
    </row>
    <row r="219" spans="1:27" s="31" customFormat="1" ht="15">
      <c r="A219" s="30"/>
      <c r="B219" s="93"/>
      <c r="C219" s="93"/>
      <c r="D219" s="93"/>
      <c r="E219" s="93"/>
      <c r="F219" s="93"/>
      <c r="G219" s="92"/>
      <c r="H219" s="92" t="s">
        <v>34</v>
      </c>
      <c r="I219" s="30"/>
      <c r="J219" s="96">
        <f>+J207+J117+J212</f>
        <v>37660764305.87</v>
      </c>
      <c r="K219" s="27"/>
      <c r="L219" s="96">
        <f>+L207+L117+L212</f>
        <v>38557541690.41</v>
      </c>
      <c r="M219" s="27"/>
      <c r="N219" s="96">
        <f>+N207+N117+N212</f>
        <v>40876948610.26</v>
      </c>
      <c r="O219" s="27"/>
      <c r="P219" s="96">
        <f>+P207+P117+P212</f>
        <v>42254431862.47</v>
      </c>
      <c r="Q219" s="27"/>
      <c r="R219" s="96">
        <f>+R207+R117+R212</f>
        <v>33868790045.089996</v>
      </c>
      <c r="S219" s="27"/>
      <c r="T219" s="96">
        <f>+T207+T117+T212</f>
        <v>193218476514.1</v>
      </c>
      <c r="U219" s="27"/>
      <c r="V219" s="32">
        <f>ROUND(T219/5,4)</f>
        <v>38643695302.82</v>
      </c>
      <c r="W219" s="27"/>
      <c r="X219" s="83"/>
      <c r="Y219" s="29"/>
      <c r="Z219" s="30"/>
      <c r="AA219" s="30"/>
    </row>
    <row r="220" spans="1:27" ht="15">
      <c r="A220" s="30"/>
      <c r="B220" s="1"/>
      <c r="C220" s="1"/>
      <c r="D220" s="1"/>
      <c r="E220" s="1"/>
      <c r="F220" s="1"/>
      <c r="G220" s="33"/>
      <c r="H220" s="33" t="s">
        <v>2</v>
      </c>
      <c r="I220" s="1"/>
      <c r="J220" s="169" t="s">
        <v>23</v>
      </c>
      <c r="K220" s="19"/>
      <c r="L220" s="169" t="s">
        <v>23</v>
      </c>
      <c r="M220" s="19"/>
      <c r="N220" s="169" t="s">
        <v>23</v>
      </c>
      <c r="O220" s="19"/>
      <c r="P220" s="169" t="s">
        <v>23</v>
      </c>
      <c r="Q220" s="19"/>
      <c r="R220" s="169" t="s">
        <v>23</v>
      </c>
      <c r="S220" s="19"/>
      <c r="T220" s="169" t="s">
        <v>23</v>
      </c>
      <c r="U220" s="19"/>
      <c r="V220" s="169" t="s">
        <v>23</v>
      </c>
      <c r="W220" s="19"/>
      <c r="X220" s="5"/>
      <c r="Y220" s="1"/>
      <c r="Z220" s="5"/>
      <c r="AA220" s="1"/>
    </row>
    <row r="221" spans="1:27" ht="15">
      <c r="A221" s="30"/>
      <c r="B221" s="1"/>
      <c r="C221" s="1"/>
      <c r="D221" s="1" t="s">
        <v>61</v>
      </c>
      <c r="E221" s="1"/>
      <c r="F221" s="1"/>
      <c r="G221" s="1"/>
      <c r="H221" s="1"/>
      <c r="I221" s="1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"/>
      <c r="Y221" s="1"/>
      <c r="Z221" s="1"/>
      <c r="AA221" s="1"/>
    </row>
    <row r="222" spans="5:23" ht="15">
      <c r="E222" t="s">
        <v>55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s="31" customFormat="1" ht="15">
      <c r="A223" s="81"/>
      <c r="F223" s="31" t="s">
        <v>58</v>
      </c>
      <c r="J223" s="27">
        <f>SUMIF($Y$8:$Y$212,"=CA",J$8:J$212)</f>
        <v>37650764305.87</v>
      </c>
      <c r="K223" s="97"/>
      <c r="L223" s="27">
        <f>SUMIF($Y$8:$Y$212,"=CA",L$8:L$212)</f>
        <v>38532541690.41</v>
      </c>
      <c r="M223" s="97"/>
      <c r="N223" s="27">
        <f>SUMIF($Y$8:$Y$212,"=CA",N$8:N$212)</f>
        <v>40851948610.26</v>
      </c>
      <c r="O223" s="97"/>
      <c r="P223" s="27">
        <f>SUMIF($Y$8:$Y$212,"=CA",P$8:P$212)</f>
        <v>42214431862.47</v>
      </c>
      <c r="Q223" s="97"/>
      <c r="R223" s="27">
        <f>SUMIF($Y$8:$Y$212,"=CA",R$8:R$212)</f>
        <v>33828790045.089996</v>
      </c>
      <c r="S223" s="97"/>
      <c r="T223" s="27">
        <f>SUMIF($Y$8:$Y$212,"=CA",T$8:T$212)</f>
        <v>193078476514.1</v>
      </c>
      <c r="U223" s="97"/>
      <c r="V223" s="97">
        <f>+T223/5</f>
        <v>38615695302.82</v>
      </c>
      <c r="W223" s="97"/>
    </row>
    <row r="224" spans="7:23" ht="15">
      <c r="G224" t="s">
        <v>56</v>
      </c>
      <c r="J224" s="24">
        <f>+J70</f>
        <v>639000000</v>
      </c>
      <c r="K224" s="24"/>
      <c r="L224" s="24">
        <f>+L70</f>
        <v>639000000</v>
      </c>
      <c r="M224" s="24"/>
      <c r="N224" s="24">
        <f>+N70</f>
        <v>639000000</v>
      </c>
      <c r="O224" s="24"/>
      <c r="P224" s="24">
        <f>+P70</f>
        <v>639000000</v>
      </c>
      <c r="Q224" s="24"/>
      <c r="R224" s="24">
        <f>+R70</f>
        <v>639000000</v>
      </c>
      <c r="S224" s="24"/>
      <c r="T224" s="24">
        <f>+T70</f>
        <v>3195000000</v>
      </c>
      <c r="U224" s="24"/>
      <c r="V224" s="24">
        <f>+T224/5</f>
        <v>639000000</v>
      </c>
      <c r="W224" s="24"/>
    </row>
    <row r="225" spans="1:23" s="31" customFormat="1" ht="15">
      <c r="A225" s="81"/>
      <c r="G225" s="31" t="s">
        <v>57</v>
      </c>
      <c r="J225" s="97">
        <f>+J223-J224</f>
        <v>37011764305.87</v>
      </c>
      <c r="K225" s="97"/>
      <c r="L225" s="97">
        <f>+L223-L224</f>
        <v>37893541690.41</v>
      </c>
      <c r="M225" s="97"/>
      <c r="N225" s="97">
        <f>+N223-N224</f>
        <v>40212948610.26</v>
      </c>
      <c r="O225" s="97"/>
      <c r="P225" s="97">
        <f>+P223-P224</f>
        <v>41575431862.47</v>
      </c>
      <c r="Q225" s="97"/>
      <c r="R225" s="97">
        <f>+R223-R224</f>
        <v>33189790045.089996</v>
      </c>
      <c r="S225" s="97"/>
      <c r="T225" s="97">
        <f>+T223-T224</f>
        <v>189883476514.1</v>
      </c>
      <c r="U225" s="97"/>
      <c r="V225" s="97">
        <f>+T225/5</f>
        <v>37976695302.82</v>
      </c>
      <c r="W225" s="97"/>
    </row>
    <row r="226" spans="5:23" ht="15">
      <c r="E226" t="s">
        <v>372</v>
      </c>
      <c r="J226" s="168">
        <f>+J57+J104</f>
        <v>10000000</v>
      </c>
      <c r="K226" s="24"/>
      <c r="L226" s="168">
        <f>+L57+L104</f>
        <v>25000000</v>
      </c>
      <c r="M226" s="24"/>
      <c r="N226" s="168">
        <f>+N57+N104</f>
        <v>25000000</v>
      </c>
      <c r="O226" s="24"/>
      <c r="P226" s="168">
        <f>+P57+P104</f>
        <v>40000000</v>
      </c>
      <c r="Q226" s="24"/>
      <c r="R226" s="168">
        <f>+R57+R104</f>
        <v>40000000</v>
      </c>
      <c r="S226" s="24"/>
      <c r="T226" s="168">
        <f>+T57+T104</f>
        <v>140000000</v>
      </c>
      <c r="U226" s="24"/>
      <c r="V226" s="24">
        <f>+T226/5</f>
        <v>28000000</v>
      </c>
      <c r="W226" s="24"/>
    </row>
    <row r="227" spans="5:23" ht="15">
      <c r="E227" t="s">
        <v>373</v>
      </c>
      <c r="J227" s="168" t="s">
        <v>23</v>
      </c>
      <c r="K227" s="24"/>
      <c r="L227" s="168" t="s">
        <v>23</v>
      </c>
      <c r="M227" s="24"/>
      <c r="N227" s="168" t="s">
        <v>23</v>
      </c>
      <c r="O227" s="24"/>
      <c r="P227" s="168" t="s">
        <v>23</v>
      </c>
      <c r="Q227" s="24"/>
      <c r="R227" s="168" t="s">
        <v>23</v>
      </c>
      <c r="S227" s="24"/>
      <c r="T227" s="168" t="s">
        <v>23</v>
      </c>
      <c r="U227" s="24"/>
      <c r="V227" s="168" t="s">
        <v>23</v>
      </c>
      <c r="W227" s="24"/>
    </row>
    <row r="228" spans="10:23" ht="15"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s="31" customFormat="1" ht="15">
      <c r="A229" s="81"/>
      <c r="H229" s="31" t="s">
        <v>0</v>
      </c>
      <c r="J229" s="97">
        <f>SUM(J224:J227)</f>
        <v>37660764305.87</v>
      </c>
      <c r="K229" s="97"/>
      <c r="L229" s="97">
        <f>SUM(L224:L227)</f>
        <v>38557541690.41</v>
      </c>
      <c r="M229" s="97"/>
      <c r="N229" s="97">
        <f>SUM(N224:N227)</f>
        <v>40876948610.26</v>
      </c>
      <c r="O229" s="97"/>
      <c r="P229" s="97">
        <f>SUM(P224:P227)</f>
        <v>42254431862.47</v>
      </c>
      <c r="Q229" s="97"/>
      <c r="R229" s="97">
        <f>SUM(R224:R227)</f>
        <v>33868790045.089996</v>
      </c>
      <c r="S229" s="97"/>
      <c r="T229" s="97">
        <f>SUM(T224:T227)</f>
        <v>193218476514.1</v>
      </c>
      <c r="U229" s="97"/>
      <c r="V229" s="97">
        <f>+T229/5</f>
        <v>38643695302.82</v>
      </c>
      <c r="W229" s="97"/>
    </row>
    <row r="230" spans="10:23" ht="15"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6:23" ht="15">
      <c r="F231" s="44" t="s">
        <v>353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6:23" ht="15">
      <c r="F232" s="7" t="s">
        <v>4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6:23" ht="15">
      <c r="F233" s="7" t="s">
        <v>25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6:23" ht="15">
      <c r="F234" s="7" t="s">
        <v>26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6:23" ht="15">
      <c r="F235" s="7" t="s">
        <v>27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6:23" ht="15">
      <c r="F236" s="7" t="s">
        <v>5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6:23" ht="15">
      <c r="F237" s="7" t="s">
        <v>352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0:23" ht="15"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0:23" ht="15"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0:23" ht="15"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0:23" ht="15"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0:23" ht="15"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0:23" ht="15"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0:23" ht="15"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0:23" ht="15"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0:23" ht="15"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0:23" ht="15"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0:23" ht="15"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0:23" ht="15"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0:23" ht="15"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0:23" ht="15"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0:23" ht="15"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0:23" ht="15"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0:23" ht="15"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0:23" ht="15"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0:23" ht="15"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0:23" ht="15"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0:23" ht="15"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0:23" ht="15"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0:23" ht="15"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0:23" ht="15"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0:23" ht="15"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0:23" ht="15"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0:23" ht="15"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0:23" ht="15"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0:23" ht="15"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0:23" ht="15"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0:23" ht="15"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0:23" ht="15"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0:23" ht="15"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0:23" ht="15"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0:23" ht="15"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0:23" ht="15"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0:23" ht="15"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0:23" ht="15"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0:23" ht="15"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0:23" ht="15"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0:23" ht="15"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0:23" ht="15"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0:23" ht="15"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0:23" ht="15"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0:23" ht="15"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0:23" ht="15"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0:23" ht="15"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0:23" ht="15"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0:23" ht="15"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0:23" ht="15"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0:23" ht="15"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0:23" ht="15"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0:23" ht="15"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0:23" ht="15"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0:23" ht="15"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0:23" ht="15"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0:23" ht="15"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0:23" ht="15"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0:23" ht="15"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0:23" ht="15"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0:23" ht="15"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0:23" ht="15"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0:23" ht="15"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0:23" ht="15"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0:23" ht="15"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0:23" ht="15"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0:23" ht="15"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0:23" ht="15"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0:23" ht="15"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0:23" ht="15"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0:23" ht="15"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0:23" ht="15"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0:23" ht="15"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0:23" ht="15"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0:23" ht="15"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0:23" ht="15"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0:23" ht="15"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0:23" ht="15"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0:23" ht="15"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0:23" ht="15"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0:23" ht="15"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0:23" ht="15"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0:23" ht="15"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0:23" ht="15"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0:23" ht="15"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0:23" ht="15"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0:23" ht="15"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0:23" ht="15"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0:23" ht="15"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0:23" ht="15"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0:23" ht="15"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0:23" ht="15"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0:23" ht="15"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0:23" ht="15"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0:23" ht="15"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0:23" ht="15"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0:23" ht="15"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0:23" ht="15"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0:23" ht="15"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0:23" ht="15"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0:23" ht="15"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0:23" ht="15"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0:23" ht="15"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0:23" ht="15"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0:23" ht="15"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0:23" ht="15"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0:23" ht="15"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0:23" ht="15"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0:23" ht="15"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0:23" ht="15"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0:23" ht="15"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0:23" ht="15"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0:23" ht="15"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0:23" ht="15"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0:23" ht="15"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0:23" ht="15"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0:23" ht="15"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0:23" ht="15"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0:23" ht="15"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0:23" ht="15"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0:23" ht="15"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0:23" ht="15"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0:23" ht="15"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0:23" ht="15"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0:23" ht="15"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0:23" ht="15"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0:23" ht="15"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0:23" ht="15"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0:23" ht="15"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0:23" ht="15"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0:23" ht="15"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0:23" ht="15"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0:23" ht="15"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0:23" ht="15"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0:23" ht="15"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0:23" ht="15"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0:23" ht="15"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0:23" ht="15"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0:23" ht="15"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0:23" ht="15"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0:23" ht="15"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0:23" ht="15"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0:23" ht="15"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0:23" ht="15"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0:23" ht="15"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0:23" ht="15"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0:23" ht="15"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0:23" ht="15"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0:23" ht="15"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0:23" ht="15"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0:23" ht="15"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0:23" ht="15"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0:23" ht="15"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0:23" ht="15"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0:23" ht="15"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0:23" ht="15"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0:23" ht="15"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0:23" ht="15"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0:23" ht="15"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0:23" ht="15"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0:23" ht="15"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0:23" ht="15"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0:23" ht="15"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0:23" ht="15"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spans="10:23" ht="15"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spans="10:23" ht="15"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spans="10:23" ht="15"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spans="10:23" ht="15"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0:23" ht="15"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0:23" ht="15"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spans="10:23" ht="15"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spans="10:23" ht="15"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0:23" ht="15"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0:23" ht="15"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0:23" ht="15"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spans="10:23" ht="15"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0:23" ht="15"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spans="10:23" ht="15"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0:23" ht="15"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spans="10:23" ht="15"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spans="10:23" ht="15"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spans="10:23" ht="15"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spans="10:23" ht="15"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spans="10:23" ht="15"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spans="10:23" ht="15"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spans="10:23" ht="15"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spans="10:23" ht="15"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spans="10:23" ht="15"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spans="10:23" ht="15"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spans="10:23" ht="15"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0:23" ht="15"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spans="10:23" ht="15"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spans="10:23" ht="15"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spans="10:23" ht="15"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0:23" ht="15"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spans="10:23" ht="15"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spans="10:23" ht="15"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spans="10:23" ht="15"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spans="10:23" ht="15"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spans="10:23" ht="15"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spans="10:23" ht="15"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spans="10:23" ht="15"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spans="10:23" ht="15"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spans="10:23" ht="15"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0:23" ht="15"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spans="10:23" ht="15"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spans="10:23" ht="15"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spans="10:23" ht="15"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spans="10:23" ht="15"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spans="10:23" ht="15"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spans="10:23" ht="15"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spans="10:23" ht="15"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spans="10:23" ht="15"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spans="10:23" ht="15"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spans="10:23" ht="15"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spans="10:23" ht="15"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spans="10:23" ht="15"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spans="10:23" ht="15"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spans="10:23" ht="15"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spans="10:23" ht="15"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spans="10:23" ht="15"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spans="10:23" ht="15"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spans="10:23" ht="15"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spans="10:23" ht="15"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spans="10:23" ht="15"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spans="10:23" ht="15"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spans="10:23" ht="15"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spans="10:23" ht="15"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spans="10:23" ht="15"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spans="10:23" ht="15"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spans="10:23" ht="15"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spans="10:23" ht="15"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spans="10:23" ht="15"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0:23" ht="15"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</row>
    <row r="472" spans="10:23" ht="15"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</row>
    <row r="473" spans="10:23" ht="15"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</row>
    <row r="474" spans="10:23" ht="15"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</row>
    <row r="475" spans="10:23" ht="15"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</row>
    <row r="476" spans="10:23" ht="15"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spans="10:23" ht="15"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</row>
    <row r="478" spans="10:23" ht="15"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</row>
    <row r="479" spans="10:23" ht="15"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</row>
    <row r="480" spans="10:23" ht="15"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</row>
    <row r="481" spans="10:23" ht="15"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</row>
    <row r="482" spans="10:23" ht="15"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</row>
    <row r="483" spans="10:23" ht="15"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</row>
    <row r="484" spans="10:23" ht="15"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</row>
    <row r="485" spans="10:23" ht="15"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</row>
    <row r="486" spans="10:23" ht="15"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</row>
    <row r="487" spans="10:23" ht="15"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</row>
    <row r="488" spans="10:23" ht="15"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</row>
    <row r="489" spans="10:23" ht="15"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</row>
    <row r="490" spans="10:23" ht="15"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</row>
    <row r="491" spans="10:23" ht="15"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</row>
    <row r="492" spans="10:23" ht="15"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</row>
    <row r="493" spans="10:23" ht="15"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</row>
    <row r="494" spans="10:23" ht="15"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</row>
    <row r="495" spans="10:23" ht="15"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</row>
    <row r="496" spans="10:23" ht="15"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</row>
    <row r="497" spans="10:23" ht="15"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</row>
    <row r="498" spans="10:23" ht="15"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</row>
    <row r="499" spans="10:23" ht="15"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</row>
    <row r="500" spans="10:23" ht="15"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</row>
    <row r="501" spans="10:23" ht="15"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</row>
    <row r="502" spans="10:23" ht="15"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</row>
    <row r="503" spans="10:23" ht="15"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</row>
    <row r="504" spans="10:23" ht="15"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</row>
    <row r="505" spans="10:23" ht="15"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</row>
    <row r="506" spans="10:23" ht="15"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</row>
    <row r="507" spans="10:23" ht="15"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</row>
    <row r="508" spans="10:23" ht="15"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</row>
    <row r="509" spans="10:23" ht="15"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</row>
    <row r="510" spans="10:23" ht="15"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</row>
    <row r="511" spans="10:23" ht="15"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</row>
    <row r="512" spans="10:23" ht="15"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</row>
    <row r="513" spans="10:23" ht="15"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</row>
    <row r="514" spans="10:23" ht="15"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</row>
    <row r="515" spans="10:23" ht="15"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</row>
    <row r="516" spans="10:23" ht="15"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</row>
    <row r="517" spans="10:23" ht="15"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</row>
    <row r="518" spans="10:23" ht="15"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</row>
    <row r="519" spans="10:23" ht="15"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</row>
    <row r="520" spans="10:23" ht="15"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</row>
    <row r="521" spans="10:23" ht="15"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</row>
    <row r="522" spans="10:23" ht="15"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</row>
    <row r="523" spans="10:23" ht="15"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</row>
    <row r="524" spans="10:23" ht="15"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</row>
    <row r="525" spans="10:23" ht="15"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</row>
    <row r="526" spans="10:23" ht="15"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</row>
    <row r="527" spans="10:23" ht="15"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</row>
    <row r="528" spans="10:23" ht="15"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</row>
    <row r="529" spans="10:23" ht="15"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spans="10:23" ht="15"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</row>
    <row r="531" spans="10:23" ht="15"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</row>
    <row r="532" spans="10:23" ht="15"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</row>
    <row r="533" spans="10:23" ht="15"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</row>
    <row r="534" spans="10:23" ht="15"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</row>
    <row r="535" spans="10:23" ht="15"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</row>
    <row r="536" spans="10:23" ht="15"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</row>
    <row r="537" spans="10:23" ht="15"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</row>
    <row r="538" spans="10:23" ht="15"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</row>
    <row r="539" spans="10:23" ht="15"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</row>
    <row r="540" spans="10:23" ht="15"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</row>
    <row r="541" spans="10:23" ht="15"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</row>
    <row r="542" spans="10:23" ht="15"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</row>
    <row r="543" spans="10:23" ht="15"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</row>
    <row r="544" spans="10:23" ht="15"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</row>
    <row r="545" spans="10:23" ht="15"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</row>
    <row r="546" spans="10:23" ht="15"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</row>
    <row r="547" spans="10:23" ht="15"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</row>
    <row r="548" spans="10:23" ht="15"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</row>
    <row r="549" spans="10:23" ht="15"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</row>
    <row r="550" spans="10:23" ht="15"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</row>
    <row r="551" spans="10:23" ht="15"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</row>
    <row r="552" spans="10:23" ht="15"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</row>
    <row r="553" spans="10:23" ht="15"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</row>
    <row r="554" spans="10:23" ht="15"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</row>
    <row r="555" spans="10:23" ht="15"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</row>
    <row r="556" spans="10:23" ht="15"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spans="10:23" ht="15"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spans="10:23" ht="15"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59" spans="10:23" ht="15"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</row>
    <row r="560" spans="10:23" ht="15"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</row>
    <row r="561" spans="10:23" ht="15"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</row>
    <row r="562" spans="10:23" ht="15"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</row>
    <row r="563" spans="10:23" ht="15"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</row>
    <row r="564" spans="10:23" ht="15"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</row>
    <row r="565" spans="10:23" ht="15"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</row>
    <row r="566" spans="10:23" ht="15"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</row>
    <row r="567" spans="10:23" ht="15"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</row>
    <row r="568" spans="10:23" ht="15"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</row>
    <row r="569" spans="10:23" ht="15"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</row>
    <row r="570" spans="10:23" ht="15"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</row>
    <row r="571" spans="10:23" ht="15"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</row>
    <row r="572" spans="10:23" ht="15"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spans="10:23" ht="15"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spans="10:23" ht="15"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spans="10:23" ht="15"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</row>
    <row r="576" spans="10:23" ht="15"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</row>
    <row r="577" spans="10:23" ht="15"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</row>
    <row r="578" spans="10:23" ht="15"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</row>
    <row r="579" spans="10:23" ht="15"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</row>
    <row r="580" spans="10:23" ht="15"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</row>
    <row r="581" spans="10:23" ht="15"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</row>
    <row r="582" spans="10:23" ht="15"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</row>
    <row r="583" spans="10:23" ht="15"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</row>
    <row r="584" spans="10:23" ht="15"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</row>
    <row r="585" spans="10:23" ht="15"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</row>
    <row r="586" spans="10:23" ht="15"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</row>
    <row r="587" spans="10:23" ht="15"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</row>
    <row r="588" spans="10:23" ht="15"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</row>
    <row r="589" spans="10:23" ht="15"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</row>
    <row r="590" spans="10:23" ht="15"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</row>
    <row r="591" spans="10:23" ht="15"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</row>
    <row r="592" spans="10:23" ht="15"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</row>
    <row r="593" spans="10:23" ht="15"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</row>
    <row r="594" spans="10:23" ht="15"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</row>
    <row r="595" spans="10:23" ht="15"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</row>
    <row r="596" spans="10:23" ht="15"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</row>
    <row r="597" spans="10:23" ht="15"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</row>
    <row r="598" spans="10:23" ht="15"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</row>
    <row r="599" spans="10:23" ht="15"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</row>
    <row r="600" spans="10:23" ht="15"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</row>
    <row r="601" spans="10:23" ht="15"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</row>
    <row r="602" spans="10:23" ht="15"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</row>
    <row r="603" spans="10:23" ht="15"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</row>
    <row r="604" spans="10:23" ht="15"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</row>
    <row r="605" spans="10:23" ht="15"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</row>
    <row r="606" spans="10:23" ht="15"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</row>
    <row r="607" spans="10:23" ht="15"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</row>
    <row r="608" spans="10:23" ht="15"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</row>
    <row r="609" spans="10:23" ht="15"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</row>
    <row r="610" spans="10:23" ht="15"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</row>
    <row r="611" spans="10:23" ht="15"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</row>
    <row r="612" spans="10:23" ht="15"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</row>
    <row r="613" spans="10:23" ht="15"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</row>
    <row r="614" spans="10:23" ht="15"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</row>
    <row r="615" spans="10:23" ht="15"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</row>
    <row r="616" spans="10:23" ht="15"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</row>
    <row r="617" spans="10:23" ht="15"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</row>
    <row r="618" spans="10:23" ht="15"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</row>
    <row r="619" spans="10:23" ht="15"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</row>
    <row r="620" spans="10:23" ht="15"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</row>
    <row r="621" spans="10:23" ht="15"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</row>
    <row r="622" spans="10:23" ht="15"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</row>
    <row r="623" spans="10:23" ht="15"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</row>
    <row r="624" spans="10:23" ht="15"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</row>
    <row r="625" spans="10:23" ht="15"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</row>
    <row r="626" spans="10:23" ht="15"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</row>
    <row r="627" spans="10:23" ht="15"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</row>
    <row r="628" spans="10:23" ht="15"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</row>
    <row r="629" spans="10:23" ht="15"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</row>
    <row r="630" spans="10:23" ht="15"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</row>
    <row r="631" spans="10:23" ht="15"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</row>
    <row r="632" spans="10:23" ht="15"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</row>
    <row r="633" spans="10:23" ht="15"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</row>
    <row r="634" spans="10:23" ht="15"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</row>
    <row r="635" spans="10:23" ht="15"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</row>
    <row r="636" spans="10:23" ht="15"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</row>
    <row r="637" spans="10:23" ht="15"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</row>
    <row r="638" spans="10:23" ht="15"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</row>
    <row r="639" spans="10:23" ht="15"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</row>
    <row r="640" spans="10:23" ht="15"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</row>
    <row r="641" spans="10:23" ht="15"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</row>
    <row r="642" spans="10:23" ht="15"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</row>
    <row r="643" spans="10:23" ht="15"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</row>
    <row r="644" spans="10:23" ht="15"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</row>
    <row r="645" spans="10:23" ht="15"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</row>
    <row r="646" spans="10:23" ht="15"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</row>
    <row r="647" spans="10:23" ht="15"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</row>
    <row r="648" spans="10:23" ht="15"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</row>
    <row r="649" spans="10:23" ht="15"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</row>
    <row r="650" spans="10:23" ht="15"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</row>
    <row r="651" spans="10:23" ht="15"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</row>
    <row r="652" spans="10:23" ht="15"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</row>
    <row r="653" spans="10:23" ht="15"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</row>
    <row r="654" spans="10:23" ht="15"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</row>
    <row r="655" spans="10:23" ht="15"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</row>
    <row r="656" spans="10:23" ht="15"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</row>
    <row r="657" spans="10:23" ht="15"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</row>
    <row r="658" spans="10:23" ht="15"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</row>
    <row r="659" spans="10:23" ht="15"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</row>
    <row r="660" spans="10:23" ht="15"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</row>
    <row r="661" spans="10:23" ht="15"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spans="10:23" ht="15"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spans="10:23" ht="15"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spans="10:23" ht="15"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spans="10:23" ht="15"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spans="10:23" ht="15"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spans="10:23" ht="15"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spans="10:23" ht="15"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spans="10:23" ht="15"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spans="10:23" ht="15"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spans="10:23" ht="15"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spans="10:23" ht="15"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spans="10:23" ht="15"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spans="10:23" ht="15"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spans="10:23" ht="15"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spans="10:23" ht="15"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</row>
    <row r="677" spans="10:23" ht="15"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spans="10:23" ht="15"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spans="10:23" ht="15"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spans="10:23" ht="15"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spans="10:23" ht="15"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spans="10:23" ht="15"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spans="10:23" ht="15"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spans="10:23" ht="15"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spans="10:23" ht="15"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spans="10:23" ht="15"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spans="10:23" ht="15"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spans="10:23" ht="15"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spans="10:23" ht="15"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spans="10:23" ht="15"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spans="10:23" ht="15"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spans="10:23" ht="15"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spans="10:23" ht="15"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spans="10:23" ht="15"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spans="10:23" ht="15"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</row>
    <row r="696" spans="10:23" ht="15"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spans="10:23" ht="15"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spans="10:23" ht="15"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spans="10:23" ht="15"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</row>
    <row r="700" spans="10:23" ht="15"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spans="10:23" ht="15"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spans="10:23" ht="15"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spans="10:23" ht="15"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</row>
    <row r="704" spans="10:23" ht="15"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spans="10:23" ht="15"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spans="10:23" ht="15"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spans="10:23" ht="15"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</row>
    <row r="708" spans="10:23" ht="15"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spans="10:23" ht="15"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spans="10:23" ht="15"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spans="10:23" ht="15"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</row>
    <row r="712" spans="10:23" ht="15"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spans="10:23" ht="15"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spans="10:23" ht="15"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spans="10:23" ht="15"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</row>
    <row r="716" spans="10:23" ht="15"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</row>
    <row r="717" spans="10:23" ht="15"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</row>
    <row r="718" spans="10:23" ht="15"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</row>
    <row r="719" spans="10:23" ht="15"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</row>
    <row r="720" spans="10:23" ht="15"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</row>
    <row r="721" spans="10:23" ht="15"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</row>
    <row r="722" spans="10:23" ht="15"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</row>
    <row r="723" spans="10:23" ht="15"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</row>
    <row r="724" spans="10:23" ht="15"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</row>
    <row r="725" spans="10:23" ht="15"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</row>
    <row r="726" spans="10:23" ht="15"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</row>
    <row r="727" spans="10:23" ht="15"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</row>
    <row r="728" spans="10:23" ht="15"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</row>
    <row r="729" spans="10:23" ht="15"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</row>
    <row r="730" spans="10:23" ht="15"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</row>
    <row r="731" spans="10:23" ht="15"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</row>
    <row r="732" spans="10:23" ht="15"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</row>
    <row r="733" spans="10:23" ht="15"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</row>
    <row r="734" spans="10:23" ht="15"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</row>
    <row r="735" spans="10:23" ht="15"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</row>
    <row r="736" spans="10:23" ht="15"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</row>
    <row r="737" spans="10:23" ht="15"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</row>
    <row r="738" spans="10:23" ht="15"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</row>
    <row r="739" spans="10:23" ht="15"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</row>
    <row r="740" spans="10:23" ht="15"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</row>
    <row r="741" spans="10:23" ht="15"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</row>
    <row r="742" spans="10:23" ht="15"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</row>
    <row r="743" spans="10:23" ht="15"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</row>
    <row r="744" spans="10:23" ht="15"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</row>
    <row r="745" spans="10:23" ht="15"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</row>
    <row r="746" spans="10:23" ht="15"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</row>
    <row r="747" spans="10:23" ht="15"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</row>
    <row r="748" spans="10:23" ht="15"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</row>
    <row r="749" spans="10:23" ht="15"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</row>
    <row r="750" spans="10:23" ht="15"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</row>
    <row r="751" spans="10:23" ht="15"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</row>
    <row r="752" spans="10:23" ht="15"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</row>
    <row r="753" spans="10:23" ht="15"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</row>
    <row r="754" spans="10:23" ht="15"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</row>
    <row r="755" spans="10:23" ht="15"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</row>
    <row r="756" spans="10:23" ht="15"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</row>
    <row r="757" spans="10:23" ht="15"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</row>
    <row r="758" spans="10:23" ht="15"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</row>
    <row r="759" spans="10:23" ht="15"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</row>
    <row r="760" spans="10:23" ht="15"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</row>
    <row r="761" spans="10:23" ht="15"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</row>
    <row r="762" spans="10:23" ht="15"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</row>
    <row r="763" spans="10:23" ht="15"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</row>
    <row r="764" spans="10:23" ht="15"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</row>
    <row r="765" spans="10:23" ht="15"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</row>
    <row r="766" spans="10:23" ht="15"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</row>
    <row r="767" spans="10:23" ht="15"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</row>
    <row r="768" spans="10:23" ht="15"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</row>
    <row r="769" spans="10:23" ht="15"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</row>
    <row r="770" spans="10:23" ht="15"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</row>
    <row r="771" spans="10:23" ht="15"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</row>
    <row r="772" spans="10:23" ht="15"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</row>
    <row r="773" spans="10:23" ht="15"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</row>
    <row r="774" spans="10:23" ht="15"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</row>
    <row r="775" spans="10:23" ht="15"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</row>
    <row r="776" spans="10:23" ht="15"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</row>
    <row r="777" spans="10:23" ht="15"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</row>
    <row r="778" spans="10:23" ht="15"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</row>
    <row r="779" spans="10:23" ht="15"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</row>
    <row r="780" spans="10:23" ht="15"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</row>
    <row r="781" spans="10:23" ht="15"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</row>
    <row r="782" spans="10:23" ht="15"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</row>
    <row r="783" spans="10:23" ht="15"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</row>
    <row r="784" spans="10:23" ht="15"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</row>
    <row r="785" spans="10:23" ht="15"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</row>
    <row r="786" spans="10:23" ht="15"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</row>
    <row r="787" spans="10:23" ht="15"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</row>
    <row r="788" spans="10:23" ht="15"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</row>
    <row r="789" spans="10:23" ht="15"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</row>
    <row r="790" spans="10:23" ht="15"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</row>
    <row r="791" spans="10:23" ht="15"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</row>
    <row r="792" spans="10:23" ht="15"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</row>
    <row r="793" spans="10:23" ht="15"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</row>
    <row r="794" spans="10:23" ht="15"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</row>
    <row r="795" spans="10:23" ht="15"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</row>
    <row r="796" spans="10:23" ht="15"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</row>
    <row r="797" spans="10:23" ht="15"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</row>
    <row r="798" spans="10:23" ht="15"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</row>
    <row r="799" spans="10:23" ht="15"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</row>
    <row r="800" spans="10:23" ht="15"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</row>
    <row r="801" spans="10:23" ht="15"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</row>
    <row r="802" spans="10:23" ht="15"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</row>
    <row r="803" spans="10:23" ht="15"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</row>
    <row r="804" spans="10:23" ht="15"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</row>
    <row r="805" spans="10:23" ht="15"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</row>
    <row r="806" spans="10:23" ht="15"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</row>
    <row r="807" spans="10:23" ht="15"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</row>
    <row r="808" spans="10:23" ht="15"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</row>
    <row r="809" spans="10:23" ht="15"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</row>
    <row r="810" spans="10:23" ht="15"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</row>
    <row r="811" spans="10:23" ht="15"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</row>
    <row r="812" spans="10:23" ht="15"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</row>
    <row r="813" spans="10:23" ht="15"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</row>
    <row r="814" spans="10:23" ht="15"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</row>
    <row r="815" spans="10:23" ht="15"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</row>
    <row r="816" spans="10:23" ht="15"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</row>
    <row r="817" spans="10:23" ht="15"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</row>
    <row r="818" spans="10:23" ht="15"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</row>
    <row r="819" spans="10:23" ht="15"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</row>
    <row r="820" spans="10:23" ht="15"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</row>
    <row r="821" spans="10:23" ht="15"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</row>
    <row r="822" spans="10:23" ht="15"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</row>
    <row r="823" spans="10:23" ht="15"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</row>
    <row r="824" spans="10:23" ht="15"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</row>
    <row r="825" spans="10:23" ht="15"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</row>
    <row r="826" spans="10:23" ht="15"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</row>
    <row r="827" spans="10:23" ht="15"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</row>
    <row r="828" spans="10:23" ht="15"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</row>
    <row r="829" spans="10:23" ht="15"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</row>
    <row r="830" spans="10:23" ht="15"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</row>
    <row r="831" spans="10:23" ht="15"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</row>
    <row r="832" spans="10:23" ht="15"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</row>
    <row r="833" spans="10:23" ht="15"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</row>
    <row r="834" spans="10:23" ht="15"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</row>
    <row r="835" spans="10:23" ht="15"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</row>
    <row r="836" spans="10:23" ht="15"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</row>
    <row r="837" spans="10:23" ht="15"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</row>
    <row r="838" spans="10:23" ht="15"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</row>
    <row r="839" spans="10:23" ht="15"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</row>
    <row r="840" spans="10:23" ht="15"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</row>
    <row r="841" spans="10:23" ht="15"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</row>
    <row r="842" spans="10:23" ht="15"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</row>
    <row r="843" spans="10:23" ht="15"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</row>
    <row r="844" spans="10:23" ht="15"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</row>
    <row r="845" spans="10:23" ht="15"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</row>
    <row r="846" spans="10:23" ht="15"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</row>
    <row r="847" spans="10:23" ht="15"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</row>
    <row r="848" spans="10:23" ht="15"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</row>
    <row r="849" spans="10:23" ht="15"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</row>
    <row r="850" spans="10:23" ht="15"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</row>
    <row r="851" spans="10:23" ht="15"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</row>
    <row r="852" spans="10:23" ht="15"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</row>
    <row r="853" spans="10:23" ht="15"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</row>
    <row r="854" spans="10:23" ht="15"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</row>
    <row r="855" spans="10:23" ht="15"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</row>
    <row r="856" spans="10:23" ht="15"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</row>
    <row r="857" spans="10:23" ht="15"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</row>
    <row r="858" spans="10:23" ht="15"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</row>
    <row r="859" spans="10:23" ht="15"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</row>
    <row r="860" spans="10:23" ht="15"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</row>
    <row r="861" spans="10:23" ht="15"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</row>
    <row r="862" spans="10:23" ht="15"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</row>
    <row r="863" spans="10:23" ht="15"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</row>
    <row r="864" spans="10:23" ht="15"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</row>
    <row r="865" spans="10:23" ht="15"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</row>
    <row r="866" spans="10:23" ht="15"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</row>
    <row r="867" spans="10:23" ht="15"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</row>
    <row r="868" spans="10:23" ht="15"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</row>
    <row r="869" spans="10:23" ht="15"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</row>
    <row r="870" spans="10:23" ht="15"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</row>
    <row r="871" spans="10:23" ht="15"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</row>
    <row r="872" spans="10:23" ht="15"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</row>
    <row r="873" spans="10:23" ht="15"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</row>
    <row r="874" spans="10:23" ht="15"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</row>
    <row r="875" spans="10:23" ht="15"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</row>
    <row r="876" spans="10:23" ht="15"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</row>
    <row r="877" spans="10:23" ht="15"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</row>
    <row r="878" spans="10:23" ht="15"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</row>
    <row r="879" spans="10:23" ht="15"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</row>
    <row r="880" spans="10:23" ht="15"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</row>
    <row r="881" spans="10:23" ht="15"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</row>
    <row r="882" spans="10:23" ht="15"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</row>
    <row r="883" spans="10:23" ht="15"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</row>
    <row r="884" spans="10:23" ht="15"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</row>
    <row r="885" spans="10:23" ht="15"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</row>
    <row r="886" spans="10:23" ht="15"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</row>
    <row r="887" spans="10:23" ht="15"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</row>
    <row r="888" spans="10:23" ht="15"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</row>
    <row r="889" spans="10:23" ht="15"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</row>
    <row r="890" spans="10:23" ht="15"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</row>
    <row r="891" spans="10:23" ht="15"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</row>
    <row r="892" spans="10:23" ht="15"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</row>
    <row r="893" spans="10:23" ht="15"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</row>
    <row r="894" spans="10:23" ht="15"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</row>
    <row r="895" spans="10:23" ht="15"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</row>
    <row r="896" spans="10:23" ht="15"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</row>
    <row r="897" spans="10:23" ht="15"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</row>
    <row r="898" spans="10:23" ht="15"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</row>
    <row r="899" spans="10:23" ht="15"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</row>
    <row r="900" spans="10:23" ht="15"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</row>
    <row r="901" spans="10:23" ht="15"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</row>
    <row r="902" spans="10:23" ht="15"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</row>
    <row r="903" spans="10:23" ht="15"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</row>
    <row r="904" spans="10:23" ht="15"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</row>
    <row r="905" spans="10:23" ht="15"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</row>
    <row r="906" spans="10:23" ht="15"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</row>
    <row r="907" spans="10:23" ht="15"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</row>
    <row r="908" spans="10:23" ht="15"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</row>
    <row r="909" spans="10:23" ht="15"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</row>
    <row r="910" spans="10:23" ht="15"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</row>
    <row r="911" spans="10:23" ht="15"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</row>
    <row r="912" spans="10:23" ht="15"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</row>
    <row r="913" spans="10:23" ht="15"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</row>
    <row r="914" spans="10:23" ht="15"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</row>
    <row r="915" spans="10:23" ht="15"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</row>
    <row r="916" spans="10:23" ht="15"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</row>
    <row r="917" spans="10:23" ht="15"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</row>
    <row r="918" spans="10:23" ht="15"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</row>
    <row r="919" spans="10:23" ht="15"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</row>
    <row r="920" spans="10:23" ht="15"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</row>
    <row r="921" spans="10:23" ht="15"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</row>
    <row r="922" spans="10:23" ht="15"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</row>
    <row r="923" spans="10:23" ht="15"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</row>
    <row r="924" spans="10:23" ht="15"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</row>
    <row r="925" spans="10:23" ht="15"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</row>
    <row r="926" spans="10:23" ht="15"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</row>
    <row r="927" spans="10:23" ht="15"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</row>
    <row r="928" spans="10:23" ht="15"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</row>
    <row r="929" spans="10:23" ht="15"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</row>
    <row r="930" spans="10:23" ht="15"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</row>
    <row r="931" spans="10:23" ht="15"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</row>
    <row r="932" spans="10:23" ht="15"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</row>
    <row r="933" spans="10:23" ht="15"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</row>
    <row r="934" spans="10:23" ht="15"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</row>
    <row r="935" spans="10:23" ht="15"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</row>
    <row r="936" spans="10:23" ht="15"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</row>
    <row r="937" spans="10:23" ht="15"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</row>
    <row r="938" spans="10:23" ht="15"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</row>
    <row r="939" spans="10:23" ht="15"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</row>
    <row r="940" spans="10:23" ht="15"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</row>
    <row r="941" spans="10:23" ht="15"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</row>
    <row r="942" spans="10:23" ht="15"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</row>
    <row r="943" spans="10:23" ht="15"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</row>
    <row r="944" spans="10:23" ht="15"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</row>
    <row r="945" spans="10:23" ht="15"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</row>
    <row r="946" spans="10:23" ht="15"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</row>
    <row r="947" spans="10:23" ht="15"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</row>
    <row r="948" spans="10:23" ht="15"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</row>
    <row r="949" spans="10:23" ht="15"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</row>
    <row r="950" spans="10:23" ht="15"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</row>
    <row r="951" spans="10:23" ht="15"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</row>
    <row r="952" spans="10:23" ht="15"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</row>
    <row r="953" spans="10:23" ht="15"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</row>
    <row r="954" spans="10:23" ht="15"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</row>
    <row r="955" spans="10:23" ht="15"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</row>
    <row r="956" spans="10:23" ht="15"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</row>
    <row r="957" spans="10:23" ht="15"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</row>
    <row r="958" spans="10:23" ht="15"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</row>
    <row r="959" spans="10:23" ht="15"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</row>
    <row r="960" spans="10:23" ht="15"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</row>
    <row r="961" spans="10:23" ht="15"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</row>
    <row r="962" spans="10:23" ht="15"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</row>
    <row r="963" spans="10:23" ht="15"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</row>
    <row r="964" spans="10:23" ht="15"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</row>
    <row r="965" spans="10:23" ht="15"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</row>
    <row r="966" spans="10:23" ht="15"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</row>
    <row r="967" spans="10:23" ht="15"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</row>
    <row r="968" spans="10:23" ht="15"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</row>
    <row r="969" spans="10:23" ht="15"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</row>
    <row r="970" spans="10:23" ht="15"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</row>
    <row r="971" spans="10:23" ht="15"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</row>
    <row r="972" spans="10:23" ht="15"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</row>
    <row r="973" spans="10:23" ht="15"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</row>
    <row r="974" spans="10:23" ht="15"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</row>
    <row r="975" spans="10:23" ht="15"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</row>
    <row r="976" spans="10:23" ht="15"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</row>
    <row r="977" spans="10:23" ht="15"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</row>
    <row r="978" spans="10:23" ht="15"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</row>
    <row r="979" spans="10:23" ht="15"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</row>
    <row r="980" spans="10:23" ht="15"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</row>
    <row r="981" spans="10:23" ht="15"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</row>
    <row r="982" spans="10:23" ht="15"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</row>
    <row r="983" spans="10:23" ht="15"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</row>
    <row r="984" spans="10:23" ht="15"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</row>
    <row r="985" spans="10:23" ht="15"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</row>
    <row r="986" spans="10:23" ht="15"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</row>
    <row r="987" spans="10:23" ht="15"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</row>
    <row r="988" spans="10:23" ht="15"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</row>
    <row r="989" spans="10:23" ht="15"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</row>
    <row r="990" spans="10:23" ht="15"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</row>
    <row r="991" spans="10:23" ht="15"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</row>
    <row r="992" spans="10:23" ht="15"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</row>
    <row r="993" spans="10:23" ht="15"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</row>
    <row r="994" spans="10:23" ht="15"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</row>
    <row r="995" spans="10:23" ht="15"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</row>
    <row r="996" spans="10:23" ht="15"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</row>
    <row r="997" spans="10:23" ht="15"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</row>
    <row r="998" spans="10:23" ht="15"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</row>
    <row r="999" spans="10:23" ht="15"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</row>
    <row r="1000" spans="10:23" ht="15"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</row>
    <row r="1001" spans="10:23" ht="15"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</row>
    <row r="1002" spans="10:23" ht="15"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</row>
    <row r="1003" spans="10:23" ht="15"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</row>
    <row r="1004" spans="10:23" ht="15"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</row>
    <row r="1005" spans="10:23" ht="15"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</row>
    <row r="1006" spans="10:23" ht="15"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</row>
    <row r="1007" spans="10:23" ht="15"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</row>
    <row r="1008" spans="10:23" ht="15"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</row>
    <row r="1009" spans="10:23" ht="15"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</row>
    <row r="1010" spans="10:23" ht="15"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</row>
    <row r="1011" spans="10:23" ht="15"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</row>
    <row r="1012" spans="10:23" ht="15"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</row>
    <row r="1013" spans="10:23" ht="15"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</row>
    <row r="1014" spans="10:23" ht="15"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</row>
    <row r="1015" spans="10:23" ht="15"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</row>
    <row r="1016" spans="10:23" ht="15"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</row>
    <row r="1017" spans="10:23" ht="15"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</row>
    <row r="1018" spans="10:23" ht="15"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</row>
    <row r="1019" spans="10:23" ht="15"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</row>
    <row r="1020" spans="10:23" ht="15"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</row>
    <row r="1021" spans="10:23" ht="15"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</row>
    <row r="1022" spans="10:23" ht="15"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</row>
    <row r="1023" spans="10:23" ht="15"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</row>
    <row r="1024" spans="10:23" ht="15"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</row>
    <row r="1025" spans="10:23" ht="15"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</row>
    <row r="1026" spans="10:23" ht="15"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</row>
    <row r="1027" spans="10:23" ht="15"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</row>
    <row r="1028" spans="10:23" ht="15"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</row>
    <row r="1029" spans="10:23" ht="15"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</row>
    <row r="1030" spans="10:23" ht="15"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</row>
    <row r="1031" spans="10:23" ht="15"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</row>
    <row r="1032" spans="10:23" ht="15"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</row>
    <row r="1033" spans="10:23" ht="15"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</row>
    <row r="1034" spans="10:23" ht="15"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</row>
    <row r="1035" spans="10:23" ht="15"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</row>
    <row r="1036" spans="10:23" ht="15"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</row>
    <row r="1037" spans="10:23" ht="15"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</row>
    <row r="1038" spans="10:23" ht="15"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</row>
    <row r="1039" spans="10:23" ht="15"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</row>
    <row r="1040" spans="10:23" ht="15"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</row>
    <row r="1041" spans="10:23" ht="15"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</row>
    <row r="1042" spans="10:23" ht="15"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</row>
    <row r="1043" spans="10:23" ht="15"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</row>
    <row r="1044" spans="10:23" ht="15"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</row>
    <row r="1045" spans="10:23" ht="15"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</row>
    <row r="1046" spans="10:23" ht="15"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</row>
    <row r="1047" spans="10:23" ht="15"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</row>
    <row r="1048" spans="10:23" ht="15"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</row>
    <row r="1049" spans="10:23" ht="15"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</row>
    <row r="1050" spans="10:23" ht="15"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</row>
    <row r="1051" spans="10:23" ht="15"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</row>
    <row r="1052" spans="10:23" ht="15"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</row>
    <row r="1053" spans="10:23" ht="15"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</row>
    <row r="1054" spans="10:23" ht="15"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</row>
    <row r="1055" spans="10:23" ht="15"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</row>
    <row r="1056" spans="10:23" ht="15"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</row>
    <row r="1057" spans="10:23" ht="15"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</row>
    <row r="1058" spans="10:23" ht="15"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</row>
    <row r="1059" spans="10:23" ht="15"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</row>
    <row r="1060" spans="10:23" ht="15"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</row>
    <row r="1061" spans="10:23" ht="15"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</row>
    <row r="1062" spans="10:23" ht="15"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</row>
    <row r="1063" spans="10:23" ht="15"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</row>
    <row r="1064" spans="10:23" ht="15"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</row>
    <row r="1065" spans="10:23" ht="15"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</row>
    <row r="1066" spans="10:23" ht="15"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</row>
    <row r="1067" spans="10:23" ht="15"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</row>
    <row r="1068" spans="10:23" ht="15"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</row>
    <row r="1069" spans="10:23" ht="15"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</row>
    <row r="1070" spans="10:23" ht="15"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</row>
    <row r="1071" spans="10:23" ht="15"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</row>
    <row r="1072" spans="10:23" ht="15"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</row>
    <row r="1073" spans="10:23" ht="15"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</row>
    <row r="1074" spans="10:23" ht="15"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</row>
    <row r="1075" spans="10:23" ht="15"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</row>
    <row r="1076" spans="10:23" ht="15"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</row>
    <row r="1077" spans="10:23" ht="15"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</row>
    <row r="1078" spans="10:23" ht="15"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</row>
    <row r="1079" spans="10:23" ht="15"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</row>
    <row r="1080" spans="10:23" ht="15"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</row>
    <row r="1081" spans="10:23" ht="15"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</row>
    <row r="1082" spans="10:23" ht="15"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</row>
    <row r="1083" spans="10:23" ht="15"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</row>
    <row r="1084" spans="10:23" ht="15"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</row>
    <row r="1085" spans="10:23" ht="15"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</row>
    <row r="1086" spans="10:23" ht="15"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</row>
    <row r="1087" spans="10:23" ht="15"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</row>
    <row r="1088" spans="10:23" ht="15"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</row>
    <row r="1089" spans="10:23" ht="15"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</row>
    <row r="1090" spans="10:23" ht="15"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</row>
    <row r="1091" spans="10:23" ht="15"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</row>
    <row r="1092" spans="10:23" ht="15"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</row>
    <row r="1093" spans="10:23" ht="15"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</row>
    <row r="1094" spans="10:23" ht="15"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</row>
    <row r="1095" spans="10:23" ht="15"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</row>
    <row r="1096" spans="10:23" ht="15"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</row>
    <row r="1097" spans="10:23" ht="15"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</row>
    <row r="1098" spans="10:23" ht="15"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</row>
    <row r="1099" spans="10:23" ht="15"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</row>
    <row r="1100" spans="10:23" ht="15"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</row>
    <row r="1101" spans="10:23" ht="15"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</row>
    <row r="1102" spans="10:23" ht="15"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</row>
    <row r="1103" spans="10:23" ht="15"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</row>
    <row r="1104" spans="10:23" ht="15"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</row>
    <row r="1105" spans="10:23" ht="15"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</row>
    <row r="1106" spans="10:23" ht="15"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</row>
    <row r="1107" spans="10:23" ht="15"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</row>
    <row r="1108" spans="10:23" ht="15"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</row>
    <row r="1109" spans="10:23" ht="15"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</row>
    <row r="1110" spans="10:23" ht="15"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</row>
    <row r="1111" spans="10:23" ht="15"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</row>
    <row r="1112" spans="10:23" ht="15"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</row>
    <row r="1113" spans="10:23" ht="15"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</row>
    <row r="1114" spans="10:23" ht="15"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</row>
    <row r="1115" spans="10:23" ht="15"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</row>
    <row r="1116" spans="10:23" ht="15"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</row>
    <row r="1117" spans="10:23" ht="15"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</row>
    <row r="1118" spans="10:23" ht="15"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</row>
    <row r="1119" spans="10:23" ht="15"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</row>
    <row r="1120" spans="10:23" ht="15"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</row>
    <row r="1121" spans="10:23" ht="15"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</row>
    <row r="1122" spans="10:23" ht="15"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</row>
    <row r="1123" spans="10:23" ht="15"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</row>
    <row r="1124" spans="10:23" ht="15"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</row>
    <row r="1125" spans="10:23" ht="15"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</row>
    <row r="1126" spans="10:23" ht="15"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</row>
    <row r="1127" spans="10:23" ht="15"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</row>
    <row r="1128" spans="10:23" ht="15"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</row>
    <row r="1129" spans="10:23" ht="15"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</row>
    <row r="1130" spans="10:23" ht="15"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</row>
    <row r="1131" spans="10:23" ht="15"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</row>
    <row r="1132" spans="10:23" ht="15"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</row>
    <row r="1133" spans="10:23" ht="15"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</row>
    <row r="1134" spans="10:23" ht="15"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</row>
    <row r="1135" spans="10:23" ht="15"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</row>
    <row r="1136" spans="10:23" ht="15"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</row>
    <row r="1137" spans="10:23" ht="15"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</row>
    <row r="1138" spans="10:23" ht="15"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</row>
    <row r="1139" spans="10:23" ht="15"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</row>
    <row r="1140" spans="10:23" ht="15"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</row>
    <row r="1141" spans="10:23" ht="15"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</row>
    <row r="1142" spans="10:23" ht="15"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</row>
    <row r="1143" spans="10:23" ht="15"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</row>
    <row r="1144" spans="10:23" ht="15"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</row>
    <row r="1145" spans="10:23" ht="15"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</row>
    <row r="1146" spans="10:23" ht="15"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</row>
    <row r="1147" spans="10:23" ht="15"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</row>
    <row r="1148" spans="10:23" ht="15"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</row>
    <row r="1149" spans="10:23" ht="15"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</row>
    <row r="1150" spans="10:23" ht="15"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</row>
    <row r="1151" spans="10:23" ht="15"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</row>
    <row r="1152" spans="10:23" ht="15"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</row>
    <row r="1153" spans="10:23" ht="15"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</row>
    <row r="1154" spans="10:23" ht="15"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</row>
    <row r="1155" spans="10:23" ht="15"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</row>
    <row r="1156" spans="10:23" ht="15"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</row>
    <row r="1157" spans="10:23" ht="15"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</row>
    <row r="1158" spans="10:23" ht="15"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</row>
    <row r="1159" spans="10:23" ht="15"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</row>
    <row r="1160" spans="10:23" ht="15"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</row>
    <row r="1161" spans="10:23" ht="15"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</row>
    <row r="1162" spans="10:23" ht="15"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</row>
    <row r="1163" spans="10:23" ht="15"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</row>
    <row r="1164" spans="10:23" ht="15"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</row>
    <row r="1165" spans="10:23" ht="15"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</row>
    <row r="1166" spans="10:23" ht="15"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</row>
    <row r="1167" spans="10:23" ht="15"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</row>
    <row r="1168" spans="10:23" ht="15"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</row>
    <row r="1169" spans="10:23" ht="15"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</row>
    <row r="1170" spans="10:23" ht="15"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</row>
    <row r="1171" spans="10:23" ht="15"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</row>
    <row r="1172" spans="10:23" ht="15"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</row>
    <row r="1173" spans="10:23" ht="15"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</row>
    <row r="1174" spans="10:23" ht="15"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</row>
    <row r="1175" spans="10:23" ht="15"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</row>
    <row r="1176" spans="10:23" ht="15"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</row>
    <row r="1177" spans="10:23" ht="15"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</row>
    <row r="1178" spans="10:23" ht="15"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</row>
    <row r="1179" spans="10:23" ht="15"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</row>
    <row r="1180" spans="10:23" ht="15"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</row>
    <row r="1181" spans="10:23" ht="15"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</row>
    <row r="1182" spans="10:23" ht="15"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</row>
    <row r="1183" spans="10:23" ht="15"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</row>
    <row r="1184" spans="10:23" ht="15"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</row>
    <row r="1185" spans="10:23" ht="15"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</row>
    <row r="1186" spans="10:23" ht="15"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</row>
    <row r="1187" spans="10:23" ht="15"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</row>
    <row r="1188" spans="10:23" ht="15"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</row>
    <row r="1189" spans="10:23" ht="15"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</row>
    <row r="1190" spans="10:23" ht="15"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</row>
    <row r="1191" spans="10:23" ht="15"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</row>
    <row r="1192" spans="10:23" ht="15"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</row>
    <row r="1193" spans="10:23" ht="15"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</row>
    <row r="1194" spans="10:23" ht="15"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</row>
    <row r="1195" spans="10:23" ht="15"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</row>
    <row r="1196" spans="10:23" ht="15"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</row>
    <row r="1197" spans="10:23" ht="15"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</row>
    <row r="1198" spans="10:23" ht="15"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</row>
    <row r="1199" spans="10:23" ht="15"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</row>
    <row r="1200" spans="10:23" ht="15"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</row>
    <row r="1201" spans="10:23" ht="15"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</row>
    <row r="1202" spans="10:23" ht="15"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</row>
    <row r="1203" spans="10:23" ht="15"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</row>
    <row r="1204" spans="10:23" ht="15"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</row>
    <row r="1205" spans="10:23" ht="15"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</row>
    <row r="1206" spans="10:23" ht="15"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</row>
    <row r="1207" spans="10:23" ht="15"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</row>
    <row r="1208" spans="10:23" ht="15"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</row>
    <row r="1209" spans="10:23" ht="15"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</row>
    <row r="1210" spans="10:23" ht="15"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</row>
    <row r="1211" spans="10:23" ht="15"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</row>
    <row r="1212" spans="10:23" ht="15"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</row>
    <row r="1213" spans="10:23" ht="15"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</row>
    <row r="1214" spans="10:23" ht="15"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</row>
    <row r="1215" spans="10:23" ht="15"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</row>
    <row r="1216" spans="10:23" ht="15"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</row>
    <row r="1217" spans="10:23" ht="15"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</row>
    <row r="1218" spans="10:23" ht="15"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</row>
    <row r="1219" spans="10:23" ht="15"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</row>
    <row r="1220" spans="10:23" ht="15"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</row>
    <row r="1221" spans="10:23" ht="15"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</row>
    <row r="1222" spans="10:23" ht="15"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</row>
    <row r="1223" spans="10:23" ht="15"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</row>
    <row r="1224" spans="10:23" ht="15"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</row>
    <row r="1225" spans="10:23" ht="15"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</row>
    <row r="1226" spans="10:23" ht="15"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</row>
    <row r="1227" spans="10:23" ht="15"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</row>
    <row r="1228" spans="10:23" ht="15"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</row>
    <row r="1229" spans="10:23" ht="15"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</row>
    <row r="1230" spans="10:23" ht="15"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</row>
    <row r="1231" spans="10:23" ht="15"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</row>
    <row r="1232" spans="10:23" ht="15"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</row>
    <row r="1233" spans="10:23" ht="15"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</row>
    <row r="1234" spans="10:23" ht="15"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</row>
    <row r="1235" spans="10:23" ht="15"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</row>
    <row r="1236" spans="10:23" ht="15"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</row>
    <row r="1237" spans="10:23" ht="15"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</row>
    <row r="1238" spans="10:23" ht="15"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</row>
    <row r="1239" spans="10:23" ht="15"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</row>
    <row r="1240" spans="10:23" ht="15"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</row>
    <row r="1241" spans="10:23" ht="15"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</row>
    <row r="1242" spans="10:23" ht="15"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</row>
    <row r="1243" spans="10:23" ht="15"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</row>
    <row r="1244" spans="10:23" ht="15"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</row>
    <row r="1245" spans="10:23" ht="15"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</row>
    <row r="1246" spans="10:23" ht="15"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</row>
    <row r="1247" spans="10:23" ht="15"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</row>
    <row r="1248" spans="10:23" ht="15"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</row>
    <row r="1249" spans="10:23" ht="15"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</row>
    <row r="1250" spans="10:23" ht="15"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</row>
    <row r="1251" spans="10:23" ht="15"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</row>
    <row r="1252" spans="10:23" ht="15"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</row>
    <row r="1253" spans="10:23" ht="15"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</row>
    <row r="1254" spans="10:23" ht="15"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</row>
    <row r="1255" spans="10:23" ht="15"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</row>
    <row r="1256" spans="10:23" ht="15"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</row>
    <row r="1257" spans="10:23" ht="15"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</row>
    <row r="1258" spans="10:23" ht="15"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</row>
    <row r="1259" spans="10:23" ht="15"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</row>
    <row r="1260" spans="10:23" ht="15"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</row>
    <row r="1261" spans="10:23" ht="15"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</row>
    <row r="1262" spans="10:23" ht="15"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</row>
    <row r="1263" spans="10:23" ht="15"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</row>
    <row r="1264" spans="10:23" ht="15"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</row>
    <row r="1265" spans="10:23" ht="15"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</row>
    <row r="1266" spans="10:23" ht="15"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</row>
    <row r="1267" spans="10:23" ht="15"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</row>
    <row r="1268" spans="10:23" ht="15"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</row>
    <row r="1269" spans="10:23" ht="15"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</row>
    <row r="1270" spans="10:23" ht="15"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</row>
    <row r="1271" spans="10:23" ht="15"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</row>
    <row r="1272" spans="10:23" ht="15"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</row>
    <row r="1273" spans="10:23" ht="15"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</row>
    <row r="1274" spans="10:23" ht="15"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</row>
    <row r="1275" spans="10:23" ht="15"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</row>
    <row r="1276" spans="10:23" ht="15"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</row>
    <row r="1277" spans="10:23" ht="15"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</row>
    <row r="1278" spans="10:23" ht="15"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</row>
    <row r="1279" spans="10:23" ht="15"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</row>
    <row r="1280" spans="10:23" ht="15"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</row>
    <row r="1281" spans="10:23" ht="15"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</row>
    <row r="1282" spans="10:23" ht="15"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</row>
    <row r="1283" spans="10:23" ht="15"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</row>
    <row r="1284" spans="10:23" ht="15"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</row>
    <row r="1285" spans="10:23" ht="15"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</row>
    <row r="1286" spans="10:23" ht="15"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</row>
    <row r="1287" spans="10:23" ht="15"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</row>
    <row r="1288" spans="10:23" ht="15"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</row>
    <row r="1289" spans="10:23" ht="15"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</row>
    <row r="1290" spans="10:23" ht="15"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</row>
    <row r="1291" spans="10:23" ht="15"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</row>
    <row r="1292" spans="10:23" ht="15"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</row>
    <row r="1293" spans="10:23" ht="15"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</row>
    <row r="1294" spans="10:23" ht="15"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</row>
    <row r="1295" spans="10:23" ht="15"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</row>
    <row r="1296" spans="10:23" ht="15"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</row>
    <row r="1297" spans="10:23" ht="15"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</row>
    <row r="1298" spans="10:23" ht="15"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</row>
    <row r="1299" spans="10:23" ht="15"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</row>
    <row r="1300" spans="10:23" ht="15"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</row>
    <row r="1301" spans="10:23" ht="15"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</row>
    <row r="1302" spans="10:23" ht="15"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</row>
    <row r="1303" spans="10:23" ht="15"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</row>
    <row r="1304" spans="10:23" ht="15"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</row>
    <row r="1305" spans="10:23" ht="15"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</row>
    <row r="1306" spans="10:23" ht="15"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</row>
    <row r="1307" spans="10:23" ht="15"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</row>
    <row r="1308" spans="10:23" ht="15"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</row>
    <row r="1309" spans="10:23" ht="15"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</row>
    <row r="1310" spans="10:23" ht="15"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</row>
    <row r="1311" spans="10:23" ht="15"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</row>
    <row r="1312" spans="10:23" ht="15"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</row>
    <row r="1313" spans="10:23" ht="15"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</row>
    <row r="1314" spans="10:23" ht="15"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</row>
    <row r="1315" spans="10:23" ht="15"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</row>
    <row r="1316" spans="10:23" ht="15"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</row>
    <row r="1317" spans="10:23" ht="15"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</row>
    <row r="1318" spans="10:23" ht="15"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</row>
    <row r="1319" spans="10:23" ht="15"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</row>
    <row r="1320" spans="10:23" ht="15"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</row>
    <row r="1321" spans="10:23" ht="15"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</row>
    <row r="1322" spans="10:23" ht="15"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</row>
    <row r="1323" spans="10:23" ht="15"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</row>
    <row r="1324" spans="10:23" ht="15"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</row>
    <row r="1325" spans="10:23" ht="15"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</row>
    <row r="1326" spans="10:23" ht="15"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</row>
    <row r="1327" spans="10:23" ht="15"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</row>
    <row r="1328" spans="10:23" ht="15"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</row>
    <row r="1329" spans="10:23" ht="15"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</row>
    <row r="1330" spans="10:23" ht="15"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</row>
    <row r="1331" spans="10:23" ht="15"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</row>
    <row r="1332" spans="10:23" ht="15"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</row>
    <row r="1333" spans="10:23" ht="15"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</row>
    <row r="1334" spans="10:23" ht="15"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</row>
    <row r="1335" spans="10:23" ht="15"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</row>
    <row r="1336" spans="10:23" ht="15"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</row>
    <row r="1337" spans="10:23" ht="15"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</row>
    <row r="1338" spans="10:23" ht="15"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</row>
    <row r="1339" spans="10:23" ht="15"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</row>
    <row r="1340" spans="10:23" ht="15"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</row>
    <row r="1341" spans="10:23" ht="15"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</row>
    <row r="1342" spans="10:23" ht="15"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</row>
    <row r="1343" spans="10:23" ht="15"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</row>
    <row r="1344" spans="10:23" ht="15"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</row>
    <row r="1345" spans="10:23" ht="15"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</row>
    <row r="1346" spans="10:23" ht="15"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</row>
    <row r="1347" spans="10:23" ht="15"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</row>
    <row r="1348" spans="10:23" ht="15"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</row>
    <row r="1349" spans="10:23" ht="15"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</row>
    <row r="1350" spans="10:23" ht="15"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</row>
    <row r="1351" spans="10:23" ht="15"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</row>
    <row r="1352" spans="10:23" ht="15"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</row>
    <row r="1353" spans="10:23" ht="15"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</row>
    <row r="1354" spans="10:23" ht="15"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</row>
    <row r="1355" spans="10:23" ht="15"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</row>
    <row r="1356" spans="10:23" ht="15"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</row>
    <row r="1357" spans="10:23" ht="15"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</row>
    <row r="1358" spans="10:23" ht="15"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</row>
    <row r="1359" spans="10:23" ht="15"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</row>
    <row r="1360" spans="10:23" ht="15"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</row>
    <row r="1361" spans="10:23" ht="15"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</row>
    <row r="1362" spans="10:23" ht="15"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</row>
    <row r="1363" spans="10:23" ht="15"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</row>
    <row r="1364" spans="10:23" ht="15"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</row>
    <row r="1365" spans="10:23" ht="15"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</row>
    <row r="1366" spans="10:23" ht="15"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</row>
    <row r="1367" spans="10:23" ht="15"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</row>
    <row r="1368" spans="10:23" ht="15"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</row>
    <row r="1369" spans="10:23" ht="15"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</row>
    <row r="1370" spans="10:23" ht="15"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</row>
    <row r="1371" spans="10:23" ht="15"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</row>
    <row r="1372" spans="10:23" ht="15"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</row>
    <row r="1373" spans="10:23" ht="15"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</row>
    <row r="1374" spans="10:23" ht="15"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</row>
    <row r="1375" spans="10:23" ht="15"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</row>
    <row r="1376" spans="10:23" ht="15"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</row>
    <row r="1377" spans="10:23" ht="15"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</row>
    <row r="1378" spans="10:23" ht="15"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</row>
    <row r="1379" spans="10:23" ht="15"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</row>
    <row r="1380" spans="10:23" ht="15"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</row>
    <row r="1381" spans="10:23" ht="15"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</row>
    <row r="1382" spans="10:23" ht="15"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</row>
    <row r="1383" spans="10:23" ht="15"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</row>
    <row r="1384" spans="10:23" ht="15"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</row>
    <row r="1385" spans="10:23" ht="15"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</row>
    <row r="1386" spans="10:23" ht="15"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</row>
    <row r="1387" spans="10:23" ht="15"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</row>
    <row r="1388" spans="10:23" ht="15"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</row>
    <row r="1389" spans="10:23" ht="15"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</row>
    <row r="1390" spans="10:23" ht="15"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</row>
    <row r="1391" spans="10:23" ht="15"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</row>
    <row r="1392" spans="10:23" ht="15"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</row>
    <row r="1393" spans="10:23" ht="15"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</row>
    <row r="1394" spans="10:23" ht="15"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</row>
    <row r="1395" spans="10:23" ht="15"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</row>
    <row r="1396" spans="10:23" ht="15"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</row>
    <row r="1397" spans="10:23" ht="15"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</row>
    <row r="1398" spans="10:23" ht="15"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</row>
    <row r="1399" spans="10:23" ht="15"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</row>
    <row r="1400" spans="10:23" ht="15"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</row>
    <row r="1401" spans="10:23" ht="15"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</row>
    <row r="1402" spans="10:23" ht="15"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</row>
    <row r="1403" spans="10:23" ht="15"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</row>
    <row r="1404" spans="10:23" ht="15"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</row>
    <row r="1405" spans="10:23" ht="15"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</row>
    <row r="1406" spans="10:23" ht="15"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</row>
    <row r="1407" spans="10:23" ht="15"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</row>
    <row r="1408" spans="10:23" ht="15"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</row>
    <row r="1409" spans="10:23" ht="15"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</row>
    <row r="1410" spans="10:23" ht="15"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</row>
    <row r="1411" spans="10:23" ht="15"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</row>
    <row r="1412" spans="10:23" ht="15"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</row>
    <row r="1413" spans="10:23" ht="15"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</row>
    <row r="1414" spans="10:23" ht="15"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</row>
    <row r="1415" spans="10:23" ht="15"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</row>
    <row r="1416" spans="10:23" ht="15"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</row>
    <row r="1417" spans="10:23" ht="15"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</row>
    <row r="1418" spans="10:23" ht="15"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</row>
    <row r="1419" spans="10:23" ht="15"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</row>
    <row r="1420" spans="10:23" ht="15"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</row>
    <row r="1421" spans="10:23" ht="15"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</row>
    <row r="1422" spans="10:23" ht="15"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</row>
    <row r="1423" spans="10:23" ht="15"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</row>
    <row r="1424" spans="10:23" ht="15"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</row>
    <row r="1425" spans="10:23" ht="15"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</row>
    <row r="1426" spans="10:23" ht="15"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</row>
    <row r="1427" spans="10:23" ht="15"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</row>
    <row r="1428" spans="10:23" ht="15"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</row>
    <row r="1429" spans="10:23" ht="15"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</row>
    <row r="1430" spans="10:23" ht="15"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</row>
    <row r="1431" spans="10:23" ht="15"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</row>
    <row r="1432" spans="10:23" ht="15"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</row>
    <row r="1433" spans="10:23" ht="15"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</row>
    <row r="1434" spans="10:23" ht="15"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</row>
    <row r="1435" spans="10:23" ht="15"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</row>
    <row r="1436" spans="10:23" ht="15"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</row>
    <row r="1437" spans="10:23" ht="15"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</row>
    <row r="1438" spans="10:23" ht="15"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</row>
    <row r="1439" spans="10:23" ht="15"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</row>
    <row r="1440" spans="10:23" ht="15"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</row>
    <row r="1441" spans="10:23" ht="15"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</row>
    <row r="1442" spans="10:23" ht="15"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</row>
    <row r="1443" spans="10:23" ht="15"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</row>
    <row r="1444" spans="10:23" ht="15"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</row>
    <row r="1445" spans="10:23" ht="15"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</row>
    <row r="1446" spans="10:23" ht="15"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</row>
    <row r="1447" spans="10:23" ht="15"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</row>
    <row r="1448" spans="10:23" ht="15"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</row>
    <row r="1449" spans="10:23" ht="15"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</row>
    <row r="1450" spans="10:23" ht="15"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</row>
    <row r="1451" spans="10:23" ht="15"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</row>
    <row r="1452" spans="10:23" ht="15"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</row>
    <row r="1453" spans="10:23" ht="15"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</row>
    <row r="1454" spans="10:23" ht="15"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</row>
    <row r="1455" spans="10:23" ht="15"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</row>
    <row r="1456" spans="10:23" ht="15"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</row>
    <row r="1457" spans="10:23" ht="15"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</row>
    <row r="1458" spans="10:23" ht="15"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</row>
    <row r="1459" spans="10:23" ht="15"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</row>
    <row r="1460" spans="10:23" ht="15"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</row>
    <row r="1461" spans="10:23" ht="15"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</row>
    <row r="1462" spans="10:23" ht="15"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</row>
    <row r="1463" spans="10:23" ht="15"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</row>
    <row r="1464" spans="10:23" ht="15"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</row>
    <row r="1465" spans="10:23" ht="15"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</row>
    <row r="1466" spans="10:23" ht="15"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</row>
    <row r="1467" spans="10:23" ht="15"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</row>
    <row r="1468" spans="10:23" ht="15"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</row>
    <row r="1469" spans="10:23" ht="15"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</row>
    <row r="1470" spans="10:23" ht="15"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</row>
    <row r="1471" spans="10:23" ht="15"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</row>
    <row r="1472" spans="10:23" ht="15"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</row>
    <row r="1473" spans="10:23" ht="15"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</row>
    <row r="1474" spans="10:23" ht="15"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</row>
    <row r="1475" spans="10:23" ht="15"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</row>
    <row r="1476" spans="10:23" ht="15"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</row>
    <row r="1477" spans="10:23" ht="15"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</row>
    <row r="1478" spans="10:23" ht="15"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</row>
    <row r="1479" spans="10:23" ht="15"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</row>
    <row r="1480" spans="10:23" ht="15"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</row>
    <row r="1481" spans="10:23" ht="15"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</row>
    <row r="1482" spans="10:23" ht="15"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</row>
    <row r="1483" spans="10:23" ht="15"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</row>
    <row r="1484" spans="10:23" ht="15"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</row>
    <row r="1485" spans="10:23" ht="15"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</row>
    <row r="1486" spans="10:23" ht="15"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</row>
    <row r="1487" spans="10:23" ht="15"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</row>
    <row r="1488" spans="10:23" ht="15"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</row>
    <row r="1489" spans="10:23" ht="15"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</row>
    <row r="1490" spans="10:23" ht="15"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</row>
    <row r="1491" spans="10:23" ht="15"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</row>
    <row r="1492" spans="10:23" ht="15"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</row>
    <row r="1493" spans="10:23" ht="15"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</row>
    <row r="1494" spans="10:23" ht="15"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</row>
    <row r="1495" spans="10:23" ht="15"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</row>
    <row r="1496" spans="10:23" ht="15"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</row>
    <row r="1497" spans="10:23" ht="15"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</row>
    <row r="1498" spans="10:23" ht="15"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</row>
    <row r="1499" spans="10:23" ht="15"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</row>
    <row r="1500" spans="10:23" ht="15"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</row>
    <row r="1501" spans="10:23" ht="15"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</row>
    <row r="1502" spans="10:23" ht="15"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</row>
    <row r="1503" spans="10:23" ht="15"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</row>
    <row r="1504" spans="10:23" ht="15"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</row>
    <row r="1505" spans="10:23" ht="15"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</row>
    <row r="1506" spans="10:23" ht="15"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</row>
    <row r="1507" spans="10:23" ht="15"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</row>
    <row r="1508" spans="10:23" ht="15"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</row>
    <row r="1509" spans="10:23" ht="15"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</row>
    <row r="1510" spans="10:23" ht="15"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</row>
    <row r="1511" spans="10:23" ht="15"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</row>
    <row r="1512" spans="10:23" ht="15"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</row>
    <row r="1513" spans="10:23" ht="15"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</row>
    <row r="1514" spans="10:23" ht="15"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</row>
    <row r="1515" spans="10:23" ht="15"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</row>
    <row r="1516" spans="10:23" ht="15"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</row>
    <row r="1517" spans="10:23" ht="15"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</row>
    <row r="1518" spans="10:23" ht="15"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</row>
    <row r="1519" spans="10:23" ht="15"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</row>
    <row r="1520" spans="10:23" ht="15"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</row>
    <row r="1521" spans="10:23" ht="15"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</row>
    <row r="1522" spans="10:23" ht="15"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</row>
    <row r="1523" spans="10:23" ht="15"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</row>
    <row r="1524" spans="10:23" ht="15"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</row>
    <row r="1525" spans="10:23" ht="15"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</row>
    <row r="1526" spans="10:23" ht="15"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</row>
    <row r="1527" spans="10:23" ht="15"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</row>
    <row r="1528" spans="10:23" ht="15"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</row>
    <row r="1529" spans="10:23" ht="15"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</row>
    <row r="1530" spans="10:23" ht="15"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</row>
    <row r="1531" spans="10:23" ht="15"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</row>
    <row r="1532" spans="10:23" ht="15"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</row>
    <row r="1533" spans="10:23" ht="15"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</row>
    <row r="1534" spans="10:23" ht="15"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</row>
    <row r="1535" spans="10:23" ht="15"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</row>
    <row r="1536" spans="10:23" ht="15"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</row>
    <row r="1537" spans="10:23" ht="15"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</row>
    <row r="1538" spans="10:23" ht="15"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</row>
    <row r="1539" spans="10:23" ht="15"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</row>
    <row r="1540" spans="10:23" ht="15"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</row>
    <row r="1541" spans="10:23" ht="15"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</row>
    <row r="1542" spans="10:23" ht="15"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</row>
    <row r="1543" spans="10:23" ht="15"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</row>
    <row r="1544" spans="10:23" ht="15"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</row>
    <row r="1545" spans="10:23" ht="15"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</row>
    <row r="1546" spans="10:23" ht="15"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</row>
    <row r="1547" spans="10:23" ht="15"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</row>
    <row r="1548" spans="10:23" ht="15"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</row>
    <row r="1549" spans="10:23" ht="15"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</row>
    <row r="1550" spans="10:23" ht="15"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</row>
    <row r="1551" spans="10:23" ht="15"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</row>
    <row r="1552" spans="10:23" ht="15"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</row>
    <row r="1553" spans="10:23" ht="15"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</row>
    <row r="1554" spans="10:23" ht="15"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</row>
    <row r="1555" spans="10:23" ht="15"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</row>
    <row r="1556" spans="10:23" ht="15"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</row>
    <row r="1557" spans="10:23" ht="15"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</row>
    <row r="1558" spans="10:23" ht="15"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</row>
    <row r="1559" spans="10:23" ht="15"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</row>
    <row r="1560" spans="10:23" ht="15"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</row>
    <row r="1561" spans="10:23" ht="15"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</row>
    <row r="1562" spans="10:23" ht="15"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</row>
    <row r="1563" spans="10:23" ht="15"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</row>
    <row r="1564" spans="10:23" ht="15"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</row>
    <row r="1565" spans="10:23" ht="15"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</row>
    <row r="1566" spans="10:23" ht="15"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</row>
    <row r="1567" spans="10:23" ht="15"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</row>
    <row r="1568" spans="10:23" ht="15"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</row>
    <row r="1569" spans="10:23" ht="15"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</row>
    <row r="1570" spans="10:23" ht="15"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</row>
    <row r="1571" spans="10:23" ht="15"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</row>
    <row r="1572" spans="10:23" ht="15"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</row>
    <row r="1573" spans="10:23" ht="15"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</row>
    <row r="1574" spans="10:23" ht="15"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</row>
    <row r="1575" spans="10:23" ht="15"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</row>
    <row r="1576" spans="10:23" ht="15"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</row>
    <row r="1577" spans="10:23" ht="15"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</row>
    <row r="1578" spans="10:23" ht="15"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</row>
    <row r="1579" spans="10:23" ht="15"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</row>
    <row r="1580" spans="10:23" ht="15"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</row>
    <row r="1581" spans="10:23" ht="15"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</row>
    <row r="1582" spans="10:23" ht="15"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</row>
    <row r="1583" spans="10:23" ht="15"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</row>
    <row r="1584" spans="10:23" ht="15"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</row>
    <row r="1585" spans="10:23" ht="15"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</row>
    <row r="1586" spans="10:23" ht="15"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</row>
    <row r="1587" spans="10:23" ht="15"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</row>
    <row r="1588" spans="10:23" ht="15"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</row>
    <row r="1589" spans="10:23" ht="15"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</row>
    <row r="1590" spans="10:23" ht="15"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</row>
    <row r="1591" spans="10:23" ht="15"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</row>
    <row r="1592" spans="10:23" ht="15"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</row>
    <row r="1593" spans="10:23" ht="15"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</row>
    <row r="1594" spans="10:23" ht="15"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</row>
    <row r="1595" spans="10:23" ht="15"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</row>
    <row r="1596" spans="10:23" ht="15"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</row>
    <row r="1597" spans="10:23" ht="15"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</row>
    <row r="1598" spans="10:23" ht="15"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</row>
    <row r="1599" spans="10:23" ht="15"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</row>
    <row r="1600" spans="10:23" ht="15"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</row>
    <row r="1601" spans="10:23" ht="15"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</row>
    <row r="1602" spans="10:23" ht="15"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</row>
    <row r="1603" spans="10:23" ht="15"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</row>
    <row r="1604" spans="10:23" ht="15"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</row>
    <row r="1605" spans="10:23" ht="15"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</row>
    <row r="1606" spans="10:23" ht="15"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</row>
    <row r="1607" spans="10:23" ht="15"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</row>
    <row r="1608" spans="10:23" ht="15"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</row>
    <row r="1609" spans="10:23" ht="15"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</row>
    <row r="1610" spans="10:23" ht="15"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</row>
    <row r="1611" spans="10:23" ht="15"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</row>
    <row r="1612" spans="10:23" ht="15"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</row>
    <row r="1613" spans="10:23" ht="15"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</row>
    <row r="1614" spans="10:23" ht="15"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</row>
    <row r="1615" spans="10:23" ht="15"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</row>
    <row r="1616" spans="10:23" ht="15"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</row>
    <row r="1617" spans="10:23" ht="15"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</row>
    <row r="1618" spans="10:23" ht="15"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</row>
    <row r="1619" spans="10:23" ht="15"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</row>
    <row r="1620" spans="10:23" ht="15"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</row>
    <row r="1621" spans="10:23" ht="15"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</row>
    <row r="1622" spans="10:23" ht="15"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</row>
    <row r="1623" spans="10:23" ht="15"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</row>
    <row r="1624" spans="10:23" ht="15"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</row>
    <row r="1625" spans="10:23" ht="15"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</row>
    <row r="1626" spans="10:23" ht="15"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</row>
    <row r="1627" spans="10:23" ht="15"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</row>
    <row r="1628" spans="10:23" ht="15"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</row>
    <row r="1629" spans="10:23" ht="15"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</row>
    <row r="1630" spans="10:23" ht="15"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</row>
    <row r="1631" spans="10:23" ht="15"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</row>
    <row r="1632" spans="10:23" ht="15"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</row>
    <row r="1633" spans="10:23" ht="15"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</row>
    <row r="1634" spans="10:23" ht="15"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</row>
    <row r="1635" spans="10:23" ht="15"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</row>
    <row r="1636" spans="10:23" ht="15"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</row>
    <row r="1637" spans="10:23" ht="15"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</row>
    <row r="1638" spans="10:23" ht="15"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</row>
    <row r="1639" spans="10:23" ht="15"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</row>
    <row r="1640" spans="10:23" ht="15"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</row>
    <row r="1641" spans="10:23" ht="15"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</row>
    <row r="1642" spans="10:23" ht="15"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</row>
    <row r="1643" spans="10:23" ht="15"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</row>
    <row r="1644" spans="10:23" ht="15"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</row>
    <row r="1645" spans="10:23" ht="15"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</row>
    <row r="1646" spans="10:23" ht="15"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</row>
    <row r="1647" spans="10:23" ht="15"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</row>
    <row r="1648" spans="10:23" ht="15"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</row>
    <row r="1649" spans="10:23" ht="15"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</row>
    <row r="1650" spans="10:23" ht="15"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</row>
    <row r="1651" spans="10:23" ht="15"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</row>
    <row r="1652" spans="10:23" ht="15"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</row>
    <row r="1653" spans="10:23" ht="15"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</row>
    <row r="1654" spans="10:23" ht="15"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</row>
    <row r="1655" spans="10:23" ht="15"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</row>
    <row r="1656" spans="10:23" ht="15"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</row>
    <row r="1657" spans="10:23" ht="15"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</row>
    <row r="1658" spans="10:23" ht="15"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</row>
    <row r="1659" spans="10:23" ht="15"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</row>
    <row r="1660" spans="10:23" ht="15"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</row>
    <row r="1661" spans="10:23" ht="15"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</row>
    <row r="1662" spans="10:23" ht="15"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</row>
    <row r="1663" spans="10:23" ht="15"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</row>
    <row r="1664" spans="10:23" ht="15"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</row>
    <row r="1665" spans="10:23" ht="15"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</row>
    <row r="1666" spans="10:23" ht="15"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</row>
    <row r="1667" spans="10:23" ht="15"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</row>
    <row r="1668" spans="10:23" ht="15"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</row>
    <row r="1669" spans="10:23" ht="15"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</row>
    <row r="1670" spans="10:23" ht="15"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</row>
    <row r="1671" spans="10:23" ht="15"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</row>
    <row r="1672" spans="10:23" ht="15"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</row>
    <row r="1673" spans="10:23" ht="15"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</row>
    <row r="1674" spans="10:23" ht="15"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</row>
    <row r="1675" spans="10:23" ht="15"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</row>
    <row r="1676" spans="10:23" ht="15"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</row>
    <row r="1677" spans="10:23" ht="15"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</row>
    <row r="1678" spans="10:23" ht="15"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</row>
    <row r="1679" spans="10:23" ht="15"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</row>
    <row r="1680" spans="10:23" ht="15"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</row>
    <row r="1681" spans="10:23" ht="15"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</row>
    <row r="1682" spans="10:23" ht="15"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</row>
    <row r="1683" spans="10:23" ht="15"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</row>
    <row r="1684" spans="10:23" ht="15"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</row>
    <row r="1685" spans="10:23" ht="15"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</row>
    <row r="1686" spans="10:23" ht="15"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</row>
    <row r="1687" spans="10:23" ht="15"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</row>
    <row r="1688" spans="10:23" ht="15"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</row>
    <row r="1689" spans="10:23" ht="15"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</row>
    <row r="1690" spans="10:23" ht="15"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</row>
    <row r="1691" spans="10:23" ht="15"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</row>
    <row r="1692" spans="10:23" ht="15"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</row>
    <row r="1693" spans="10:23" ht="15"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</row>
    <row r="1694" spans="10:23" ht="15"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</row>
    <row r="1695" spans="10:23" ht="15"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</row>
    <row r="1696" spans="10:23" ht="15"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</row>
    <row r="1697" spans="10:23" ht="15"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</row>
    <row r="1698" spans="10:23" ht="15"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</row>
    <row r="1699" spans="10:23" ht="15"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</row>
    <row r="1700" spans="10:23" ht="15"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</row>
    <row r="1701" spans="10:23" ht="15"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</row>
    <row r="1702" spans="10:23" ht="15"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</row>
    <row r="1703" spans="10:23" ht="15"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</row>
    <row r="1704" spans="10:23" ht="15"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</row>
    <row r="1705" spans="10:23" ht="15"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</row>
    <row r="1706" spans="10:23" ht="15"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</row>
    <row r="1707" spans="10:23" ht="15"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</row>
    <row r="1708" spans="10:23" ht="15"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</row>
    <row r="1709" spans="10:23" ht="15"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</row>
    <row r="1710" spans="10:23" ht="15"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</row>
    <row r="1711" spans="10:23" ht="15"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</row>
    <row r="1712" spans="10:23" ht="15"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</row>
    <row r="1713" spans="10:23" ht="15"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</row>
    <row r="1714" spans="10:23" ht="15"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</row>
    <row r="1715" spans="10:23" ht="15"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</row>
    <row r="1716" spans="10:23" ht="15"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</row>
    <row r="1717" spans="10:23" ht="15"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</row>
    <row r="1718" spans="10:23" ht="15"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</row>
    <row r="1719" spans="10:23" ht="15"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</row>
    <row r="1720" spans="10:23" ht="15"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</row>
    <row r="1721" spans="10:23" ht="15"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</row>
    <row r="1722" spans="10:23" ht="15"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</row>
    <row r="1723" spans="10:23" ht="15"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</row>
    <row r="1724" spans="10:23" ht="15"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</row>
    <row r="1725" spans="10:23" ht="15"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</row>
    <row r="1726" spans="10:23" ht="15"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</row>
    <row r="1727" spans="10:23" ht="15"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</row>
    <row r="1728" spans="10:23" ht="15"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</row>
    <row r="1729" spans="10:23" ht="15"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</row>
    <row r="1730" spans="10:23" ht="15"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</row>
    <row r="1731" spans="10:23" ht="15"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</row>
    <row r="1732" spans="10:23" ht="15"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</row>
    <row r="1733" spans="10:23" ht="15"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</row>
    <row r="1734" spans="10:23" ht="15"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</row>
    <row r="1735" spans="10:23" ht="15"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</row>
    <row r="1736" spans="10:23" ht="15"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</row>
    <row r="1737" spans="10:23" ht="15"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</row>
    <row r="1738" spans="10:23" ht="15"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</row>
    <row r="1739" spans="10:23" ht="15"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</row>
    <row r="1740" spans="10:23" ht="15"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</row>
    <row r="1741" spans="10:23" ht="15"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</row>
    <row r="1742" spans="10:23" ht="15"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</row>
    <row r="1743" spans="10:23" ht="15"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</row>
    <row r="1744" spans="10:23" ht="15"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</row>
    <row r="1745" spans="10:23" ht="15"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</row>
    <row r="1746" spans="10:23" ht="15"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</row>
    <row r="1747" spans="10:23" ht="15"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</row>
  </sheetData>
  <mergeCells count="67">
    <mergeCell ref="E179:H179"/>
    <mergeCell ref="E173:H173"/>
    <mergeCell ref="E174:H174"/>
    <mergeCell ref="E175:H175"/>
    <mergeCell ref="E177:H177"/>
    <mergeCell ref="E169:H169"/>
    <mergeCell ref="E170:H170"/>
    <mergeCell ref="E171:H171"/>
    <mergeCell ref="E172:H172"/>
    <mergeCell ref="E67:H67"/>
    <mergeCell ref="A1:H1"/>
    <mergeCell ref="E144:H144"/>
    <mergeCell ref="E131:H131"/>
    <mergeCell ref="E134:H134"/>
    <mergeCell ref="E136:H136"/>
    <mergeCell ref="C124:V124"/>
    <mergeCell ref="F141:H141"/>
    <mergeCell ref="E96:H96"/>
    <mergeCell ref="E129:H129"/>
    <mergeCell ref="E156:H156"/>
    <mergeCell ref="E153:H153"/>
    <mergeCell ref="C123:V123"/>
    <mergeCell ref="E154:H154"/>
    <mergeCell ref="E155:H155"/>
    <mergeCell ref="E138:H138"/>
    <mergeCell ref="E143:H143"/>
    <mergeCell ref="E128:H128"/>
    <mergeCell ref="E130:H130"/>
    <mergeCell ref="F140:H140"/>
    <mergeCell ref="E157:H157"/>
    <mergeCell ref="E159:H159"/>
    <mergeCell ref="E162:H162"/>
    <mergeCell ref="E160:H160"/>
    <mergeCell ref="E158:H158"/>
    <mergeCell ref="E133:H133"/>
    <mergeCell ref="F135:H135"/>
    <mergeCell ref="F139:H139"/>
    <mergeCell ref="E132:H132"/>
    <mergeCell ref="E137:H137"/>
    <mergeCell ref="F142:H142"/>
    <mergeCell ref="F145:H145"/>
    <mergeCell ref="F146:H146"/>
    <mergeCell ref="F147:H147"/>
    <mergeCell ref="E148:H148"/>
    <mergeCell ref="F184:H184"/>
    <mergeCell ref="E149:H149"/>
    <mergeCell ref="E150:H150"/>
    <mergeCell ref="E151:H151"/>
    <mergeCell ref="E152:H152"/>
    <mergeCell ref="E161:H161"/>
    <mergeCell ref="E163:H163"/>
    <mergeCell ref="E164:H164"/>
    <mergeCell ref="E176:H176"/>
    <mergeCell ref="F216:H216"/>
    <mergeCell ref="F217:H217"/>
    <mergeCell ref="E194:H194"/>
    <mergeCell ref="E200:H200"/>
    <mergeCell ref="E60:H60"/>
    <mergeCell ref="E77:H77"/>
    <mergeCell ref="F187:H187"/>
    <mergeCell ref="A2:V2"/>
    <mergeCell ref="E165:H165"/>
    <mergeCell ref="E178:H178"/>
    <mergeCell ref="F185:H185"/>
    <mergeCell ref="E166:H166"/>
    <mergeCell ref="E167:H167"/>
    <mergeCell ref="E168:H168"/>
  </mergeCells>
  <printOptions/>
  <pageMargins left="0.5" right="0.5" top="0.4" bottom="0.4" header="0" footer="0"/>
  <pageSetup fitToHeight="0" fitToWidth="1" horizontalDpi="600" verticalDpi="600" orientation="landscape" paperSize="5" scale="58" r:id="rId1"/>
  <rowBreaks count="3" manualBreakCount="3">
    <brk id="66" max="21" man="1"/>
    <brk id="123" max="21" man="1"/>
    <brk id="17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Authorizations in SAFETEA-LU</dc:title>
  <dc:subject/>
  <dc:creator>Carolyn Edwards</dc:creator>
  <cp:keywords/>
  <dc:description>Updated 4/6/2006 to drop incorrect detail on the earmarking of biobased research funds.
</dc:description>
  <cp:lastModifiedBy>CEDWARDS</cp:lastModifiedBy>
  <cp:lastPrinted>2006-04-06T23:32:01Z</cp:lastPrinted>
  <dcterms:created xsi:type="dcterms:W3CDTF">2002-06-24T21:08:23Z</dcterms:created>
  <dcterms:modified xsi:type="dcterms:W3CDTF">2006-04-06T23:32:16Z</dcterms:modified>
  <cp:category/>
  <cp:version/>
  <cp:contentType/>
  <cp:contentStatus/>
</cp:coreProperties>
</file>