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firstSheet="4" activeTab="8"/>
  </bookViews>
  <sheets>
    <sheet name="(A) Org Chart" sheetId="1" r:id="rId1"/>
    <sheet name="(B) Sum of Req " sheetId="2" r:id="rId2"/>
    <sheet name="(D) Strat Goal &amp; Obj" sheetId="3" r:id="rId3"/>
    <sheet name="(E) ATB Justification" sheetId="4" r:id="rId4"/>
    <sheet name="(F) 2006 XWalk" sheetId="5" r:id="rId5"/>
    <sheet name="(G) 2007 XWalk" sheetId="6" r:id="rId6"/>
    <sheet name="(I) Perm Positions" sheetId="7" r:id="rId7"/>
    <sheet name="(K) Sum by Grade" sheetId="8" r:id="rId8"/>
    <sheet name="(L) Sum by OC" sheetId="9" r:id="rId9"/>
  </sheets>
  <externalReferences>
    <externalReference r:id="rId12"/>
    <externalReference r:id="rId13"/>
  </externalReferences>
  <definedNames>
    <definedName name="ATTORNEYSUPP" localSheetId="1">#REF!</definedName>
    <definedName name="ATTORNEYSUPP">#REF!</definedName>
    <definedName name="DL" localSheetId="1">'(B) Sum of Req '!$A$3:$AL$86</definedName>
    <definedName name="DL">#REF!</definedName>
    <definedName name="EXECSUPP" localSheetId="1">'(B) Sum of Req '!#REF!</definedName>
    <definedName name="EXECSUPP">#REF!</definedName>
    <definedName name="GAROLLUP" localSheetId="1">'(B) Sum of Req '!#REF!</definedName>
    <definedName name="GAROLLUP">#REF!</definedName>
    <definedName name="hlhl0" localSheetId="3">'(E) ATB Justification'!#REF!</definedName>
    <definedName name="INTEL" localSheetId="1">'(B) Sum of Req '!#REF!</definedName>
    <definedName name="INTEL">#REF!</definedName>
    <definedName name="JMD" localSheetId="1">'(B) Sum of Req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 Chart'!$A$1:$N$29</definedName>
    <definedName name="_xlnm.Print_Area" localSheetId="1">'(B) Sum of Req '!$A$1:$AH$91</definedName>
    <definedName name="_xlnm.Print_Area" localSheetId="2">'(D) Strat Goal &amp; Obj'!$A$1:$S$24</definedName>
    <definedName name="_xlnm.Print_Area" localSheetId="3">'(E) ATB Justification'!$A$1:$O$26</definedName>
    <definedName name="_xlnm.Print_Area" localSheetId="4">'(F) 2006 XWalk'!$A$1:$Y$37</definedName>
    <definedName name="_xlnm.Print_Area" localSheetId="5">'(G) 2007 XWalk'!$A$1:$U$34</definedName>
    <definedName name="_xlnm.Print_Area" localSheetId="6">'(I) Perm Positions'!$A$1:$O$26</definedName>
    <definedName name="_xlnm.Print_Area" localSheetId="7">'(K) Sum by Grade'!$B$1:$N$32</definedName>
    <definedName name="_xlnm.Print_Area" localSheetId="8">'(L) Sum by OC'!$A$1:$O$47</definedName>
    <definedName name="REIMPRO">#REF!</definedName>
    <definedName name="REIMSOR">#REF!</definedName>
  </definedNames>
  <calcPr fullCalcOnLoad="1"/>
</workbook>
</file>

<file path=xl/sharedStrings.xml><?xml version="1.0" encoding="utf-8"?>
<sst xmlns="http://schemas.openxmlformats.org/spreadsheetml/2006/main" count="402" uniqueCount="218">
  <si>
    <t>Resources by Department of Justice Strategic Goal/Objective</t>
  </si>
  <si>
    <t>Offset 1</t>
  </si>
  <si>
    <t>Offset 2</t>
  </si>
  <si>
    <t xml:space="preserve">1.2: </t>
  </si>
  <si>
    <t>Employee Performance………………………………………………………………………………………………………………………………………………………………………….</t>
  </si>
  <si>
    <t>Adjustments to Base</t>
  </si>
  <si>
    <t>Goal 1: Prevent Terrorism and Promote the Nation's Security</t>
  </si>
  <si>
    <t>Subtotal, Goal 1</t>
  </si>
  <si>
    <t>w/Rescissions and Supplementals</t>
  </si>
  <si>
    <t>Without Rescissions</t>
  </si>
  <si>
    <t>Enacted Rescissions.  Funds rescinded as required by the Department of Justice Appropriations Act, 2006 (P.L. 109-108) and the Department of Defense Appropriations Act, 2006 (P.L. 109-148).</t>
  </si>
  <si>
    <t>Goal 2: Enforce Federal Laws and Represent the Rights and
                 Interests of the American People</t>
  </si>
  <si>
    <t>Subtotal, Goal 2</t>
  </si>
  <si>
    <t>2007 President's Budget (Information Only)</t>
  </si>
  <si>
    <t>2007 Continuing Resolution Level (as reflected in the 2008 President's Budget; Information Only)</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</si>
  <si>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</si>
  <si>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Rescission Against Balances</t>
  </si>
  <si>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$153,000, represents the pay amounts for 3/4 of the fiscal year plus appropriate benefits ($ 124,000 for pay and $29,000 for benefits).</t>
    </r>
  </si>
  <si>
    <r>
      <t>Changes in Compensable Days</t>
    </r>
    <r>
      <rPr>
        <sz val="9"/>
        <rFont val="Times New Roman"/>
        <family val="1"/>
      </rPr>
      <t>.  The increased costs of two more compensable days in FY 2008 compared to FY 2007 is calculated by dividing the FY 2007 estimated personnel compensation $5,347,000 and applicable benefits $1,283,000 by 260 compensable days.  The cost increase of two compensable days is $51,000.</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</si>
  <si>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$10,000 is necessary to meet our increased retirement obligations as a result of this conversion.</t>
    </r>
  </si>
  <si>
    <r>
      <t>Health Insurance</t>
    </r>
    <r>
      <rPr>
        <sz val="9"/>
        <rFont val="Times New Roman"/>
        <family val="1"/>
      </rPr>
      <t>.  Effective January 2006, this component's contribution to Federal employees' health insurance premiums increased and the additional amount required is $20,000.</t>
    </r>
  </si>
  <si>
    <r>
      <t>Employees Compensation Fund</t>
    </r>
    <r>
      <rPr>
        <sz val="9"/>
        <rFont val="Times New Roman"/>
        <family val="1"/>
      </rPr>
      <t xml:space="preserve">.   The $1,000 (increase or decease) reflects payments to the Department of Labor for injury benefits paid on our behalf in the past year under the </t>
    </r>
  </si>
  <si>
    <r>
      <t>General Services Administration (GSA) Rent</t>
    </r>
    <r>
      <rPr>
        <sz val="9"/>
        <rFont val="Times New Roman"/>
        <family val="1"/>
      </rPr>
      <t xml:space="preserve">.  GSA will continue to charge rental rates that approximate those charged to commercial tenants for equivalent space and related services.  The requested increase of $443,000 is required to meet our commitment to GSA.  </t>
    </r>
  </si>
  <si>
    <r>
      <t>DHS Security Charges.</t>
    </r>
    <r>
      <rPr>
        <sz val="9"/>
        <rFont val="Times New Roman"/>
        <family val="1"/>
      </rPr>
      <t xml:space="preserve">  The Department of Homeland Security (DHS) will continue to charge Basic Security and Building Specific Security.  The requested increase of $1,000 is required to meet our commitment to DHS, and cost estimates were developed by DHS.</t>
    </r>
  </si>
  <si>
    <r>
      <t>Security Investigations.</t>
    </r>
    <r>
      <rPr>
        <sz val="9"/>
        <rFont val="Times New Roman"/>
        <family val="1"/>
      </rPr>
      <t xml:space="preserve">  The $4,000 increase reflects payments to the Office of Personnel Management for security reinvestigations of employees requiring security clearances.</t>
    </r>
  </si>
  <si>
    <t>Executive Level III, $152,700</t>
  </si>
  <si>
    <t>SES, $109,808 - $165,000</t>
  </si>
  <si>
    <t>SL-2, $152,000</t>
  </si>
  <si>
    <t xml:space="preserve"> Federal Employee Compensation Act.  This estimate is based on the first quarter of prior year billing and current year estimates.  </t>
  </si>
  <si>
    <t>2006 Enacted w/Rescissions and Supplementals</t>
  </si>
  <si>
    <t>Adj. to Base</t>
  </si>
  <si>
    <t>Location</t>
  </si>
  <si>
    <t>23.2  Rental Payments to Others</t>
  </si>
  <si>
    <t>GRAND TOTAL</t>
  </si>
  <si>
    <t>Direct, Reimb. Other FTE</t>
  </si>
  <si>
    <t>Direct Amount $000s</t>
  </si>
  <si>
    <t>11.1  Direct FTE &amp; personnel compensation</t>
  </si>
  <si>
    <t xml:space="preserve">       Total </t>
  </si>
  <si>
    <r>
      <t xml:space="preserve">     </t>
    </r>
    <r>
      <rPr>
        <b/>
        <sz val="12"/>
        <rFont val="Times New Roman"/>
        <family val="1"/>
      </rPr>
      <t>Total 2006 Enacted (with Rescissions and Supplementals)</t>
    </r>
  </si>
  <si>
    <t>Offsets [list all]</t>
  </si>
  <si>
    <t>2006 Supplementals</t>
  </si>
  <si>
    <t>2006  Enacted</t>
  </si>
  <si>
    <t>G: Crosswalk of 2007 Availability</t>
  </si>
  <si>
    <t>Average SES Salary</t>
  </si>
  <si>
    <t>2.5 Federal Appellate Activity</t>
  </si>
  <si>
    <t>I: Detail of Permanent Positions by Category</t>
  </si>
  <si>
    <t>F: Crosswalk of 2006 Availability</t>
  </si>
  <si>
    <t>E.  Justification for Base Adjustments</t>
  </si>
  <si>
    <t>D: Resources by DOJ Strategic Goal and Strategic Objective</t>
  </si>
  <si>
    <t>B: Summary of Requirements</t>
  </si>
  <si>
    <t xml:space="preserve">    1.2:  Investigate and prosecute those who have committed, or intend to commit, terrorist acts in the United States</t>
  </si>
  <si>
    <t>Non-recurrals [list all]</t>
  </si>
  <si>
    <t>2006 Enacted</t>
  </si>
  <si>
    <t>Unobligated balance, start of year [-]</t>
  </si>
  <si>
    <t>Unobligated balance, end of year [+]</t>
  </si>
  <si>
    <t>Recoveries of prior year obligations [-]</t>
  </si>
  <si>
    <t xml:space="preserve">     Obligated balance, start of year [+]</t>
  </si>
  <si>
    <t xml:space="preserve">     Obligated balance, end of year [-]</t>
  </si>
  <si>
    <t>2006 Enacted (with Rescissions, direct only)</t>
  </si>
  <si>
    <t>Unobligated Balances Carried Forward</t>
  </si>
  <si>
    <t>/Recoveries</t>
  </si>
  <si>
    <t>Unobligated Balance Rescission</t>
  </si>
  <si>
    <t>Crosswalk of 2007 Availability</t>
  </si>
  <si>
    <t>2007 Availability</t>
  </si>
  <si>
    <t>Total Adjustments to Base and Technical Adjustments</t>
  </si>
  <si>
    <t>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</si>
  <si>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</si>
  <si>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</si>
  <si>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</si>
  <si>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</si>
  <si>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</si>
  <si>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</si>
  <si>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</si>
  <si>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</si>
  <si>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</si>
  <si>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</si>
  <si>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</si>
  <si>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</si>
  <si>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</si>
  <si>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</si>
  <si>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</si>
  <si>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</si>
  <si>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</si>
  <si>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</si>
  <si>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</si>
  <si>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</si>
  <si>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</si>
  <si>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</si>
  <si>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</si>
  <si>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</si>
  <si>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</si>
  <si>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</si>
  <si>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</si>
  <si>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</si>
  <si>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</si>
  <si>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</si>
  <si>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</si>
  <si>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25.2 Other services</t>
  </si>
  <si>
    <t>26.0  Supplies and materials</t>
  </si>
  <si>
    <t>31.0  Equipment</t>
  </si>
  <si>
    <t xml:space="preserve">          Total obligations</t>
  </si>
  <si>
    <t xml:space="preserve">          Total requirements</t>
  </si>
  <si>
    <t xml:space="preserve">     Total obligations</t>
  </si>
  <si>
    <t xml:space="preserve">     Recoveries of prior year obligations</t>
  </si>
  <si>
    <t xml:space="preserve">          Outlays</t>
  </si>
  <si>
    <t>11.3  Other than full-time permanent</t>
  </si>
  <si>
    <t xml:space="preserve">     Total, appropriated positions</t>
  </si>
  <si>
    <t>Executive Level IV, $125,700..........................................................</t>
  </si>
  <si>
    <t>Average GS Salary</t>
  </si>
  <si>
    <t>Average GS Grade</t>
  </si>
  <si>
    <t>Object Classes</t>
  </si>
  <si>
    <t>Other Object Classes:</t>
  </si>
  <si>
    <t>Relation of Obligation to Outlays:</t>
  </si>
  <si>
    <t>Summary of Requirements by Object Class</t>
  </si>
  <si>
    <t>Overtime</t>
  </si>
  <si>
    <t>Technical Adjustments</t>
  </si>
  <si>
    <t>Program Changes</t>
  </si>
  <si>
    <t>Increases [list all]</t>
  </si>
  <si>
    <t>Total Program Changes</t>
  </si>
  <si>
    <t>Subtotal Offsets</t>
  </si>
  <si>
    <t>Attorneys (905)</t>
  </si>
  <si>
    <t>Paralegals / Other Law (900-998)</t>
  </si>
  <si>
    <t>GS-15, $107,521 - 139,774</t>
  </si>
  <si>
    <t>GS-14, $91,407 - 118,828</t>
  </si>
  <si>
    <t>GS-13, $77,353 - 100,554</t>
  </si>
  <si>
    <t>GS-12, $65,048 - 84,559</t>
  </si>
  <si>
    <t>GS-11, $54,272 - 70,558</t>
  </si>
  <si>
    <t>GS-9, $44,856 - 58,318</t>
  </si>
  <si>
    <t>Information &amp; Arts (1000-1099)</t>
  </si>
  <si>
    <t>Miscellaneous Operations (010-099)</t>
  </si>
  <si>
    <t xml:space="preserve">Total </t>
  </si>
  <si>
    <t>Pr. Changes</t>
  </si>
  <si>
    <t>A-11: Summary of Requirements by Grade</t>
  </si>
  <si>
    <t>Carryover/</t>
  </si>
  <si>
    <t>2006-2007</t>
  </si>
  <si>
    <t>Strategic Goal and Strategic Objective</t>
  </si>
  <si>
    <t>1.1: Prevent, disrupt, and defeat terrorist operations before they occur</t>
  </si>
  <si>
    <t>25.3 Purchases of goods &amp; services from Government accounts</t>
  </si>
  <si>
    <t xml:space="preserve">     Total Technical Adjustments</t>
  </si>
  <si>
    <t xml:space="preserve">            Increase 2</t>
  </si>
  <si>
    <t xml:space="preserve">           Subtotal Increases</t>
  </si>
  <si>
    <t>Crosswalk of 2006 Availability</t>
  </si>
  <si>
    <t>FY 2006 Enacted</t>
  </si>
  <si>
    <t>2006 Availability</t>
  </si>
  <si>
    <t>Justification for Base Adjustments</t>
  </si>
  <si>
    <t>2008 Request</t>
  </si>
  <si>
    <t>Decreases</t>
  </si>
  <si>
    <t>(Dollars in Thousands)</t>
  </si>
  <si>
    <t>Salaries and Expenses</t>
  </si>
  <si>
    <t>A: Organizational Chart</t>
  </si>
  <si>
    <t>Total Comp. FTE</t>
  </si>
  <si>
    <t>Total FTE</t>
  </si>
  <si>
    <t>Reimbursable FTE</t>
  </si>
  <si>
    <t>Other FTE</t>
  </si>
  <si>
    <t>Total Compensable FTE</t>
  </si>
  <si>
    <t>Headquarters (Washington, D.C.)</t>
  </si>
  <si>
    <t>Summary of Requirements</t>
  </si>
  <si>
    <t>95% Budget</t>
  </si>
  <si>
    <t>Reimbursable FTE:</t>
  </si>
  <si>
    <t>Rescissions</t>
  </si>
  <si>
    <t>Supplementals</t>
  </si>
  <si>
    <t xml:space="preserve">     Subtotal Increases</t>
  </si>
  <si>
    <t xml:space="preserve">    Subtotal Decreases</t>
  </si>
  <si>
    <t>Increase 1</t>
  </si>
  <si>
    <t>K: Summary of Requirements by Grade</t>
  </si>
  <si>
    <t>L: Summary of Requirements by Object Class</t>
  </si>
  <si>
    <t>Request</t>
  </si>
  <si>
    <t>Estimates by budget activity</t>
  </si>
  <si>
    <t>Pos.</t>
  </si>
  <si>
    <t xml:space="preserve"> </t>
  </si>
  <si>
    <t>Amount</t>
  </si>
  <si>
    <t>Perm.</t>
  </si>
  <si>
    <t>Total Change</t>
  </si>
  <si>
    <t>Recoveries</t>
  </si>
  <si>
    <t>Reprogrammings /</t>
  </si>
  <si>
    <t>Current Services</t>
  </si>
  <si>
    <t>Increases</t>
  </si>
  <si>
    <t>Clerical and Office Services (300-399)</t>
  </si>
  <si>
    <t>Accounting and Budget (500-599)</t>
  </si>
  <si>
    <t>U.S. Field</t>
  </si>
  <si>
    <t>Foreign Field</t>
  </si>
  <si>
    <t>Offsets</t>
  </si>
  <si>
    <t>TOTAL</t>
  </si>
  <si>
    <t>Summary of Requirements by Grade</t>
  </si>
  <si>
    <t>FY 2008 Pres. Budget</t>
  </si>
  <si>
    <t>Annualization of 2005 pay raise................................................................................................................................................................................................................................</t>
  </si>
  <si>
    <t xml:space="preserve">2008 pay raise (3.0%)     </t>
  </si>
  <si>
    <t>Unfunded Position and FTE Reduction</t>
  </si>
  <si>
    <t xml:space="preserve">2008 Rescissions from Balances </t>
  </si>
  <si>
    <t xml:space="preserve">Decreases </t>
  </si>
  <si>
    <t>Total ATB</t>
  </si>
  <si>
    <t xml:space="preserve">2008 Request </t>
  </si>
  <si>
    <t>2008 Current Services</t>
  </si>
  <si>
    <t>2008 Total Request</t>
  </si>
  <si>
    <t>2007 - 2008 Total Change</t>
  </si>
  <si>
    <t xml:space="preserve">                Total ..........................................................</t>
  </si>
  <si>
    <t>Changes in Compensable Days</t>
  </si>
  <si>
    <t>Thrift Savings Plan (TSP)</t>
  </si>
  <si>
    <t>Health Insurance</t>
  </si>
  <si>
    <t>Employees Compensation Fund</t>
  </si>
  <si>
    <t>GSA Rent</t>
  </si>
  <si>
    <t>DHS Security Charges</t>
  </si>
  <si>
    <t>Security Investigations</t>
  </si>
  <si>
    <t>Federal Appellate Activity</t>
  </si>
  <si>
    <t>2007 Estimate (direct only)*</t>
  </si>
  <si>
    <r>
      <t xml:space="preserve">   </t>
    </r>
    <r>
      <rPr>
        <b/>
        <sz val="12"/>
        <rFont val="Times New Roman"/>
        <family val="1"/>
      </rPr>
      <t>2007 Estimate (with Rescissions)</t>
    </r>
  </si>
  <si>
    <t>Estimate</t>
  </si>
  <si>
    <t xml:space="preserve">Estimate </t>
  </si>
  <si>
    <t xml:space="preserve">2007  Estimate  </t>
  </si>
  <si>
    <t>2007 Estimate</t>
  </si>
  <si>
    <t>25.6 Medical Care</t>
  </si>
  <si>
    <t>25.7 Operation and Maintenance of Equipment</t>
  </si>
  <si>
    <t>23.1  Rental Payments to GSA</t>
  </si>
  <si>
    <t xml:space="preserve">2006 Actuals </t>
  </si>
  <si>
    <t>Reprogrammings.  The reprogramming of positions and budget authority reflects the May 1, 2006 reprogramming notification.</t>
  </si>
  <si>
    <t>Office of the Solicitor General</t>
  </si>
  <si>
    <t>2007 pay raise annualization (2.2%)</t>
  </si>
  <si>
    <r>
      <t>Annualization of 2007 pay raise</t>
    </r>
    <r>
      <rPr>
        <sz val="9"/>
        <rFont val="Times New Roman"/>
        <family val="1"/>
      </rPr>
      <t>.  This pay annualization represents first quarter amounts (October through December) of the 2007 pay increase of 2.2.  The amount requested $268,000, represents the pay amounts for 1/4 of the fiscal year plus appropriate benefits ($ 216,000 for pay and $52,000 for benefits).</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</si>
</sst>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s>
  <fonts count="45">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u val="single"/>
      <sz val="12"/>
      <name val="Times New Roman"/>
      <family val="1"/>
    </font>
    <font>
      <b/>
      <sz val="12"/>
      <name val="Arial"/>
      <family val="2"/>
    </font>
    <font>
      <b/>
      <sz val="12"/>
      <name val="Times New Roman"/>
      <family val="1"/>
    </font>
    <font>
      <b/>
      <sz val="16"/>
      <name val="Times New Roman"/>
      <family val="1"/>
    </font>
    <font>
      <sz val="10"/>
      <name val="TimesNewRomanPS"/>
      <family val="0"/>
    </font>
    <font>
      <sz val="10"/>
      <name val="Arial"/>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8"/>
      <name val="Arial"/>
      <family val="0"/>
    </font>
    <font>
      <sz val="16"/>
      <name val="Times New Roman"/>
      <family val="1"/>
    </font>
  </fonts>
  <fills count="3">
    <fill>
      <patternFill/>
    </fill>
    <fill>
      <patternFill patternType="gray125"/>
    </fill>
    <fill>
      <patternFill patternType="solid">
        <fgColor indexed="9"/>
        <bgColor indexed="64"/>
      </patternFill>
    </fill>
  </fills>
  <borders count="106">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style="medium"/>
    </border>
    <border>
      <left>
        <color indexed="63"/>
      </left>
      <right style="thin"/>
      <top style="thin">
        <color indexed="8"/>
      </top>
      <bottom style="mediu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style="thin"/>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medium"/>
    </border>
    <border>
      <left>
        <color indexed="24"/>
      </left>
      <right>
        <color indexed="24"/>
      </right>
      <top>
        <color indexed="63"/>
      </top>
      <bottom style="hair"/>
    </border>
    <border>
      <left style="thin"/>
      <right style="thin"/>
      <top style="thin"/>
      <bottom>
        <color indexed="63"/>
      </bottom>
    </border>
    <border>
      <left style="thin"/>
      <right style="thin"/>
      <top>
        <color indexed="63"/>
      </top>
      <bottom style="medium"/>
    </border>
    <border>
      <left>
        <color indexed="24"/>
      </left>
      <right>
        <color indexed="24"/>
      </right>
      <top>
        <color indexed="24"/>
      </top>
      <bottom style="hair"/>
    </border>
    <border>
      <left style="thin"/>
      <right>
        <color indexed="63"/>
      </right>
      <top style="hair"/>
      <bottom style="hair"/>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hair"/>
    </border>
    <border>
      <left style="thin">
        <color indexed="23"/>
      </left>
      <right style="thin">
        <color indexed="23"/>
      </right>
      <top style="thin">
        <color indexed="23"/>
      </top>
      <bottom style="hair"/>
    </border>
    <border>
      <left style="thin">
        <color indexed="23"/>
      </left>
      <right style="thin"/>
      <top style="thin">
        <color indexed="23"/>
      </top>
      <bottom style="hair"/>
    </border>
    <border>
      <left>
        <color indexed="63"/>
      </left>
      <right>
        <color indexed="63"/>
      </right>
      <top style="thin"/>
      <bottom style="mediu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color indexed="23"/>
      </right>
      <top style="thin">
        <color indexed="23"/>
      </top>
      <bottom style="hair"/>
    </border>
    <border>
      <left>
        <color indexed="63"/>
      </left>
      <right style="thin"/>
      <top style="thin">
        <color indexed="23"/>
      </top>
      <bottom style="thin">
        <color indexed="23"/>
      </bottom>
    </border>
    <border>
      <left>
        <color indexed="63"/>
      </left>
      <right style="thin">
        <color indexed="8"/>
      </right>
      <top style="thin"/>
      <bottom style="thin"/>
    </border>
    <border>
      <left style="thin"/>
      <right>
        <color indexed="63"/>
      </right>
      <top style="thin">
        <color indexed="8"/>
      </top>
      <bottom style="thin"/>
    </border>
    <border>
      <left>
        <color indexed="63"/>
      </left>
      <right style="thin"/>
      <top style="thin">
        <color indexed="8"/>
      </top>
      <bottom style="thin"/>
    </border>
    <border>
      <left>
        <color indexed="63"/>
      </left>
      <right style="thin">
        <color indexed="23"/>
      </right>
      <top>
        <color indexed="63"/>
      </top>
      <bottom style="thin"/>
    </border>
    <border>
      <left style="thin">
        <color indexed="23"/>
      </left>
      <right style="thin">
        <color indexed="23"/>
      </right>
      <top style="thin"/>
      <bottom style="thin"/>
    </border>
    <border>
      <left style="thin">
        <color indexed="23"/>
      </left>
      <right style="thin">
        <color indexed="23"/>
      </right>
      <top>
        <color indexed="63"/>
      </top>
      <bottom style="thin"/>
    </border>
    <border>
      <left style="thin">
        <color indexed="23"/>
      </left>
      <right style="thin">
        <color indexed="23"/>
      </right>
      <top style="thin">
        <color indexed="8"/>
      </top>
      <bottom style="thin"/>
    </border>
    <border>
      <left style="thin">
        <color indexed="23"/>
      </left>
      <right style="thin"/>
      <top style="thin">
        <color indexed="8"/>
      </top>
      <bottom style="thin"/>
    </border>
    <border>
      <left style="thin"/>
      <right style="thin"/>
      <top>
        <color indexed="63"/>
      </top>
      <bottom style="thin">
        <color indexed="23"/>
      </bottom>
    </border>
    <border>
      <left style="thin"/>
      <right>
        <color indexed="63"/>
      </right>
      <top style="thin">
        <color indexed="23"/>
      </top>
      <bottom style="hair"/>
    </border>
    <border>
      <left>
        <color indexed="24"/>
      </left>
      <right>
        <color indexed="63"/>
      </right>
      <top>
        <color indexed="63"/>
      </top>
      <bottom style="hair"/>
    </border>
    <border>
      <left>
        <color indexed="24"/>
      </left>
      <right>
        <color indexed="63"/>
      </right>
      <top style="thin"/>
      <bottom style="thin"/>
    </border>
    <border>
      <left>
        <color indexed="24"/>
      </left>
      <right>
        <color indexed="63"/>
      </right>
      <top>
        <color indexed="63"/>
      </top>
      <bottom style="thin"/>
    </border>
    <border>
      <left style="thin"/>
      <right style="thin">
        <color indexed="8"/>
      </right>
      <top>
        <color indexed="63"/>
      </top>
      <bottom style="thin"/>
    </border>
    <border>
      <left style="hair"/>
      <right style="hair"/>
      <top>
        <color indexed="63"/>
      </top>
      <bottom style="hair"/>
    </border>
    <border>
      <left style="thin"/>
      <right style="thin"/>
      <top style="hair"/>
      <bottom style="hair"/>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color indexed="8"/>
      </bottom>
    </border>
    <border>
      <left style="hair"/>
      <right>
        <color indexed="63"/>
      </right>
      <top>
        <color indexed="63"/>
      </top>
      <bottom style="hair"/>
    </border>
    <border>
      <left style="thin"/>
      <right style="medium"/>
      <top style="medium"/>
      <bottom>
        <color indexed="63"/>
      </bottom>
    </border>
    <border>
      <left style="thin"/>
      <right style="medium"/>
      <top>
        <color indexed="63"/>
      </top>
      <bottom style="thin">
        <color indexed="23"/>
      </bottom>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color indexed="63"/>
      </right>
      <top style="medium"/>
      <bottom style="hair"/>
    </border>
    <border>
      <left>
        <color indexed="63"/>
      </left>
      <right style="thin"/>
      <top style="medium"/>
      <bottom style="hair"/>
    </border>
    <border>
      <left>
        <color indexed="63"/>
      </left>
      <right style="thin"/>
      <top style="thin"/>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6" fillId="0" borderId="0">
      <alignment/>
      <protection/>
    </xf>
    <xf numFmtId="9" fontId="26" fillId="0" borderId="0" applyFont="0" applyFill="0" applyBorder="0" applyAlignment="0" applyProtection="0"/>
  </cellStyleXfs>
  <cellXfs count="576">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1" fillId="0" borderId="0" xfId="0" applyNumberFormat="1" applyFont="1" applyAlignment="1">
      <alignment horizontal="centerContinuous"/>
    </xf>
    <xf numFmtId="177" fontId="19" fillId="0" borderId="0" xfId="0" applyNumberFormat="1" applyFont="1" applyAlignment="1">
      <alignment horizontal="centerContinuous"/>
    </xf>
    <xf numFmtId="177" fontId="20"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16" fillId="0" borderId="0" xfId="0" applyNumberFormat="1" applyFont="1" applyAlignment="1">
      <alignment horizontal="left"/>
    </xf>
    <xf numFmtId="177" fontId="6" fillId="0" borderId="0" xfId="0" applyNumberFormat="1" applyFont="1" applyBorder="1" applyAlignment="1">
      <alignment horizontal="centerContinuous"/>
    </xf>
    <xf numFmtId="177" fontId="6" fillId="0" borderId="0" xfId="0" applyNumberFormat="1" applyFont="1" applyAlignment="1">
      <alignment horizontal="right"/>
    </xf>
    <xf numFmtId="177" fontId="5" fillId="0" borderId="2" xfId="0" applyNumberFormat="1" applyFont="1" applyBorder="1" applyAlignment="1">
      <alignment/>
    </xf>
    <xf numFmtId="3" fontId="24" fillId="0" borderId="0" xfId="0" applyNumberFormat="1" applyFont="1" applyAlignment="1">
      <alignment/>
    </xf>
    <xf numFmtId="177" fontId="6" fillId="0" borderId="0" xfId="0" applyNumberFormat="1" applyFont="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3" fontId="6" fillId="0" borderId="2" xfId="0" applyNumberFormat="1" applyFont="1" applyBorder="1" applyAlignment="1">
      <alignment horizontal="fill"/>
    </xf>
    <xf numFmtId="0" fontId="26" fillId="0" borderId="0" xfId="21" applyAlignment="1">
      <alignment horizontal="centerContinuous"/>
      <protection/>
    </xf>
    <xf numFmtId="0" fontId="26" fillId="0" borderId="0" xfId="21">
      <alignment/>
      <protection/>
    </xf>
    <xf numFmtId="0" fontId="1" fillId="0" borderId="0" xfId="21" applyFont="1">
      <alignment/>
      <protection/>
    </xf>
    <xf numFmtId="0" fontId="1" fillId="0" borderId="0" xfId="21" applyFont="1" applyAlignment="1">
      <alignment horizontal="left"/>
      <protection/>
    </xf>
    <xf numFmtId="0" fontId="23" fillId="0" borderId="0" xfId="21" applyFont="1">
      <alignment/>
      <protection/>
    </xf>
    <xf numFmtId="0" fontId="23" fillId="0" borderId="0" xfId="21" applyFont="1" applyAlignment="1">
      <alignment horizontal="centerContinuous"/>
      <protection/>
    </xf>
    <xf numFmtId="3" fontId="23" fillId="0" borderId="0" xfId="21" applyNumberFormat="1" applyFont="1" applyAlignment="1">
      <alignment horizontal="centerContinuous"/>
      <protection/>
    </xf>
    <xf numFmtId="0" fontId="16" fillId="0" borderId="0" xfId="21" applyFont="1" applyAlignment="1">
      <alignment horizontal="centerContinuous"/>
      <protection/>
    </xf>
    <xf numFmtId="0" fontId="16" fillId="0" borderId="0" xfId="21" applyFont="1">
      <alignment/>
      <protection/>
    </xf>
    <xf numFmtId="0" fontId="16" fillId="0" borderId="3" xfId="21" applyFont="1" applyBorder="1">
      <alignment/>
      <protection/>
    </xf>
    <xf numFmtId="0" fontId="16" fillId="0" borderId="4" xfId="21" applyFont="1" applyBorder="1">
      <alignment/>
      <protection/>
    </xf>
    <xf numFmtId="0" fontId="16" fillId="0" borderId="1" xfId="21" applyFont="1" applyBorder="1">
      <alignment/>
      <protection/>
    </xf>
    <xf numFmtId="0" fontId="27" fillId="0" borderId="3" xfId="21" applyFont="1" applyBorder="1">
      <alignment/>
      <protection/>
    </xf>
    <xf numFmtId="0" fontId="16" fillId="0" borderId="3" xfId="21" applyFont="1" applyBorder="1" applyAlignment="1">
      <alignment horizontal="left" indent="1"/>
      <protection/>
    </xf>
    <xf numFmtId="183" fontId="16" fillId="0" borderId="4" xfId="15" applyNumberFormat="1" applyFont="1" applyBorder="1" applyAlignment="1">
      <alignment/>
    </xf>
    <xf numFmtId="183" fontId="16" fillId="0" borderId="0" xfId="15" applyNumberFormat="1" applyFont="1" applyAlignment="1">
      <alignment/>
    </xf>
    <xf numFmtId="183" fontId="28" fillId="0" borderId="4" xfId="15" applyNumberFormat="1" applyFont="1" applyBorder="1" applyAlignment="1">
      <alignment/>
    </xf>
    <xf numFmtId="183" fontId="28" fillId="0" borderId="1" xfId="15" applyNumberFormat="1" applyFont="1" applyBorder="1" applyAlignment="1">
      <alignment/>
    </xf>
    <xf numFmtId="0" fontId="27" fillId="0" borderId="3" xfId="21" applyFont="1" applyBorder="1" applyAlignment="1">
      <alignment wrapText="1"/>
      <protection/>
    </xf>
    <xf numFmtId="0" fontId="27" fillId="0" borderId="5" xfId="21" applyFont="1" applyBorder="1">
      <alignment/>
      <protection/>
    </xf>
    <xf numFmtId="183" fontId="27" fillId="0" borderId="6" xfId="15" applyNumberFormat="1" applyFont="1" applyBorder="1" applyAlignment="1">
      <alignment/>
    </xf>
    <xf numFmtId="183" fontId="27" fillId="0" borderId="7" xfId="15" applyNumberFormat="1" applyFont="1" applyBorder="1" applyAlignment="1">
      <alignment/>
    </xf>
    <xf numFmtId="185" fontId="27" fillId="0" borderId="8" xfId="17" applyNumberFormat="1" applyFont="1" applyBorder="1" applyAlignment="1">
      <alignment horizontal="left"/>
    </xf>
    <xf numFmtId="0" fontId="27" fillId="0" borderId="0" xfId="21" applyFont="1" applyBorder="1" applyAlignment="1">
      <alignment horizontal="left"/>
      <protection/>
    </xf>
    <xf numFmtId="183" fontId="27" fillId="0" borderId="0" xfId="21" applyNumberFormat="1" applyFont="1" applyBorder="1" applyAlignment="1">
      <alignment horizontal="left"/>
      <protection/>
    </xf>
    <xf numFmtId="185" fontId="27" fillId="0" borderId="0" xfId="17" applyNumberFormat="1" applyFont="1" applyBorder="1" applyAlignment="1">
      <alignment horizontal="left"/>
    </xf>
    <xf numFmtId="177" fontId="25" fillId="0" borderId="0" xfId="0" applyNumberFormat="1" applyFont="1" applyAlignment="1">
      <alignment horizontal="centerContinuous"/>
    </xf>
    <xf numFmtId="177" fontId="16" fillId="0" borderId="0" xfId="0" applyNumberFormat="1" applyFont="1" applyAlignment="1">
      <alignment horizontal="centerContinuous"/>
    </xf>
    <xf numFmtId="177" fontId="33" fillId="2" borderId="9" xfId="0" applyNumberFormat="1" applyFont="1" applyFill="1" applyBorder="1" applyAlignment="1">
      <alignment/>
    </xf>
    <xf numFmtId="177" fontId="33" fillId="2" borderId="10" xfId="0" applyNumberFormat="1" applyFont="1" applyFill="1" applyBorder="1" applyAlignment="1">
      <alignment/>
    </xf>
    <xf numFmtId="177" fontId="32" fillId="2" borderId="4" xfId="0" applyNumberFormat="1" applyFont="1" applyFill="1" applyBorder="1" applyAlignment="1">
      <alignment/>
    </xf>
    <xf numFmtId="177" fontId="32" fillId="2" borderId="11" xfId="0" applyNumberFormat="1" applyFont="1" applyFill="1" applyBorder="1" applyAlignment="1">
      <alignment horizontal="center"/>
    </xf>
    <xf numFmtId="177" fontId="32" fillId="2" borderId="0" xfId="0" applyNumberFormat="1" applyFont="1" applyFill="1" applyBorder="1" applyAlignment="1">
      <alignment horizontal="center"/>
    </xf>
    <xf numFmtId="177" fontId="32" fillId="2" borderId="12" xfId="0" applyNumberFormat="1" applyFont="1" applyFill="1" applyBorder="1" applyAlignment="1">
      <alignment horizontal="center"/>
    </xf>
    <xf numFmtId="177" fontId="32" fillId="2" borderId="13" xfId="0" applyNumberFormat="1" applyFont="1" applyFill="1" applyBorder="1" applyAlignment="1">
      <alignment horizontal="center"/>
    </xf>
    <xf numFmtId="177" fontId="32" fillId="2" borderId="4" xfId="0" applyNumberFormat="1" applyFont="1" applyFill="1" applyBorder="1" applyAlignment="1">
      <alignment horizontal="center"/>
    </xf>
    <xf numFmtId="177" fontId="32" fillId="2" borderId="14" xfId="0" applyNumberFormat="1" applyFont="1" applyFill="1" applyBorder="1" applyAlignment="1">
      <alignment horizontal="center"/>
    </xf>
    <xf numFmtId="177" fontId="32" fillId="2" borderId="2" xfId="0" applyNumberFormat="1" applyFont="1" applyFill="1" applyBorder="1" applyAlignment="1">
      <alignment horizontal="center"/>
    </xf>
    <xf numFmtId="177" fontId="32" fillId="2" borderId="1" xfId="0" applyNumberFormat="1" applyFont="1" applyFill="1" applyBorder="1" applyAlignment="1">
      <alignment horizontal="center"/>
    </xf>
    <xf numFmtId="177" fontId="32" fillId="2" borderId="3" xfId="0" applyNumberFormat="1" applyFont="1" applyFill="1" applyBorder="1" applyAlignment="1">
      <alignment horizontal="center"/>
    </xf>
    <xf numFmtId="0" fontId="0" fillId="0" borderId="0" xfId="0" applyBorder="1" applyAlignment="1">
      <alignment vertical="top" wrapText="1"/>
    </xf>
    <xf numFmtId="177" fontId="29" fillId="2" borderId="0" xfId="0" applyNumberFormat="1" applyFont="1" applyFill="1" applyAlignment="1">
      <alignment/>
    </xf>
    <xf numFmtId="177" fontId="29" fillId="2" borderId="1" xfId="0" applyNumberFormat="1" applyFont="1" applyFill="1" applyBorder="1" applyAlignment="1">
      <alignment/>
    </xf>
    <xf numFmtId="177" fontId="29" fillId="2" borderId="2" xfId="0" applyNumberFormat="1" applyFont="1" applyFill="1" applyBorder="1" applyAlignment="1">
      <alignment/>
    </xf>
    <xf numFmtId="3" fontId="16" fillId="0" borderId="0" xfId="0" applyNumberFormat="1" applyFont="1" applyAlignment="1">
      <alignment horizontal="centerContinuous"/>
    </xf>
    <xf numFmtId="0" fontId="35"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15" xfId="0" applyNumberFormat="1" applyFont="1" applyFill="1" applyBorder="1" applyAlignment="1">
      <alignment/>
    </xf>
    <xf numFmtId="177" fontId="13" fillId="2" borderId="16" xfId="0" applyNumberFormat="1" applyFont="1" applyFill="1" applyBorder="1" applyAlignment="1">
      <alignment/>
    </xf>
    <xf numFmtId="177" fontId="13" fillId="2" borderId="17" xfId="0" applyNumberFormat="1" applyFont="1" applyFill="1" applyBorder="1" applyAlignment="1">
      <alignment/>
    </xf>
    <xf numFmtId="177" fontId="13" fillId="2" borderId="18" xfId="0" applyNumberFormat="1" applyFont="1" applyFill="1" applyBorder="1" applyAlignment="1">
      <alignment/>
    </xf>
    <xf numFmtId="177" fontId="16" fillId="0" borderId="18" xfId="0" applyNumberFormat="1" applyFont="1" applyBorder="1" applyAlignment="1">
      <alignment/>
    </xf>
    <xf numFmtId="177" fontId="16" fillId="0" borderId="17" xfId="0" applyNumberFormat="1" applyFont="1" applyBorder="1" applyAlignment="1">
      <alignment/>
    </xf>
    <xf numFmtId="177" fontId="5" fillId="0" borderId="1" xfId="0" applyNumberFormat="1" applyFont="1" applyBorder="1" applyAlignment="1">
      <alignment/>
    </xf>
    <xf numFmtId="177" fontId="5" fillId="0" borderId="7" xfId="0" applyNumberFormat="1" applyFont="1" applyBorder="1" applyAlignment="1">
      <alignment/>
    </xf>
    <xf numFmtId="177" fontId="31" fillId="0" borderId="2" xfId="0" applyNumberFormat="1" applyFont="1" applyBorder="1" applyAlignment="1">
      <alignment/>
    </xf>
    <xf numFmtId="5" fontId="31" fillId="0" borderId="2" xfId="0" applyNumberFormat="1" applyFont="1" applyBorder="1" applyAlignment="1">
      <alignment/>
    </xf>
    <xf numFmtId="5" fontId="31" fillId="0" borderId="7" xfId="0" applyNumberFormat="1" applyFont="1" applyBorder="1" applyAlignment="1">
      <alignment/>
    </xf>
    <xf numFmtId="177" fontId="5" fillId="0" borderId="4" xfId="0" applyNumberFormat="1" applyFont="1" applyBorder="1" applyAlignment="1">
      <alignment/>
    </xf>
    <xf numFmtId="177" fontId="6" fillId="0" borderId="6" xfId="0" applyNumberFormat="1" applyFont="1" applyBorder="1" applyAlignment="1">
      <alignment/>
    </xf>
    <xf numFmtId="177" fontId="5" fillId="0" borderId="19" xfId="0" applyNumberFormat="1" applyFont="1" applyBorder="1" applyAlignment="1">
      <alignment/>
    </xf>
    <xf numFmtId="177" fontId="5" fillId="0" borderId="20" xfId="0" applyNumberFormat="1" applyFont="1" applyBorder="1" applyAlignment="1">
      <alignment/>
    </xf>
    <xf numFmtId="177" fontId="31" fillId="0" borderId="20" xfId="0" applyNumberFormat="1" applyFont="1" applyBorder="1" applyAlignment="1">
      <alignment horizontal="centerContinuous"/>
    </xf>
    <xf numFmtId="177" fontId="31" fillId="0" borderId="21" xfId="0" applyNumberFormat="1" applyFont="1" applyBorder="1" applyAlignment="1">
      <alignment horizontal="centerContinuous"/>
    </xf>
    <xf numFmtId="177" fontId="31" fillId="0" borderId="22" xfId="0" applyNumberFormat="1" applyFont="1" applyBorder="1" applyAlignment="1">
      <alignment horizontal="right"/>
    </xf>
    <xf numFmtId="177" fontId="31" fillId="0" borderId="23" xfId="0" applyNumberFormat="1" applyFont="1" applyBorder="1" applyAlignment="1">
      <alignment/>
    </xf>
    <xf numFmtId="177" fontId="5" fillId="0" borderId="21" xfId="0" applyNumberFormat="1" applyFont="1" applyBorder="1" applyAlignment="1">
      <alignment/>
    </xf>
    <xf numFmtId="177" fontId="31" fillId="0" borderId="7" xfId="0" applyNumberFormat="1" applyFont="1" applyBorder="1" applyAlignment="1">
      <alignment/>
    </xf>
    <xf numFmtId="177" fontId="5" fillId="0" borderId="24" xfId="0" applyNumberFormat="1" applyFont="1" applyBorder="1" applyAlignment="1">
      <alignment/>
    </xf>
    <xf numFmtId="177" fontId="5" fillId="0" borderId="25" xfId="0" applyNumberFormat="1" applyFont="1" applyBorder="1" applyAlignment="1">
      <alignment/>
    </xf>
    <xf numFmtId="177" fontId="5" fillId="0" borderId="26" xfId="0" applyNumberFormat="1" applyFont="1" applyBorder="1" applyAlignment="1">
      <alignment/>
    </xf>
    <xf numFmtId="177" fontId="5" fillId="0" borderId="2" xfId="0" applyNumberFormat="1" applyFont="1" applyFill="1" applyBorder="1" applyAlignment="1">
      <alignment/>
    </xf>
    <xf numFmtId="177" fontId="5" fillId="0" borderId="7" xfId="0" applyNumberFormat="1" applyFont="1" applyFill="1" applyBorder="1" applyAlignment="1">
      <alignment/>
    </xf>
    <xf numFmtId="177" fontId="5" fillId="0" borderId="6" xfId="0" applyNumberFormat="1" applyFont="1" applyFill="1" applyBorder="1" applyAlignment="1">
      <alignment/>
    </xf>
    <xf numFmtId="177" fontId="5" fillId="0" borderId="27" xfId="0" applyNumberFormat="1" applyFont="1" applyBorder="1" applyAlignment="1">
      <alignment/>
    </xf>
    <xf numFmtId="177" fontId="5" fillId="0" borderId="15" xfId="0" applyNumberFormat="1" applyFont="1" applyBorder="1" applyAlignment="1">
      <alignment/>
    </xf>
    <xf numFmtId="177" fontId="5" fillId="0" borderId="17" xfId="0" applyNumberFormat="1" applyFont="1" applyBorder="1" applyAlignment="1">
      <alignment/>
    </xf>
    <xf numFmtId="177" fontId="5" fillId="0" borderId="6" xfId="0" applyNumberFormat="1" applyFont="1" applyBorder="1" applyAlignment="1">
      <alignment horizontal="left"/>
    </xf>
    <xf numFmtId="177" fontId="5" fillId="0" borderId="19" xfId="0" applyNumberFormat="1" applyFont="1" applyBorder="1" applyAlignment="1">
      <alignment horizontal="left"/>
    </xf>
    <xf numFmtId="177" fontId="6" fillId="0" borderId="6" xfId="0" applyNumberFormat="1" applyFont="1" applyBorder="1" applyAlignment="1">
      <alignment/>
    </xf>
    <xf numFmtId="177" fontId="5" fillId="0" borderId="6" xfId="0" applyNumberFormat="1" applyFont="1" applyBorder="1" applyAlignment="1">
      <alignment/>
    </xf>
    <xf numFmtId="177" fontId="31" fillId="0" borderId="19" xfId="0" applyNumberFormat="1" applyFont="1" applyBorder="1" applyAlignment="1">
      <alignment horizontal="centerContinuous"/>
    </xf>
    <xf numFmtId="0" fontId="22" fillId="0" borderId="20" xfId="0" applyFont="1" applyBorder="1" applyAlignment="1">
      <alignment/>
    </xf>
    <xf numFmtId="0" fontId="22" fillId="0" borderId="19" xfId="0" applyFont="1" applyBorder="1" applyAlignment="1">
      <alignment/>
    </xf>
    <xf numFmtId="177" fontId="31" fillId="0" borderId="6" xfId="0" applyNumberFormat="1" applyFont="1" applyBorder="1" applyAlignment="1">
      <alignment/>
    </xf>
    <xf numFmtId="177" fontId="6" fillId="0" borderId="27" xfId="0" applyNumberFormat="1" applyFont="1" applyBorder="1" applyAlignment="1">
      <alignment/>
    </xf>
    <xf numFmtId="177" fontId="6" fillId="0" borderId="1" xfId="0" applyNumberFormat="1" applyFont="1" applyBorder="1" applyAlignment="1">
      <alignment/>
    </xf>
    <xf numFmtId="177" fontId="6" fillId="0" borderId="20" xfId="0" applyNumberFormat="1" applyFont="1" applyBorder="1" applyAlignment="1">
      <alignment/>
    </xf>
    <xf numFmtId="177" fontId="6" fillId="0" borderId="21" xfId="0" applyNumberFormat="1" applyFont="1" applyBorder="1" applyAlignment="1">
      <alignment/>
    </xf>
    <xf numFmtId="177" fontId="6" fillId="0" borderId="2" xfId="0" applyNumberFormat="1" applyFont="1" applyBorder="1" applyAlignment="1">
      <alignment horizontal="fill"/>
    </xf>
    <xf numFmtId="3" fontId="6" fillId="0" borderId="4" xfId="0" applyNumberFormat="1" applyFont="1" applyBorder="1" applyAlignment="1">
      <alignment/>
    </xf>
    <xf numFmtId="177" fontId="6" fillId="0" borderId="6" xfId="0" applyNumberFormat="1" applyFont="1" applyBorder="1" applyAlignment="1">
      <alignment/>
    </xf>
    <xf numFmtId="3" fontId="6" fillId="0" borderId="27" xfId="0" applyNumberFormat="1" applyFont="1" applyBorder="1" applyAlignment="1">
      <alignment/>
    </xf>
    <xf numFmtId="3" fontId="6" fillId="0" borderId="15" xfId="0" applyNumberFormat="1" applyFont="1" applyBorder="1" applyAlignment="1">
      <alignment/>
    </xf>
    <xf numFmtId="3" fontId="6" fillId="0" borderId="15" xfId="0" applyNumberFormat="1" applyFont="1" applyBorder="1" applyAlignment="1">
      <alignment horizontal="fill"/>
    </xf>
    <xf numFmtId="177" fontId="6" fillId="0" borderId="15" xfId="0" applyNumberFormat="1" applyFont="1" applyBorder="1" applyAlignment="1">
      <alignment horizontal="fill"/>
    </xf>
    <xf numFmtId="177" fontId="6" fillId="0" borderId="27" xfId="0" applyNumberFormat="1" applyFont="1" applyBorder="1" applyAlignment="1">
      <alignment/>
    </xf>
    <xf numFmtId="177" fontId="6" fillId="0" borderId="15" xfId="0" applyNumberFormat="1" applyFont="1" applyBorder="1" applyAlignment="1">
      <alignment/>
    </xf>
    <xf numFmtId="177" fontId="6" fillId="0" borderId="17" xfId="0" applyNumberFormat="1" applyFont="1" applyBorder="1" applyAlignment="1">
      <alignment/>
    </xf>
    <xf numFmtId="3" fontId="6" fillId="0" borderId="22" xfId="0" applyNumberFormat="1" applyFont="1" applyBorder="1" applyAlignment="1">
      <alignment/>
    </xf>
    <xf numFmtId="177" fontId="6" fillId="0" borderId="22" xfId="0" applyNumberFormat="1" applyFont="1" applyBorder="1" applyAlignment="1">
      <alignment/>
    </xf>
    <xf numFmtId="177" fontId="21" fillId="0" borderId="22" xfId="0" applyNumberFormat="1" applyFont="1" applyBorder="1" applyAlignment="1">
      <alignment/>
    </xf>
    <xf numFmtId="177" fontId="6" fillId="0" borderId="23" xfId="0" applyNumberFormat="1" applyFont="1" applyBorder="1" applyAlignment="1">
      <alignment/>
    </xf>
    <xf numFmtId="177" fontId="23" fillId="0" borderId="21" xfId="0" applyNumberFormat="1" applyFont="1" applyBorder="1" applyAlignment="1">
      <alignment/>
    </xf>
    <xf numFmtId="177" fontId="23" fillId="0" borderId="28" xfId="0" applyNumberFormat="1" applyFont="1" applyBorder="1" applyAlignment="1">
      <alignment horizontal="right"/>
    </xf>
    <xf numFmtId="0" fontId="0" fillId="0" borderId="29" xfId="0" applyBorder="1" applyAlignment="1">
      <alignment/>
    </xf>
    <xf numFmtId="3" fontId="6" fillId="0" borderId="15" xfId="0" applyNumberFormat="1" applyFont="1" applyFill="1" applyBorder="1" applyAlignment="1">
      <alignment/>
    </xf>
    <xf numFmtId="177" fontId="23" fillId="0" borderId="30" xfId="0" applyNumberFormat="1" applyFont="1" applyBorder="1" applyAlignment="1">
      <alignment horizontal="center"/>
    </xf>
    <xf numFmtId="177" fontId="23" fillId="0" borderId="31" xfId="0" applyNumberFormat="1" applyFont="1" applyBorder="1" applyAlignment="1">
      <alignment horizontal="center"/>
    </xf>
    <xf numFmtId="177" fontId="6" fillId="0" borderId="3" xfId="0" applyNumberFormat="1" applyFont="1" applyBorder="1" applyAlignment="1">
      <alignment/>
    </xf>
    <xf numFmtId="177" fontId="6" fillId="0" borderId="18" xfId="0" applyNumberFormat="1" applyFont="1" applyBorder="1" applyAlignment="1">
      <alignment/>
    </xf>
    <xf numFmtId="177" fontId="6" fillId="0" borderId="5" xfId="0" applyNumberFormat="1" applyFont="1" applyBorder="1" applyAlignment="1">
      <alignment/>
    </xf>
    <xf numFmtId="177" fontId="23" fillId="0" borderId="30" xfId="0" applyNumberFormat="1" applyFont="1" applyBorder="1" applyAlignment="1">
      <alignment/>
    </xf>
    <xf numFmtId="3" fontId="36" fillId="0" borderId="0" xfId="0" applyNumberFormat="1" applyFont="1" applyAlignment="1">
      <alignment horizontal="centerContinuous"/>
    </xf>
    <xf numFmtId="3" fontId="37" fillId="0" borderId="0" xfId="0" applyNumberFormat="1" applyFont="1" applyAlignment="1">
      <alignment horizontal="centerContinuous"/>
    </xf>
    <xf numFmtId="0" fontId="6" fillId="0" borderId="29" xfId="0" applyFont="1" applyBorder="1" applyAlignment="1">
      <alignment/>
    </xf>
    <xf numFmtId="0" fontId="6" fillId="0" borderId="32" xfId="0" applyFont="1" applyBorder="1" applyAlignment="1">
      <alignment/>
    </xf>
    <xf numFmtId="3" fontId="23" fillId="0" borderId="2" xfId="0" applyNumberFormat="1" applyFont="1" applyBorder="1" applyAlignment="1">
      <alignment horizontal="fill"/>
    </xf>
    <xf numFmtId="177" fontId="23" fillId="0" borderId="7" xfId="0" applyNumberFormat="1" applyFont="1" applyBorder="1" applyAlignment="1">
      <alignment/>
    </xf>
    <xf numFmtId="177" fontId="23" fillId="0" borderId="2" xfId="0" applyNumberFormat="1" applyFont="1" applyBorder="1" applyAlignment="1">
      <alignment horizontal="fill"/>
    </xf>
    <xf numFmtId="177" fontId="23" fillId="0" borderId="5" xfId="0" applyNumberFormat="1" applyFont="1" applyBorder="1" applyAlignment="1">
      <alignment/>
    </xf>
    <xf numFmtId="165" fontId="23" fillId="0" borderId="7" xfId="0" applyNumberFormat="1" applyFont="1" applyBorder="1" applyAlignment="1">
      <alignment/>
    </xf>
    <xf numFmtId="3" fontId="23" fillId="0" borderId="6" xfId="0" applyNumberFormat="1" applyFont="1" applyBorder="1" applyAlignment="1">
      <alignment/>
    </xf>
    <xf numFmtId="3" fontId="36" fillId="0" borderId="0" xfId="0" applyNumberFormat="1" applyFont="1" applyAlignment="1">
      <alignment/>
    </xf>
    <xf numFmtId="177" fontId="6" fillId="0" borderId="2" xfId="0" applyNumberFormat="1" applyFont="1" applyBorder="1" applyAlignment="1">
      <alignment/>
    </xf>
    <xf numFmtId="177" fontId="13" fillId="2" borderId="2" xfId="0" applyNumberFormat="1" applyFont="1" applyFill="1" applyBorder="1" applyAlignment="1">
      <alignment horizontal="left"/>
    </xf>
    <xf numFmtId="177" fontId="13" fillId="2" borderId="2" xfId="0" applyNumberFormat="1" applyFont="1" applyFill="1" applyBorder="1" applyAlignment="1">
      <alignment/>
    </xf>
    <xf numFmtId="177" fontId="13" fillId="2" borderId="7" xfId="0" applyNumberFormat="1" applyFont="1" applyFill="1" applyBorder="1" applyAlignment="1">
      <alignment/>
    </xf>
    <xf numFmtId="177" fontId="13" fillId="2" borderId="19" xfId="0" applyNumberFormat="1" applyFont="1" applyFill="1" applyBorder="1" applyAlignment="1">
      <alignment/>
    </xf>
    <xf numFmtId="177" fontId="13" fillId="2" borderId="20" xfId="0" applyNumberFormat="1" applyFont="1" applyFill="1" applyBorder="1" applyAlignment="1">
      <alignment/>
    </xf>
    <xf numFmtId="177" fontId="13" fillId="2" borderId="22" xfId="0" applyNumberFormat="1" applyFont="1" applyFill="1" applyBorder="1" applyAlignment="1">
      <alignment/>
    </xf>
    <xf numFmtId="177" fontId="13" fillId="2" borderId="4" xfId="0" applyNumberFormat="1" applyFont="1" applyFill="1" applyBorder="1" applyAlignment="1">
      <alignment/>
    </xf>
    <xf numFmtId="177" fontId="13" fillId="2" borderId="21" xfId="0" applyNumberFormat="1" applyFont="1" applyFill="1" applyBorder="1" applyAlignment="1">
      <alignment/>
    </xf>
    <xf numFmtId="177" fontId="13" fillId="2" borderId="28" xfId="0" applyNumberFormat="1" applyFont="1" applyFill="1" applyBorder="1" applyAlignment="1">
      <alignment/>
    </xf>
    <xf numFmtId="177" fontId="32" fillId="2" borderId="24" xfId="0" applyNumberFormat="1" applyFont="1" applyFill="1" applyBorder="1" applyAlignment="1">
      <alignment horizontal="centerContinuous"/>
    </xf>
    <xf numFmtId="177" fontId="32" fillId="2" borderId="25" xfId="0" applyNumberFormat="1" applyFont="1" applyFill="1" applyBorder="1" applyAlignment="1">
      <alignment horizontal="centerContinuous"/>
    </xf>
    <xf numFmtId="177" fontId="32" fillId="2" borderId="25" xfId="0" applyNumberFormat="1" applyFont="1" applyFill="1" applyBorder="1" applyAlignment="1">
      <alignment/>
    </xf>
    <xf numFmtId="177" fontId="32" fillId="2" borderId="26" xfId="0" applyNumberFormat="1" applyFont="1" applyFill="1" applyBorder="1" applyAlignment="1">
      <alignment horizontal="centerContinuous"/>
    </xf>
    <xf numFmtId="177" fontId="32" fillId="2" borderId="23" xfId="0" applyNumberFormat="1" applyFont="1" applyFill="1" applyBorder="1" applyAlignment="1">
      <alignment horizontal="right"/>
    </xf>
    <xf numFmtId="177" fontId="32" fillId="2" borderId="22" xfId="0" applyNumberFormat="1" applyFont="1" applyFill="1" applyBorder="1" applyAlignment="1">
      <alignment horizontal="right"/>
    </xf>
    <xf numFmtId="177" fontId="32" fillId="2" borderId="23" xfId="0" applyNumberFormat="1" applyFont="1" applyFill="1" applyBorder="1" applyAlignment="1">
      <alignment/>
    </xf>
    <xf numFmtId="177" fontId="32" fillId="2" borderId="22" xfId="0" applyNumberFormat="1" applyFont="1" applyFill="1" applyBorder="1" applyAlignment="1">
      <alignment/>
    </xf>
    <xf numFmtId="177" fontId="32" fillId="2" borderId="28" xfId="0" applyNumberFormat="1" applyFont="1" applyFill="1" applyBorder="1" applyAlignment="1">
      <alignment horizontal="right"/>
    </xf>
    <xf numFmtId="177" fontId="13" fillId="2" borderId="15" xfId="0" applyNumberFormat="1" applyFont="1" applyFill="1" applyBorder="1" applyAlignment="1">
      <alignment horizontal="left"/>
    </xf>
    <xf numFmtId="177" fontId="13" fillId="2" borderId="27" xfId="0" applyNumberFormat="1" applyFont="1" applyFill="1" applyBorder="1" applyAlignment="1">
      <alignment/>
    </xf>
    <xf numFmtId="177" fontId="15" fillId="2" borderId="15" xfId="0" applyNumberFormat="1" applyFont="1" applyFill="1" applyBorder="1" applyAlignment="1">
      <alignment horizontal="left"/>
    </xf>
    <xf numFmtId="177" fontId="15" fillId="2" borderId="27" xfId="0" applyNumberFormat="1" applyFont="1" applyFill="1" applyBorder="1" applyAlignment="1">
      <alignment/>
    </xf>
    <xf numFmtId="177" fontId="15" fillId="2" borderId="15" xfId="0" applyNumberFormat="1" applyFont="1" applyFill="1" applyBorder="1" applyAlignment="1">
      <alignment/>
    </xf>
    <xf numFmtId="177" fontId="15" fillId="2" borderId="17" xfId="0" applyNumberFormat="1" applyFont="1" applyFill="1" applyBorder="1" applyAlignment="1">
      <alignment/>
    </xf>
    <xf numFmtId="177" fontId="13" fillId="2" borderId="27" xfId="0" applyNumberFormat="1" applyFont="1" applyFill="1" applyBorder="1" applyAlignment="1">
      <alignment horizontal="right"/>
    </xf>
    <xf numFmtId="177" fontId="13" fillId="2" borderId="15" xfId="0" applyNumberFormat="1" applyFont="1" applyFill="1" applyBorder="1" applyAlignment="1">
      <alignment horizontal="right"/>
    </xf>
    <xf numFmtId="182" fontId="13" fillId="2" borderId="15" xfId="0" applyNumberFormat="1" applyFont="1" applyFill="1" applyBorder="1" applyAlignment="1">
      <alignment/>
    </xf>
    <xf numFmtId="177" fontId="6" fillId="0" borderId="33" xfId="0" applyNumberFormat="1" applyFont="1" applyBorder="1" applyAlignment="1">
      <alignment/>
    </xf>
    <xf numFmtId="177" fontId="34" fillId="0" borderId="34" xfId="0" applyNumberFormat="1" applyFont="1" applyBorder="1" applyAlignment="1">
      <alignment/>
    </xf>
    <xf numFmtId="177" fontId="31" fillId="0" borderId="23" xfId="0" applyNumberFormat="1" applyFont="1" applyBorder="1" applyAlignment="1">
      <alignment horizontal="right"/>
    </xf>
    <xf numFmtId="177" fontId="31" fillId="0" borderId="28" xfId="0" applyNumberFormat="1" applyFont="1" applyBorder="1" applyAlignment="1">
      <alignment horizontal="right"/>
    </xf>
    <xf numFmtId="177" fontId="29" fillId="2" borderId="4" xfId="0" applyNumberFormat="1" applyFont="1" applyFill="1" applyBorder="1" applyAlignment="1">
      <alignment/>
    </xf>
    <xf numFmtId="177" fontId="29" fillId="2" borderId="6" xfId="0" applyNumberFormat="1" applyFont="1" applyFill="1" applyBorder="1" applyAlignment="1">
      <alignment/>
    </xf>
    <xf numFmtId="177" fontId="29" fillId="2" borderId="19" xfId="0" applyNumberFormat="1" applyFont="1" applyFill="1" applyBorder="1" applyAlignment="1">
      <alignment/>
    </xf>
    <xf numFmtId="177" fontId="30" fillId="2" borderId="23" xfId="0" applyNumberFormat="1" applyFont="1" applyFill="1" applyBorder="1" applyAlignment="1">
      <alignment/>
    </xf>
    <xf numFmtId="177" fontId="30" fillId="2" borderId="22" xfId="0" applyNumberFormat="1" applyFont="1" applyFill="1" applyBorder="1" applyAlignment="1">
      <alignment/>
    </xf>
    <xf numFmtId="177" fontId="30" fillId="2" borderId="22" xfId="0" applyNumberFormat="1" applyFont="1" applyFill="1" applyBorder="1" applyAlignment="1">
      <alignment horizontal="right"/>
    </xf>
    <xf numFmtId="177" fontId="30" fillId="2" borderId="2" xfId="0" applyNumberFormat="1" applyFont="1" applyFill="1" applyBorder="1" applyAlignment="1">
      <alignment horizontal="centerContinuous"/>
    </xf>
    <xf numFmtId="177" fontId="30" fillId="2" borderId="6" xfId="0" applyNumberFormat="1" applyFont="1" applyFill="1" applyBorder="1" applyAlignment="1">
      <alignment horizontal="centerContinuous"/>
    </xf>
    <xf numFmtId="177" fontId="30" fillId="2" borderId="23" xfId="0" applyNumberFormat="1" applyFont="1" applyFill="1" applyBorder="1" applyAlignment="1">
      <alignment horizontal="right"/>
    </xf>
    <xf numFmtId="177" fontId="30" fillId="2" borderId="7" xfId="0" applyNumberFormat="1" applyFont="1" applyFill="1" applyBorder="1" applyAlignment="1">
      <alignment horizontal="centerContinuous"/>
    </xf>
    <xf numFmtId="177" fontId="30" fillId="2" borderId="28" xfId="0" applyNumberFormat="1" applyFont="1" applyFill="1" applyBorder="1" applyAlignment="1">
      <alignment horizontal="right"/>
    </xf>
    <xf numFmtId="177" fontId="29" fillId="2" borderId="7" xfId="0" applyNumberFormat="1" applyFont="1" applyFill="1" applyBorder="1" applyAlignment="1">
      <alignment/>
    </xf>
    <xf numFmtId="177" fontId="29" fillId="2" borderId="4" xfId="0" applyNumberFormat="1" applyFont="1" applyFill="1" applyBorder="1" applyAlignment="1">
      <alignment horizontal="left"/>
    </xf>
    <xf numFmtId="177" fontId="29" fillId="2" borderId="6" xfId="0" applyNumberFormat="1" applyFont="1" applyFill="1" applyBorder="1" applyAlignment="1">
      <alignment horizontal="left"/>
    </xf>
    <xf numFmtId="177" fontId="38" fillId="2" borderId="0" xfId="0" applyNumberFormat="1" applyFont="1" applyFill="1" applyAlignment="1">
      <alignment/>
    </xf>
    <xf numFmtId="177" fontId="39" fillId="2" borderId="0" xfId="0" applyNumberFormat="1" applyFont="1" applyFill="1" applyAlignment="1">
      <alignment horizontal="centerContinuous"/>
    </xf>
    <xf numFmtId="177" fontId="40" fillId="2" borderId="0" xfId="0" applyNumberFormat="1" applyFont="1" applyFill="1" applyAlignment="1">
      <alignment horizontal="centerContinuous"/>
    </xf>
    <xf numFmtId="177" fontId="39" fillId="2" borderId="0" xfId="0" applyNumberFormat="1" applyFont="1" applyFill="1" applyAlignment="1">
      <alignment/>
    </xf>
    <xf numFmtId="177" fontId="29" fillId="2" borderId="27" xfId="0" applyNumberFormat="1" applyFont="1" applyFill="1" applyBorder="1" applyAlignment="1">
      <alignment horizontal="left"/>
    </xf>
    <xf numFmtId="177" fontId="29" fillId="2" borderId="15" xfId="0" applyNumberFormat="1" applyFont="1" applyFill="1" applyBorder="1" applyAlignment="1">
      <alignment/>
    </xf>
    <xf numFmtId="177" fontId="29" fillId="2" borderId="27" xfId="0" applyNumberFormat="1" applyFont="1" applyFill="1" applyBorder="1" applyAlignment="1">
      <alignment/>
    </xf>
    <xf numFmtId="177" fontId="29" fillId="2" borderId="17" xfId="0" applyNumberFormat="1" applyFont="1" applyFill="1" applyBorder="1" applyAlignment="1">
      <alignment/>
    </xf>
    <xf numFmtId="177" fontId="29" fillId="2" borderId="25" xfId="0" applyNumberFormat="1" applyFont="1" applyFill="1" applyBorder="1" applyAlignment="1">
      <alignment/>
    </xf>
    <xf numFmtId="177" fontId="29" fillId="2" borderId="26" xfId="0" applyNumberFormat="1" applyFont="1" applyFill="1" applyBorder="1" applyAlignment="1">
      <alignment/>
    </xf>
    <xf numFmtId="177" fontId="29" fillId="2" borderId="27" xfId="0" applyNumberFormat="1" applyFont="1" applyFill="1" applyBorder="1" applyAlignment="1">
      <alignment horizontal="right"/>
    </xf>
    <xf numFmtId="177" fontId="6" fillId="0" borderId="24" xfId="0" applyNumberFormat="1" applyFont="1" applyBorder="1" applyAlignment="1">
      <alignment/>
    </xf>
    <xf numFmtId="0" fontId="16" fillId="0" borderId="5" xfId="21" applyFont="1" applyBorder="1" applyAlignment="1">
      <alignment horizontal="left" indent="1"/>
      <protection/>
    </xf>
    <xf numFmtId="183" fontId="16" fillId="0" borderId="6" xfId="15" applyNumberFormat="1" applyFont="1" applyBorder="1" applyAlignment="1">
      <alignment/>
    </xf>
    <xf numFmtId="183" fontId="16" fillId="0" borderId="7" xfId="15" applyNumberFormat="1" applyFont="1" applyBorder="1" applyAlignment="1">
      <alignment/>
    </xf>
    <xf numFmtId="183" fontId="27" fillId="0" borderId="3" xfId="15" applyNumberFormat="1" applyFont="1" applyBorder="1" applyAlignment="1">
      <alignment/>
    </xf>
    <xf numFmtId="183" fontId="16" fillId="0" borderId="3" xfId="15" applyNumberFormat="1" applyFont="1" applyBorder="1" applyAlignment="1">
      <alignment/>
    </xf>
    <xf numFmtId="183" fontId="27" fillId="0" borderId="35" xfId="21" applyNumberFormat="1" applyFont="1" applyBorder="1" applyAlignment="1">
      <alignment horizontal="left"/>
      <protection/>
    </xf>
    <xf numFmtId="0" fontId="27" fillId="0" borderId="36" xfId="21" applyFont="1" applyBorder="1" applyAlignment="1">
      <alignment horizontal="left"/>
      <protection/>
    </xf>
    <xf numFmtId="0" fontId="27" fillId="0" borderId="37" xfId="21" applyFont="1" applyBorder="1" applyAlignment="1">
      <alignment horizontal="left"/>
      <protection/>
    </xf>
    <xf numFmtId="177" fontId="4" fillId="0" borderId="22" xfId="0" applyNumberFormat="1" applyFont="1" applyBorder="1" applyAlignment="1">
      <alignment/>
    </xf>
    <xf numFmtId="177" fontId="31" fillId="0" borderId="22" xfId="0" applyNumberFormat="1" applyFont="1" applyBorder="1" applyAlignment="1">
      <alignment horizontal="center"/>
    </xf>
    <xf numFmtId="177" fontId="31" fillId="0" borderId="4" xfId="0" applyNumberFormat="1" applyFont="1" applyBorder="1" applyAlignment="1">
      <alignment horizontal="centerContinuous"/>
    </xf>
    <xf numFmtId="177" fontId="31" fillId="0" borderId="0" xfId="0" applyNumberFormat="1" applyFont="1" applyBorder="1" applyAlignment="1">
      <alignment horizontal="centerContinuous"/>
    </xf>
    <xf numFmtId="177" fontId="31" fillId="0" borderId="0" xfId="0" applyNumberFormat="1" applyFont="1" applyBorder="1" applyAlignment="1">
      <alignment/>
    </xf>
    <xf numFmtId="177" fontId="31" fillId="0" borderId="1" xfId="0" applyNumberFormat="1" applyFont="1" applyBorder="1" applyAlignment="1">
      <alignment horizontal="centerContinuous"/>
    </xf>
    <xf numFmtId="0" fontId="0" fillId="0" borderId="21" xfId="0" applyFill="1" applyBorder="1" applyAlignment="1">
      <alignment/>
    </xf>
    <xf numFmtId="0" fontId="17" fillId="0" borderId="0" xfId="0" applyFont="1" applyAlignment="1">
      <alignment/>
    </xf>
    <xf numFmtId="177" fontId="6" fillId="0" borderId="38" xfId="0" applyNumberFormat="1" applyFont="1" applyBorder="1" applyAlignment="1">
      <alignment/>
    </xf>
    <xf numFmtId="177" fontId="13" fillId="2" borderId="39" xfId="0" applyNumberFormat="1" applyFont="1" applyFill="1" applyBorder="1" applyAlignment="1">
      <alignment horizontal="left"/>
    </xf>
    <xf numFmtId="177" fontId="13" fillId="2" borderId="39" xfId="0" applyNumberFormat="1" applyFont="1" applyFill="1" applyBorder="1" applyAlignment="1">
      <alignment/>
    </xf>
    <xf numFmtId="0" fontId="0" fillId="0" borderId="40" xfId="0" applyBorder="1" applyAlignment="1">
      <alignment/>
    </xf>
    <xf numFmtId="177" fontId="13" fillId="2" borderId="38" xfId="0" applyNumberFormat="1" applyFont="1" applyFill="1" applyBorder="1" applyAlignment="1">
      <alignment/>
    </xf>
    <xf numFmtId="177" fontId="13" fillId="2" borderId="41" xfId="0" applyNumberFormat="1" applyFont="1" applyFill="1" applyBorder="1" applyAlignment="1">
      <alignment/>
    </xf>
    <xf numFmtId="177" fontId="32" fillId="2" borderId="15" xfId="0" applyNumberFormat="1" applyFont="1" applyFill="1" applyBorder="1" applyAlignment="1">
      <alignment horizontal="left"/>
    </xf>
    <xf numFmtId="177" fontId="32" fillId="2" borderId="27" xfId="0" applyNumberFormat="1" applyFont="1" applyFill="1" applyBorder="1" applyAlignment="1">
      <alignment/>
    </xf>
    <xf numFmtId="177" fontId="32" fillId="2" borderId="15" xfId="0" applyNumberFormat="1" applyFont="1" applyFill="1" applyBorder="1" applyAlignment="1">
      <alignment/>
    </xf>
    <xf numFmtId="5" fontId="32" fillId="2" borderId="17" xfId="0" applyNumberFormat="1" applyFont="1" applyFill="1" applyBorder="1" applyAlignment="1">
      <alignment/>
    </xf>
    <xf numFmtId="5" fontId="32" fillId="2" borderId="15" xfId="0" applyNumberFormat="1" applyFont="1" applyFill="1" applyBorder="1" applyAlignment="1">
      <alignment/>
    </xf>
    <xf numFmtId="177" fontId="30" fillId="2" borderId="24" xfId="0" applyNumberFormat="1" applyFont="1" applyFill="1" applyBorder="1" applyAlignment="1">
      <alignment horizontal="left"/>
    </xf>
    <xf numFmtId="177" fontId="30" fillId="2" borderId="24" xfId="0" applyNumberFormat="1" applyFont="1" applyFill="1" applyBorder="1" applyAlignment="1">
      <alignment/>
    </xf>
    <xf numFmtId="177" fontId="30" fillId="2" borderId="27" xfId="0" applyNumberFormat="1" applyFont="1" applyFill="1" applyBorder="1" applyAlignment="1">
      <alignment horizontal="left"/>
    </xf>
    <xf numFmtId="0" fontId="16" fillId="0" borderId="0" xfId="21" applyFont="1" applyFill="1">
      <alignment/>
      <protection/>
    </xf>
    <xf numFmtId="0" fontId="26" fillId="0" borderId="0" xfId="21" applyFill="1">
      <alignment/>
      <protection/>
    </xf>
    <xf numFmtId="0" fontId="27" fillId="0" borderId="6" xfId="21" applyFont="1" applyFill="1" applyBorder="1" applyAlignment="1">
      <alignment horizontal="centerContinuous"/>
      <protection/>
    </xf>
    <xf numFmtId="0" fontId="16" fillId="0" borderId="7" xfId="21" applyFont="1" applyFill="1" applyBorder="1" applyAlignment="1">
      <alignment horizontal="centerContinuous"/>
      <protection/>
    </xf>
    <xf numFmtId="0" fontId="27" fillId="0" borderId="7" xfId="21" applyFont="1" applyFill="1" applyBorder="1" applyAlignment="1">
      <alignment horizontal="centerContinuous"/>
      <protection/>
    </xf>
    <xf numFmtId="0" fontId="16" fillId="0" borderId="4" xfId="21" applyFont="1" applyFill="1" applyBorder="1" applyAlignment="1">
      <alignment horizontal="center"/>
      <protection/>
    </xf>
    <xf numFmtId="0" fontId="16" fillId="0" borderId="1" xfId="21" applyFont="1" applyFill="1" applyBorder="1" applyAlignment="1">
      <alignment horizontal="center"/>
      <protection/>
    </xf>
    <xf numFmtId="3" fontId="35" fillId="0" borderId="19" xfId="0" applyNumberFormat="1" applyFont="1" applyBorder="1" applyAlignment="1">
      <alignment/>
    </xf>
    <xf numFmtId="3" fontId="35" fillId="0" borderId="20" xfId="0" applyNumberFormat="1" applyFont="1" applyBorder="1" applyAlignment="1">
      <alignment/>
    </xf>
    <xf numFmtId="177" fontId="35" fillId="0" borderId="19" xfId="0" applyNumberFormat="1" applyFont="1" applyBorder="1" applyAlignment="1">
      <alignment horizontal="centerContinuous"/>
    </xf>
    <xf numFmtId="177" fontId="35" fillId="0" borderId="20" xfId="0" applyNumberFormat="1" applyFont="1" applyBorder="1" applyAlignment="1">
      <alignment horizontal="centerContinuous"/>
    </xf>
    <xf numFmtId="177" fontId="35" fillId="0" borderId="20" xfId="0" applyNumberFormat="1" applyFont="1" applyBorder="1" applyAlignment="1">
      <alignment/>
    </xf>
    <xf numFmtId="1" fontId="35" fillId="0" borderId="19" xfId="0" applyNumberFormat="1" applyFont="1" applyBorder="1" applyAlignment="1">
      <alignment horizontal="centerContinuous"/>
    </xf>
    <xf numFmtId="1" fontId="35" fillId="0" borderId="20" xfId="0" applyNumberFormat="1" applyFont="1" applyBorder="1" applyAlignment="1">
      <alignment horizontal="centerContinuous"/>
    </xf>
    <xf numFmtId="177" fontId="35" fillId="0" borderId="21" xfId="0" applyNumberFormat="1" applyFont="1" applyBorder="1" applyAlignment="1">
      <alignment horizontal="centerContinuous"/>
    </xf>
    <xf numFmtId="3" fontId="35" fillId="0" borderId="4" xfId="0" applyNumberFormat="1" applyFont="1" applyBorder="1" applyAlignment="1">
      <alignment/>
    </xf>
    <xf numFmtId="3" fontId="41" fillId="0" borderId="0" xfId="0" applyNumberFormat="1" applyFont="1" applyAlignment="1">
      <alignment horizontal="centerContinuous"/>
    </xf>
    <xf numFmtId="3" fontId="35" fillId="0" borderId="0" xfId="0" applyNumberFormat="1" applyFont="1" applyAlignment="1">
      <alignment horizontal="centerContinuous"/>
    </xf>
    <xf numFmtId="3" fontId="35" fillId="0" borderId="0" xfId="0" applyNumberFormat="1" applyFont="1" applyAlignment="1">
      <alignment/>
    </xf>
    <xf numFmtId="177" fontId="35" fillId="0" borderId="6" xfId="0" applyNumberFormat="1" applyFont="1" applyBorder="1" applyAlignment="1">
      <alignment horizontal="centerContinuous"/>
    </xf>
    <xf numFmtId="177" fontId="35" fillId="0" borderId="2" xfId="0" applyNumberFormat="1" applyFont="1" applyBorder="1" applyAlignment="1">
      <alignment horizontal="centerContinuous"/>
    </xf>
    <xf numFmtId="177" fontId="35" fillId="0" borderId="2" xfId="0" applyNumberFormat="1" applyFont="1" applyBorder="1" applyAlignment="1">
      <alignment/>
    </xf>
    <xf numFmtId="177" fontId="41" fillId="0" borderId="2" xfId="0" applyNumberFormat="1" applyFont="1" applyBorder="1" applyAlignment="1">
      <alignment horizontal="centerContinuous"/>
    </xf>
    <xf numFmtId="177" fontId="35" fillId="0" borderId="7" xfId="0" applyNumberFormat="1" applyFont="1" applyBorder="1" applyAlignment="1">
      <alignment horizontal="centerContinuous"/>
    </xf>
    <xf numFmtId="3" fontId="42" fillId="0" borderId="23" xfId="0" applyNumberFormat="1" applyFont="1" applyBorder="1" applyAlignment="1">
      <alignment/>
    </xf>
    <xf numFmtId="3" fontId="35" fillId="0" borderId="22" xfId="0" applyNumberFormat="1" applyFont="1" applyBorder="1" applyAlignment="1">
      <alignment/>
    </xf>
    <xf numFmtId="177" fontId="35" fillId="0" borderId="23" xfId="0" applyNumberFormat="1" applyFont="1" applyBorder="1" applyAlignment="1">
      <alignment horizontal="right"/>
    </xf>
    <xf numFmtId="177" fontId="35" fillId="0" borderId="22" xfId="0" applyNumberFormat="1" applyFont="1" applyBorder="1" applyAlignment="1">
      <alignment horizontal="center"/>
    </xf>
    <xf numFmtId="177" fontId="35" fillId="0" borderId="22" xfId="0" applyNumberFormat="1" applyFont="1" applyBorder="1" applyAlignment="1">
      <alignment horizontal="right"/>
    </xf>
    <xf numFmtId="177" fontId="35" fillId="0" borderId="22" xfId="0" applyNumberFormat="1" applyFont="1" applyBorder="1" applyAlignment="1">
      <alignment/>
    </xf>
    <xf numFmtId="177" fontId="35" fillId="0" borderId="28" xfId="0" applyNumberFormat="1" applyFont="1" applyBorder="1" applyAlignment="1">
      <alignment horizontal="right"/>
    </xf>
    <xf numFmtId="3" fontId="35" fillId="0" borderId="27" xfId="0" applyNumberFormat="1" applyFont="1" applyBorder="1" applyAlignment="1">
      <alignment/>
    </xf>
    <xf numFmtId="177" fontId="35" fillId="0" borderId="27" xfId="0" applyNumberFormat="1" applyFont="1" applyBorder="1" applyAlignment="1">
      <alignment/>
    </xf>
    <xf numFmtId="177" fontId="35" fillId="0" borderId="15" xfId="0" applyNumberFormat="1" applyFont="1" applyBorder="1" applyAlignment="1">
      <alignment/>
    </xf>
    <xf numFmtId="165" fontId="35" fillId="0" borderId="15" xfId="0" applyNumberFormat="1" applyFont="1" applyBorder="1" applyAlignment="1">
      <alignment/>
    </xf>
    <xf numFmtId="165" fontId="35" fillId="0" borderId="17" xfId="0" applyNumberFormat="1" applyFont="1" applyBorder="1" applyAlignment="1">
      <alignment/>
    </xf>
    <xf numFmtId="3" fontId="35" fillId="0" borderId="6" xfId="0" applyNumberFormat="1" applyFont="1" applyFill="1" applyBorder="1" applyAlignment="1">
      <alignment/>
    </xf>
    <xf numFmtId="3" fontId="35" fillId="0" borderId="2" xfId="0" applyNumberFormat="1" applyFont="1" applyBorder="1" applyAlignment="1">
      <alignment/>
    </xf>
    <xf numFmtId="3" fontId="35" fillId="0" borderId="2" xfId="0" applyNumberFormat="1" applyFont="1" applyBorder="1" applyAlignment="1">
      <alignment horizontal="fill"/>
    </xf>
    <xf numFmtId="177" fontId="35" fillId="0" borderId="6" xfId="0" applyNumberFormat="1" applyFont="1" applyBorder="1" applyAlignment="1">
      <alignment/>
    </xf>
    <xf numFmtId="177" fontId="35" fillId="0" borderId="7" xfId="0" applyNumberFormat="1" applyFont="1" applyBorder="1" applyAlignment="1">
      <alignment/>
    </xf>
    <xf numFmtId="3" fontId="35" fillId="0" borderId="6" xfId="0" applyNumberFormat="1" applyFont="1" applyBorder="1" applyAlignment="1">
      <alignment/>
    </xf>
    <xf numFmtId="3" fontId="42" fillId="0" borderId="2" xfId="0" applyNumberFormat="1" applyFont="1" applyBorder="1" applyAlignment="1">
      <alignment/>
    </xf>
    <xf numFmtId="3" fontId="42" fillId="0" borderId="2" xfId="0" applyNumberFormat="1" applyFont="1" applyBorder="1" applyAlignment="1">
      <alignment horizontal="fill"/>
    </xf>
    <xf numFmtId="177" fontId="42" fillId="0" borderId="6" xfId="0" applyNumberFormat="1" applyFont="1" applyBorder="1" applyAlignment="1">
      <alignment/>
    </xf>
    <xf numFmtId="177" fontId="42" fillId="0" borderId="2" xfId="0" applyNumberFormat="1" applyFont="1" applyBorder="1" applyAlignment="1">
      <alignment/>
    </xf>
    <xf numFmtId="177" fontId="42" fillId="0" borderId="7" xfId="0" applyNumberFormat="1" applyFont="1" applyBorder="1" applyAlignment="1">
      <alignment/>
    </xf>
    <xf numFmtId="177" fontId="35" fillId="0" borderId="4" xfId="0" applyNumberFormat="1" applyFont="1" applyBorder="1" applyAlignment="1">
      <alignment/>
    </xf>
    <xf numFmtId="177" fontId="35" fillId="0" borderId="0" xfId="0" applyNumberFormat="1" applyFont="1" applyAlignment="1">
      <alignment/>
    </xf>
    <xf numFmtId="177" fontId="35" fillId="0" borderId="1"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5" fillId="0" borderId="0" xfId="21" applyFont="1" applyBorder="1" applyAlignment="1">
      <alignment horizontal="center"/>
      <protection/>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wrapText="1"/>
    </xf>
    <xf numFmtId="0" fontId="3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1" fillId="0" borderId="0" xfId="0" applyFont="1" applyBorder="1" applyAlignment="1">
      <alignment wrapText="1"/>
    </xf>
    <xf numFmtId="210" fontId="30" fillId="2" borderId="15" xfId="0" applyNumberFormat="1" applyFont="1" applyFill="1" applyBorder="1" applyAlignment="1">
      <alignment/>
    </xf>
    <xf numFmtId="177" fontId="34" fillId="0" borderId="26" xfId="0" applyNumberFormat="1" applyFont="1" applyBorder="1" applyAlignment="1">
      <alignment/>
    </xf>
    <xf numFmtId="177" fontId="32" fillId="2" borderId="42" xfId="0" applyNumberFormat="1" applyFont="1" applyFill="1" applyBorder="1" applyAlignment="1">
      <alignment horizontal="center"/>
    </xf>
    <xf numFmtId="177" fontId="32" fillId="2" borderId="43" xfId="0" applyNumberFormat="1" applyFont="1" applyFill="1" applyBorder="1" applyAlignment="1">
      <alignment horizontal="center"/>
    </xf>
    <xf numFmtId="177" fontId="33" fillId="2" borderId="44" xfId="0" applyNumberFormat="1" applyFont="1" applyFill="1" applyBorder="1" applyAlignment="1">
      <alignment/>
    </xf>
    <xf numFmtId="177" fontId="34" fillId="0" borderId="45" xfId="0" applyNumberFormat="1" applyFont="1" applyBorder="1" applyAlignment="1">
      <alignment/>
    </xf>
    <xf numFmtId="177" fontId="29" fillId="2" borderId="46" xfId="0" applyNumberFormat="1" applyFont="1" applyFill="1" applyBorder="1" applyAlignment="1">
      <alignment/>
    </xf>
    <xf numFmtId="177" fontId="29" fillId="2" borderId="47" xfId="0" applyNumberFormat="1" applyFont="1" applyFill="1" applyBorder="1" applyAlignment="1">
      <alignment/>
    </xf>
    <xf numFmtId="177" fontId="30" fillId="2" borderId="46" xfId="0" applyNumberFormat="1" applyFont="1" applyFill="1" applyBorder="1" applyAlignment="1">
      <alignment horizontal="center"/>
    </xf>
    <xf numFmtId="177" fontId="30" fillId="2" borderId="47" xfId="0" applyNumberFormat="1" applyFont="1" applyFill="1" applyBorder="1" applyAlignment="1">
      <alignment horizontal="center"/>
    </xf>
    <xf numFmtId="177" fontId="30" fillId="2" borderId="48" xfId="0" applyNumberFormat="1" applyFont="1" applyFill="1" applyBorder="1" applyAlignment="1">
      <alignment horizontal="center"/>
    </xf>
    <xf numFmtId="177" fontId="30" fillId="2" borderId="49" xfId="0" applyNumberFormat="1" applyFont="1" applyFill="1" applyBorder="1" applyAlignment="1">
      <alignment horizontal="left"/>
    </xf>
    <xf numFmtId="177" fontId="29" fillId="2" borderId="50" xfId="0" applyNumberFormat="1" applyFont="1" applyFill="1" applyBorder="1" applyAlignment="1">
      <alignment/>
    </xf>
    <xf numFmtId="2" fontId="29" fillId="2" borderId="49" xfId="0" applyNumberFormat="1" applyFont="1" applyFill="1" applyBorder="1" applyAlignment="1">
      <alignment horizontal="right"/>
    </xf>
    <xf numFmtId="2" fontId="29" fillId="2" borderId="50" xfId="0" applyNumberFormat="1" applyFont="1" applyFill="1" applyBorder="1" applyAlignment="1">
      <alignment/>
    </xf>
    <xf numFmtId="2" fontId="29" fillId="2" borderId="49" xfId="0" applyNumberFormat="1" applyFont="1" applyFill="1" applyBorder="1" applyAlignment="1">
      <alignment/>
    </xf>
    <xf numFmtId="177" fontId="30" fillId="2" borderId="50" xfId="0" applyNumberFormat="1" applyFont="1" applyFill="1" applyBorder="1" applyAlignment="1">
      <alignment/>
    </xf>
    <xf numFmtId="177" fontId="29" fillId="2" borderId="49" xfId="0" applyNumberFormat="1" applyFont="1" applyFill="1" applyBorder="1" applyAlignment="1">
      <alignment/>
    </xf>
    <xf numFmtId="177" fontId="29" fillId="2" borderId="51" xfId="0" applyNumberFormat="1" applyFont="1" applyFill="1" applyBorder="1" applyAlignment="1">
      <alignment/>
    </xf>
    <xf numFmtId="177" fontId="23" fillId="0" borderId="34" xfId="0" applyNumberFormat="1" applyFont="1" applyBorder="1" applyAlignment="1">
      <alignment horizontal="centerContinuous"/>
    </xf>
    <xf numFmtId="177" fontId="23" fillId="0" borderId="31" xfId="0" applyNumberFormat="1" applyFont="1" applyBorder="1" applyAlignment="1">
      <alignment horizontal="right"/>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177" fontId="23" fillId="0" borderId="19" xfId="0" applyNumberFormat="1" applyFont="1" applyBorder="1" applyAlignment="1">
      <alignment horizontal="center"/>
    </xf>
    <xf numFmtId="177" fontId="23" fillId="0" borderId="20" xfId="0" applyNumberFormat="1" applyFont="1" applyBorder="1" applyAlignment="1">
      <alignment horizontal="center"/>
    </xf>
    <xf numFmtId="177" fontId="23" fillId="0" borderId="21" xfId="0" applyNumberFormat="1" applyFont="1" applyBorder="1" applyAlignment="1">
      <alignment horizontal="center"/>
    </xf>
    <xf numFmtId="177" fontId="23" fillId="0" borderId="21" xfId="0" applyNumberFormat="1" applyFont="1" applyBorder="1" applyAlignment="1">
      <alignment horizontal="centerContinuous"/>
    </xf>
    <xf numFmtId="0" fontId="27" fillId="0" borderId="48" xfId="21" applyFont="1" applyFill="1" applyBorder="1" applyAlignment="1">
      <alignment horizontal="centerContinuous"/>
      <protection/>
    </xf>
    <xf numFmtId="1" fontId="27" fillId="0" borderId="46" xfId="21" applyNumberFormat="1" applyFont="1" applyFill="1" applyBorder="1" applyAlignment="1">
      <alignment horizontal="centerContinuous"/>
      <protection/>
    </xf>
    <xf numFmtId="0" fontId="27" fillId="0" borderId="0" xfId="21" applyFont="1">
      <alignment/>
      <protection/>
    </xf>
    <xf numFmtId="177" fontId="13" fillId="0" borderId="15" xfId="0" applyNumberFormat="1" applyFont="1" applyFill="1" applyBorder="1" applyAlignment="1">
      <alignment horizontal="left"/>
    </xf>
    <xf numFmtId="177" fontId="13" fillId="0" borderId="15" xfId="0" applyNumberFormat="1" applyFont="1" applyFill="1" applyBorder="1" applyAlignment="1">
      <alignment/>
    </xf>
    <xf numFmtId="0" fontId="0" fillId="0" borderId="29" xfId="0" applyFill="1" applyBorder="1" applyAlignment="1">
      <alignment/>
    </xf>
    <xf numFmtId="177" fontId="13" fillId="0" borderId="27" xfId="0" applyNumberFormat="1" applyFont="1" applyFill="1" applyBorder="1" applyAlignment="1">
      <alignment/>
    </xf>
    <xf numFmtId="177" fontId="13" fillId="0" borderId="17" xfId="0" applyNumberFormat="1" applyFont="1" applyFill="1" applyBorder="1" applyAlignment="1">
      <alignment/>
    </xf>
    <xf numFmtId="177" fontId="13" fillId="0" borderId="52" xfId="0" applyNumberFormat="1" applyFont="1" applyFill="1" applyBorder="1" applyAlignment="1">
      <alignment horizontal="left"/>
    </xf>
    <xf numFmtId="177" fontId="13" fillId="0" borderId="52" xfId="0" applyNumberFormat="1" applyFont="1" applyFill="1" applyBorder="1" applyAlignment="1">
      <alignment/>
    </xf>
    <xf numFmtId="0" fontId="0" fillId="0" borderId="53" xfId="0" applyFill="1" applyBorder="1" applyAlignment="1">
      <alignment/>
    </xf>
    <xf numFmtId="177" fontId="13" fillId="0" borderId="33" xfId="0" applyNumberFormat="1" applyFont="1" applyFill="1" applyBorder="1" applyAlignment="1">
      <alignment/>
    </xf>
    <xf numFmtId="177" fontId="13" fillId="0" borderId="33" xfId="0" applyNumberFormat="1" applyFont="1" applyFill="1" applyBorder="1" applyAlignment="1">
      <alignment horizontal="centerContinuous"/>
    </xf>
    <xf numFmtId="177" fontId="13" fillId="0" borderId="54" xfId="0" applyNumberFormat="1" applyFont="1" applyFill="1" applyBorder="1" applyAlignment="1">
      <alignment horizontal="centerContinuous"/>
    </xf>
    <xf numFmtId="177" fontId="13" fillId="0" borderId="27" xfId="0" applyNumberFormat="1" applyFont="1" applyFill="1" applyBorder="1" applyAlignment="1">
      <alignment horizontal="centerContinuous"/>
    </xf>
    <xf numFmtId="177" fontId="13" fillId="0" borderId="17" xfId="0" applyNumberFormat="1" applyFont="1" applyFill="1" applyBorder="1" applyAlignment="1">
      <alignment horizontal="centerContinuous"/>
    </xf>
    <xf numFmtId="177" fontId="14" fillId="0" borderId="27" xfId="0" applyNumberFormat="1" applyFont="1" applyFill="1" applyBorder="1" applyAlignment="1">
      <alignment horizontal="right"/>
    </xf>
    <xf numFmtId="177" fontId="14" fillId="0" borderId="17" xfId="0" applyNumberFormat="1" applyFont="1" applyFill="1" applyBorder="1" applyAlignment="1">
      <alignment horizontal="right"/>
    </xf>
    <xf numFmtId="177" fontId="13" fillId="0" borderId="2" xfId="0" applyNumberFormat="1" applyFont="1" applyFill="1" applyBorder="1" applyAlignment="1">
      <alignment horizontal="left"/>
    </xf>
    <xf numFmtId="177" fontId="13" fillId="0" borderId="2" xfId="0" applyNumberFormat="1" applyFont="1" applyFill="1" applyBorder="1" applyAlignment="1">
      <alignment/>
    </xf>
    <xf numFmtId="0" fontId="0" fillId="0" borderId="55" xfId="0" applyFill="1" applyBorder="1" applyAlignment="1">
      <alignment/>
    </xf>
    <xf numFmtId="177" fontId="13" fillId="0" borderId="6" xfId="0" applyNumberFormat="1" applyFont="1" applyFill="1" applyBorder="1" applyAlignment="1">
      <alignment/>
    </xf>
    <xf numFmtId="177" fontId="13" fillId="0" borderId="7" xfId="0" applyNumberFormat="1" applyFont="1" applyFill="1" applyBorder="1" applyAlignment="1">
      <alignment/>
    </xf>
    <xf numFmtId="0" fontId="16" fillId="0" borderId="5" xfId="21" applyFont="1" applyBorder="1" applyAlignment="1">
      <alignment wrapText="1"/>
      <protection/>
    </xf>
    <xf numFmtId="0" fontId="27" fillId="0" borderId="2" xfId="21" applyFont="1" applyFill="1" applyBorder="1" applyAlignment="1">
      <alignment horizontal="centerContinuous"/>
      <protection/>
    </xf>
    <xf numFmtId="0" fontId="16" fillId="0" borderId="0" xfId="21" applyFont="1" applyFill="1" applyBorder="1" applyAlignment="1">
      <alignment horizontal="center"/>
      <protection/>
    </xf>
    <xf numFmtId="0" fontId="16" fillId="0" borderId="0" xfId="21" applyFont="1" applyBorder="1">
      <alignment/>
      <protection/>
    </xf>
    <xf numFmtId="183" fontId="27" fillId="0" borderId="0" xfId="21" applyNumberFormat="1" applyFont="1" applyBorder="1">
      <alignment/>
      <protection/>
    </xf>
    <xf numFmtId="183" fontId="16" fillId="0" borderId="2" xfId="15" applyNumberFormat="1" applyFont="1" applyBorder="1" applyAlignment="1">
      <alignment/>
    </xf>
    <xf numFmtId="183" fontId="28" fillId="0" borderId="0" xfId="15" applyNumberFormat="1" applyFont="1" applyBorder="1" applyAlignment="1">
      <alignment/>
    </xf>
    <xf numFmtId="183" fontId="16" fillId="0" borderId="0" xfId="15" applyNumberFormat="1" applyFont="1" applyBorder="1" applyAlignment="1">
      <alignment/>
    </xf>
    <xf numFmtId="1" fontId="27" fillId="0" borderId="56" xfId="21" applyNumberFormat="1" applyFont="1" applyFill="1" applyBorder="1" applyAlignment="1">
      <alignment horizontal="centerContinuous"/>
      <protection/>
    </xf>
    <xf numFmtId="1" fontId="27" fillId="0" borderId="57" xfId="21" applyNumberFormat="1" applyFont="1" applyFill="1" applyBorder="1" applyAlignment="1">
      <alignment horizontal="centerContinuous"/>
      <protection/>
    </xf>
    <xf numFmtId="1" fontId="27" fillId="0" borderId="58" xfId="21" applyNumberFormat="1" applyFont="1" applyFill="1" applyBorder="1" applyAlignment="1">
      <alignment horizontal="centerContinuous"/>
      <protection/>
    </xf>
    <xf numFmtId="0" fontId="27" fillId="0" borderId="57" xfId="21" applyFont="1" applyFill="1" applyBorder="1" applyAlignment="1">
      <alignment horizontal="centerContinuous"/>
      <protection/>
    </xf>
    <xf numFmtId="0" fontId="16" fillId="0" borderId="19" xfId="21" applyFont="1" applyBorder="1">
      <alignment/>
      <protection/>
    </xf>
    <xf numFmtId="177" fontId="35" fillId="0" borderId="6" xfId="0" applyNumberFormat="1" applyFont="1" applyBorder="1" applyAlignment="1">
      <alignment horizontal="centerContinuous" wrapText="1"/>
    </xf>
    <xf numFmtId="177" fontId="41" fillId="0" borderId="2" xfId="0" applyNumberFormat="1" applyFont="1" applyBorder="1" applyAlignment="1">
      <alignment horizontal="centerContinuous" wrapText="1"/>
    </xf>
    <xf numFmtId="177" fontId="35" fillId="0" borderId="2" xfId="0" applyNumberFormat="1" applyFont="1" applyBorder="1" applyAlignment="1">
      <alignment wrapText="1"/>
    </xf>
    <xf numFmtId="177" fontId="35" fillId="0" borderId="6" xfId="0" applyNumberFormat="1" applyFont="1" applyBorder="1" applyAlignment="1">
      <alignment horizontal="centerContinuous" vertical="top"/>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3" fontId="6" fillId="0" borderId="46" xfId="0" applyNumberFormat="1" applyFont="1" applyBorder="1" applyAlignment="1">
      <alignment/>
    </xf>
    <xf numFmtId="3" fontId="6" fillId="0" borderId="47" xfId="0" applyNumberFormat="1" applyFont="1" applyBorder="1" applyAlignment="1">
      <alignment/>
    </xf>
    <xf numFmtId="177" fontId="6" fillId="0" borderId="47" xfId="0" applyNumberFormat="1" applyFont="1" applyBorder="1" applyAlignment="1">
      <alignment/>
    </xf>
    <xf numFmtId="177" fontId="6" fillId="0" borderId="59" xfId="0" applyNumberFormat="1" applyFont="1" applyBorder="1" applyAlignment="1">
      <alignment/>
    </xf>
    <xf numFmtId="3" fontId="23" fillId="0" borderId="60" xfId="0" applyNumberFormat="1" applyFont="1" applyBorder="1" applyAlignment="1">
      <alignment/>
    </xf>
    <xf numFmtId="3" fontId="23" fillId="0" borderId="61" xfId="0" applyNumberFormat="1" applyFont="1" applyBorder="1" applyAlignment="1">
      <alignment/>
    </xf>
    <xf numFmtId="3" fontId="23" fillId="0" borderId="61" xfId="0" applyNumberFormat="1" applyFont="1" applyBorder="1" applyAlignment="1">
      <alignment horizontal="fill"/>
    </xf>
    <xf numFmtId="177" fontId="23" fillId="0" borderId="61" xfId="0" applyNumberFormat="1" applyFont="1" applyBorder="1" applyAlignment="1">
      <alignment horizontal="fill"/>
    </xf>
    <xf numFmtId="177" fontId="6" fillId="0" borderId="0" xfId="0" applyNumberFormat="1" applyFont="1" applyBorder="1" applyAlignment="1">
      <alignment/>
    </xf>
    <xf numFmtId="0" fontId="42" fillId="0" borderId="46" xfId="21" applyFont="1" applyFill="1" applyBorder="1" applyAlignment="1">
      <alignment horizontal="centerContinuous"/>
      <protection/>
    </xf>
    <xf numFmtId="0" fontId="42" fillId="0" borderId="6" xfId="21" applyFont="1" applyFill="1" applyBorder="1" applyAlignment="1">
      <alignment horizontal="centerContinuous"/>
      <protection/>
    </xf>
    <xf numFmtId="1" fontId="27" fillId="0" borderId="0" xfId="21" applyNumberFormat="1" applyFont="1" applyFill="1" applyBorder="1" applyAlignment="1">
      <alignment horizontal="centerContinuous"/>
      <protection/>
    </xf>
    <xf numFmtId="0" fontId="27" fillId="0" borderId="0" xfId="21" applyFont="1" applyFill="1" applyBorder="1" applyAlignment="1">
      <alignment horizontal="centerContinuous"/>
      <protection/>
    </xf>
    <xf numFmtId="0" fontId="28" fillId="0" borderId="0" xfId="21" applyFont="1" applyFill="1" applyBorder="1" applyAlignment="1">
      <alignment horizontal="center"/>
      <protection/>
    </xf>
    <xf numFmtId="185" fontId="27" fillId="0" borderId="0" xfId="17" applyNumberFormat="1" applyFont="1" applyBorder="1" applyAlignment="1">
      <alignment/>
    </xf>
    <xf numFmtId="183" fontId="27" fillId="0" borderId="0" xfId="15" applyNumberFormat="1" applyFont="1" applyBorder="1" applyAlignment="1">
      <alignment/>
    </xf>
    <xf numFmtId="0" fontId="1" fillId="0" borderId="0" xfId="21" applyFont="1" applyBorder="1" applyAlignment="1">
      <alignment horizontal="left"/>
      <protection/>
    </xf>
    <xf numFmtId="177" fontId="6" fillId="0" borderId="34" xfId="0" applyNumberFormat="1" applyFont="1" applyBorder="1" applyAlignment="1">
      <alignment/>
    </xf>
    <xf numFmtId="177" fontId="13" fillId="2" borderId="24" xfId="0" applyNumberFormat="1" applyFont="1" applyFill="1" applyBorder="1" applyAlignment="1">
      <alignment/>
    </xf>
    <xf numFmtId="177" fontId="13" fillId="2" borderId="26" xfId="0" applyNumberFormat="1" applyFont="1" applyFill="1" applyBorder="1" applyAlignment="1">
      <alignment/>
    </xf>
    <xf numFmtId="177" fontId="13" fillId="2" borderId="25" xfId="0" applyNumberFormat="1" applyFont="1" applyFill="1" applyBorder="1" applyAlignment="1">
      <alignment/>
    </xf>
    <xf numFmtId="183" fontId="27" fillId="0" borderId="4" xfId="15" applyNumberFormat="1" applyFont="1" applyBorder="1" applyAlignment="1">
      <alignment/>
    </xf>
    <xf numFmtId="3" fontId="21" fillId="0" borderId="22" xfId="0" applyNumberFormat="1" applyFont="1" applyBorder="1" applyAlignment="1">
      <alignment/>
    </xf>
    <xf numFmtId="1" fontId="35" fillId="0" borderId="21" xfId="0" applyNumberFormat="1" applyFont="1" applyBorder="1" applyAlignment="1">
      <alignment horizontal="centerContinuous"/>
    </xf>
    <xf numFmtId="177" fontId="35" fillId="0" borderId="0" xfId="0" applyNumberFormat="1" applyFont="1" applyBorder="1" applyAlignment="1">
      <alignment/>
    </xf>
    <xf numFmtId="177" fontId="13" fillId="2" borderId="62" xfId="0" applyNumberFormat="1" applyFont="1" applyFill="1" applyBorder="1" applyAlignment="1">
      <alignment/>
    </xf>
    <xf numFmtId="177" fontId="13" fillId="2" borderId="63" xfId="0" applyNumberFormat="1" applyFont="1" applyFill="1" applyBorder="1" applyAlignment="1">
      <alignment/>
    </xf>
    <xf numFmtId="177" fontId="13" fillId="2" borderId="64" xfId="0" applyNumberFormat="1" applyFont="1" applyFill="1" applyBorder="1" applyAlignment="1">
      <alignment horizontal="left"/>
    </xf>
    <xf numFmtId="177" fontId="13" fillId="2" borderId="65" xfId="0" applyNumberFormat="1" applyFont="1" applyFill="1" applyBorder="1" applyAlignment="1">
      <alignment/>
    </xf>
    <xf numFmtId="177" fontId="13" fillId="2" borderId="66" xfId="0" applyNumberFormat="1" applyFont="1" applyFill="1" applyBorder="1" applyAlignment="1">
      <alignment/>
    </xf>
    <xf numFmtId="183" fontId="16" fillId="0" borderId="4" xfId="21" applyNumberFormat="1" applyFont="1" applyBorder="1">
      <alignment/>
      <protection/>
    </xf>
    <xf numFmtId="185" fontId="16" fillId="0" borderId="1" xfId="17" applyNumberFormat="1" applyFont="1" applyBorder="1" applyAlignment="1">
      <alignment/>
    </xf>
    <xf numFmtId="183" fontId="16" fillId="0" borderId="0" xfId="21" applyNumberFormat="1" applyFont="1" applyBorder="1">
      <alignment/>
      <protection/>
    </xf>
    <xf numFmtId="0" fontId="16" fillId="0" borderId="67" xfId="21" applyFont="1" applyBorder="1">
      <alignment/>
      <protection/>
    </xf>
    <xf numFmtId="0" fontId="6" fillId="0" borderId="0" xfId="21" applyFont="1">
      <alignment/>
      <protection/>
    </xf>
    <xf numFmtId="0" fontId="16" fillId="0" borderId="6" xfId="21" applyFont="1" applyFill="1" applyBorder="1" applyAlignment="1">
      <alignment horizontal="center" wrapText="1"/>
      <protection/>
    </xf>
    <xf numFmtId="0" fontId="16" fillId="0" borderId="7" xfId="21" applyFont="1" applyFill="1" applyBorder="1" applyAlignment="1">
      <alignment horizontal="center" wrapText="1"/>
      <protection/>
    </xf>
    <xf numFmtId="177" fontId="13" fillId="2" borderId="68" xfId="0" applyNumberFormat="1" applyFont="1" applyFill="1" applyBorder="1" applyAlignment="1">
      <alignment horizontal="left"/>
    </xf>
    <xf numFmtId="177" fontId="16" fillId="0" borderId="68" xfId="0" applyNumberFormat="1" applyFont="1" applyBorder="1" applyAlignment="1">
      <alignment/>
    </xf>
    <xf numFmtId="177" fontId="13" fillId="2" borderId="69" xfId="0" applyNumberFormat="1" applyFont="1" applyFill="1" applyBorder="1" applyAlignment="1">
      <alignment/>
    </xf>
    <xf numFmtId="177" fontId="6" fillId="0" borderId="70" xfId="0" applyNumberFormat="1" applyFont="1" applyBorder="1" applyAlignment="1">
      <alignment/>
    </xf>
    <xf numFmtId="177" fontId="13" fillId="2" borderId="71" xfId="0" applyNumberFormat="1" applyFont="1" applyFill="1" applyBorder="1" applyAlignment="1">
      <alignment horizontal="left"/>
    </xf>
    <xf numFmtId="177" fontId="13" fillId="2" borderId="71" xfId="0" applyNumberFormat="1" applyFont="1" applyFill="1" applyBorder="1" applyAlignment="1">
      <alignment/>
    </xf>
    <xf numFmtId="177" fontId="13" fillId="2" borderId="72" xfId="0" applyNumberFormat="1" applyFont="1" applyFill="1" applyBorder="1" applyAlignment="1">
      <alignment/>
    </xf>
    <xf numFmtId="177" fontId="31" fillId="0" borderId="19" xfId="0" applyNumberFormat="1" applyFont="1" applyBorder="1" applyAlignment="1">
      <alignment horizontal="centerContinuous" wrapText="1"/>
    </xf>
    <xf numFmtId="177" fontId="5" fillId="0" borderId="27" xfId="0" applyNumberFormat="1" applyFont="1" applyFill="1" applyBorder="1" applyAlignment="1">
      <alignment/>
    </xf>
    <xf numFmtId="177" fontId="5" fillId="0" borderId="15" xfId="0" applyNumberFormat="1" applyFont="1" applyFill="1" applyBorder="1" applyAlignment="1">
      <alignment/>
    </xf>
    <xf numFmtId="177" fontId="6" fillId="0" borderId="15" xfId="0" applyNumberFormat="1" applyFont="1" applyBorder="1" applyAlignment="1">
      <alignment/>
    </xf>
    <xf numFmtId="177" fontId="6" fillId="0" borderId="2" xfId="0" applyNumberFormat="1" applyFont="1" applyBorder="1" applyAlignment="1">
      <alignment/>
    </xf>
    <xf numFmtId="177" fontId="6" fillId="0" borderId="0" xfId="0" applyNumberFormat="1" applyFont="1" applyBorder="1" applyAlignment="1">
      <alignment/>
    </xf>
    <xf numFmtId="177" fontId="6" fillId="0" borderId="24" xfId="0" applyNumberFormat="1" applyFont="1" applyBorder="1" applyAlignment="1">
      <alignment/>
    </xf>
    <xf numFmtId="177" fontId="6" fillId="0" borderId="27" xfId="0" applyNumberFormat="1" applyFont="1" applyBorder="1" applyAlignment="1">
      <alignment/>
    </xf>
    <xf numFmtId="177" fontId="13" fillId="2" borderId="73" xfId="0" applyNumberFormat="1" applyFont="1" applyFill="1" applyBorder="1" applyAlignment="1">
      <alignment/>
    </xf>
    <xf numFmtId="177" fontId="32" fillId="2" borderId="19" xfId="0" applyNumberFormat="1" applyFont="1" applyFill="1" applyBorder="1" applyAlignment="1">
      <alignment/>
    </xf>
    <xf numFmtId="177" fontId="32" fillId="2" borderId="21" xfId="0" applyNumberFormat="1" applyFont="1" applyFill="1" applyBorder="1" applyAlignment="1">
      <alignment/>
    </xf>
    <xf numFmtId="177" fontId="32" fillId="2" borderId="1" xfId="0" applyNumberFormat="1" applyFont="1" applyFill="1" applyBorder="1" applyAlignment="1">
      <alignment/>
    </xf>
    <xf numFmtId="177" fontId="13" fillId="2" borderId="74" xfId="0" applyNumberFormat="1" applyFont="1" applyFill="1" applyBorder="1" applyAlignment="1">
      <alignment/>
    </xf>
    <xf numFmtId="1" fontId="32" fillId="2" borderId="25" xfId="0" applyNumberFormat="1" applyFont="1" applyFill="1" applyBorder="1" applyAlignment="1">
      <alignment horizontal="centerContinuous" wrapText="1"/>
    </xf>
    <xf numFmtId="177" fontId="32" fillId="2" borderId="75" xfId="0" applyNumberFormat="1" applyFont="1" applyFill="1" applyBorder="1" applyAlignment="1">
      <alignment horizontal="centerContinuous"/>
    </xf>
    <xf numFmtId="177" fontId="13" fillId="2" borderId="76" xfId="0" applyNumberFormat="1" applyFont="1" applyFill="1" applyBorder="1" applyAlignment="1">
      <alignment/>
    </xf>
    <xf numFmtId="177" fontId="13" fillId="2" borderId="77" xfId="0" applyNumberFormat="1" applyFont="1" applyFill="1" applyBorder="1" applyAlignment="1">
      <alignment/>
    </xf>
    <xf numFmtId="177" fontId="13" fillId="2" borderId="78" xfId="0" applyNumberFormat="1" applyFont="1" applyFill="1" applyBorder="1" applyAlignment="1">
      <alignment/>
    </xf>
    <xf numFmtId="177" fontId="13" fillId="2" borderId="79" xfId="0" applyNumberFormat="1" applyFont="1" applyFill="1" applyBorder="1" applyAlignment="1">
      <alignment/>
    </xf>
    <xf numFmtId="177" fontId="13" fillId="2" borderId="80" xfId="0" applyNumberFormat="1" applyFont="1" applyFill="1" applyBorder="1" applyAlignment="1">
      <alignment/>
    </xf>
    <xf numFmtId="177" fontId="13" fillId="2" borderId="81" xfId="0" applyNumberFormat="1" applyFont="1" applyFill="1" applyBorder="1" applyAlignment="1">
      <alignment/>
    </xf>
    <xf numFmtId="177" fontId="13" fillId="2" borderId="82" xfId="0" applyNumberFormat="1" applyFont="1" applyFill="1" applyBorder="1" applyAlignment="1">
      <alignment/>
    </xf>
    <xf numFmtId="3" fontId="23" fillId="0" borderId="27" xfId="0" applyNumberFormat="1" applyFont="1" applyBorder="1" applyAlignment="1">
      <alignment/>
    </xf>
    <xf numFmtId="3" fontId="23" fillId="0" borderId="15" xfId="0" applyNumberFormat="1" applyFont="1" applyBorder="1" applyAlignment="1">
      <alignment/>
    </xf>
    <xf numFmtId="3" fontId="23" fillId="0" borderId="15" xfId="0" applyNumberFormat="1" applyFont="1" applyBorder="1" applyAlignment="1">
      <alignment horizontal="fill"/>
    </xf>
    <xf numFmtId="177" fontId="23" fillId="0" borderId="15" xfId="0" applyNumberFormat="1" applyFont="1" applyBorder="1" applyAlignment="1">
      <alignment horizontal="fill"/>
    </xf>
    <xf numFmtId="177" fontId="23" fillId="0" borderId="18" xfId="0" applyNumberFormat="1" applyFont="1" applyBorder="1" applyAlignment="1">
      <alignment/>
    </xf>
    <xf numFmtId="165" fontId="23" fillId="0" borderId="17" xfId="0" applyNumberFormat="1" applyFont="1" applyBorder="1" applyAlignment="1">
      <alignment/>
    </xf>
    <xf numFmtId="3" fontId="6" fillId="0" borderId="4" xfId="0" applyNumberFormat="1" applyFont="1" applyBorder="1" applyAlignment="1">
      <alignment/>
    </xf>
    <xf numFmtId="177" fontId="6" fillId="0" borderId="83" xfId="0" applyNumberFormat="1" applyFont="1" applyBorder="1" applyAlignment="1">
      <alignment/>
    </xf>
    <xf numFmtId="0" fontId="6" fillId="0" borderId="15" xfId="0" applyFont="1" applyBorder="1" applyAlignment="1">
      <alignment/>
    </xf>
    <xf numFmtId="3" fontId="6" fillId="0" borderId="0" xfId="0" applyNumberFormat="1" applyFont="1" applyBorder="1" applyAlignment="1">
      <alignment/>
    </xf>
    <xf numFmtId="3" fontId="6" fillId="0" borderId="84" xfId="0" applyNumberFormat="1" applyFont="1" applyBorder="1" applyAlignment="1">
      <alignment/>
    </xf>
    <xf numFmtId="3" fontId="6" fillId="0" borderId="27" xfId="0" applyNumberFormat="1" applyFont="1" applyBorder="1" applyAlignment="1">
      <alignment/>
    </xf>
    <xf numFmtId="3" fontId="6" fillId="0" borderId="18" xfId="0" applyNumberFormat="1" applyFont="1" applyBorder="1" applyAlignment="1">
      <alignment/>
    </xf>
    <xf numFmtId="0" fontId="0" fillId="0" borderId="0" xfId="0" applyBorder="1" applyAlignment="1">
      <alignment/>
    </xf>
    <xf numFmtId="0" fontId="0" fillId="0" borderId="52" xfId="0" applyBorder="1" applyAlignment="1">
      <alignment/>
    </xf>
    <xf numFmtId="0" fontId="22" fillId="0" borderId="0" xfId="0" applyFont="1" applyAlignment="1">
      <alignment/>
    </xf>
    <xf numFmtId="0" fontId="41" fillId="0" borderId="0" xfId="0" applyFont="1" applyAlignment="1">
      <alignment/>
    </xf>
    <xf numFmtId="177" fontId="33" fillId="0" borderId="6" xfId="0" applyNumberFormat="1" applyFont="1" applyFill="1" applyBorder="1" applyAlignment="1">
      <alignment horizontal="center"/>
    </xf>
    <xf numFmtId="177" fontId="33" fillId="0" borderId="7" xfId="0" applyNumberFormat="1" applyFont="1" applyFill="1" applyBorder="1" applyAlignment="1">
      <alignment/>
    </xf>
    <xf numFmtId="177" fontId="13" fillId="0" borderId="27" xfId="0" applyNumberFormat="1" applyFont="1" applyFill="1" applyBorder="1" applyAlignment="1">
      <alignment horizontal="left"/>
    </xf>
    <xf numFmtId="177" fontId="6" fillId="0" borderId="85" xfId="0" applyNumberFormat="1" applyFont="1" applyFill="1" applyBorder="1" applyAlignment="1">
      <alignment/>
    </xf>
    <xf numFmtId="177" fontId="33" fillId="0" borderId="24" xfId="0" applyNumberFormat="1" applyFont="1" applyFill="1" applyBorder="1" applyAlignment="1">
      <alignment horizontal="center"/>
    </xf>
    <xf numFmtId="177" fontId="34" fillId="0" borderId="86" xfId="0" applyNumberFormat="1" applyFont="1" applyFill="1" applyBorder="1" applyAlignment="1">
      <alignment/>
    </xf>
    <xf numFmtId="177" fontId="6" fillId="0" borderId="87" xfId="0" applyNumberFormat="1" applyFont="1" applyFill="1" applyBorder="1" applyAlignment="1">
      <alignment/>
    </xf>
    <xf numFmtId="177" fontId="33" fillId="0" borderId="2" xfId="0" applyNumberFormat="1" applyFont="1" applyFill="1" applyBorder="1" applyAlignment="1">
      <alignment/>
    </xf>
    <xf numFmtId="177" fontId="6" fillId="0" borderId="5" xfId="0" applyNumberFormat="1" applyFont="1" applyBorder="1" applyAlignment="1">
      <alignment/>
    </xf>
    <xf numFmtId="177" fontId="6" fillId="0" borderId="7" xfId="0" applyNumberFormat="1" applyFont="1" applyBorder="1" applyAlignment="1">
      <alignment/>
    </xf>
    <xf numFmtId="177" fontId="6" fillId="0" borderId="88" xfId="0" applyNumberFormat="1" applyFont="1" applyBorder="1" applyAlignment="1">
      <alignment/>
    </xf>
    <xf numFmtId="177" fontId="33" fillId="2" borderId="57" xfId="0" applyNumberFormat="1" applyFont="1" applyFill="1" applyBorder="1" applyAlignment="1">
      <alignment/>
    </xf>
    <xf numFmtId="177" fontId="33" fillId="2" borderId="58" xfId="0" applyNumberFormat="1" applyFont="1" applyFill="1" applyBorder="1" applyAlignment="1">
      <alignment/>
    </xf>
    <xf numFmtId="3" fontId="44" fillId="0" borderId="0" xfId="0" applyNumberFormat="1" applyFont="1" applyAlignment="1">
      <alignment/>
    </xf>
    <xf numFmtId="177" fontId="44" fillId="0" borderId="0" xfId="0" applyNumberFormat="1" applyFont="1" applyAlignment="1">
      <alignment/>
    </xf>
    <xf numFmtId="177" fontId="6" fillId="0" borderId="52" xfId="0" applyNumberFormat="1" applyFont="1" applyBorder="1" applyAlignment="1">
      <alignment/>
    </xf>
    <xf numFmtId="177" fontId="6" fillId="0" borderId="89" xfId="0" applyNumberFormat="1" applyFont="1" applyBorder="1" applyAlignment="1">
      <alignment/>
    </xf>
    <xf numFmtId="177" fontId="6" fillId="0" borderId="90" xfId="0" applyNumberFormat="1" applyFont="1" applyBorder="1" applyAlignment="1">
      <alignment/>
    </xf>
    <xf numFmtId="3" fontId="6" fillId="0" borderId="33" xfId="0" applyNumberFormat="1" applyFont="1" applyBorder="1" applyAlignment="1">
      <alignment/>
    </xf>
    <xf numFmtId="3" fontId="6" fillId="0" borderId="52" xfId="0" applyNumberFormat="1" applyFont="1" applyBorder="1" applyAlignment="1">
      <alignment horizontal="fill"/>
    </xf>
    <xf numFmtId="177" fontId="6" fillId="0" borderId="52" xfId="0" applyNumberFormat="1" applyFont="1" applyBorder="1" applyAlignment="1">
      <alignment horizontal="fill"/>
    </xf>
    <xf numFmtId="3" fontId="6" fillId="0" borderId="52" xfId="0" applyNumberFormat="1" applyFont="1" applyBorder="1" applyAlignment="1">
      <alignment/>
    </xf>
    <xf numFmtId="3" fontId="6" fillId="0" borderId="52" xfId="0" applyNumberFormat="1" applyFont="1" applyBorder="1" applyAlignment="1">
      <alignment/>
    </xf>
    <xf numFmtId="177" fontId="1" fillId="0" borderId="0" xfId="0" applyNumberFormat="1" applyFont="1" applyBorder="1" applyAlignment="1">
      <alignment/>
    </xf>
    <xf numFmtId="177" fontId="1" fillId="0" borderId="91" xfId="0" applyNumberFormat="1" applyFont="1" applyBorder="1" applyAlignment="1">
      <alignment/>
    </xf>
    <xf numFmtId="177" fontId="0" fillId="0" borderId="92" xfId="0" applyNumberFormat="1" applyBorder="1" applyAlignment="1">
      <alignment/>
    </xf>
    <xf numFmtId="177" fontId="0" fillId="2" borderId="93" xfId="0" applyNumberFormat="1" applyFill="1" applyBorder="1" applyAlignment="1">
      <alignment/>
    </xf>
    <xf numFmtId="177" fontId="1" fillId="2" borderId="94" xfId="0" applyNumberFormat="1" applyFont="1" applyFill="1" applyBorder="1" applyAlignment="1">
      <alignment/>
    </xf>
    <xf numFmtId="177" fontId="6" fillId="0" borderId="4" xfId="0" applyNumberFormat="1" applyFont="1" applyBorder="1" applyAlignment="1">
      <alignment/>
    </xf>
    <xf numFmtId="177" fontId="6" fillId="0" borderId="95" xfId="0" applyNumberFormat="1" applyFont="1" applyBorder="1" applyAlignment="1">
      <alignment/>
    </xf>
    <xf numFmtId="1" fontId="31" fillId="0" borderId="19" xfId="0" applyNumberFormat="1" applyFont="1" applyBorder="1" applyAlignment="1">
      <alignment horizontal="centerContinuous"/>
    </xf>
    <xf numFmtId="1" fontId="31" fillId="0" borderId="20" xfId="0" applyNumberFormat="1" applyFont="1" applyBorder="1" applyAlignment="1">
      <alignment horizontal="centerContinuous"/>
    </xf>
    <xf numFmtId="177" fontId="6" fillId="0" borderId="96" xfId="0" applyNumberFormat="1" applyFont="1" applyBorder="1" applyAlignment="1">
      <alignment/>
    </xf>
    <xf numFmtId="165" fontId="6" fillId="0" borderId="97" xfId="0" applyNumberFormat="1" applyFont="1" applyBorder="1" applyAlignment="1">
      <alignment/>
    </xf>
    <xf numFmtId="165" fontId="6" fillId="0" borderId="98" xfId="0" applyNumberFormat="1" applyFont="1" applyBorder="1" applyAlignment="1">
      <alignment/>
    </xf>
    <xf numFmtId="177" fontId="6" fillId="0" borderId="98" xfId="0" applyNumberFormat="1" applyFont="1" applyBorder="1" applyAlignment="1">
      <alignment/>
    </xf>
    <xf numFmtId="177" fontId="6" fillId="0" borderId="99" xfId="0" applyNumberFormat="1" applyFont="1" applyBorder="1" applyAlignment="1">
      <alignment/>
    </xf>
    <xf numFmtId="177" fontId="6" fillId="0" borderId="100" xfId="0" applyNumberFormat="1" applyFont="1" applyBorder="1" applyAlignment="1">
      <alignment/>
    </xf>
    <xf numFmtId="3" fontId="6" fillId="0" borderId="98" xfId="0" applyNumberFormat="1" applyFont="1" applyBorder="1" applyAlignment="1">
      <alignment/>
    </xf>
    <xf numFmtId="177" fontId="23" fillId="0" borderId="101" xfId="0" applyNumberFormat="1" applyFont="1" applyBorder="1" applyAlignment="1">
      <alignment/>
    </xf>
    <xf numFmtId="177" fontId="6" fillId="0" borderId="102" xfId="0" applyNumberFormat="1" applyFont="1" applyBorder="1" applyAlignment="1">
      <alignment/>
    </xf>
    <xf numFmtId="177" fontId="6" fillId="0" borderId="101" xfId="0" applyNumberFormat="1" applyFont="1" applyBorder="1" applyAlignment="1">
      <alignment/>
    </xf>
    <xf numFmtId="1" fontId="35" fillId="0" borderId="20" xfId="0" applyNumberFormat="1" applyFont="1" applyBorder="1" applyAlignment="1">
      <alignment horizontal="right"/>
    </xf>
    <xf numFmtId="177" fontId="23" fillId="0" borderId="26" xfId="0" applyNumberFormat="1" applyFont="1" applyBorder="1" applyAlignment="1">
      <alignment horizontal="center"/>
    </xf>
    <xf numFmtId="3" fontId="23" fillId="0" borderId="38" xfId="0" applyNumberFormat="1" applyFont="1" applyBorder="1" applyAlignment="1">
      <alignment/>
    </xf>
    <xf numFmtId="3" fontId="6" fillId="0" borderId="19" xfId="0" applyNumberFormat="1" applyFont="1" applyBorder="1" applyAlignment="1">
      <alignment/>
    </xf>
    <xf numFmtId="0" fontId="0" fillId="0" borderId="20" xfId="0" applyBorder="1" applyAlignment="1">
      <alignment/>
    </xf>
    <xf numFmtId="0" fontId="27" fillId="0" borderId="6" xfId="21" applyFont="1" applyFill="1" applyBorder="1" applyAlignment="1">
      <alignment horizontal="center"/>
      <protection/>
    </xf>
    <xf numFmtId="3" fontId="6" fillId="0" borderId="6" xfId="0" applyNumberFormat="1" applyFont="1" applyBorder="1" applyAlignment="1">
      <alignment/>
    </xf>
    <xf numFmtId="0" fontId="0" fillId="0" borderId="2" xfId="0" applyBorder="1" applyAlignment="1">
      <alignment/>
    </xf>
    <xf numFmtId="3" fontId="35" fillId="0" borderId="103" xfId="0" applyNumberFormat="1" applyFont="1" applyBorder="1" applyAlignment="1">
      <alignment/>
    </xf>
    <xf numFmtId="0" fontId="0" fillId="0" borderId="103" xfId="0" applyBorder="1" applyAlignment="1">
      <alignment/>
    </xf>
    <xf numFmtId="0" fontId="0" fillId="0" borderId="104" xfId="0" applyBorder="1" applyAlignment="1">
      <alignment/>
    </xf>
    <xf numFmtId="3" fontId="6" fillId="0" borderId="0" xfId="0" applyNumberFormat="1" applyFont="1" applyAlignment="1">
      <alignment wrapText="1"/>
    </xf>
    <xf numFmtId="0" fontId="0" fillId="0" borderId="0" xfId="0" applyAlignment="1">
      <alignment wrapText="1"/>
    </xf>
    <xf numFmtId="3" fontId="35" fillId="0" borderId="39" xfId="0" applyNumberFormat="1" applyFont="1" applyBorder="1" applyAlignment="1">
      <alignment/>
    </xf>
    <xf numFmtId="0" fontId="0" fillId="0" borderId="39" xfId="0" applyBorder="1" applyAlignment="1">
      <alignment/>
    </xf>
    <xf numFmtId="0" fontId="0" fillId="0" borderId="41" xfId="0" applyBorder="1" applyAlignment="1">
      <alignment/>
    </xf>
    <xf numFmtId="177" fontId="23" fillId="0" borderId="24" xfId="0" applyNumberFormat="1" applyFont="1" applyBorder="1" applyAlignment="1">
      <alignment horizontal="center"/>
    </xf>
    <xf numFmtId="177" fontId="23" fillId="0" borderId="25" xfId="0" applyNumberFormat="1" applyFont="1" applyBorder="1" applyAlignment="1">
      <alignment horizontal="center"/>
    </xf>
    <xf numFmtId="0" fontId="27" fillId="0" borderId="7" xfId="21" applyFont="1" applyFill="1" applyBorder="1" applyAlignment="1">
      <alignment horizontal="center"/>
      <protection/>
    </xf>
    <xf numFmtId="0" fontId="27" fillId="0" borderId="30" xfId="21" applyFont="1" applyFill="1" applyBorder="1" applyAlignment="1">
      <alignment/>
      <protection/>
    </xf>
    <xf numFmtId="0" fontId="16" fillId="0" borderId="5" xfId="21" applyFont="1" applyFill="1" applyBorder="1" applyAlignment="1">
      <alignment/>
      <protection/>
    </xf>
    <xf numFmtId="0" fontId="41"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23" fillId="0" borderId="0" xfId="21" applyFont="1" applyAlignment="1">
      <alignment horizontal="center"/>
      <protection/>
    </xf>
    <xf numFmtId="0" fontId="0" fillId="0" borderId="0" xfId="0" applyBorder="1" applyAlignment="1">
      <alignment horizontal="center"/>
    </xf>
    <xf numFmtId="3" fontId="23" fillId="0" borderId="0" xfId="21" applyNumberFormat="1" applyFont="1" applyAlignment="1">
      <alignment horizontal="center"/>
      <protection/>
    </xf>
    <xf numFmtId="0" fontId="0" fillId="0" borderId="0" xfId="0" applyBorder="1" applyAlignment="1">
      <alignment horizontal="center"/>
    </xf>
    <xf numFmtId="0" fontId="41" fillId="0" borderId="0" xfId="0" applyFont="1" applyBorder="1" applyAlignment="1">
      <alignment horizontal="center"/>
    </xf>
    <xf numFmtId="0" fontId="0" fillId="0" borderId="0" xfId="0" applyBorder="1" applyAlignment="1">
      <alignment horizontal="center"/>
    </xf>
    <xf numFmtId="0" fontId="35" fillId="0" borderId="0" xfId="0" applyFont="1" applyBorder="1" applyAlignment="1">
      <alignment wrapText="1"/>
    </xf>
    <xf numFmtId="0" fontId="35" fillId="0" borderId="0" xfId="0" applyFont="1" applyBorder="1" applyAlignment="1">
      <alignment wrapText="1"/>
    </xf>
    <xf numFmtId="0" fontId="41" fillId="0" borderId="0" xfId="0" applyFont="1" applyBorder="1" applyAlignment="1">
      <alignment wrapText="1"/>
    </xf>
    <xf numFmtId="0" fontId="41" fillId="0" borderId="0" xfId="0" applyFont="1" applyBorder="1" applyAlignment="1">
      <alignment wrapText="1"/>
    </xf>
    <xf numFmtId="0" fontId="6" fillId="0" borderId="0" xfId="0" applyFont="1" applyBorder="1" applyAlignment="1">
      <alignment vertical="top" wrapText="1"/>
    </xf>
    <xf numFmtId="0" fontId="0" fillId="0" borderId="0" xfId="0" applyBorder="1" applyAlignment="1">
      <alignment vertical="top" wrapText="1"/>
    </xf>
    <xf numFmtId="1" fontId="32" fillId="2" borderId="94" xfId="0" applyNumberFormat="1" applyFont="1" applyFill="1" applyBorder="1" applyAlignment="1">
      <alignment horizontal="left"/>
    </xf>
    <xf numFmtId="1" fontId="32" fillId="2" borderId="105" xfId="0" applyNumberFormat="1" applyFont="1" applyFill="1" applyBorder="1" applyAlignment="1">
      <alignment horizontal="left"/>
    </xf>
    <xf numFmtId="177" fontId="30" fillId="2" borderId="46" xfId="0" applyNumberFormat="1"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177" fontId="30" fillId="2" borderId="6" xfId="0" applyNumberFormat="1" applyFont="1" applyFill="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177" fontId="32" fillId="2" borderId="24" xfId="0" applyNumberFormat="1" applyFont="1" applyFill="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6" xfId="0" applyBorder="1" applyAlignment="1">
      <alignment horizontal="center" wrapText="1"/>
    </xf>
    <xf numFmtId="177" fontId="6" fillId="0" borderId="70" xfId="0" applyNumberFormat="1" applyFont="1" applyBorder="1" applyAlignment="1">
      <alignment horizontal="center"/>
    </xf>
    <xf numFmtId="177" fontId="6" fillId="0" borderId="71" xfId="0" applyNumberFormat="1" applyFont="1" applyBorder="1" applyAlignment="1">
      <alignment horizontal="center"/>
    </xf>
    <xf numFmtId="177" fontId="6" fillId="0" borderId="72" xfId="0" applyNumberFormat="1" applyFont="1" applyBorder="1" applyAlignment="1">
      <alignment horizontal="center"/>
    </xf>
    <xf numFmtId="177" fontId="13" fillId="2" borderId="15" xfId="0" applyNumberFormat="1" applyFont="1" applyFill="1" applyBorder="1" applyAlignment="1">
      <alignment horizontal="center"/>
    </xf>
    <xf numFmtId="177" fontId="13" fillId="2" borderId="17"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xdr:row>
      <xdr:rowOff>28575</xdr:rowOff>
    </xdr:from>
    <xdr:to>
      <xdr:col>15</xdr:col>
      <xdr:colOff>409575</xdr:colOff>
      <xdr:row>39</xdr:row>
      <xdr:rowOff>114300</xdr:rowOff>
    </xdr:to>
    <xdr:pic>
      <xdr:nvPicPr>
        <xdr:cNvPr id="1" name="Picture 1"/>
        <xdr:cNvPicPr preferRelativeResize="1">
          <a:picLocks noChangeAspect="1"/>
        </xdr:cNvPicPr>
      </xdr:nvPicPr>
      <xdr:blipFill>
        <a:blip r:embed="rId1"/>
        <a:stretch>
          <a:fillRect/>
        </a:stretch>
      </xdr:blipFill>
      <xdr:spPr>
        <a:xfrm>
          <a:off x="447675" y="457200"/>
          <a:ext cx="11391900" cy="7143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5"/>
  <sheetViews>
    <sheetView zoomScale="75" zoomScaleNormal="75" workbookViewId="0" topLeftCell="A1">
      <selection activeCell="H1" sqref="H1"/>
    </sheetView>
  </sheetViews>
  <sheetFormatPr defaultColWidth="8.88671875" defaultRowHeight="15"/>
  <sheetData>
    <row r="1" ht="18.75">
      <c r="A1" s="249" t="s">
        <v>149</v>
      </c>
    </row>
    <row r="25" ht="15.75">
      <c r="A25" s="479"/>
    </row>
  </sheetData>
  <printOptions horizontalCentered="1"/>
  <pageMargins left="0.75" right="0.75" top="1" bottom="1" header="0.5" footer="0.5"/>
  <pageSetup fitToHeight="1" fitToWidth="1" horizontalDpi="600" verticalDpi="600" orientation="landscape" scale="81" r:id="rId2"/>
  <headerFooter alignWithMargins="0">
    <oddFooter>&amp;C&amp;"Times New Roman,Regular"Exhibit A - Organizational Chart</oddFooter>
  </headerFooter>
  <drawing r:id="rId1"/>
</worksheet>
</file>

<file path=xl/worksheets/sheet2.xml><?xml version="1.0" encoding="utf-8"?>
<worksheet xmlns="http://schemas.openxmlformats.org/spreadsheetml/2006/main" xmlns:r="http://schemas.openxmlformats.org/officeDocument/2006/relationships">
  <dimension ref="A1:BJ93"/>
  <sheetViews>
    <sheetView showGridLines="0" showOutlineSymbols="0" zoomScale="75" zoomScaleNormal="75" zoomScaleSheetLayoutView="50" workbookViewId="0" topLeftCell="A1">
      <selection activeCell="C6" sqref="C6"/>
    </sheetView>
  </sheetViews>
  <sheetFormatPr defaultColWidth="8.88671875" defaultRowHeight="15"/>
  <cols>
    <col min="1" max="2" width="2.5546875" style="7" customWidth="1"/>
    <col min="3" max="3" width="24.99609375" style="7" customWidth="1"/>
    <col min="4" max="4" width="6.6640625" style="7" customWidth="1"/>
    <col min="5" max="5" width="1.66796875" style="7" customWidth="1"/>
    <col min="6" max="6" width="1.99609375" style="7" customWidth="1"/>
    <col min="7" max="7" width="1.77734375" style="7" customWidth="1"/>
    <col min="8" max="8" width="6.88671875" style="13" customWidth="1"/>
    <col min="9" max="9" width="6.21484375" style="13" customWidth="1"/>
    <col min="10" max="10" width="10.21484375" style="13" customWidth="1"/>
    <col min="11" max="11" width="1.66796875" style="13" customWidth="1"/>
    <col min="12" max="12" width="5.6640625" style="13" customWidth="1"/>
    <col min="13" max="13" width="6.21484375" style="13" customWidth="1"/>
    <col min="14" max="14" width="9.77734375" style="13" customWidth="1"/>
    <col min="15" max="15" width="1.66796875" style="13" customWidth="1"/>
    <col min="16" max="17" width="5.6640625" style="13" customWidth="1"/>
    <col min="18" max="18" width="7.6640625" style="13" customWidth="1"/>
    <col min="19" max="19" width="1.66796875" style="13" customWidth="1"/>
    <col min="20" max="20" width="5.6640625" style="13" customWidth="1"/>
    <col min="21" max="21" width="6.10546875" style="13" customWidth="1"/>
    <col min="22" max="22" width="9.77734375" style="13" customWidth="1"/>
    <col min="23" max="23" width="1.66796875" style="13" customWidth="1"/>
    <col min="24" max="25" width="5.6640625" style="13" customWidth="1"/>
    <col min="26" max="26" width="8.5546875" style="13" customWidth="1"/>
    <col min="27" max="27" width="1.66796875" style="13" customWidth="1"/>
    <col min="28" max="28" width="6.10546875" style="13" customWidth="1"/>
    <col min="29" max="29" width="5.6640625" style="13" customWidth="1"/>
    <col min="30" max="30" width="6.99609375" style="13" customWidth="1"/>
    <col min="31" max="31" width="1.66796875" style="13" hidden="1" customWidth="1"/>
    <col min="32" max="32" width="9.5546875" style="13" customWidth="1"/>
    <col min="33" max="33" width="6.21484375" style="13" customWidth="1"/>
    <col min="34" max="34" width="10.5546875" style="13" customWidth="1"/>
    <col min="35" max="35" width="3.3359375" style="13" hidden="1" customWidth="1"/>
    <col min="36" max="36" width="0.23046875" style="13" hidden="1" customWidth="1"/>
    <col min="37" max="37" width="8.4453125" style="13" hidden="1" customWidth="1"/>
    <col min="38" max="38" width="7.99609375" style="13" hidden="1" customWidth="1"/>
    <col min="39" max="40" width="5.6640625" style="7" customWidth="1"/>
    <col min="41" max="41" width="7.6640625" style="7" customWidth="1"/>
    <col min="42" max="16384" width="9.6640625" style="7" customWidth="1"/>
  </cols>
  <sheetData>
    <row r="1" ht="22.5">
      <c r="A1" s="175" t="s">
        <v>49</v>
      </c>
    </row>
    <row r="3" spans="1:39" ht="22.5">
      <c r="A3" s="165" t="s">
        <v>156</v>
      </c>
      <c r="B3" s="9"/>
      <c r="C3" s="9"/>
      <c r="D3" s="9"/>
      <c r="E3" s="9"/>
      <c r="F3" s="9"/>
      <c r="G3" s="9"/>
      <c r="H3" s="15"/>
      <c r="I3" s="15"/>
      <c r="J3" s="15"/>
      <c r="K3" s="15"/>
      <c r="L3" s="15"/>
      <c r="M3" s="15"/>
      <c r="N3" s="15"/>
      <c r="O3" s="15"/>
      <c r="P3" s="15"/>
      <c r="Q3" s="16"/>
      <c r="R3" s="15"/>
      <c r="S3" s="15"/>
      <c r="T3" s="15"/>
      <c r="U3" s="15"/>
      <c r="V3" s="15"/>
      <c r="W3" s="15"/>
      <c r="X3" s="15"/>
      <c r="Y3" s="15"/>
      <c r="Z3" s="15"/>
      <c r="AA3" s="15"/>
      <c r="AB3" s="15"/>
      <c r="AC3" s="15"/>
      <c r="AD3" s="15"/>
      <c r="AE3" s="15"/>
      <c r="AF3" s="15"/>
      <c r="AG3" s="15"/>
      <c r="AH3" s="15"/>
      <c r="AI3" s="15"/>
      <c r="AJ3" s="15"/>
      <c r="AK3" s="15"/>
      <c r="AL3" s="15"/>
      <c r="AM3" s="8"/>
    </row>
    <row r="4" spans="1:39" ht="23.25">
      <c r="A4" s="166" t="s">
        <v>215</v>
      </c>
      <c r="B4" s="9"/>
      <c r="C4" s="9"/>
      <c r="D4" s="9"/>
      <c r="E4" s="9"/>
      <c r="F4" s="9"/>
      <c r="G4" s="9"/>
      <c r="H4" s="15"/>
      <c r="I4" s="15"/>
      <c r="J4" s="15"/>
      <c r="K4" s="15"/>
      <c r="L4" s="15"/>
      <c r="M4" s="15"/>
      <c r="N4" s="15"/>
      <c r="O4" s="15"/>
      <c r="P4" s="15"/>
      <c r="Q4" s="16"/>
      <c r="R4" s="15"/>
      <c r="S4" s="15"/>
      <c r="T4" s="15"/>
      <c r="U4" s="15"/>
      <c r="V4" s="15"/>
      <c r="W4" s="15"/>
      <c r="X4" s="15"/>
      <c r="Y4" s="15"/>
      <c r="Z4" s="15"/>
      <c r="AA4" s="15"/>
      <c r="AB4" s="15"/>
      <c r="AC4" s="15"/>
      <c r="AD4" s="15"/>
      <c r="AE4" s="15"/>
      <c r="AF4" s="15"/>
      <c r="AG4" s="15"/>
      <c r="AH4" s="15"/>
      <c r="AI4" s="15"/>
      <c r="AJ4" s="15"/>
      <c r="AK4" s="15"/>
      <c r="AL4" s="15"/>
      <c r="AM4" s="8"/>
    </row>
    <row r="5" spans="1:39" ht="23.25">
      <c r="A5" s="166" t="s">
        <v>148</v>
      </c>
      <c r="B5" s="9"/>
      <c r="C5" s="9"/>
      <c r="D5" s="9"/>
      <c r="E5" s="9"/>
      <c r="F5" s="9"/>
      <c r="G5" s="9"/>
      <c r="H5" s="15"/>
      <c r="I5" s="15"/>
      <c r="J5" s="15"/>
      <c r="K5" s="15"/>
      <c r="L5" s="15"/>
      <c r="M5" s="15"/>
      <c r="N5" s="15"/>
      <c r="O5" s="15"/>
      <c r="P5" s="15"/>
      <c r="Q5" s="16"/>
      <c r="R5" s="15"/>
      <c r="S5" s="15"/>
      <c r="T5" s="15"/>
      <c r="U5" s="15"/>
      <c r="V5" s="15"/>
      <c r="W5" s="15"/>
      <c r="X5" s="15"/>
      <c r="Y5" s="15"/>
      <c r="Z5" s="15"/>
      <c r="AA5" s="15"/>
      <c r="AB5" s="15"/>
      <c r="AC5" s="15"/>
      <c r="AD5" s="15"/>
      <c r="AE5" s="15"/>
      <c r="AF5" s="15"/>
      <c r="AG5" s="15"/>
      <c r="AH5" s="15"/>
      <c r="AI5" s="15"/>
      <c r="AJ5" s="15"/>
      <c r="AK5" s="15"/>
      <c r="AL5" s="15"/>
      <c r="AM5" s="8"/>
    </row>
    <row r="6" spans="1:39" ht="23.25">
      <c r="A6" s="166" t="s">
        <v>147</v>
      </c>
      <c r="B6" s="9"/>
      <c r="C6" s="9"/>
      <c r="D6" s="9"/>
      <c r="E6" s="9"/>
      <c r="F6" s="9"/>
      <c r="G6" s="9"/>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8"/>
    </row>
    <row r="7" spans="1:39" ht="23.25">
      <c r="A7" s="166"/>
      <c r="B7" s="9"/>
      <c r="C7" s="9"/>
      <c r="D7" s="9"/>
      <c r="E7" s="9"/>
      <c r="F7" s="9"/>
      <c r="G7" s="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8"/>
    </row>
    <row r="8" spans="1:39" ht="23.25">
      <c r="A8" s="166"/>
      <c r="B8" s="9"/>
      <c r="C8" s="9"/>
      <c r="D8" s="9"/>
      <c r="E8" s="9"/>
      <c r="F8" s="9"/>
      <c r="G8" s="9"/>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8"/>
    </row>
    <row r="9" spans="1:39" ht="15.75">
      <c r="A9" s="94"/>
      <c r="B9" s="9"/>
      <c r="C9" s="9"/>
      <c r="D9" s="9"/>
      <c r="E9" s="9"/>
      <c r="F9" s="9"/>
      <c r="G9" s="9"/>
      <c r="H9" s="15"/>
      <c r="I9" s="15"/>
      <c r="J9" s="15"/>
      <c r="K9" s="15"/>
      <c r="L9" s="15"/>
      <c r="M9" s="15"/>
      <c r="N9" s="15"/>
      <c r="O9" s="15"/>
      <c r="P9" s="15"/>
      <c r="Q9" s="15"/>
      <c r="R9" s="15"/>
      <c r="S9" s="15"/>
      <c r="T9" s="15"/>
      <c r="U9" s="15"/>
      <c r="V9" s="15"/>
      <c r="W9" s="15"/>
      <c r="X9" s="15"/>
      <c r="Y9" s="15"/>
      <c r="Z9" s="15"/>
      <c r="AA9" s="15"/>
      <c r="AB9" s="15"/>
      <c r="AC9" s="15"/>
      <c r="AD9" s="15"/>
      <c r="AE9" s="15"/>
      <c r="AF9" s="539" t="s">
        <v>184</v>
      </c>
      <c r="AG9" s="540"/>
      <c r="AH9" s="524"/>
      <c r="AI9" s="347"/>
      <c r="AJ9" s="539" t="s">
        <v>157</v>
      </c>
      <c r="AK9" s="540"/>
      <c r="AL9" s="524"/>
      <c r="AM9" s="8"/>
    </row>
    <row r="10" spans="1:39" ht="15.75">
      <c r="A10" s="94"/>
      <c r="B10" s="9"/>
      <c r="C10" s="9"/>
      <c r="D10" s="9"/>
      <c r="E10" s="9"/>
      <c r="F10" s="9"/>
      <c r="G10" s="9"/>
      <c r="H10" s="15"/>
      <c r="I10" s="15"/>
      <c r="J10" s="15"/>
      <c r="K10" s="15"/>
      <c r="L10" s="15"/>
      <c r="M10" s="15"/>
      <c r="N10" s="15"/>
      <c r="O10" s="15"/>
      <c r="P10" s="15"/>
      <c r="Q10" s="15"/>
      <c r="R10" s="15"/>
      <c r="S10" s="15"/>
      <c r="T10" s="15"/>
      <c r="U10" s="15"/>
      <c r="V10" s="15"/>
      <c r="W10" s="15"/>
      <c r="X10" s="15"/>
      <c r="Y10" s="15"/>
      <c r="Z10" s="15"/>
      <c r="AA10" s="15"/>
      <c r="AB10" s="15"/>
      <c r="AC10" s="15"/>
      <c r="AD10" s="15"/>
      <c r="AE10" s="15"/>
      <c r="AF10" s="351"/>
      <c r="AG10" s="352"/>
      <c r="AH10" s="353"/>
      <c r="AI10" s="354"/>
      <c r="AJ10" s="351"/>
      <c r="AK10" s="352"/>
      <c r="AL10" s="353"/>
      <c r="AM10" s="8"/>
    </row>
    <row r="11" spans="1:39" ht="15.75">
      <c r="A11" s="11"/>
      <c r="B11" s="11"/>
      <c r="C11" s="11"/>
      <c r="D11" s="11"/>
      <c r="E11" s="11"/>
      <c r="F11" s="11"/>
      <c r="G11" s="11"/>
      <c r="H11" s="406"/>
      <c r="I11" s="406"/>
      <c r="J11" s="406"/>
      <c r="K11" s="406"/>
      <c r="L11" s="406"/>
      <c r="M11" s="406"/>
      <c r="N11" s="406"/>
      <c r="O11" s="406"/>
      <c r="P11" s="406"/>
      <c r="Q11" s="406"/>
      <c r="R11" s="406"/>
      <c r="S11" s="406"/>
      <c r="T11" s="406"/>
      <c r="U11" s="406"/>
      <c r="V11" s="406"/>
      <c r="W11" s="406"/>
      <c r="X11" s="406"/>
      <c r="Y11" s="406"/>
      <c r="Z11" s="406"/>
      <c r="AA11" s="406"/>
      <c r="AB11" s="406"/>
      <c r="AC11" s="406"/>
      <c r="AD11" s="138"/>
      <c r="AE11" s="139"/>
      <c r="AF11" s="159" t="s">
        <v>171</v>
      </c>
      <c r="AG11" s="164"/>
      <c r="AH11" s="164"/>
      <c r="AI11" s="140"/>
      <c r="AJ11" s="159" t="s">
        <v>171</v>
      </c>
      <c r="AK11" s="164"/>
      <c r="AL11" s="155"/>
      <c r="AM11" s="8"/>
    </row>
    <row r="12" spans="1:39" ht="16.5" thickBot="1">
      <c r="A12" s="420"/>
      <c r="B12" s="151"/>
      <c r="C12" s="151"/>
      <c r="D12" s="151"/>
      <c r="E12" s="151"/>
      <c r="F12" s="151"/>
      <c r="G12" s="151"/>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60" t="s">
        <v>168</v>
      </c>
      <c r="AG12" s="160" t="s">
        <v>74</v>
      </c>
      <c r="AH12" s="348" t="s">
        <v>170</v>
      </c>
      <c r="AI12" s="153"/>
      <c r="AJ12" s="160" t="s">
        <v>168</v>
      </c>
      <c r="AK12" s="160" t="s">
        <v>74</v>
      </c>
      <c r="AL12" s="156" t="s">
        <v>170</v>
      </c>
      <c r="AM12" s="8"/>
    </row>
    <row r="13" spans="1:39" ht="9" customHeight="1">
      <c r="A13" s="398"/>
      <c r="B13" s="399"/>
      <c r="C13" s="399"/>
      <c r="D13" s="399"/>
      <c r="E13" s="399"/>
      <c r="F13" s="399"/>
      <c r="G13" s="399"/>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c r="AG13" s="401"/>
      <c r="AH13" s="513"/>
      <c r="AJ13" s="161"/>
      <c r="AK13" s="161"/>
      <c r="AL13" s="138"/>
      <c r="AM13" s="8"/>
    </row>
    <row r="14" spans="1:62" ht="15.75">
      <c r="A14" s="402" t="s">
        <v>58</v>
      </c>
      <c r="B14" s="403"/>
      <c r="C14" s="404"/>
      <c r="D14" s="404"/>
      <c r="E14" s="404"/>
      <c r="F14" s="404"/>
      <c r="G14" s="404"/>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71">
        <v>48</v>
      </c>
      <c r="AG14" s="471">
        <v>49</v>
      </c>
      <c r="AH14" s="514">
        <v>8291</v>
      </c>
      <c r="AI14" s="171"/>
      <c r="AJ14" s="172"/>
      <c r="AK14" s="172"/>
      <c r="AL14" s="173">
        <v>0</v>
      </c>
      <c r="AM14" s="470"/>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145" customFormat="1" ht="18.75" customHeight="1">
      <c r="A15" s="474" t="s">
        <v>40</v>
      </c>
      <c r="B15" s="465"/>
      <c r="C15" s="466"/>
      <c r="D15" s="466"/>
      <c r="E15" s="466"/>
      <c r="F15" s="466"/>
      <c r="G15" s="466"/>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162"/>
      <c r="AG15" s="162"/>
      <c r="AH15" s="515"/>
      <c r="AI15" s="467"/>
      <c r="AJ15" s="468"/>
      <c r="AK15" s="468"/>
      <c r="AL15" s="469"/>
      <c r="AM15" s="470"/>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39" s="11" customFormat="1" ht="15.75">
      <c r="A16" s="144" t="s">
        <v>38</v>
      </c>
      <c r="B16" s="465"/>
      <c r="C16" s="466"/>
      <c r="D16" s="466"/>
      <c r="E16" s="466"/>
      <c r="F16" s="466"/>
      <c r="G16" s="466"/>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162">
        <f>SUM(AF14:AF15)</f>
        <v>48</v>
      </c>
      <c r="AG16" s="162">
        <f>SUM(AG14:AG15)</f>
        <v>49</v>
      </c>
      <c r="AH16" s="516">
        <f>SUM(AH14:AH15)</f>
        <v>8291</v>
      </c>
      <c r="AI16" s="467"/>
      <c r="AJ16" s="468"/>
      <c r="AK16" s="468"/>
      <c r="AL16" s="469"/>
      <c r="AM16" s="470"/>
    </row>
    <row r="17" spans="1:39" s="11" customFormat="1" ht="15.75">
      <c r="A17" s="144"/>
      <c r="B17" s="465"/>
      <c r="C17" s="466"/>
      <c r="D17" s="466"/>
      <c r="E17" s="466"/>
      <c r="F17" s="466"/>
      <c r="G17" s="466"/>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162"/>
      <c r="AG17" s="162"/>
      <c r="AH17" s="516"/>
      <c r="AI17" s="467"/>
      <c r="AJ17" s="468"/>
      <c r="AK17" s="468"/>
      <c r="AL17" s="469"/>
      <c r="AM17" s="470"/>
    </row>
    <row r="18" spans="1:39" s="11" customFormat="1" ht="15.75">
      <c r="A18" s="144" t="s">
        <v>13</v>
      </c>
      <c r="B18" s="465"/>
      <c r="C18" s="466"/>
      <c r="D18" s="466"/>
      <c r="E18" s="466"/>
      <c r="F18" s="466"/>
      <c r="G18" s="466"/>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162">
        <v>48</v>
      </c>
      <c r="AG18" s="162">
        <v>49</v>
      </c>
      <c r="AH18" s="516">
        <v>9977</v>
      </c>
      <c r="AI18" s="467"/>
      <c r="AJ18" s="468"/>
      <c r="AK18" s="468"/>
      <c r="AL18" s="469"/>
      <c r="AM18" s="470"/>
    </row>
    <row r="19" spans="1:39" s="11" customFormat="1" ht="15.75">
      <c r="A19" s="144" t="s">
        <v>14</v>
      </c>
      <c r="B19" s="465"/>
      <c r="C19" s="466"/>
      <c r="D19" s="466"/>
      <c r="E19" s="466"/>
      <c r="F19" s="466"/>
      <c r="G19" s="466"/>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162">
        <v>48</v>
      </c>
      <c r="AG19" s="162">
        <v>49</v>
      </c>
      <c r="AH19" s="516">
        <v>9016</v>
      </c>
      <c r="AI19" s="467"/>
      <c r="AJ19" s="468"/>
      <c r="AK19" s="468"/>
      <c r="AL19" s="469"/>
      <c r="AM19" s="470"/>
    </row>
    <row r="20" spans="1:39" s="11" customFormat="1" ht="15.75">
      <c r="A20" s="144"/>
      <c r="B20" s="465"/>
      <c r="C20" s="466"/>
      <c r="D20" s="466"/>
      <c r="E20" s="466"/>
      <c r="F20" s="466"/>
      <c r="G20" s="466"/>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162"/>
      <c r="AG20" s="162"/>
      <c r="AH20" s="515"/>
      <c r="AI20" s="467"/>
      <c r="AJ20" s="468"/>
      <c r="AK20" s="468"/>
      <c r="AL20" s="469"/>
      <c r="AM20" s="470"/>
    </row>
    <row r="21" spans="1:61" ht="18.75" customHeight="1">
      <c r="A21" s="464" t="s">
        <v>204</v>
      </c>
      <c r="B21" s="145"/>
      <c r="C21" s="146"/>
      <c r="D21" s="146"/>
      <c r="E21" s="146"/>
      <c r="F21" s="14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62">
        <v>48</v>
      </c>
      <c r="AG21" s="162">
        <v>49</v>
      </c>
      <c r="AH21" s="516">
        <v>9237</v>
      </c>
      <c r="AI21" s="147"/>
      <c r="AJ21" s="162"/>
      <c r="AK21" s="162"/>
      <c r="AL21" s="150"/>
      <c r="AM21" s="470"/>
      <c r="AN21" s="11"/>
      <c r="AO21" s="11"/>
      <c r="AP21" s="11"/>
      <c r="AQ21" s="11"/>
      <c r="AR21" s="11"/>
      <c r="AS21" s="11"/>
      <c r="AT21" s="11"/>
      <c r="AU21" s="11"/>
      <c r="AV21" s="11"/>
      <c r="AW21" s="11"/>
      <c r="AX21" s="11"/>
      <c r="AY21" s="11"/>
      <c r="AZ21" s="11"/>
      <c r="BA21" s="11"/>
      <c r="BB21" s="11"/>
      <c r="BC21" s="11"/>
      <c r="BD21" s="11"/>
      <c r="BE21" s="11"/>
      <c r="BF21" s="11"/>
      <c r="BG21" s="11"/>
      <c r="BH21" s="11"/>
      <c r="BI21" s="11"/>
    </row>
    <row r="22" spans="1:39" s="145" customFormat="1" ht="20.25" customHeight="1">
      <c r="A22" s="144" t="s">
        <v>16</v>
      </c>
      <c r="C22" s="146"/>
      <c r="D22" s="146"/>
      <c r="E22" s="146"/>
      <c r="F22" s="146"/>
      <c r="G22" s="146"/>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62"/>
      <c r="AG22" s="162"/>
      <c r="AH22" s="516"/>
      <c r="AI22" s="147"/>
      <c r="AJ22" s="162"/>
      <c r="AK22" s="162"/>
      <c r="AL22" s="150"/>
      <c r="AM22" s="475"/>
    </row>
    <row r="23" spans="1:39" s="11" customFormat="1" ht="20.25" customHeight="1">
      <c r="A23" s="144" t="s">
        <v>205</v>
      </c>
      <c r="B23" s="465"/>
      <c r="C23" s="466"/>
      <c r="D23" s="466"/>
      <c r="E23" s="466"/>
      <c r="F23" s="466"/>
      <c r="G23" s="466"/>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162">
        <f>SUM(AF21:AF22)</f>
        <v>48</v>
      </c>
      <c r="AG23" s="162">
        <f>SUM(AG21:AG22)</f>
        <v>49</v>
      </c>
      <c r="AH23" s="516">
        <f>SUM(AH21:AH22)</f>
        <v>9237</v>
      </c>
      <c r="AI23" s="467"/>
      <c r="AJ23" s="468"/>
      <c r="AK23" s="468"/>
      <c r="AL23" s="469"/>
      <c r="AM23" s="470"/>
    </row>
    <row r="24" spans="1:39" s="11" customFormat="1" ht="15.75">
      <c r="A24" s="144"/>
      <c r="B24" s="465"/>
      <c r="C24" s="466"/>
      <c r="D24" s="466"/>
      <c r="E24" s="466"/>
      <c r="F24" s="466"/>
      <c r="G24" s="466"/>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162"/>
      <c r="AG24" s="162"/>
      <c r="AH24" s="515"/>
      <c r="AI24" s="467"/>
      <c r="AJ24" s="468"/>
      <c r="AK24" s="468"/>
      <c r="AL24" s="469"/>
      <c r="AM24" s="470"/>
    </row>
    <row r="25" spans="1:61" ht="15.75">
      <c r="A25" s="144"/>
      <c r="B25" s="145"/>
      <c r="C25" s="146"/>
      <c r="D25" s="146"/>
      <c r="E25" s="146"/>
      <c r="F25" s="146"/>
      <c r="G25" s="146"/>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62"/>
      <c r="AG25" s="162"/>
      <c r="AH25" s="516"/>
      <c r="AI25" s="147"/>
      <c r="AJ25" s="162"/>
      <c r="AK25" s="162"/>
      <c r="AL25" s="150"/>
      <c r="AM25" s="470"/>
      <c r="AN25" s="11"/>
      <c r="AO25" s="11"/>
      <c r="AP25" s="11"/>
      <c r="AQ25" s="11"/>
      <c r="AR25" s="11"/>
      <c r="AS25" s="11"/>
      <c r="AT25" s="11"/>
      <c r="AU25" s="11"/>
      <c r="AV25" s="11"/>
      <c r="AW25" s="11"/>
      <c r="AX25" s="11"/>
      <c r="AY25" s="11"/>
      <c r="AZ25" s="11"/>
      <c r="BA25" s="11"/>
      <c r="BB25" s="11"/>
      <c r="BC25" s="11"/>
      <c r="BD25" s="11"/>
      <c r="BE25" s="11"/>
      <c r="BF25" s="11"/>
      <c r="BG25" s="11"/>
      <c r="BH25" s="11"/>
      <c r="BI25" s="11"/>
    </row>
    <row r="26" spans="1:61" ht="15.75">
      <c r="A26" s="144" t="s">
        <v>115</v>
      </c>
      <c r="B26" s="145"/>
      <c r="C26" s="167"/>
      <c r="D26" s="146"/>
      <c r="E26" s="146"/>
      <c r="F26" s="146"/>
      <c r="G26" s="146"/>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62"/>
      <c r="AG26" s="162"/>
      <c r="AH26" s="516">
        <v>-103</v>
      </c>
      <c r="AI26" s="147"/>
      <c r="AJ26" s="162"/>
      <c r="AK26" s="162"/>
      <c r="AL26" s="150"/>
      <c r="AM26" s="470"/>
      <c r="AN26" s="11"/>
      <c r="AO26" s="11"/>
      <c r="AP26" s="11"/>
      <c r="AQ26" s="11"/>
      <c r="AR26" s="11"/>
      <c r="AS26" s="11"/>
      <c r="AT26" s="11"/>
      <c r="AU26" s="11"/>
      <c r="AV26" s="11"/>
      <c r="AW26" s="11"/>
      <c r="AX26" s="11"/>
      <c r="AY26" s="11"/>
      <c r="AZ26" s="11"/>
      <c r="BA26" s="11"/>
      <c r="BB26" s="11"/>
      <c r="BC26" s="11"/>
      <c r="BD26" s="11"/>
      <c r="BE26" s="11"/>
      <c r="BF26" s="11"/>
      <c r="BG26" s="11"/>
      <c r="BH26" s="11"/>
      <c r="BI26" s="11"/>
    </row>
    <row r="27" spans="1:61" ht="15.75">
      <c r="A27" s="144" t="s">
        <v>138</v>
      </c>
      <c r="B27" s="145"/>
      <c r="C27" s="472"/>
      <c r="D27" s="146"/>
      <c r="E27" s="146"/>
      <c r="F27" s="146"/>
      <c r="G27" s="146"/>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62">
        <f>SUM(AF25:AF26)</f>
        <v>0</v>
      </c>
      <c r="AG27" s="162">
        <f>SUM(AG25:AG26)</f>
        <v>0</v>
      </c>
      <c r="AH27" s="516">
        <f>SUM(AH25:AH26)</f>
        <v>-103</v>
      </c>
      <c r="AI27" s="147"/>
      <c r="AJ27" s="162"/>
      <c r="AK27" s="162"/>
      <c r="AL27" s="150"/>
      <c r="AM27" s="473"/>
      <c r="AN27" s="11"/>
      <c r="AO27" s="11"/>
      <c r="AP27" s="11"/>
      <c r="AQ27" s="11"/>
      <c r="AR27" s="11"/>
      <c r="AS27" s="11"/>
      <c r="AT27" s="11"/>
      <c r="AU27" s="11"/>
      <c r="AV27" s="11"/>
      <c r="AW27" s="11"/>
      <c r="AX27" s="11"/>
      <c r="AY27" s="11"/>
      <c r="AZ27" s="11"/>
      <c r="BA27" s="11"/>
      <c r="BB27" s="11"/>
      <c r="BC27" s="11"/>
      <c r="BD27" s="11"/>
      <c r="BE27" s="11"/>
      <c r="BF27" s="11"/>
      <c r="BG27" s="11"/>
      <c r="BH27" s="11"/>
      <c r="BI27" s="11"/>
    </row>
    <row r="28" spans="1:39" ht="15.75">
      <c r="A28" s="144"/>
      <c r="B28" s="145"/>
      <c r="C28" s="146"/>
      <c r="D28" s="146"/>
      <c r="E28" s="146"/>
      <c r="F28" s="14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62"/>
      <c r="AG28" s="162"/>
      <c r="AH28" s="516"/>
      <c r="AI28" s="147"/>
      <c r="AJ28" s="162"/>
      <c r="AK28" s="162"/>
      <c r="AL28" s="150"/>
      <c r="AM28" s="8"/>
    </row>
    <row r="29" spans="1:39" ht="15.75">
      <c r="A29" s="144" t="s">
        <v>5</v>
      </c>
      <c r="B29" s="145"/>
      <c r="C29" s="146"/>
      <c r="D29" s="146"/>
      <c r="E29" s="146"/>
      <c r="F29" s="146"/>
      <c r="G29" s="146"/>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62"/>
      <c r="AG29" s="148"/>
      <c r="AH29" s="517"/>
      <c r="AI29" s="147"/>
      <c r="AJ29" s="162"/>
      <c r="AK29" s="162"/>
      <c r="AL29" s="150"/>
      <c r="AM29" s="8"/>
    </row>
    <row r="30" spans="1:39" ht="15.75">
      <c r="A30" s="144"/>
      <c r="B30" s="145" t="s">
        <v>67</v>
      </c>
      <c r="C30" s="146"/>
      <c r="D30" s="146"/>
      <c r="E30" s="146"/>
      <c r="F30" s="146"/>
      <c r="G30" s="146"/>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62"/>
      <c r="AG30" s="148"/>
      <c r="AH30" s="516"/>
      <c r="AI30" s="147"/>
      <c r="AJ30" s="162"/>
      <c r="AK30" s="162"/>
      <c r="AL30" s="150"/>
      <c r="AM30" s="8"/>
    </row>
    <row r="31" spans="1:39" ht="15.75">
      <c r="A31" s="144"/>
      <c r="B31" s="145"/>
      <c r="C31" s="158" t="s">
        <v>186</v>
      </c>
      <c r="D31" s="146"/>
      <c r="E31" s="146"/>
      <c r="F31" s="146"/>
      <c r="G31" s="146"/>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62"/>
      <c r="AG31" s="148"/>
      <c r="AH31" s="516">
        <v>153</v>
      </c>
      <c r="AI31" s="147"/>
      <c r="AJ31" s="162"/>
      <c r="AK31" s="162"/>
      <c r="AL31" s="150"/>
      <c r="AM31" s="8"/>
    </row>
    <row r="32" spans="1:39" ht="15.75" hidden="1">
      <c r="A32" s="142"/>
      <c r="B32" s="11"/>
      <c r="C32" s="7" t="s">
        <v>4</v>
      </c>
      <c r="D32" s="10"/>
      <c r="E32" s="10"/>
      <c r="F32" s="10"/>
      <c r="G32" s="10"/>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61"/>
      <c r="AG32" s="509"/>
      <c r="AH32" s="518"/>
      <c r="AI32" s="19"/>
      <c r="AJ32" s="161"/>
      <c r="AK32" s="161"/>
      <c r="AL32" s="138"/>
      <c r="AM32" s="8"/>
    </row>
    <row r="33" spans="1:39" ht="15.75" hidden="1">
      <c r="A33" s="142"/>
      <c r="B33" s="11"/>
      <c r="C33" s="7" t="s">
        <v>185</v>
      </c>
      <c r="D33" s="10"/>
      <c r="E33" s="10"/>
      <c r="F33" s="10"/>
      <c r="G33" s="10"/>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61"/>
      <c r="AG33" s="509"/>
      <c r="AH33" s="518"/>
      <c r="AI33" s="19"/>
      <c r="AJ33" s="161"/>
      <c r="AK33" s="161"/>
      <c r="AL33" s="138"/>
      <c r="AM33" s="8"/>
    </row>
    <row r="34" spans="1:39" ht="15.75">
      <c r="A34" s="144"/>
      <c r="B34" s="145"/>
      <c r="C34" s="145" t="s">
        <v>216</v>
      </c>
      <c r="D34" s="146"/>
      <c r="E34" s="146"/>
      <c r="F34" s="146"/>
      <c r="G34" s="146"/>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62"/>
      <c r="AG34" s="148"/>
      <c r="AH34" s="516">
        <v>268</v>
      </c>
      <c r="AI34" s="147"/>
      <c r="AJ34" s="162"/>
      <c r="AK34" s="162"/>
      <c r="AL34" s="150"/>
      <c r="AM34" s="8"/>
    </row>
    <row r="35" spans="1:39" ht="15.75">
      <c r="A35" s="144"/>
      <c r="B35" s="145"/>
      <c r="C35" s="145" t="s">
        <v>196</v>
      </c>
      <c r="D35" s="146"/>
      <c r="E35" s="146"/>
      <c r="F35" s="14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62"/>
      <c r="AG35" s="148"/>
      <c r="AH35" s="516">
        <v>51</v>
      </c>
      <c r="AI35" s="147"/>
      <c r="AJ35" s="162"/>
      <c r="AK35" s="162"/>
      <c r="AL35" s="150"/>
      <c r="AM35" s="8"/>
    </row>
    <row r="36" spans="1:39" ht="15.75">
      <c r="A36" s="144"/>
      <c r="B36" s="145"/>
      <c r="C36" s="145" t="s">
        <v>197</v>
      </c>
      <c r="D36" s="146"/>
      <c r="E36" s="146"/>
      <c r="F36" s="146"/>
      <c r="G36" s="146"/>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62"/>
      <c r="AG36" s="148"/>
      <c r="AH36" s="516">
        <v>10</v>
      </c>
      <c r="AI36" s="147"/>
      <c r="AJ36" s="162"/>
      <c r="AK36" s="162"/>
      <c r="AL36" s="150"/>
      <c r="AM36" s="8"/>
    </row>
    <row r="37" spans="1:38" s="145" customFormat="1" ht="15.75">
      <c r="A37" s="499"/>
      <c r="C37" s="145" t="s">
        <v>198</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498"/>
      <c r="AG37" s="204"/>
      <c r="AH37" s="517">
        <v>20</v>
      </c>
      <c r="AI37" s="149"/>
      <c r="AJ37" s="149"/>
      <c r="AK37" s="149"/>
      <c r="AL37" s="149"/>
    </row>
    <row r="38" spans="1:38" s="11" customFormat="1" ht="15.75">
      <c r="A38" s="499"/>
      <c r="B38" s="145"/>
      <c r="C38" s="145" t="s">
        <v>199</v>
      </c>
      <c r="D38" s="145"/>
      <c r="E38" s="145"/>
      <c r="F38" s="145"/>
      <c r="G38" s="145"/>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498"/>
      <c r="AG38" s="204"/>
      <c r="AH38" s="517">
        <v>1</v>
      </c>
      <c r="AI38" s="406"/>
      <c r="AJ38" s="406"/>
      <c r="AK38" s="406"/>
      <c r="AL38" s="406"/>
    </row>
    <row r="39" spans="1:38" s="11" customFormat="1" ht="15.75">
      <c r="A39" s="499"/>
      <c r="B39" s="145"/>
      <c r="C39" s="145" t="s">
        <v>200</v>
      </c>
      <c r="D39" s="145"/>
      <c r="E39" s="145"/>
      <c r="F39" s="145"/>
      <c r="G39" s="145"/>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498"/>
      <c r="AG39" s="204"/>
      <c r="AH39" s="517">
        <v>443</v>
      </c>
      <c r="AI39" s="406"/>
      <c r="AJ39" s="406"/>
      <c r="AK39" s="406"/>
      <c r="AL39" s="406"/>
    </row>
    <row r="40" spans="1:38" s="11" customFormat="1" ht="15.75">
      <c r="A40" s="499"/>
      <c r="B40" s="145"/>
      <c r="C40" s="145" t="s">
        <v>201</v>
      </c>
      <c r="D40" s="145"/>
      <c r="E40" s="145"/>
      <c r="F40" s="145"/>
      <c r="G40" s="145"/>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498"/>
      <c r="AG40" s="204"/>
      <c r="AH40" s="517">
        <v>1</v>
      </c>
      <c r="AI40" s="406"/>
      <c r="AJ40" s="406"/>
      <c r="AK40" s="406"/>
      <c r="AL40" s="406"/>
    </row>
    <row r="41" spans="1:38" s="11" customFormat="1" ht="15.75">
      <c r="A41" s="499"/>
      <c r="B41" s="145"/>
      <c r="C41" s="145" t="s">
        <v>202</v>
      </c>
      <c r="D41" s="145"/>
      <c r="E41" s="145"/>
      <c r="F41" s="145"/>
      <c r="G41" s="145"/>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498"/>
      <c r="AG41" s="204"/>
      <c r="AH41" s="517">
        <v>4</v>
      </c>
      <c r="AI41" s="406"/>
      <c r="AJ41" s="406"/>
      <c r="AK41" s="406"/>
      <c r="AL41" s="406"/>
    </row>
    <row r="42" spans="1:34" ht="15.75">
      <c r="A42" s="142"/>
      <c r="AF42" s="162"/>
      <c r="AG42" s="148"/>
      <c r="AH42" s="516"/>
    </row>
    <row r="43" spans="1:39" ht="0.75" customHeight="1">
      <c r="A43" s="144"/>
      <c r="B43" s="145"/>
      <c r="C43" s="145"/>
      <c r="D43" s="146"/>
      <c r="E43" s="146"/>
      <c r="F43" s="146"/>
      <c r="G43" s="146"/>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497"/>
      <c r="AG43" s="510"/>
      <c r="AH43" s="516"/>
      <c r="AI43" s="147"/>
      <c r="AJ43" s="162"/>
      <c r="AK43" s="162"/>
      <c r="AL43" s="150"/>
      <c r="AM43" s="8"/>
    </row>
    <row r="44" spans="1:39" ht="15.75">
      <c r="A44" s="144"/>
      <c r="B44" s="145"/>
      <c r="C44" s="145" t="s">
        <v>161</v>
      </c>
      <c r="D44" s="146"/>
      <c r="E44" s="146"/>
      <c r="F44" s="146"/>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498">
        <f>SUM(AF31:AF43)</f>
        <v>0</v>
      </c>
      <c r="AG44" s="204">
        <f>SUM(AG31:AG43)</f>
        <v>0</v>
      </c>
      <c r="AH44" s="517">
        <f>SUM(AH31:AH43)</f>
        <v>951</v>
      </c>
      <c r="AI44" s="147"/>
      <c r="AJ44" s="162">
        <f>SUM(AJ31:AJ36)</f>
        <v>0</v>
      </c>
      <c r="AK44" s="162">
        <f>SUM(AK31:AK36)</f>
        <v>0</v>
      </c>
      <c r="AL44" s="150">
        <f>SUM(AL31:AL36)</f>
        <v>0</v>
      </c>
      <c r="AM44" s="8"/>
    </row>
    <row r="45" spans="1:39" ht="15.75">
      <c r="A45" s="144"/>
      <c r="B45" s="145" t="s">
        <v>68</v>
      </c>
      <c r="C45" s="146"/>
      <c r="D45" s="146"/>
      <c r="E45" s="146"/>
      <c r="F45" s="146"/>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62"/>
      <c r="AG45" s="148"/>
      <c r="AH45" s="516"/>
      <c r="AI45" s="147"/>
      <c r="AJ45" s="162"/>
      <c r="AK45" s="162"/>
      <c r="AL45" s="150"/>
      <c r="AM45" s="8"/>
    </row>
    <row r="46" spans="1:39" ht="15.75">
      <c r="A46" s="144"/>
      <c r="B46" s="145"/>
      <c r="C46" s="167" t="s">
        <v>187</v>
      </c>
      <c r="D46" s="146"/>
      <c r="E46" s="146"/>
      <c r="F46" s="146"/>
      <c r="G46" s="146"/>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476"/>
      <c r="AG46" s="144"/>
      <c r="AH46" s="519"/>
      <c r="AI46" s="147"/>
      <c r="AJ46" s="162"/>
      <c r="AK46" s="162"/>
      <c r="AL46" s="150"/>
      <c r="AM46" s="8"/>
    </row>
    <row r="47" spans="1:39" ht="15.75">
      <c r="A47" s="144"/>
      <c r="B47" s="145"/>
      <c r="C47" s="158" t="s">
        <v>51</v>
      </c>
      <c r="D47" s="146"/>
      <c r="E47" s="146"/>
      <c r="F47" s="146"/>
      <c r="G47" s="146"/>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476"/>
      <c r="AG47" s="144"/>
      <c r="AH47" s="519"/>
      <c r="AI47" s="147"/>
      <c r="AJ47" s="162">
        <v>0</v>
      </c>
      <c r="AK47" s="162">
        <v>0</v>
      </c>
      <c r="AL47" s="150"/>
      <c r="AM47" s="8"/>
    </row>
    <row r="48" spans="1:39" ht="15.75">
      <c r="A48" s="144"/>
      <c r="B48" s="145"/>
      <c r="C48" s="145" t="s">
        <v>162</v>
      </c>
      <c r="D48" s="146"/>
      <c r="E48" s="146"/>
      <c r="F48" s="146"/>
      <c r="G48" s="146"/>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62">
        <f>+AF46+AF47</f>
        <v>0</v>
      </c>
      <c r="AG48" s="148">
        <f>+AG46+AG47</f>
        <v>0</v>
      </c>
      <c r="AH48" s="516">
        <f>+AH46+AH47</f>
        <v>0</v>
      </c>
      <c r="AI48" s="147"/>
      <c r="AJ48" s="162">
        <f>AJ47</f>
        <v>0</v>
      </c>
      <c r="AK48" s="162">
        <f>AK47</f>
        <v>0</v>
      </c>
      <c r="AL48" s="150">
        <f>AL47</f>
        <v>0</v>
      </c>
      <c r="AM48" s="8"/>
    </row>
    <row r="49" spans="1:39" ht="15.75">
      <c r="A49" s="144"/>
      <c r="B49" s="168" t="s">
        <v>66</v>
      </c>
      <c r="C49" s="146"/>
      <c r="D49" s="146"/>
      <c r="E49" s="146"/>
      <c r="F49" s="14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62">
        <f>+AF44+AF48</f>
        <v>0</v>
      </c>
      <c r="AG49" s="148">
        <f>+AG44+AG48</f>
        <v>0</v>
      </c>
      <c r="AH49" s="516">
        <f>+AH44+AH48</f>
        <v>951</v>
      </c>
      <c r="AI49" s="147"/>
      <c r="AJ49" s="162" t="e">
        <f>AJ48+AJ44+#REF!</f>
        <v>#REF!</v>
      </c>
      <c r="AK49" s="162" t="e">
        <f>AK48+AK44+#REF!</f>
        <v>#REF!</v>
      </c>
      <c r="AL49" s="150" t="e">
        <f>AL48+AL44+#REF!</f>
        <v>#REF!</v>
      </c>
      <c r="AM49" s="8"/>
    </row>
    <row r="50" spans="1:39" ht="15.75">
      <c r="A50" s="144"/>
      <c r="B50" s="168" t="s">
        <v>64</v>
      </c>
      <c r="C50" s="146"/>
      <c r="D50" s="146"/>
      <c r="E50" s="146"/>
      <c r="F50" s="146"/>
      <c r="G50" s="146"/>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62">
        <f>AF49+AF27</f>
        <v>0</v>
      </c>
      <c r="AG50" s="148">
        <f>AG49+AG27</f>
        <v>0</v>
      </c>
      <c r="AH50" s="516">
        <f>AH49+AH27</f>
        <v>848</v>
      </c>
      <c r="AI50" s="147"/>
      <c r="AJ50" s="162"/>
      <c r="AK50" s="162"/>
      <c r="AL50" s="150"/>
      <c r="AM50" s="8"/>
    </row>
    <row r="51" spans="1:39" ht="15.75">
      <c r="A51" s="142"/>
      <c r="B51" s="395"/>
      <c r="C51" s="396"/>
      <c r="D51" s="396"/>
      <c r="E51" s="396"/>
      <c r="F51" s="396"/>
      <c r="G51" s="396"/>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161"/>
      <c r="AG51" s="161"/>
      <c r="AH51" s="518"/>
      <c r="AI51" s="397"/>
      <c r="AJ51" s="161"/>
      <c r="AK51" s="161"/>
      <c r="AL51" s="138"/>
      <c r="AM51" s="8"/>
    </row>
    <row r="52" spans="1:39" ht="15.75">
      <c r="A52" s="174" t="s">
        <v>192</v>
      </c>
      <c r="B52" s="169"/>
      <c r="C52" s="169"/>
      <c r="D52" s="169"/>
      <c r="E52" s="169"/>
      <c r="F52" s="169"/>
      <c r="G52" s="169"/>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2">
        <f>AF50+AF23</f>
        <v>48</v>
      </c>
      <c r="AG52" s="172">
        <f>AG50+AG23</f>
        <v>49</v>
      </c>
      <c r="AH52" s="520">
        <f>AH50+AH23</f>
        <v>10085</v>
      </c>
      <c r="AI52" s="171"/>
      <c r="AJ52" s="172" t="e">
        <f>AJ49+#REF!</f>
        <v>#REF!</v>
      </c>
      <c r="AK52" s="172" t="e">
        <f>AK49+#REF!</f>
        <v>#REF!</v>
      </c>
      <c r="AL52" s="170" t="e">
        <f>AL49+#REF!</f>
        <v>#REF!</v>
      </c>
      <c r="AM52" s="8"/>
    </row>
    <row r="53" spans="1:39" ht="15.75">
      <c r="A53" s="144"/>
      <c r="B53" s="146"/>
      <c r="C53" s="146"/>
      <c r="D53" s="146"/>
      <c r="E53" s="146"/>
      <c r="F53" s="146"/>
      <c r="G53" s="146"/>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62"/>
      <c r="AG53" s="162"/>
      <c r="AH53" s="516"/>
      <c r="AI53" s="147"/>
      <c r="AJ53" s="162"/>
      <c r="AK53" s="162"/>
      <c r="AL53" s="150"/>
      <c r="AM53" s="8"/>
    </row>
    <row r="54" spans="1:39" ht="15.75">
      <c r="A54" s="144" t="s">
        <v>116</v>
      </c>
      <c r="B54" s="146"/>
      <c r="C54" s="146"/>
      <c r="D54" s="146"/>
      <c r="E54" s="146"/>
      <c r="F54" s="146"/>
      <c r="G54" s="146"/>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62"/>
      <c r="AG54" s="162"/>
      <c r="AH54" s="516"/>
      <c r="AI54" s="147"/>
      <c r="AJ54" s="162"/>
      <c r="AK54" s="162"/>
      <c r="AL54" s="150"/>
      <c r="AM54" s="8"/>
    </row>
    <row r="55" spans="1:39" ht="15.75">
      <c r="A55" s="144"/>
      <c r="B55" s="145" t="s">
        <v>117</v>
      </c>
      <c r="C55" s="145"/>
      <c r="D55" s="145"/>
      <c r="E55" s="145"/>
      <c r="F55" s="145"/>
      <c r="G55" s="145"/>
      <c r="H55" s="149"/>
      <c r="I55" s="149"/>
      <c r="J55" s="149"/>
      <c r="K55" s="149"/>
      <c r="L55" s="147"/>
      <c r="M55" s="147"/>
      <c r="N55" s="147"/>
      <c r="O55" s="147"/>
      <c r="P55" s="147"/>
      <c r="Q55" s="147"/>
      <c r="R55" s="147"/>
      <c r="S55" s="147"/>
      <c r="T55" s="147"/>
      <c r="U55" s="147"/>
      <c r="V55" s="147"/>
      <c r="W55" s="147"/>
      <c r="X55" s="147"/>
      <c r="Y55" s="147"/>
      <c r="Z55" s="147"/>
      <c r="AA55" s="147"/>
      <c r="AB55" s="147"/>
      <c r="AC55" s="147"/>
      <c r="AD55" s="147"/>
      <c r="AE55" s="147"/>
      <c r="AF55" s="162" t="s">
        <v>169</v>
      </c>
      <c r="AG55" s="162"/>
      <c r="AH55" s="516"/>
      <c r="AI55" s="147" t="s">
        <v>169</v>
      </c>
      <c r="AJ55" s="162" t="s">
        <v>169</v>
      </c>
      <c r="AK55" s="162"/>
      <c r="AL55" s="150"/>
      <c r="AM55" s="8"/>
    </row>
    <row r="56" spans="1:39" ht="15.75">
      <c r="A56" s="144"/>
      <c r="B56" s="145"/>
      <c r="C56" s="145" t="s">
        <v>163</v>
      </c>
      <c r="D56" s="145"/>
      <c r="E56" s="145"/>
      <c r="F56" s="145"/>
      <c r="G56" s="145"/>
      <c r="H56" s="149"/>
      <c r="I56" s="149"/>
      <c r="J56" s="149"/>
      <c r="K56" s="149"/>
      <c r="L56" s="147"/>
      <c r="M56" s="147"/>
      <c r="N56" s="147"/>
      <c r="O56" s="147"/>
      <c r="P56" s="147"/>
      <c r="Q56" s="147"/>
      <c r="R56" s="147"/>
      <c r="S56" s="147"/>
      <c r="T56" s="147"/>
      <c r="U56" s="147"/>
      <c r="V56" s="147"/>
      <c r="W56" s="147"/>
      <c r="X56" s="147"/>
      <c r="Y56" s="147"/>
      <c r="Z56" s="147"/>
      <c r="AA56" s="147"/>
      <c r="AB56" s="147"/>
      <c r="AC56" s="147"/>
      <c r="AD56" s="147"/>
      <c r="AE56" s="147"/>
      <c r="AF56" s="162"/>
      <c r="AG56" s="162"/>
      <c r="AH56" s="516"/>
      <c r="AI56" s="147"/>
      <c r="AJ56" s="162"/>
      <c r="AK56" s="162"/>
      <c r="AL56" s="150"/>
      <c r="AM56" s="8"/>
    </row>
    <row r="57" spans="1:39" ht="15.75">
      <c r="A57" s="144" t="s">
        <v>139</v>
      </c>
      <c r="B57" s="145"/>
      <c r="C57" s="145"/>
      <c r="D57" s="145"/>
      <c r="E57" s="145"/>
      <c r="F57" s="145"/>
      <c r="G57" s="145"/>
      <c r="H57" s="149"/>
      <c r="I57" s="149"/>
      <c r="J57" s="149"/>
      <c r="K57" s="149"/>
      <c r="L57" s="147"/>
      <c r="M57" s="147"/>
      <c r="N57" s="147"/>
      <c r="O57" s="147"/>
      <c r="P57" s="147"/>
      <c r="Q57" s="147"/>
      <c r="R57" s="147"/>
      <c r="S57" s="147"/>
      <c r="T57" s="147"/>
      <c r="U57" s="147"/>
      <c r="V57" s="147"/>
      <c r="W57" s="147"/>
      <c r="X57" s="147"/>
      <c r="Y57" s="147"/>
      <c r="Z57" s="147"/>
      <c r="AA57" s="147"/>
      <c r="AB57" s="147"/>
      <c r="AC57" s="147"/>
      <c r="AD57" s="147"/>
      <c r="AE57" s="147"/>
      <c r="AF57" s="162"/>
      <c r="AG57" s="162"/>
      <c r="AH57" s="516"/>
      <c r="AI57" s="147"/>
      <c r="AJ57" s="162"/>
      <c r="AK57" s="162"/>
      <c r="AL57" s="150"/>
      <c r="AM57" s="8"/>
    </row>
    <row r="58" spans="1:39" ht="15.75">
      <c r="A58" s="144" t="s">
        <v>140</v>
      </c>
      <c r="B58" s="145"/>
      <c r="C58" s="145"/>
      <c r="D58" s="145"/>
      <c r="E58" s="145"/>
      <c r="F58" s="145"/>
      <c r="G58" s="145"/>
      <c r="H58" s="149"/>
      <c r="I58" s="149"/>
      <c r="J58" s="149"/>
      <c r="K58" s="149"/>
      <c r="L58" s="147"/>
      <c r="M58" s="147"/>
      <c r="N58" s="147"/>
      <c r="O58" s="147"/>
      <c r="P58" s="147"/>
      <c r="Q58" s="147"/>
      <c r="R58" s="147"/>
      <c r="S58" s="147"/>
      <c r="T58" s="147"/>
      <c r="U58" s="147"/>
      <c r="V58" s="147"/>
      <c r="W58" s="147"/>
      <c r="X58" s="147"/>
      <c r="Y58" s="147"/>
      <c r="Z58" s="147"/>
      <c r="AA58" s="147"/>
      <c r="AB58" s="147"/>
      <c r="AC58" s="147"/>
      <c r="AD58" s="147"/>
      <c r="AE58" s="147"/>
      <c r="AF58" s="162">
        <f>SUM(AF56:AF57)</f>
        <v>0</v>
      </c>
      <c r="AG58" s="162">
        <f>SUM(AG56:AG57)</f>
        <v>0</v>
      </c>
      <c r="AH58" s="516">
        <f>SUM(AH56:AH57)</f>
        <v>0</v>
      </c>
      <c r="AI58" s="147"/>
      <c r="AJ58" s="162"/>
      <c r="AK58" s="162"/>
      <c r="AL58" s="150"/>
      <c r="AM58" s="8"/>
    </row>
    <row r="59" spans="1:39" ht="15.75">
      <c r="A59" s="144"/>
      <c r="B59" s="145" t="s">
        <v>39</v>
      </c>
      <c r="C59" s="145"/>
      <c r="D59" s="145"/>
      <c r="E59" s="145"/>
      <c r="F59" s="145"/>
      <c r="G59" s="145"/>
      <c r="H59" s="149"/>
      <c r="I59" s="149"/>
      <c r="J59" s="149"/>
      <c r="K59" s="149"/>
      <c r="L59" s="147"/>
      <c r="M59" s="147"/>
      <c r="N59" s="147"/>
      <c r="O59" s="147"/>
      <c r="P59" s="147"/>
      <c r="Q59" s="147"/>
      <c r="R59" s="147"/>
      <c r="S59" s="147"/>
      <c r="T59" s="147"/>
      <c r="U59" s="147"/>
      <c r="V59" s="147"/>
      <c r="W59" s="147"/>
      <c r="X59" s="147"/>
      <c r="Y59" s="147"/>
      <c r="Z59" s="147"/>
      <c r="AA59" s="147"/>
      <c r="AB59" s="147"/>
      <c r="AC59" s="147"/>
      <c r="AD59" s="147"/>
      <c r="AE59" s="147"/>
      <c r="AF59" s="162"/>
      <c r="AG59" s="162"/>
      <c r="AH59" s="516"/>
      <c r="AI59" s="147"/>
      <c r="AJ59" s="162"/>
      <c r="AK59" s="162"/>
      <c r="AL59" s="150"/>
      <c r="AM59" s="8"/>
    </row>
    <row r="60" spans="1:39" ht="15.75">
      <c r="A60" s="144"/>
      <c r="B60" s="145"/>
      <c r="C60" s="145" t="s">
        <v>1</v>
      </c>
      <c r="D60" s="145"/>
      <c r="E60" s="145"/>
      <c r="F60" s="145"/>
      <c r="G60" s="145"/>
      <c r="H60" s="149"/>
      <c r="I60" s="149"/>
      <c r="J60" s="149"/>
      <c r="K60" s="149"/>
      <c r="L60" s="147"/>
      <c r="M60" s="147"/>
      <c r="N60" s="147"/>
      <c r="O60" s="147"/>
      <c r="P60" s="147"/>
      <c r="Q60" s="147"/>
      <c r="R60" s="147"/>
      <c r="S60" s="147"/>
      <c r="T60" s="147"/>
      <c r="U60" s="147"/>
      <c r="V60" s="147"/>
      <c r="W60" s="147"/>
      <c r="X60" s="147"/>
      <c r="Y60" s="147"/>
      <c r="Z60" s="147"/>
      <c r="AA60" s="147"/>
      <c r="AB60" s="147"/>
      <c r="AC60" s="147"/>
      <c r="AD60" s="147"/>
      <c r="AE60" s="147"/>
      <c r="AF60" s="162"/>
      <c r="AG60" s="162"/>
      <c r="AH60" s="516"/>
      <c r="AI60" s="147"/>
      <c r="AJ60" s="162"/>
      <c r="AK60" s="162"/>
      <c r="AL60" s="150"/>
      <c r="AM60" s="8"/>
    </row>
    <row r="61" spans="1:39" ht="15.75">
      <c r="A61" s="144"/>
      <c r="B61" s="145"/>
      <c r="C61" s="145" t="s">
        <v>2</v>
      </c>
      <c r="D61" s="145"/>
      <c r="E61" s="145"/>
      <c r="F61" s="145"/>
      <c r="G61" s="145"/>
      <c r="H61" s="149"/>
      <c r="I61" s="149"/>
      <c r="J61" s="149"/>
      <c r="K61" s="149"/>
      <c r="L61" s="147"/>
      <c r="M61" s="147"/>
      <c r="N61" s="147"/>
      <c r="O61" s="147"/>
      <c r="P61" s="147"/>
      <c r="Q61" s="147"/>
      <c r="R61" s="147"/>
      <c r="S61" s="147"/>
      <c r="T61" s="147"/>
      <c r="U61" s="147"/>
      <c r="V61" s="147"/>
      <c r="W61" s="147"/>
      <c r="X61" s="147"/>
      <c r="Y61" s="147"/>
      <c r="Z61" s="147"/>
      <c r="AA61" s="147"/>
      <c r="AB61" s="147"/>
      <c r="AC61" s="147"/>
      <c r="AD61" s="147"/>
      <c r="AE61" s="147"/>
      <c r="AF61" s="162"/>
      <c r="AG61" s="162"/>
      <c r="AH61" s="516"/>
      <c r="AI61" s="147"/>
      <c r="AJ61" s="162"/>
      <c r="AK61" s="162"/>
      <c r="AL61" s="150"/>
      <c r="AM61" s="8"/>
    </row>
    <row r="62" spans="1:39" ht="15.75">
      <c r="A62" s="144"/>
      <c r="B62" s="145"/>
      <c r="C62" s="145" t="s">
        <v>119</v>
      </c>
      <c r="D62" s="145"/>
      <c r="E62" s="145"/>
      <c r="F62" s="145"/>
      <c r="G62" s="145"/>
      <c r="H62" s="149"/>
      <c r="I62" s="149"/>
      <c r="J62" s="149"/>
      <c r="K62" s="149"/>
      <c r="L62" s="147"/>
      <c r="M62" s="147"/>
      <c r="N62" s="147"/>
      <c r="O62" s="147"/>
      <c r="P62" s="147"/>
      <c r="Q62" s="147"/>
      <c r="R62" s="147"/>
      <c r="S62" s="147"/>
      <c r="T62" s="147"/>
      <c r="U62" s="147"/>
      <c r="V62" s="147"/>
      <c r="W62" s="147"/>
      <c r="X62" s="147"/>
      <c r="Y62" s="147"/>
      <c r="Z62" s="147"/>
      <c r="AA62" s="147"/>
      <c r="AB62" s="147"/>
      <c r="AC62" s="147"/>
      <c r="AD62" s="147"/>
      <c r="AE62" s="147"/>
      <c r="AF62" s="162">
        <f>SUM(AF60:AF61)</f>
        <v>0</v>
      </c>
      <c r="AG62" s="162">
        <f>SUM(AG60:AG61)</f>
        <v>0</v>
      </c>
      <c r="AH62" s="516">
        <f>SUM(AH60:AH61)</f>
        <v>0</v>
      </c>
      <c r="AI62" s="147"/>
      <c r="AJ62" s="162"/>
      <c r="AK62" s="162"/>
      <c r="AL62" s="150"/>
      <c r="AM62" s="8"/>
    </row>
    <row r="63" spans="1:39" ht="15.75">
      <c r="A63" s="144"/>
      <c r="B63" s="145" t="s">
        <v>118</v>
      </c>
      <c r="C63" s="145"/>
      <c r="D63" s="145"/>
      <c r="E63" s="145"/>
      <c r="F63" s="145"/>
      <c r="G63" s="145"/>
      <c r="H63" s="149"/>
      <c r="I63" s="149"/>
      <c r="J63" s="149"/>
      <c r="K63" s="149"/>
      <c r="L63" s="147"/>
      <c r="M63" s="147"/>
      <c r="N63" s="147"/>
      <c r="O63" s="147"/>
      <c r="P63" s="147"/>
      <c r="Q63" s="147"/>
      <c r="R63" s="147"/>
      <c r="S63" s="147"/>
      <c r="T63" s="147"/>
      <c r="U63" s="147"/>
      <c r="V63" s="147"/>
      <c r="W63" s="147"/>
      <c r="X63" s="147"/>
      <c r="Y63" s="147"/>
      <c r="Z63" s="147"/>
      <c r="AA63" s="147"/>
      <c r="AB63" s="147"/>
      <c r="AC63" s="147"/>
      <c r="AD63" s="147"/>
      <c r="AE63" s="147"/>
      <c r="AF63" s="161">
        <f>SUM(AF58+AF62)</f>
        <v>0</v>
      </c>
      <c r="AG63" s="161">
        <f>SUM(AG58+AG62)</f>
        <v>0</v>
      </c>
      <c r="AH63" s="518">
        <f>SUM(AH58+AH62)</f>
        <v>0</v>
      </c>
      <c r="AI63" s="147"/>
      <c r="AJ63" s="162">
        <f>SUM(AJ59+AJ61)</f>
        <v>0</v>
      </c>
      <c r="AK63" s="162">
        <f>SUM(AK59+AK61)</f>
        <v>0</v>
      </c>
      <c r="AL63" s="162">
        <f>SUM(AL59+AL61)</f>
        <v>0</v>
      </c>
      <c r="AM63" s="8"/>
    </row>
    <row r="64" spans="1:39" ht="15.75">
      <c r="A64" s="525"/>
      <c r="B64" s="537"/>
      <c r="C64" s="537"/>
      <c r="D64" s="169"/>
      <c r="E64" s="169"/>
      <c r="F64" s="169"/>
      <c r="G64" s="169"/>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415"/>
      <c r="AG64" s="415"/>
      <c r="AH64" s="521"/>
      <c r="AI64" s="171"/>
      <c r="AJ64" s="172" t="e">
        <f>#REF!+AJ52+AJ63</f>
        <v>#REF!</v>
      </c>
      <c r="AK64" s="172" t="e">
        <f>#REF!+AK52+AK63</f>
        <v>#REF!</v>
      </c>
      <c r="AL64" s="172" t="e">
        <f>#REF!+AL52+AL63</f>
        <v>#REF!</v>
      </c>
      <c r="AM64" s="8"/>
    </row>
    <row r="65" spans="1:39" ht="15.75">
      <c r="A65" s="525" t="s">
        <v>193</v>
      </c>
      <c r="B65" s="537"/>
      <c r="C65" s="537"/>
      <c r="D65" s="169"/>
      <c r="E65" s="169"/>
      <c r="F65" s="169"/>
      <c r="G65" s="169"/>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2">
        <f>AF52+AF63</f>
        <v>48</v>
      </c>
      <c r="AG65" s="172">
        <f>AG52+AG63</f>
        <v>49</v>
      </c>
      <c r="AH65" s="520">
        <f>AH52+AH63</f>
        <v>10085</v>
      </c>
      <c r="AI65" s="171"/>
      <c r="AJ65" s="172"/>
      <c r="AK65" s="172"/>
      <c r="AL65" s="170"/>
      <c r="AM65" s="8"/>
    </row>
    <row r="66" spans="1:39" ht="15.75">
      <c r="A66" s="526" t="s">
        <v>194</v>
      </c>
      <c r="B66" s="527"/>
      <c r="C66" s="527"/>
      <c r="D66" s="396"/>
      <c r="E66" s="396"/>
      <c r="F66" s="396"/>
      <c r="G66" s="396"/>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161">
        <f>AF65-AF23</f>
        <v>0</v>
      </c>
      <c r="AG66" s="161">
        <f>AG65-AG23</f>
        <v>0</v>
      </c>
      <c r="AH66" s="518">
        <f>AH65-AH23</f>
        <v>848</v>
      </c>
      <c r="AI66" s="397"/>
      <c r="AJ66" s="161" t="e">
        <f>AJ64-#REF!</f>
        <v>#REF!</v>
      </c>
      <c r="AK66" s="161" t="e">
        <f>AK64-#REF!</f>
        <v>#REF!</v>
      </c>
      <c r="AL66" s="138" t="e">
        <f>AL64-#REF!</f>
        <v>#REF!</v>
      </c>
      <c r="AM66" s="8"/>
    </row>
    <row r="67" spans="1:39" s="503" customFormat="1" ht="15.75">
      <c r="A67" s="499"/>
      <c r="B67" s="478"/>
      <c r="C67" s="478"/>
      <c r="D67" s="500"/>
      <c r="E67" s="500"/>
      <c r="F67" s="500"/>
      <c r="G67" s="500"/>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498"/>
      <c r="AG67" s="498"/>
      <c r="AH67" s="517"/>
      <c r="AI67" s="501"/>
      <c r="AJ67" s="496"/>
      <c r="AK67" s="496"/>
      <c r="AL67" s="496"/>
      <c r="AM67" s="502"/>
    </row>
    <row r="68" spans="1:39" ht="15.75">
      <c r="A68" s="529" t="s">
        <v>188</v>
      </c>
      <c r="B68" s="530"/>
      <c r="C68" s="530"/>
      <c r="D68" s="49"/>
      <c r="E68" s="49"/>
      <c r="F68" s="49"/>
      <c r="G68" s="49"/>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63"/>
      <c r="AG68" s="163"/>
      <c r="AH68" s="522"/>
      <c r="AI68" s="397"/>
      <c r="AJ68" s="406"/>
      <c r="AK68" s="406"/>
      <c r="AL68" s="406"/>
      <c r="AM68" s="8"/>
    </row>
    <row r="69" spans="1:39" ht="14.25" customHeight="1">
      <c r="A69" s="11"/>
      <c r="B69" s="477"/>
      <c r="C69" s="477"/>
      <c r="D69" s="396"/>
      <c r="E69" s="396"/>
      <c r="F69" s="396"/>
      <c r="G69" s="396"/>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406"/>
      <c r="AG69" s="406"/>
      <c r="AH69" s="406"/>
      <c r="AI69" s="397"/>
      <c r="AJ69" s="406"/>
      <c r="AK69" s="406"/>
      <c r="AL69" s="406"/>
      <c r="AM69" s="8"/>
    </row>
    <row r="70" spans="1:39" ht="15.75">
      <c r="A70" s="534" t="s">
        <v>15</v>
      </c>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M70" s="8"/>
    </row>
    <row r="71" spans="1:39" ht="15.75">
      <c r="A71" s="535"/>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M71" s="8"/>
    </row>
    <row r="72" ht="15.75">
      <c r="AM72" s="8"/>
    </row>
    <row r="73" spans="1:39" ht="22.5">
      <c r="A73" s="165" t="s">
        <v>156</v>
      </c>
      <c r="B73" s="9"/>
      <c r="C73" s="9"/>
      <c r="D73" s="9"/>
      <c r="E73" s="9"/>
      <c r="F73" s="9"/>
      <c r="G73" s="9"/>
      <c r="H73" s="15"/>
      <c r="I73" s="15"/>
      <c r="J73" s="15"/>
      <c r="K73" s="15"/>
      <c r="L73" s="15"/>
      <c r="M73" s="15"/>
      <c r="N73" s="15"/>
      <c r="O73" s="15"/>
      <c r="P73" s="15"/>
      <c r="Q73" s="16"/>
      <c r="R73" s="15"/>
      <c r="S73" s="15"/>
      <c r="T73" s="15"/>
      <c r="U73" s="15"/>
      <c r="V73" s="15"/>
      <c r="W73" s="15"/>
      <c r="X73" s="15"/>
      <c r="Y73" s="15"/>
      <c r="Z73" s="15"/>
      <c r="AA73" s="15"/>
      <c r="AB73" s="15"/>
      <c r="AC73" s="15"/>
      <c r="AD73" s="15"/>
      <c r="AE73" s="15"/>
      <c r="AF73" s="15"/>
      <c r="AG73" s="15"/>
      <c r="AH73" s="15"/>
      <c r="AI73" s="15"/>
      <c r="AJ73" s="15"/>
      <c r="AK73" s="15"/>
      <c r="AL73" s="15"/>
      <c r="AM73" s="8"/>
    </row>
    <row r="74" spans="1:39" ht="23.25">
      <c r="A74" s="166" t="s">
        <v>215</v>
      </c>
      <c r="B74" s="9"/>
      <c r="C74" s="9"/>
      <c r="D74" s="9"/>
      <c r="E74" s="9"/>
      <c r="F74" s="9"/>
      <c r="G74" s="9"/>
      <c r="H74" s="15"/>
      <c r="I74" s="15"/>
      <c r="J74" s="15"/>
      <c r="K74" s="15"/>
      <c r="L74" s="15"/>
      <c r="M74" s="15"/>
      <c r="N74" s="15"/>
      <c r="O74" s="15"/>
      <c r="P74" s="15"/>
      <c r="Q74" s="16"/>
      <c r="R74" s="15"/>
      <c r="S74" s="15"/>
      <c r="T74" s="15"/>
      <c r="U74" s="15"/>
      <c r="V74" s="15"/>
      <c r="W74" s="15"/>
      <c r="X74" s="15"/>
      <c r="Y74" s="15"/>
      <c r="Z74" s="15"/>
      <c r="AA74" s="15"/>
      <c r="AB74" s="15"/>
      <c r="AC74" s="15"/>
      <c r="AD74" s="15"/>
      <c r="AE74" s="15"/>
      <c r="AF74" s="15"/>
      <c r="AG74" s="15"/>
      <c r="AH74" s="15"/>
      <c r="AI74" s="15"/>
      <c r="AJ74" s="15"/>
      <c r="AK74" s="15"/>
      <c r="AL74" s="15"/>
      <c r="AM74" s="8"/>
    </row>
    <row r="75" spans="1:39" ht="23.25">
      <c r="A75" s="166" t="s">
        <v>148</v>
      </c>
      <c r="B75" s="9"/>
      <c r="C75" s="9"/>
      <c r="D75" s="9"/>
      <c r="E75" s="9"/>
      <c r="F75" s="9"/>
      <c r="G75" s="9"/>
      <c r="H75" s="15"/>
      <c r="I75" s="15"/>
      <c r="J75" s="15"/>
      <c r="K75" s="15"/>
      <c r="L75" s="15"/>
      <c r="M75" s="15"/>
      <c r="N75" s="15"/>
      <c r="O75" s="15"/>
      <c r="P75" s="15"/>
      <c r="Q75" s="16"/>
      <c r="R75" s="15"/>
      <c r="S75" s="15"/>
      <c r="T75" s="15"/>
      <c r="U75" s="15"/>
      <c r="V75" s="15"/>
      <c r="W75" s="15"/>
      <c r="X75" s="15"/>
      <c r="Y75" s="15"/>
      <c r="Z75" s="15"/>
      <c r="AA75" s="15"/>
      <c r="AB75" s="15"/>
      <c r="AC75" s="15"/>
      <c r="AD75" s="15"/>
      <c r="AE75" s="15"/>
      <c r="AF75" s="15"/>
      <c r="AG75" s="15"/>
      <c r="AH75" s="15"/>
      <c r="AI75" s="15"/>
      <c r="AJ75" s="15"/>
      <c r="AK75" s="15"/>
      <c r="AL75" s="15"/>
      <c r="AM75" s="8"/>
    </row>
    <row r="76" spans="1:39" ht="23.25">
      <c r="A76" s="166" t="s">
        <v>147</v>
      </c>
      <c r="B76" s="9"/>
      <c r="C76" s="9"/>
      <c r="D76" s="9"/>
      <c r="E76" s="9"/>
      <c r="F76" s="9"/>
      <c r="G76" s="9"/>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8"/>
    </row>
    <row r="77" ht="15.75">
      <c r="AM77" s="8"/>
    </row>
    <row r="78" ht="15.75">
      <c r="AM78" s="8"/>
    </row>
    <row r="79" ht="15.75">
      <c r="AM79" s="8"/>
    </row>
    <row r="80" ht="18" customHeight="1">
      <c r="AM80" s="8"/>
    </row>
    <row r="81" spans="1:39" ht="18" customHeight="1">
      <c r="A81" s="349"/>
      <c r="B81" s="349"/>
      <c r="C81" s="349"/>
      <c r="D81" s="349"/>
      <c r="E81" s="349"/>
      <c r="F81" s="349"/>
      <c r="G81" s="349"/>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8"/>
    </row>
    <row r="82" spans="1:38" ht="18" customHeight="1">
      <c r="A82" s="271"/>
      <c r="B82" s="272"/>
      <c r="C82" s="272"/>
      <c r="D82" s="272"/>
      <c r="E82" s="272"/>
      <c r="F82" s="272"/>
      <c r="G82" s="272"/>
      <c r="H82" s="273" t="s">
        <v>41</v>
      </c>
      <c r="I82" s="274"/>
      <c r="J82" s="274"/>
      <c r="K82" s="275"/>
      <c r="L82" s="276"/>
      <c r="M82" s="523">
        <v>2007</v>
      </c>
      <c r="N82" s="277"/>
      <c r="O82" s="275"/>
      <c r="P82" s="276">
        <v>2008</v>
      </c>
      <c r="Q82" s="277"/>
      <c r="R82" s="277"/>
      <c r="S82" s="275"/>
      <c r="T82" s="276">
        <v>2008</v>
      </c>
      <c r="U82" s="277"/>
      <c r="V82" s="277"/>
      <c r="W82" s="275"/>
      <c r="X82" s="276">
        <v>2008</v>
      </c>
      <c r="Y82" s="277"/>
      <c r="Z82" s="277"/>
      <c r="AA82" s="275"/>
      <c r="AB82" s="276">
        <v>2008</v>
      </c>
      <c r="AC82" s="277"/>
      <c r="AD82" s="277"/>
      <c r="AE82" s="275"/>
      <c r="AF82" s="276">
        <v>2008</v>
      </c>
      <c r="AG82" s="277"/>
      <c r="AH82" s="421"/>
      <c r="AI82" s="275"/>
      <c r="AJ82" s="273" t="s">
        <v>134</v>
      </c>
      <c r="AK82" s="274"/>
      <c r="AL82" s="278"/>
    </row>
    <row r="83" spans="1:38" ht="28.5" customHeight="1">
      <c r="A83" s="279"/>
      <c r="B83" s="280"/>
      <c r="C83" s="281"/>
      <c r="D83" s="281"/>
      <c r="E83" s="282"/>
      <c r="F83" s="280"/>
      <c r="G83" s="282"/>
      <c r="H83" s="394" t="s">
        <v>8</v>
      </c>
      <c r="I83" s="284"/>
      <c r="J83" s="284"/>
      <c r="K83" s="285"/>
      <c r="L83" s="394" t="s">
        <v>206</v>
      </c>
      <c r="M83" s="284"/>
      <c r="N83" s="284"/>
      <c r="O83" s="285"/>
      <c r="P83" s="391" t="s">
        <v>65</v>
      </c>
      <c r="Q83" s="392"/>
      <c r="R83" s="392"/>
      <c r="S83" s="393"/>
      <c r="T83" s="394" t="s">
        <v>175</v>
      </c>
      <c r="U83" s="284"/>
      <c r="V83" s="284"/>
      <c r="W83" s="285"/>
      <c r="X83" s="394" t="s">
        <v>176</v>
      </c>
      <c r="Y83" s="286"/>
      <c r="Z83" s="286"/>
      <c r="AA83" s="285"/>
      <c r="AB83" s="394" t="s">
        <v>181</v>
      </c>
      <c r="AC83" s="286"/>
      <c r="AD83" s="286"/>
      <c r="AE83" s="285"/>
      <c r="AF83" s="394" t="s">
        <v>166</v>
      </c>
      <c r="AG83" s="284"/>
      <c r="AH83" s="287"/>
      <c r="AI83" s="285"/>
      <c r="AJ83" s="283" t="s">
        <v>172</v>
      </c>
      <c r="AK83" s="284"/>
      <c r="AL83" s="287"/>
    </row>
    <row r="84" spans="1:38" ht="18" customHeight="1" thickBot="1">
      <c r="A84" s="288" t="s">
        <v>167</v>
      </c>
      <c r="B84" s="289"/>
      <c r="C84" s="289"/>
      <c r="D84" s="289"/>
      <c r="E84" s="289"/>
      <c r="F84" s="289"/>
      <c r="G84" s="289"/>
      <c r="H84" s="290" t="s">
        <v>168</v>
      </c>
      <c r="I84" s="291" t="s">
        <v>74</v>
      </c>
      <c r="J84" s="292" t="s">
        <v>170</v>
      </c>
      <c r="K84" s="293"/>
      <c r="L84" s="290" t="s">
        <v>168</v>
      </c>
      <c r="M84" s="291" t="s">
        <v>74</v>
      </c>
      <c r="N84" s="292" t="s">
        <v>170</v>
      </c>
      <c r="O84" s="293"/>
      <c r="P84" s="290" t="s">
        <v>168</v>
      </c>
      <c r="Q84" s="291" t="s">
        <v>74</v>
      </c>
      <c r="R84" s="292" t="s">
        <v>170</v>
      </c>
      <c r="S84" s="293"/>
      <c r="T84" s="290" t="s">
        <v>168</v>
      </c>
      <c r="U84" s="291" t="s">
        <v>74</v>
      </c>
      <c r="V84" s="292" t="s">
        <v>170</v>
      </c>
      <c r="W84" s="293"/>
      <c r="X84" s="290" t="s">
        <v>168</v>
      </c>
      <c r="Y84" s="291" t="s">
        <v>74</v>
      </c>
      <c r="Z84" s="292" t="s">
        <v>170</v>
      </c>
      <c r="AA84" s="293"/>
      <c r="AB84" s="290" t="s">
        <v>168</v>
      </c>
      <c r="AC84" s="291" t="s">
        <v>74</v>
      </c>
      <c r="AD84" s="292" t="s">
        <v>170</v>
      </c>
      <c r="AE84" s="293"/>
      <c r="AF84" s="290" t="s">
        <v>168</v>
      </c>
      <c r="AG84" s="291" t="s">
        <v>74</v>
      </c>
      <c r="AH84" s="294" t="s">
        <v>170</v>
      </c>
      <c r="AI84" s="293"/>
      <c r="AJ84" s="290" t="s">
        <v>168</v>
      </c>
      <c r="AK84" s="291" t="s">
        <v>74</v>
      </c>
      <c r="AL84" s="294" t="s">
        <v>170</v>
      </c>
    </row>
    <row r="85" spans="1:38" ht="18" customHeight="1">
      <c r="A85" s="295"/>
      <c r="B85" s="531" t="s">
        <v>203</v>
      </c>
      <c r="C85" s="532"/>
      <c r="D85" s="532"/>
      <c r="E85" s="532"/>
      <c r="F85" s="532"/>
      <c r="G85" s="533"/>
      <c r="H85" s="296">
        <v>48</v>
      </c>
      <c r="I85" s="297">
        <v>49</v>
      </c>
      <c r="J85" s="298">
        <v>8291</v>
      </c>
      <c r="K85" s="297"/>
      <c r="L85" s="296">
        <v>48</v>
      </c>
      <c r="M85" s="297">
        <v>49</v>
      </c>
      <c r="N85" s="298">
        <v>9237</v>
      </c>
      <c r="O85" s="297"/>
      <c r="P85" s="296"/>
      <c r="Q85" s="297"/>
      <c r="R85" s="298">
        <v>848</v>
      </c>
      <c r="S85" s="297"/>
      <c r="T85" s="296">
        <f aca="true" t="shared" si="0" ref="T85:V86">P85+L85</f>
        <v>48</v>
      </c>
      <c r="U85" s="297">
        <f t="shared" si="0"/>
        <v>49</v>
      </c>
      <c r="V85" s="297">
        <f t="shared" si="0"/>
        <v>10085</v>
      </c>
      <c r="W85" s="297"/>
      <c r="X85" s="296">
        <v>0</v>
      </c>
      <c r="Y85" s="297">
        <v>0</v>
      </c>
      <c r="Z85" s="298">
        <v>0</v>
      </c>
      <c r="AA85" s="297"/>
      <c r="AB85" s="296">
        <v>0</v>
      </c>
      <c r="AC85" s="297">
        <v>0</v>
      </c>
      <c r="AD85" s="298">
        <v>0</v>
      </c>
      <c r="AE85" s="297"/>
      <c r="AF85" s="296">
        <f aca="true" t="shared" si="1" ref="AF85:AH86">X85+T85</f>
        <v>48</v>
      </c>
      <c r="AG85" s="297">
        <f t="shared" si="1"/>
        <v>49</v>
      </c>
      <c r="AH85" s="299">
        <f t="shared" si="1"/>
        <v>10085</v>
      </c>
      <c r="AI85" s="297"/>
      <c r="AJ85" s="296">
        <f aca="true" t="shared" si="2" ref="AJ85:AL86">AF85-L85</f>
        <v>0</v>
      </c>
      <c r="AK85" s="297">
        <f t="shared" si="2"/>
        <v>0</v>
      </c>
      <c r="AL85" s="299">
        <f t="shared" si="2"/>
        <v>848</v>
      </c>
    </row>
    <row r="86" spans="1:38" ht="18" customHeight="1">
      <c r="A86" s="300"/>
      <c r="B86" s="536"/>
      <c r="C86" s="537"/>
      <c r="D86" s="537"/>
      <c r="E86" s="537"/>
      <c r="F86" s="537"/>
      <c r="G86" s="538"/>
      <c r="H86" s="303"/>
      <c r="I86" s="285"/>
      <c r="J86" s="285"/>
      <c r="K86" s="285"/>
      <c r="L86" s="303"/>
      <c r="M86" s="285"/>
      <c r="N86" s="285"/>
      <c r="O86" s="285"/>
      <c r="P86" s="303"/>
      <c r="Q86" s="285"/>
      <c r="R86" s="285"/>
      <c r="S86" s="285"/>
      <c r="T86" s="303">
        <f t="shared" si="0"/>
        <v>0</v>
      </c>
      <c r="U86" s="285">
        <f t="shared" si="0"/>
        <v>0</v>
      </c>
      <c r="V86" s="285">
        <f t="shared" si="0"/>
        <v>0</v>
      </c>
      <c r="W86" s="285"/>
      <c r="X86" s="303"/>
      <c r="Y86" s="285"/>
      <c r="Z86" s="285"/>
      <c r="AA86" s="285"/>
      <c r="AB86" s="303"/>
      <c r="AC86" s="285"/>
      <c r="AD86" s="285"/>
      <c r="AE86" s="285"/>
      <c r="AF86" s="303">
        <f t="shared" si="1"/>
        <v>0</v>
      </c>
      <c r="AG86" s="285">
        <f t="shared" si="1"/>
        <v>0</v>
      </c>
      <c r="AH86" s="304">
        <f t="shared" si="1"/>
        <v>0</v>
      </c>
      <c r="AI86" s="285"/>
      <c r="AJ86" s="303">
        <f t="shared" si="2"/>
        <v>0</v>
      </c>
      <c r="AK86" s="285">
        <f t="shared" si="2"/>
        <v>0</v>
      </c>
      <c r="AL86" s="304">
        <f t="shared" si="2"/>
        <v>0</v>
      </c>
    </row>
    <row r="87" spans="1:39" ht="18" customHeight="1">
      <c r="A87" s="305"/>
      <c r="B87" s="306"/>
      <c r="C87" s="306" t="s">
        <v>75</v>
      </c>
      <c r="D87" s="307"/>
      <c r="E87" s="307"/>
      <c r="F87" s="307"/>
      <c r="G87" s="306"/>
      <c r="H87" s="308">
        <f>SUM(H85:H86)</f>
        <v>48</v>
      </c>
      <c r="I87" s="309">
        <f>SUM(I85:I86)</f>
        <v>49</v>
      </c>
      <c r="J87" s="309">
        <f>SUM(J85:J86)</f>
        <v>8291</v>
      </c>
      <c r="K87" s="309"/>
      <c r="L87" s="308">
        <f>SUM(L85:L86)</f>
        <v>48</v>
      </c>
      <c r="M87" s="309">
        <f>SUM(M85:M86)</f>
        <v>49</v>
      </c>
      <c r="N87" s="309">
        <f>SUM(N85:N86)</f>
        <v>9237</v>
      </c>
      <c r="O87" s="309"/>
      <c r="P87" s="308">
        <f>SUM(P85:P86)</f>
        <v>0</v>
      </c>
      <c r="Q87" s="309">
        <f>SUM(Q85:Q86)</f>
        <v>0</v>
      </c>
      <c r="R87" s="309">
        <f>SUM(R85:R86)</f>
        <v>848</v>
      </c>
      <c r="S87" s="309"/>
      <c r="T87" s="308">
        <f>SUM(T85:T86)</f>
        <v>48</v>
      </c>
      <c r="U87" s="309">
        <f>SUM(U85:U86)</f>
        <v>49</v>
      </c>
      <c r="V87" s="309">
        <f>SUM(V85:V86)</f>
        <v>10085</v>
      </c>
      <c r="W87" s="309"/>
      <c r="X87" s="308">
        <f>SUM(X85:X86)</f>
        <v>0</v>
      </c>
      <c r="Y87" s="309">
        <f>SUM(Y85:Y86)</f>
        <v>0</v>
      </c>
      <c r="Z87" s="309">
        <f>SUM(Z85:Z86)</f>
        <v>0</v>
      </c>
      <c r="AA87" s="309"/>
      <c r="AB87" s="308">
        <f>SUM(AB85:AB86)</f>
        <v>0</v>
      </c>
      <c r="AC87" s="309">
        <f>SUM(AC85:AC86)</f>
        <v>0</v>
      </c>
      <c r="AD87" s="309">
        <f>SUM(AD85:AD86)</f>
        <v>0</v>
      </c>
      <c r="AE87" s="309"/>
      <c r="AF87" s="308">
        <f>SUM(AF85:AF86)</f>
        <v>48</v>
      </c>
      <c r="AG87" s="309">
        <f>SUM(AG85:AG86)</f>
        <v>49</v>
      </c>
      <c r="AH87" s="310">
        <f>SUM(AH85:AH86)</f>
        <v>10085</v>
      </c>
      <c r="AI87" s="309"/>
      <c r="AJ87" s="308">
        <f>SUM(AJ85:AJ86)</f>
        <v>0</v>
      </c>
      <c r="AK87" s="309">
        <f>SUM(AK85:AK86)</f>
        <v>0</v>
      </c>
      <c r="AL87" s="310">
        <f>SUM(AL85:AL86)</f>
        <v>848</v>
      </c>
      <c r="AM87" s="11"/>
    </row>
    <row r="88" spans="1:38" ht="18" customHeight="1">
      <c r="A88" s="279"/>
      <c r="B88" s="282"/>
      <c r="C88" s="282"/>
      <c r="D88" s="282"/>
      <c r="E88" s="282"/>
      <c r="F88" s="282"/>
      <c r="G88" s="282"/>
      <c r="H88" s="311"/>
      <c r="I88" s="312"/>
      <c r="J88" s="312"/>
      <c r="K88" s="312"/>
      <c r="L88" s="311"/>
      <c r="M88" s="312"/>
      <c r="N88" s="312"/>
      <c r="O88" s="312"/>
      <c r="P88" s="311"/>
      <c r="Q88" s="312"/>
      <c r="R88" s="312"/>
      <c r="S88" s="312"/>
      <c r="T88" s="311"/>
      <c r="U88" s="312"/>
      <c r="V88" s="312"/>
      <c r="W88" s="312"/>
      <c r="X88" s="311"/>
      <c r="Y88" s="312"/>
      <c r="Z88" s="312"/>
      <c r="AA88" s="312"/>
      <c r="AB88" s="311"/>
      <c r="AC88" s="312"/>
      <c r="AD88" s="312"/>
      <c r="AE88" s="312"/>
      <c r="AF88" s="311"/>
      <c r="AG88" s="422"/>
      <c r="AH88" s="313"/>
      <c r="AI88" s="312"/>
      <c r="AJ88" s="311"/>
      <c r="AK88" s="312"/>
      <c r="AL88" s="313"/>
    </row>
    <row r="89" spans="1:38" ht="18" customHeight="1">
      <c r="A89" s="305"/>
      <c r="B89" s="302"/>
      <c r="C89" s="301"/>
      <c r="D89" s="302"/>
      <c r="E89" s="302"/>
      <c r="F89" s="302"/>
      <c r="G89" s="301"/>
      <c r="H89" s="303"/>
      <c r="I89" s="285"/>
      <c r="J89" s="285"/>
      <c r="K89" s="285"/>
      <c r="L89" s="303"/>
      <c r="M89" s="285"/>
      <c r="N89" s="285"/>
      <c r="O89" s="285"/>
      <c r="P89" s="303"/>
      <c r="Q89" s="285">
        <v>0</v>
      </c>
      <c r="R89" s="285"/>
      <c r="S89" s="285"/>
      <c r="T89" s="303"/>
      <c r="U89" s="285"/>
      <c r="V89" s="285"/>
      <c r="W89" s="285"/>
      <c r="X89" s="303"/>
      <c r="Y89" s="285">
        <v>0</v>
      </c>
      <c r="Z89" s="285"/>
      <c r="AA89" s="285"/>
      <c r="AB89" s="303"/>
      <c r="AC89" s="285">
        <v>0</v>
      </c>
      <c r="AD89" s="285"/>
      <c r="AE89" s="285"/>
      <c r="AF89" s="303"/>
      <c r="AG89" s="285"/>
      <c r="AH89" s="304"/>
      <c r="AI89" s="285"/>
      <c r="AJ89" s="303"/>
      <c r="AK89" s="285">
        <f>AG89-M89</f>
        <v>0</v>
      </c>
      <c r="AL89" s="304"/>
    </row>
    <row r="90" spans="1:38" ht="18" customHeight="1">
      <c r="A90" s="305"/>
      <c r="B90" s="301" t="s">
        <v>150</v>
      </c>
      <c r="C90" s="302"/>
      <c r="D90" s="302"/>
      <c r="E90" s="302"/>
      <c r="F90" s="302"/>
      <c r="G90" s="301"/>
      <c r="H90" s="303"/>
      <c r="I90" s="285">
        <f>+I87</f>
        <v>49</v>
      </c>
      <c r="J90" s="285"/>
      <c r="K90" s="285"/>
      <c r="L90" s="303"/>
      <c r="M90" s="285">
        <f>+M87</f>
        <v>49</v>
      </c>
      <c r="N90" s="285"/>
      <c r="O90" s="285"/>
      <c r="P90" s="303"/>
      <c r="Q90" s="285">
        <f>+Q87</f>
        <v>0</v>
      </c>
      <c r="R90" s="285"/>
      <c r="S90" s="285"/>
      <c r="T90" s="303"/>
      <c r="U90" s="285">
        <f>+U87</f>
        <v>49</v>
      </c>
      <c r="V90" s="285"/>
      <c r="W90" s="285"/>
      <c r="X90" s="303"/>
      <c r="Y90" s="285">
        <f>+Y87</f>
        <v>0</v>
      </c>
      <c r="Z90" s="285"/>
      <c r="AA90" s="285"/>
      <c r="AB90" s="303"/>
      <c r="AC90" s="285">
        <f>+AC87</f>
        <v>0</v>
      </c>
      <c r="AD90" s="285"/>
      <c r="AE90" s="285"/>
      <c r="AF90" s="303"/>
      <c r="AG90" s="285">
        <f>+AG87</f>
        <v>49</v>
      </c>
      <c r="AH90" s="304"/>
      <c r="AI90" s="285"/>
      <c r="AJ90" s="303"/>
      <c r="AK90" s="285" t="e">
        <f>AK89+#REF!+#REF!</f>
        <v>#REF!</v>
      </c>
      <c r="AL90" s="304"/>
    </row>
    <row r="91" ht="15.75">
      <c r="AM91" s="8"/>
    </row>
    <row r="92" ht="18" customHeight="1">
      <c r="AM92" s="8"/>
    </row>
    <row r="93" spans="1:32" ht="20.25">
      <c r="A93" s="494"/>
      <c r="B93" s="494"/>
      <c r="C93" s="494"/>
      <c r="D93" s="494"/>
      <c r="E93" s="494"/>
      <c r="F93" s="494"/>
      <c r="G93" s="494"/>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row>
  </sheetData>
  <mergeCells count="9">
    <mergeCell ref="AJ9:AL9"/>
    <mergeCell ref="AF9:AH9"/>
    <mergeCell ref="A64:C64"/>
    <mergeCell ref="A66:C66"/>
    <mergeCell ref="A65:C65"/>
    <mergeCell ref="A68:C68"/>
    <mergeCell ref="B85:G85"/>
    <mergeCell ref="A70:AH71"/>
    <mergeCell ref="B86:G86"/>
  </mergeCells>
  <printOptions horizontalCentered="1"/>
  <pageMargins left="0.5" right="0.4" top="0.5" bottom="0.25" header="0" footer="0"/>
  <pageSetup firstPageNumber="8" useFirstPageNumber="1" fitToHeight="0" horizontalDpi="600" verticalDpi="600" orientation="landscape" scale="45" r:id="rId1"/>
  <headerFooter alignWithMargins="0">
    <oddFooter>&amp;C&amp;"Times New Roman,Regular"Exhibit B - Summary of Requirements</oddFooter>
  </headerFooter>
  <rowBreaks count="1" manualBreakCount="1">
    <brk id="71" max="37" man="1"/>
  </rowBreaks>
</worksheet>
</file>

<file path=xl/worksheets/sheet3.xml><?xml version="1.0" encoding="utf-8"?>
<worksheet xmlns="http://schemas.openxmlformats.org/spreadsheetml/2006/main" xmlns:r="http://schemas.openxmlformats.org/officeDocument/2006/relationships">
  <sheetPr>
    <pageSetUpPr fitToPage="1"/>
  </sheetPr>
  <dimension ref="A1:S24"/>
  <sheetViews>
    <sheetView workbookViewId="0" topLeftCell="A1">
      <selection activeCell="A5" sqref="A5"/>
    </sheetView>
  </sheetViews>
  <sheetFormatPr defaultColWidth="8.88671875" defaultRowHeight="15"/>
  <cols>
    <col min="1" max="1" width="45.4453125" style="51" customWidth="1"/>
    <col min="2" max="2" width="1.2265625" style="51" customWidth="1"/>
    <col min="3" max="3" width="9.3359375" style="51" customWidth="1"/>
    <col min="4" max="4" width="9.99609375" style="51" customWidth="1"/>
    <col min="5" max="5" width="1.2265625" style="51" customWidth="1"/>
    <col min="6" max="6" width="9.6640625" style="51" customWidth="1"/>
    <col min="7" max="7" width="9.99609375" style="51" customWidth="1"/>
    <col min="8" max="8" width="1.2265625" style="51" customWidth="1"/>
    <col min="9" max="9" width="7.21484375" style="51" customWidth="1"/>
    <col min="10" max="10" width="7.99609375" style="51" customWidth="1"/>
    <col min="11" max="11" width="8.99609375" style="51" customWidth="1"/>
    <col min="12" max="12" width="8.21484375" style="51" customWidth="1"/>
    <col min="13" max="13" width="8.88671875" style="51" customWidth="1"/>
    <col min="14" max="14" width="8.5546875" style="51" customWidth="1"/>
    <col min="15" max="15" width="9.21484375" style="51" customWidth="1"/>
    <col min="16" max="16" width="8.99609375" style="51" customWidth="1"/>
    <col min="17" max="17" width="1.88671875" style="51" customWidth="1"/>
    <col min="18" max="16384" width="7.21484375" style="51" customWidth="1"/>
  </cols>
  <sheetData>
    <row r="1" ht="15.75">
      <c r="A1" s="54" t="s">
        <v>48</v>
      </c>
    </row>
    <row r="2" ht="18.75" customHeight="1">
      <c r="A2" s="54"/>
    </row>
    <row r="3" spans="1:19" ht="15.75">
      <c r="A3" s="55" t="s">
        <v>0</v>
      </c>
      <c r="B3" s="50"/>
      <c r="C3" s="50"/>
      <c r="D3" s="50"/>
      <c r="E3" s="50"/>
      <c r="F3" s="50"/>
      <c r="G3" s="50"/>
      <c r="H3" s="50"/>
      <c r="I3" s="50"/>
      <c r="J3" s="50"/>
      <c r="K3" s="50"/>
      <c r="L3" s="50"/>
      <c r="M3" s="50"/>
      <c r="N3" s="50"/>
      <c r="O3" s="50"/>
      <c r="P3" s="50"/>
      <c r="Q3" s="50"/>
      <c r="R3" s="50"/>
      <c r="S3" s="50"/>
    </row>
    <row r="4" spans="1:19" ht="15.75">
      <c r="A4" s="56" t="str">
        <f>+'(B) Sum of Req '!A74</f>
        <v>Office of the Solicitor General</v>
      </c>
      <c r="B4" s="50"/>
      <c r="C4" s="50"/>
      <c r="D4" s="50"/>
      <c r="E4" s="50"/>
      <c r="F4" s="50"/>
      <c r="G4" s="50"/>
      <c r="H4" s="50"/>
      <c r="I4" s="50"/>
      <c r="J4" s="50"/>
      <c r="K4" s="50"/>
      <c r="L4" s="50"/>
      <c r="M4" s="50"/>
      <c r="N4" s="50"/>
      <c r="O4" s="50"/>
      <c r="P4" s="50"/>
      <c r="Q4" s="50"/>
      <c r="R4" s="50"/>
      <c r="S4" s="50"/>
    </row>
    <row r="5" spans="1:19" ht="12.75">
      <c r="A5" s="57" t="s">
        <v>147</v>
      </c>
      <c r="B5" s="50"/>
      <c r="C5" s="50"/>
      <c r="D5" s="50"/>
      <c r="E5" s="50"/>
      <c r="F5" s="50"/>
      <c r="G5" s="50"/>
      <c r="H5" s="50"/>
      <c r="I5" s="50"/>
      <c r="J5" s="50"/>
      <c r="K5" s="50"/>
      <c r="L5" s="50"/>
      <c r="M5" s="50"/>
      <c r="N5" s="50"/>
      <c r="O5" s="50"/>
      <c r="P5" s="50"/>
      <c r="Q5" s="50"/>
      <c r="R5" s="50"/>
      <c r="S5" s="50"/>
    </row>
    <row r="7" ht="13.5" thickBot="1"/>
    <row r="8" spans="1:19" ht="12.75">
      <c r="A8" s="357"/>
      <c r="B8" s="58"/>
      <c r="C8" s="407" t="str">
        <f>+'(B) Sum of Req '!H82</f>
        <v>2006  Enacted</v>
      </c>
      <c r="D8" s="355"/>
      <c r="E8" s="264"/>
      <c r="F8" s="407">
        <v>2007</v>
      </c>
      <c r="G8" s="355"/>
      <c r="H8" s="264"/>
      <c r="I8" s="356">
        <f>+'(B) Sum of Req '!T82</f>
        <v>2008</v>
      </c>
      <c r="J8" s="355"/>
      <c r="K8" s="386">
        <f>+'(B) Sum of Req '!X82</f>
        <v>2008</v>
      </c>
      <c r="L8" s="387"/>
      <c r="M8" s="388"/>
      <c r="N8" s="389"/>
      <c r="O8" s="356">
        <f>+'(B) Sum of Req '!AF82</f>
        <v>2008</v>
      </c>
      <c r="P8" s="355"/>
      <c r="Q8" s="265"/>
      <c r="R8" s="409"/>
      <c r="S8" s="410"/>
    </row>
    <row r="9" spans="1:19" ht="14.25" customHeight="1">
      <c r="A9" s="58"/>
      <c r="B9" s="58"/>
      <c r="C9" s="408" t="str">
        <f>+'(B) Sum of Req '!H83</f>
        <v>w/Rescissions and Supplementals</v>
      </c>
      <c r="D9" s="267"/>
      <c r="E9" s="264"/>
      <c r="F9" s="408" t="s">
        <v>206</v>
      </c>
      <c r="G9" s="267"/>
      <c r="H9" s="264"/>
      <c r="I9" s="266" t="str">
        <f>+'(B) Sum of Req '!T83</f>
        <v>Current Services</v>
      </c>
      <c r="J9" s="268"/>
      <c r="K9" s="528" t="s">
        <v>176</v>
      </c>
      <c r="L9" s="541"/>
      <c r="M9" s="379" t="s">
        <v>181</v>
      </c>
      <c r="N9" s="268"/>
      <c r="O9" s="266" t="str">
        <f>+'(B) Sum of Req '!AF83</f>
        <v>Request</v>
      </c>
      <c r="P9" s="268"/>
      <c r="Q9" s="265"/>
      <c r="R9" s="410"/>
      <c r="S9" s="410"/>
    </row>
    <row r="10" spans="1:19" ht="2.25" customHeight="1">
      <c r="A10" s="542" t="s">
        <v>135</v>
      </c>
      <c r="B10" s="58"/>
      <c r="C10" s="269"/>
      <c r="D10" s="270"/>
      <c r="E10" s="264"/>
      <c r="F10" s="269"/>
      <c r="G10" s="270"/>
      <c r="H10" s="264"/>
      <c r="I10" s="269"/>
      <c r="J10" s="270"/>
      <c r="K10" s="269"/>
      <c r="L10" s="270"/>
      <c r="M10" s="380"/>
      <c r="N10" s="270"/>
      <c r="O10" s="269"/>
      <c r="P10" s="270"/>
      <c r="Q10" s="265"/>
      <c r="R10" s="380"/>
      <c r="S10" s="380"/>
    </row>
    <row r="11" spans="1:19" ht="39" customHeight="1">
      <c r="A11" s="543"/>
      <c r="B11" s="58"/>
      <c r="C11" s="433" t="s">
        <v>34</v>
      </c>
      <c r="D11" s="434" t="s">
        <v>35</v>
      </c>
      <c r="E11" s="264"/>
      <c r="F11" s="433" t="s">
        <v>34</v>
      </c>
      <c r="G11" s="434" t="s">
        <v>35</v>
      </c>
      <c r="H11" s="264"/>
      <c r="I11" s="433" t="s">
        <v>34</v>
      </c>
      <c r="J11" s="434" t="s">
        <v>35</v>
      </c>
      <c r="K11" s="433" t="s">
        <v>34</v>
      </c>
      <c r="L11" s="434" t="s">
        <v>35</v>
      </c>
      <c r="M11" s="433" t="s">
        <v>34</v>
      </c>
      <c r="N11" s="434" t="s">
        <v>35</v>
      </c>
      <c r="O11" s="433" t="s">
        <v>34</v>
      </c>
      <c r="P11" s="434" t="s">
        <v>35</v>
      </c>
      <c r="Q11" s="265"/>
      <c r="R11" s="411"/>
      <c r="S11" s="411"/>
    </row>
    <row r="12" spans="1:19" ht="12.75" hidden="1">
      <c r="A12" s="59"/>
      <c r="B12" s="58"/>
      <c r="C12" s="60"/>
      <c r="D12" s="61"/>
      <c r="E12" s="58"/>
      <c r="F12" s="60"/>
      <c r="G12" s="61"/>
      <c r="H12" s="58"/>
      <c r="I12" s="60"/>
      <c r="J12" s="61"/>
      <c r="K12" s="60"/>
      <c r="L12" s="381"/>
      <c r="M12" s="390"/>
      <c r="N12" s="61"/>
      <c r="O12" s="60"/>
      <c r="P12" s="61"/>
      <c r="R12" s="381"/>
      <c r="S12" s="381"/>
    </row>
    <row r="13" spans="1:19" ht="12.75" hidden="1">
      <c r="A13" s="62" t="s">
        <v>6</v>
      </c>
      <c r="B13" s="58"/>
      <c r="C13" s="428"/>
      <c r="D13" s="429"/>
      <c r="E13" s="58"/>
      <c r="F13" s="428"/>
      <c r="G13" s="429"/>
      <c r="H13" s="58"/>
      <c r="I13" s="428"/>
      <c r="J13" s="429"/>
      <c r="K13" s="428"/>
      <c r="L13" s="430"/>
      <c r="M13" s="428"/>
      <c r="N13" s="429"/>
      <c r="O13" s="428"/>
      <c r="P13" s="429"/>
      <c r="R13" s="382"/>
      <c r="S13" s="412"/>
    </row>
    <row r="14" spans="1:19" ht="12.75" hidden="1">
      <c r="A14" s="63" t="s">
        <v>136</v>
      </c>
      <c r="B14" s="58"/>
      <c r="C14" s="428"/>
      <c r="D14" s="429"/>
      <c r="E14" s="58"/>
      <c r="F14" s="428"/>
      <c r="G14" s="429"/>
      <c r="H14" s="58"/>
      <c r="I14" s="428"/>
      <c r="J14" s="429"/>
      <c r="K14" s="428"/>
      <c r="L14" s="430"/>
      <c r="M14" s="428"/>
      <c r="N14" s="429"/>
      <c r="O14" s="428"/>
      <c r="P14" s="429"/>
      <c r="R14" s="382"/>
      <c r="S14" s="412"/>
    </row>
    <row r="15" spans="1:19" ht="27" customHeight="1" hidden="1">
      <c r="A15" s="378" t="s">
        <v>50</v>
      </c>
      <c r="B15" s="59"/>
      <c r="C15" s="235"/>
      <c r="D15" s="236"/>
      <c r="E15" s="64"/>
      <c r="F15" s="235"/>
      <c r="G15" s="236"/>
      <c r="H15" s="238"/>
      <c r="I15" s="235"/>
      <c r="J15" s="236"/>
      <c r="K15" s="235"/>
      <c r="L15" s="383"/>
      <c r="M15" s="235"/>
      <c r="N15" s="236"/>
      <c r="O15" s="235">
        <f>K15+I15+M15</f>
        <v>0</v>
      </c>
      <c r="P15" s="236">
        <f>N15+J15+L15</f>
        <v>0</v>
      </c>
      <c r="R15" s="385"/>
      <c r="S15" s="385"/>
    </row>
    <row r="16" spans="1:19" ht="12.75" hidden="1">
      <c r="A16" s="63" t="s">
        <v>3</v>
      </c>
      <c r="B16" s="58"/>
      <c r="C16" s="66"/>
      <c r="D16" s="67"/>
      <c r="E16" s="65"/>
      <c r="F16" s="66"/>
      <c r="G16" s="67"/>
      <c r="H16" s="65"/>
      <c r="I16" s="66"/>
      <c r="J16" s="67"/>
      <c r="K16" s="66"/>
      <c r="L16" s="384"/>
      <c r="M16" s="66"/>
      <c r="N16" s="67"/>
      <c r="O16" s="66"/>
      <c r="P16" s="67"/>
      <c r="R16" s="384"/>
      <c r="S16" s="384"/>
    </row>
    <row r="17" spans="1:19" s="52" customFormat="1" ht="12.75" hidden="1">
      <c r="A17" s="69" t="s">
        <v>7</v>
      </c>
      <c r="B17" s="62"/>
      <c r="C17" s="70">
        <f>SUM(C14:C16)</f>
        <v>0</v>
      </c>
      <c r="D17" s="71">
        <f>SUM(D14:D16)</f>
        <v>0</v>
      </c>
      <c r="E17" s="419"/>
      <c r="F17" s="70">
        <f>SUM(F14:F16)</f>
        <v>0</v>
      </c>
      <c r="G17" s="71">
        <f>SUM(G14:G16)</f>
        <v>0</v>
      </c>
      <c r="H17" s="237"/>
      <c r="I17" s="70">
        <f aca="true" t="shared" si="0" ref="I17:P17">SUM(I14:I16)</f>
        <v>0</v>
      </c>
      <c r="J17" s="71">
        <f t="shared" si="0"/>
        <v>0</v>
      </c>
      <c r="K17" s="70">
        <f t="shared" si="0"/>
        <v>0</v>
      </c>
      <c r="L17" s="71">
        <f t="shared" si="0"/>
        <v>0</v>
      </c>
      <c r="M17" s="70">
        <f t="shared" si="0"/>
        <v>0</v>
      </c>
      <c r="N17" s="71">
        <f t="shared" si="0"/>
        <v>0</v>
      </c>
      <c r="O17" s="70">
        <f t="shared" si="0"/>
        <v>0</v>
      </c>
      <c r="P17" s="71">
        <f t="shared" si="0"/>
        <v>0</v>
      </c>
      <c r="R17" s="413"/>
      <c r="S17" s="413"/>
    </row>
    <row r="18" spans="1:19" ht="12.75">
      <c r="A18" s="59"/>
      <c r="B18" s="58"/>
      <c r="C18" s="60"/>
      <c r="D18" s="61"/>
      <c r="E18" s="58"/>
      <c r="F18" s="60"/>
      <c r="G18" s="61"/>
      <c r="H18" s="58"/>
      <c r="I18" s="60"/>
      <c r="J18" s="61"/>
      <c r="K18" s="60"/>
      <c r="L18" s="381"/>
      <c r="M18" s="60"/>
      <c r="N18" s="61"/>
      <c r="O18" s="60"/>
      <c r="P18" s="61"/>
      <c r="R18" s="381"/>
      <c r="S18" s="381"/>
    </row>
    <row r="19" spans="1:19" ht="25.5">
      <c r="A19" s="68" t="s">
        <v>11</v>
      </c>
      <c r="B19" s="58"/>
      <c r="C19" s="60"/>
      <c r="D19" s="61"/>
      <c r="E19" s="58"/>
      <c r="F19" s="60"/>
      <c r="G19" s="61"/>
      <c r="H19" s="58"/>
      <c r="I19" s="60"/>
      <c r="J19" s="61"/>
      <c r="K19" s="60"/>
      <c r="L19" s="381"/>
      <c r="M19" s="60"/>
      <c r="N19" s="61"/>
      <c r="O19" s="60"/>
      <c r="P19" s="61"/>
      <c r="R19" s="381"/>
      <c r="S19" s="381"/>
    </row>
    <row r="20" spans="1:19" ht="14.25" customHeight="1">
      <c r="A20" s="234" t="s">
        <v>44</v>
      </c>
      <c r="B20" s="59"/>
      <c r="C20" s="235">
        <v>49</v>
      </c>
      <c r="D20" s="236">
        <v>8291</v>
      </c>
      <c r="E20" s="64"/>
      <c r="F20" s="235">
        <v>49</v>
      </c>
      <c r="G20" s="236">
        <v>9237</v>
      </c>
      <c r="H20" s="238"/>
      <c r="I20" s="235">
        <v>49</v>
      </c>
      <c r="J20" s="236">
        <v>10085</v>
      </c>
      <c r="K20" s="235"/>
      <c r="L20" s="383"/>
      <c r="M20" s="235"/>
      <c r="N20" s="236"/>
      <c r="O20" s="235">
        <f>K20+I20+M20</f>
        <v>49</v>
      </c>
      <c r="P20" s="236">
        <f>N20+J20+L20</f>
        <v>10085</v>
      </c>
      <c r="R20" s="385"/>
      <c r="S20" s="385"/>
    </row>
    <row r="21" spans="1:19" ht="12.75">
      <c r="A21" s="69" t="s">
        <v>12</v>
      </c>
      <c r="B21" s="62"/>
      <c r="C21" s="70">
        <f>SUM(C20:C20)</f>
        <v>49</v>
      </c>
      <c r="D21" s="71">
        <f>SUM(D20:D20)</f>
        <v>8291</v>
      </c>
      <c r="E21" s="419"/>
      <c r="F21" s="70">
        <f>SUM(F20:F20)</f>
        <v>49</v>
      </c>
      <c r="G21" s="71">
        <f>SUM(G20:G20)</f>
        <v>9237</v>
      </c>
      <c r="H21" s="237"/>
      <c r="I21" s="70">
        <f aca="true" t="shared" si="1" ref="I21:N21">SUM(I20:I20)</f>
        <v>49</v>
      </c>
      <c r="J21" s="71">
        <f t="shared" si="1"/>
        <v>10085</v>
      </c>
      <c r="K21" s="70">
        <f t="shared" si="1"/>
        <v>0</v>
      </c>
      <c r="L21" s="71">
        <f t="shared" si="1"/>
        <v>0</v>
      </c>
      <c r="M21" s="70">
        <f t="shared" si="1"/>
        <v>0</v>
      </c>
      <c r="N21" s="71">
        <f t="shared" si="1"/>
        <v>0</v>
      </c>
      <c r="O21" s="70">
        <f>K21+I21+M21</f>
        <v>49</v>
      </c>
      <c r="P21" s="71">
        <f>N21+J21+L21</f>
        <v>10085</v>
      </c>
      <c r="R21" s="413"/>
      <c r="S21" s="413"/>
    </row>
    <row r="22" spans="1:19" ht="13.5" thickBot="1">
      <c r="A22" s="58"/>
      <c r="B22" s="58"/>
      <c r="C22" s="58"/>
      <c r="D22" s="58"/>
      <c r="E22" s="58"/>
      <c r="F22" s="58"/>
      <c r="G22" s="58"/>
      <c r="H22" s="58"/>
      <c r="I22" s="58"/>
      <c r="J22" s="58"/>
      <c r="K22" s="58"/>
      <c r="L22" s="58"/>
      <c r="M22" s="431"/>
      <c r="N22" s="58"/>
      <c r="O22" s="58"/>
      <c r="P22" s="58"/>
      <c r="R22" s="381"/>
      <c r="S22" s="381"/>
    </row>
    <row r="23" spans="1:19" s="53" customFormat="1" ht="13.5" thickBot="1">
      <c r="A23" s="240" t="s">
        <v>33</v>
      </c>
      <c r="B23" s="241"/>
      <c r="C23" s="239">
        <f>C21</f>
        <v>49</v>
      </c>
      <c r="D23" s="72">
        <f>D21</f>
        <v>8291</v>
      </c>
      <c r="E23" s="241"/>
      <c r="F23" s="239">
        <f>F21</f>
        <v>49</v>
      </c>
      <c r="G23" s="72">
        <f>G21</f>
        <v>9237</v>
      </c>
      <c r="H23" s="241"/>
      <c r="I23" s="239">
        <f aca="true" t="shared" si="2" ref="I23:P23">I21</f>
        <v>49</v>
      </c>
      <c r="J23" s="72">
        <f t="shared" si="2"/>
        <v>10085</v>
      </c>
      <c r="K23" s="239">
        <f t="shared" si="2"/>
        <v>0</v>
      </c>
      <c r="L23" s="72">
        <f t="shared" si="2"/>
        <v>0</v>
      </c>
      <c r="M23" s="239">
        <f t="shared" si="2"/>
        <v>0</v>
      </c>
      <c r="N23" s="72">
        <f t="shared" si="2"/>
        <v>0</v>
      </c>
      <c r="O23" s="239">
        <f t="shared" si="2"/>
        <v>49</v>
      </c>
      <c r="P23" s="72">
        <f t="shared" si="2"/>
        <v>10085</v>
      </c>
      <c r="R23" s="74"/>
      <c r="S23" s="75"/>
    </row>
    <row r="24" spans="1:19" s="53" customFormat="1" ht="12.75">
      <c r="A24" s="73"/>
      <c r="B24" s="73"/>
      <c r="C24" s="74"/>
      <c r="D24" s="75"/>
      <c r="E24" s="73"/>
      <c r="F24" s="74"/>
      <c r="G24" s="75"/>
      <c r="H24" s="73"/>
      <c r="I24" s="74"/>
      <c r="J24" s="75"/>
      <c r="R24" s="414"/>
      <c r="S24" s="414"/>
    </row>
  </sheetData>
  <mergeCells count="2">
    <mergeCell ref="K9:L9"/>
    <mergeCell ref="A10:A11"/>
  </mergeCells>
  <printOptions horizontalCentered="1"/>
  <pageMargins left="0.75" right="0.75" top="1" bottom="1" header="0.5" footer="0.5"/>
  <pageSetup fitToHeight="1" fitToWidth="1" horizontalDpi="600" verticalDpi="600" orientation="landscape" scale="58"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30"/>
  <sheetViews>
    <sheetView view="pageBreakPreview" zoomScaleSheetLayoutView="100" workbookViewId="0" topLeftCell="A15">
      <selection activeCell="B22" sqref="B22"/>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54" t="s">
        <v>47</v>
      </c>
    </row>
    <row r="2" ht="15.75">
      <c r="A2" s="432" t="s">
        <v>169</v>
      </c>
    </row>
    <row r="3" spans="1:27" ht="15" customHeight="1">
      <c r="A3" s="547" t="s">
        <v>144</v>
      </c>
      <c r="B3" s="548"/>
      <c r="C3" s="548"/>
      <c r="D3" s="548"/>
      <c r="E3" s="548"/>
      <c r="F3" s="548"/>
      <c r="G3" s="548"/>
      <c r="H3" s="548"/>
      <c r="I3" s="548"/>
      <c r="J3" s="548"/>
      <c r="K3" s="548"/>
      <c r="L3" s="548"/>
      <c r="M3" s="548"/>
      <c r="N3" s="314"/>
      <c r="O3" s="314"/>
      <c r="P3" s="314"/>
      <c r="Q3" s="314"/>
      <c r="R3" s="314"/>
      <c r="S3" s="314"/>
      <c r="T3" s="314"/>
      <c r="U3" s="314"/>
      <c r="V3" s="314"/>
      <c r="W3" s="314"/>
      <c r="X3" s="314"/>
      <c r="Y3" s="314"/>
      <c r="Z3" s="314"/>
      <c r="AA3" s="315"/>
    </row>
    <row r="4" spans="1:27" ht="15.75">
      <c r="A4" s="549" t="str">
        <f>+'(B) Sum of Req '!A4</f>
        <v>Office of the Solicitor General</v>
      </c>
      <c r="B4" s="548"/>
      <c r="C4" s="548"/>
      <c r="D4" s="548"/>
      <c r="E4" s="548"/>
      <c r="F4" s="548"/>
      <c r="G4" s="548"/>
      <c r="H4" s="548"/>
      <c r="I4" s="548"/>
      <c r="J4" s="548"/>
      <c r="K4" s="548"/>
      <c r="L4" s="548"/>
      <c r="M4" s="550"/>
      <c r="N4" s="326"/>
      <c r="O4" s="326"/>
      <c r="P4" s="314"/>
      <c r="Q4" s="314"/>
      <c r="R4" s="314"/>
      <c r="S4" s="314"/>
      <c r="T4" s="314"/>
      <c r="U4" s="314"/>
      <c r="V4" s="314"/>
      <c r="W4" s="314"/>
      <c r="X4" s="314"/>
      <c r="Y4" s="314"/>
      <c r="Z4" s="314"/>
      <c r="AA4" s="315"/>
    </row>
    <row r="5" spans="1:27" ht="15">
      <c r="A5" s="318"/>
      <c r="B5" s="319"/>
      <c r="C5" s="319"/>
      <c r="D5" s="319"/>
      <c r="E5" s="319"/>
      <c r="F5" s="319"/>
      <c r="G5" s="319"/>
      <c r="H5" s="319"/>
      <c r="I5" s="319"/>
      <c r="J5" s="319"/>
      <c r="K5" s="319"/>
      <c r="L5" s="319"/>
      <c r="M5" s="319"/>
      <c r="N5" s="319"/>
      <c r="O5" s="319"/>
      <c r="P5" s="316"/>
      <c r="Q5" s="316"/>
      <c r="R5" s="316"/>
      <c r="S5" s="316"/>
      <c r="T5" s="316"/>
      <c r="U5" s="316"/>
      <c r="V5" s="316"/>
      <c r="W5" s="316"/>
      <c r="X5" s="316"/>
      <c r="Y5" s="316"/>
      <c r="Z5" s="316"/>
      <c r="AA5" s="317"/>
    </row>
    <row r="6" spans="1:15" ht="15">
      <c r="A6" s="551" t="s">
        <v>176</v>
      </c>
      <c r="B6" s="552"/>
      <c r="C6" s="552"/>
      <c r="D6" s="552"/>
      <c r="E6" s="552"/>
      <c r="F6" s="552"/>
      <c r="G6" s="552"/>
      <c r="H6" s="552"/>
      <c r="I6" s="552"/>
      <c r="J6" s="552"/>
      <c r="K6" s="552"/>
      <c r="L6" s="552"/>
      <c r="M6" s="552"/>
      <c r="N6" s="320"/>
      <c r="O6" s="321"/>
    </row>
    <row r="7" spans="1:15" ht="15">
      <c r="A7" s="95"/>
      <c r="B7" s="95"/>
      <c r="C7" s="95"/>
      <c r="D7" s="95"/>
      <c r="E7" s="95"/>
      <c r="F7" s="95"/>
      <c r="G7" s="95"/>
      <c r="H7" s="95"/>
      <c r="I7" s="95"/>
      <c r="J7" s="95"/>
      <c r="K7" s="95"/>
      <c r="L7" s="95"/>
      <c r="M7" s="95"/>
      <c r="N7" s="95"/>
      <c r="O7" s="95"/>
    </row>
    <row r="8" spans="1:15" ht="36.75" customHeight="1">
      <c r="A8" s="544" t="s">
        <v>17</v>
      </c>
      <c r="B8" s="545"/>
      <c r="C8" s="545"/>
      <c r="D8" s="545"/>
      <c r="E8" s="545"/>
      <c r="F8" s="545"/>
      <c r="G8" s="545"/>
      <c r="H8" s="545"/>
      <c r="I8" s="545"/>
      <c r="J8" s="545"/>
      <c r="K8" s="545"/>
      <c r="L8" s="545"/>
      <c r="M8" s="545"/>
      <c r="N8" s="322"/>
      <c r="O8" s="323"/>
    </row>
    <row r="9" spans="1:15" ht="9.75" customHeight="1">
      <c r="A9" s="95"/>
      <c r="B9" s="95"/>
      <c r="C9" s="95"/>
      <c r="D9" s="95"/>
      <c r="E9" s="95"/>
      <c r="F9" s="95"/>
      <c r="G9" s="95"/>
      <c r="H9" s="95"/>
      <c r="I9" s="95"/>
      <c r="J9" s="95"/>
      <c r="K9" s="95"/>
      <c r="L9" s="95"/>
      <c r="M9" s="95"/>
      <c r="N9" s="95"/>
      <c r="O9" s="95"/>
    </row>
    <row r="10" spans="1:15" ht="35.25" customHeight="1">
      <c r="A10" s="544" t="s">
        <v>217</v>
      </c>
      <c r="B10" s="545"/>
      <c r="C10" s="545"/>
      <c r="D10" s="545"/>
      <c r="E10" s="545"/>
      <c r="F10" s="545"/>
      <c r="G10" s="545"/>
      <c r="H10" s="545"/>
      <c r="I10" s="545"/>
      <c r="J10" s="545"/>
      <c r="K10" s="545"/>
      <c r="L10" s="545"/>
      <c r="M10" s="545"/>
      <c r="N10" s="324"/>
      <c r="O10" s="325"/>
    </row>
    <row r="11" spans="1:15" ht="8.25" customHeight="1">
      <c r="A11" s="327"/>
      <c r="B11" s="324"/>
      <c r="C11" s="324"/>
      <c r="D11" s="324"/>
      <c r="E11" s="324"/>
      <c r="F11" s="324"/>
      <c r="G11" s="324"/>
      <c r="H11" s="324"/>
      <c r="I11" s="324"/>
      <c r="J11" s="324"/>
      <c r="K11" s="324"/>
      <c r="L11" s="324"/>
      <c r="M11" s="324"/>
      <c r="N11" s="324"/>
      <c r="O11" s="325"/>
    </row>
    <row r="12" spans="1:15" ht="37.5" customHeight="1">
      <c r="A12" s="544" t="s">
        <v>18</v>
      </c>
      <c r="B12" s="553"/>
      <c r="C12" s="553"/>
      <c r="D12" s="553"/>
      <c r="E12" s="553"/>
      <c r="F12" s="553"/>
      <c r="G12" s="553"/>
      <c r="H12" s="553"/>
      <c r="I12" s="553"/>
      <c r="J12" s="553"/>
      <c r="K12" s="553"/>
      <c r="L12" s="554"/>
      <c r="M12" s="95"/>
      <c r="N12" s="95"/>
      <c r="O12" s="95"/>
    </row>
    <row r="13" spans="1:15" ht="15">
      <c r="A13" s="95"/>
      <c r="B13" s="95"/>
      <c r="C13" s="95"/>
      <c r="D13" s="95"/>
      <c r="E13" s="95"/>
      <c r="F13" s="95"/>
      <c r="G13" s="95"/>
      <c r="H13" s="95"/>
      <c r="I13" s="95"/>
      <c r="J13" s="95"/>
      <c r="K13" s="95"/>
      <c r="L13" s="95"/>
      <c r="M13" s="95"/>
      <c r="N13" s="95"/>
      <c r="O13" s="95"/>
    </row>
    <row r="14" spans="1:15" ht="39.75" customHeight="1">
      <c r="A14" s="544" t="s">
        <v>19</v>
      </c>
      <c r="B14" s="545"/>
      <c r="C14" s="545"/>
      <c r="D14" s="545"/>
      <c r="E14" s="545"/>
      <c r="F14" s="545"/>
      <c r="G14" s="545"/>
      <c r="H14" s="545"/>
      <c r="I14" s="545"/>
      <c r="J14" s="545"/>
      <c r="K14" s="545"/>
      <c r="L14" s="546"/>
      <c r="M14" s="95"/>
      <c r="N14" s="95"/>
      <c r="O14" s="95"/>
    </row>
    <row r="15" spans="1:15" ht="15">
      <c r="A15" s="95"/>
      <c r="B15" s="95"/>
      <c r="C15" s="95"/>
      <c r="D15" s="95"/>
      <c r="E15" s="95"/>
      <c r="F15" s="95"/>
      <c r="G15" s="95"/>
      <c r="H15" s="95"/>
      <c r="I15" s="95"/>
      <c r="J15" s="95"/>
      <c r="K15" s="95"/>
      <c r="L15" s="95"/>
      <c r="M15" s="95"/>
      <c r="N15" s="95"/>
      <c r="O15" s="95"/>
    </row>
    <row r="16" spans="1:15" ht="30.75" customHeight="1">
      <c r="A16" s="544" t="s">
        <v>20</v>
      </c>
      <c r="B16" s="545"/>
      <c r="C16" s="545"/>
      <c r="D16" s="545"/>
      <c r="E16" s="545"/>
      <c r="F16" s="545"/>
      <c r="G16" s="545"/>
      <c r="H16" s="545"/>
      <c r="I16" s="545"/>
      <c r="J16" s="545"/>
      <c r="K16" s="545"/>
      <c r="L16" s="546"/>
      <c r="M16" s="95"/>
      <c r="N16" s="95"/>
      <c r="O16" s="95"/>
    </row>
    <row r="17" spans="1:15" ht="15">
      <c r="A17" s="95"/>
      <c r="B17" s="95"/>
      <c r="C17" s="95"/>
      <c r="D17" s="95"/>
      <c r="E17" s="95"/>
      <c r="F17" s="95"/>
      <c r="G17" s="95"/>
      <c r="H17" s="95"/>
      <c r="I17" s="95"/>
      <c r="J17" s="95"/>
      <c r="K17" s="95"/>
      <c r="L17" s="95"/>
      <c r="M17" s="95"/>
      <c r="N17" s="95"/>
      <c r="O17" s="95"/>
    </row>
    <row r="18" spans="1:15" ht="15">
      <c r="A18" s="480" t="s">
        <v>21</v>
      </c>
      <c r="B18" s="95"/>
      <c r="C18" s="95"/>
      <c r="D18" s="95"/>
      <c r="E18" s="95"/>
      <c r="F18" s="95"/>
      <c r="G18" s="95"/>
      <c r="H18" s="95"/>
      <c r="I18" s="95"/>
      <c r="J18" s="95"/>
      <c r="K18" s="95"/>
      <c r="L18" s="95"/>
      <c r="M18" s="95"/>
      <c r="N18" s="95"/>
      <c r="O18" s="95"/>
    </row>
    <row r="19" spans="1:15" ht="15">
      <c r="A19" s="95" t="s">
        <v>28</v>
      </c>
      <c r="B19" s="95"/>
      <c r="C19" s="95"/>
      <c r="D19" s="95"/>
      <c r="E19" s="95"/>
      <c r="F19" s="95"/>
      <c r="G19" s="95"/>
      <c r="H19" s="95"/>
      <c r="I19" s="95"/>
      <c r="J19" s="95"/>
      <c r="K19" s="95"/>
      <c r="L19" s="95"/>
      <c r="M19" s="95"/>
      <c r="N19" s="95"/>
      <c r="O19" s="95"/>
    </row>
    <row r="20" spans="1:15" ht="15">
      <c r="A20" s="480"/>
      <c r="B20" s="95"/>
      <c r="C20" s="95"/>
      <c r="D20" s="95"/>
      <c r="E20" s="95"/>
      <c r="F20" s="95"/>
      <c r="G20" s="95"/>
      <c r="H20" s="95"/>
      <c r="I20" s="95"/>
      <c r="J20" s="95"/>
      <c r="K20" s="95"/>
      <c r="L20" s="95"/>
      <c r="M20" s="95"/>
      <c r="N20" s="95"/>
      <c r="O20" s="95"/>
    </row>
    <row r="21" spans="1:15" ht="30" customHeight="1">
      <c r="A21" s="544" t="s">
        <v>22</v>
      </c>
      <c r="B21" s="553"/>
      <c r="C21" s="553"/>
      <c r="D21" s="553"/>
      <c r="E21" s="553"/>
      <c r="F21" s="553"/>
      <c r="G21" s="553"/>
      <c r="H21" s="553"/>
      <c r="I21" s="553"/>
      <c r="J21" s="553"/>
      <c r="K21" s="553"/>
      <c r="L21" s="553"/>
      <c r="M21" s="554"/>
      <c r="N21" s="95"/>
      <c r="O21" s="95"/>
    </row>
    <row r="23" spans="1:15" ht="26.25" customHeight="1">
      <c r="A23" s="544" t="s">
        <v>23</v>
      </c>
      <c r="B23" s="555"/>
      <c r="C23" s="555"/>
      <c r="D23" s="555"/>
      <c r="E23" s="555"/>
      <c r="F23" s="555"/>
      <c r="G23" s="555"/>
      <c r="H23" s="555"/>
      <c r="I23" s="555"/>
      <c r="J23" s="555"/>
      <c r="K23" s="555"/>
      <c r="L23" s="555"/>
      <c r="M23" s="556"/>
      <c r="N23" s="95"/>
      <c r="O23" s="95"/>
    </row>
    <row r="24" spans="1:15" ht="13.5" customHeight="1">
      <c r="A24" s="327"/>
      <c r="B24" s="322"/>
      <c r="C24" s="322"/>
      <c r="D24" s="322"/>
      <c r="E24" s="322"/>
      <c r="F24" s="322"/>
      <c r="G24" s="322"/>
      <c r="H24" s="322"/>
      <c r="I24" s="322"/>
      <c r="J24" s="322"/>
      <c r="K24" s="322"/>
      <c r="L24" s="322"/>
      <c r="M24" s="323"/>
      <c r="N24" s="95"/>
      <c r="O24" s="95"/>
    </row>
    <row r="25" spans="1:15" ht="13.5" customHeight="1">
      <c r="A25" s="544" t="s">
        <v>24</v>
      </c>
      <c r="B25" s="545"/>
      <c r="C25" s="545"/>
      <c r="D25" s="545"/>
      <c r="E25" s="545"/>
      <c r="F25" s="545"/>
      <c r="G25" s="545"/>
      <c r="H25" s="545"/>
      <c r="I25" s="545"/>
      <c r="J25" s="545"/>
      <c r="K25" s="545"/>
      <c r="L25" s="545"/>
      <c r="M25" s="546"/>
      <c r="N25" s="95"/>
      <c r="O25" s="95"/>
    </row>
    <row r="26" spans="1:15" ht="15">
      <c r="A26" s="95"/>
      <c r="B26" s="95"/>
      <c r="C26" s="95"/>
      <c r="D26" s="95"/>
      <c r="E26" s="95"/>
      <c r="F26" s="95"/>
      <c r="G26" s="95"/>
      <c r="H26" s="95"/>
      <c r="I26" s="95"/>
      <c r="J26" s="95"/>
      <c r="K26" s="95"/>
      <c r="L26" s="95"/>
      <c r="M26" s="95"/>
      <c r="N26" s="95"/>
      <c r="O26" s="95"/>
    </row>
    <row r="27" spans="1:15" ht="15.75" customHeight="1">
      <c r="A27" s="544"/>
      <c r="B27" s="545"/>
      <c r="C27" s="545"/>
      <c r="D27" s="545"/>
      <c r="E27" s="545"/>
      <c r="F27" s="545"/>
      <c r="G27" s="545"/>
      <c r="H27" s="545"/>
      <c r="I27" s="545"/>
      <c r="J27" s="545"/>
      <c r="K27" s="545"/>
      <c r="L27" s="545"/>
      <c r="M27" s="546"/>
      <c r="N27" s="95"/>
      <c r="O27" s="95"/>
    </row>
    <row r="30" spans="14:15" ht="30" customHeight="1">
      <c r="N30" s="95"/>
      <c r="O30" s="95"/>
    </row>
  </sheetData>
  <mergeCells count="12">
    <mergeCell ref="A14:L14"/>
    <mergeCell ref="A16:L16"/>
    <mergeCell ref="A27:M27"/>
    <mergeCell ref="A10:M10"/>
    <mergeCell ref="A3:M3"/>
    <mergeCell ref="A4:M4"/>
    <mergeCell ref="A6:M6"/>
    <mergeCell ref="A8:M8"/>
    <mergeCell ref="A25:M25"/>
    <mergeCell ref="A21:M21"/>
    <mergeCell ref="A23:M23"/>
    <mergeCell ref="A12:L12"/>
  </mergeCells>
  <printOptions/>
  <pageMargins left="0.75" right="0.75" top="1" bottom="1" header="0.5" footer="0.5"/>
  <pageSetup fitToHeight="1" fitToWidth="1" horizontalDpi="600" verticalDpi="600" orientation="landscape" scale="89"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M39"/>
  <sheetViews>
    <sheetView showGridLines="0" showOutlineSymbols="0" zoomScale="80" zoomScaleNormal="80" workbookViewId="0" topLeftCell="A1">
      <selection activeCell="B8" sqref="B8"/>
    </sheetView>
  </sheetViews>
  <sheetFormatPr defaultColWidth="8.88671875" defaultRowHeight="15"/>
  <cols>
    <col min="1" max="1" width="3.77734375" style="20" customWidth="1"/>
    <col min="2" max="2" width="23.88671875" style="20" customWidth="1"/>
    <col min="3" max="3" width="5.6640625" style="20" customWidth="1"/>
    <col min="4" max="4" width="6.77734375" style="20" customWidth="1"/>
    <col min="5" max="5" width="7.6640625" style="20" customWidth="1"/>
    <col min="6" max="6" width="1.1171875" style="20" customWidth="1"/>
    <col min="7" max="7" width="5.77734375" style="20" customWidth="1"/>
    <col min="8" max="8" width="5.6640625" style="20" customWidth="1"/>
    <col min="9" max="9" width="7.77734375" style="20" customWidth="1"/>
    <col min="10" max="10" width="0.78125" style="26" customWidth="1"/>
    <col min="11" max="12" width="5.6640625" style="20" customWidth="1"/>
    <col min="13" max="13" width="7.77734375" style="20" customWidth="1"/>
    <col min="14" max="14" width="0.78125" style="20" customWidth="1"/>
    <col min="15" max="15" width="5.5546875" style="20" customWidth="1"/>
    <col min="16" max="16" width="5.6640625" style="20" customWidth="1"/>
    <col min="17" max="17" width="7.77734375" style="20" customWidth="1"/>
    <col min="18" max="18" width="0.78125" style="20" customWidth="1"/>
    <col min="19" max="20" width="5.6640625" style="20" customWidth="1"/>
    <col min="21" max="21" width="8.77734375" style="20" customWidth="1"/>
    <col min="22" max="22" width="0.88671875" style="20" customWidth="1"/>
    <col min="23" max="23" width="5.6640625" style="20" customWidth="1"/>
    <col min="24" max="24" width="6.77734375" style="20" customWidth="1"/>
    <col min="25" max="25" width="7.77734375" style="20" customWidth="1"/>
    <col min="26" max="16384" width="9.6640625" style="20" customWidth="1"/>
  </cols>
  <sheetData>
    <row r="1" spans="1:25" ht="20.25">
      <c r="A1" s="45" t="s">
        <v>46</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21" t="s">
        <v>141</v>
      </c>
      <c r="B3" s="22"/>
      <c r="C3" s="22"/>
      <c r="D3" s="22"/>
      <c r="E3" s="22"/>
      <c r="F3" s="22"/>
      <c r="G3" s="22"/>
      <c r="H3" s="22"/>
      <c r="I3" s="22"/>
      <c r="J3" s="23"/>
      <c r="K3" s="22"/>
      <c r="L3" s="22"/>
      <c r="M3" s="22"/>
      <c r="N3" s="22"/>
      <c r="O3" s="22"/>
      <c r="P3" s="22"/>
      <c r="Q3" s="22"/>
      <c r="R3" s="22"/>
      <c r="S3" s="22"/>
      <c r="T3" s="22"/>
      <c r="U3" s="22"/>
      <c r="V3" s="22"/>
      <c r="W3" s="22"/>
      <c r="X3" s="22"/>
      <c r="Y3" s="22"/>
    </row>
    <row r="4" spans="1:25" ht="16.5">
      <c r="A4" s="24" t="str">
        <f>+'(B) Sum of Req '!A4</f>
        <v>Office of the Solicitor General</v>
      </c>
      <c r="B4" s="22"/>
      <c r="C4" s="22"/>
      <c r="D4" s="22"/>
      <c r="E4" s="22"/>
      <c r="F4" s="22"/>
      <c r="G4" s="22"/>
      <c r="H4" s="22"/>
      <c r="I4" s="22"/>
      <c r="J4" s="23"/>
      <c r="K4" s="22"/>
      <c r="L4" s="22"/>
      <c r="M4" s="22"/>
      <c r="N4" s="22"/>
      <c r="O4" s="22"/>
      <c r="P4" s="22"/>
      <c r="Q4" s="22"/>
      <c r="R4" s="22"/>
      <c r="S4" s="22"/>
      <c r="T4" s="22"/>
      <c r="U4" s="22"/>
      <c r="V4" s="22"/>
      <c r="W4" s="22"/>
      <c r="X4" s="22"/>
      <c r="Y4" s="22"/>
    </row>
    <row r="5" spans="1:25" ht="16.5">
      <c r="A5" s="24" t="str">
        <f>+'(B) Sum of Req '!A5</f>
        <v>Salaries and Expenses</v>
      </c>
      <c r="B5" s="22"/>
      <c r="C5" s="22"/>
      <c r="D5" s="22"/>
      <c r="E5" s="22"/>
      <c r="F5" s="22"/>
      <c r="G5" s="22"/>
      <c r="H5" s="22"/>
      <c r="I5" s="22"/>
      <c r="J5" s="23"/>
      <c r="K5" s="22"/>
      <c r="L5" s="22"/>
      <c r="M5" s="22"/>
      <c r="N5" s="22"/>
      <c r="O5" s="22"/>
      <c r="P5" s="22"/>
      <c r="Q5" s="22"/>
      <c r="R5" s="22"/>
      <c r="S5" s="22"/>
      <c r="T5" s="22"/>
      <c r="U5" s="22"/>
      <c r="V5" s="22"/>
      <c r="W5" s="22"/>
      <c r="X5" s="22"/>
      <c r="Y5" s="22"/>
    </row>
    <row r="6" spans="1:25" ht="15.75">
      <c r="A6" s="76" t="s">
        <v>147</v>
      </c>
      <c r="B6" s="22"/>
      <c r="C6" s="22"/>
      <c r="D6" s="22"/>
      <c r="E6" s="22"/>
      <c r="F6" s="22"/>
      <c r="G6" s="22"/>
      <c r="H6" s="22"/>
      <c r="I6" s="22"/>
      <c r="J6" s="23"/>
      <c r="K6" s="22"/>
      <c r="L6" s="22"/>
      <c r="M6" s="22"/>
      <c r="N6" s="22"/>
      <c r="O6" s="22"/>
      <c r="P6" s="22"/>
      <c r="Q6" s="22"/>
      <c r="R6" s="22"/>
      <c r="S6" s="22"/>
      <c r="T6" s="22"/>
      <c r="U6" s="22"/>
      <c r="V6" s="22"/>
      <c r="W6" s="22"/>
      <c r="X6" s="22"/>
      <c r="Y6" s="22"/>
    </row>
    <row r="7" spans="1:25" ht="15.75">
      <c r="A7" s="1"/>
      <c r="B7" s="1"/>
      <c r="C7" s="1"/>
      <c r="D7" s="1"/>
      <c r="E7" s="1"/>
      <c r="F7" s="1"/>
      <c r="G7" s="22"/>
      <c r="H7" s="22"/>
      <c r="I7" s="22"/>
      <c r="J7" s="23"/>
      <c r="K7" s="22"/>
      <c r="L7" s="22"/>
      <c r="M7" s="22"/>
      <c r="N7" s="22"/>
      <c r="O7" s="22"/>
      <c r="P7" s="22"/>
      <c r="Q7" s="22"/>
      <c r="R7" s="1"/>
      <c r="S7" s="1"/>
      <c r="T7" s="1"/>
      <c r="U7" s="1"/>
      <c r="V7" s="1"/>
      <c r="W7" s="1"/>
      <c r="X7" s="1"/>
      <c r="Y7" s="1"/>
    </row>
    <row r="8" spans="1:25" ht="15.75">
      <c r="A8" s="1"/>
      <c r="B8" s="1"/>
      <c r="C8" s="22"/>
      <c r="D8" s="22"/>
      <c r="E8" s="22"/>
      <c r="F8" s="22"/>
      <c r="G8" s="22"/>
      <c r="H8" s="22"/>
      <c r="I8" s="22"/>
      <c r="J8" s="23"/>
      <c r="K8" s="22"/>
      <c r="L8" s="22"/>
      <c r="M8" s="22"/>
      <c r="N8" s="22"/>
      <c r="O8" s="22"/>
      <c r="P8" s="22"/>
      <c r="Q8" s="22"/>
      <c r="R8" s="22" t="s">
        <v>169</v>
      </c>
      <c r="S8" s="1"/>
      <c r="T8" s="1"/>
      <c r="U8" s="1"/>
      <c r="V8" s="1"/>
      <c r="W8" s="25"/>
      <c r="X8" s="22"/>
      <c r="Y8" s="22"/>
    </row>
    <row r="9" spans="1:25" ht="15.75">
      <c r="A9" s="112"/>
      <c r="B9" s="113"/>
      <c r="C9" s="133" t="s">
        <v>142</v>
      </c>
      <c r="D9" s="114"/>
      <c r="E9" s="114"/>
      <c r="F9" s="114" t="s">
        <v>169</v>
      </c>
      <c r="G9" s="133" t="s">
        <v>169</v>
      </c>
      <c r="H9" s="114"/>
      <c r="I9" s="114"/>
      <c r="J9" s="134"/>
      <c r="K9" s="135"/>
      <c r="L9" s="114"/>
      <c r="M9" s="114"/>
      <c r="N9" s="114" t="s">
        <v>169</v>
      </c>
      <c r="O9" s="133" t="s">
        <v>174</v>
      </c>
      <c r="P9" s="114"/>
      <c r="Q9" s="114"/>
      <c r="R9" s="114" t="s">
        <v>169</v>
      </c>
      <c r="S9" s="133" t="s">
        <v>133</v>
      </c>
      <c r="T9" s="114"/>
      <c r="U9" s="114"/>
      <c r="V9" s="248"/>
      <c r="W9" s="133"/>
      <c r="X9" s="114"/>
      <c r="Y9" s="115"/>
    </row>
    <row r="10" spans="1:25" ht="15.75">
      <c r="A10" s="110"/>
      <c r="B10" s="2"/>
      <c r="C10" s="244" t="s">
        <v>9</v>
      </c>
      <c r="D10" s="245"/>
      <c r="E10" s="245"/>
      <c r="F10" s="245" t="s">
        <v>169</v>
      </c>
      <c r="G10" s="244" t="s">
        <v>159</v>
      </c>
      <c r="H10" s="245"/>
      <c r="I10" s="245"/>
      <c r="J10" s="245" t="s">
        <v>169</v>
      </c>
      <c r="K10" s="244" t="s">
        <v>160</v>
      </c>
      <c r="L10" s="245"/>
      <c r="M10" s="245"/>
      <c r="N10" s="245" t="s">
        <v>169</v>
      </c>
      <c r="O10" s="244" t="s">
        <v>81</v>
      </c>
      <c r="P10" s="245"/>
      <c r="Q10" s="245"/>
      <c r="R10" s="245" t="s">
        <v>169</v>
      </c>
      <c r="S10" s="244" t="s">
        <v>173</v>
      </c>
      <c r="T10" s="245"/>
      <c r="U10" s="245"/>
      <c r="V10" s="246" t="s">
        <v>169</v>
      </c>
      <c r="W10" s="244" t="s">
        <v>143</v>
      </c>
      <c r="X10" s="245"/>
      <c r="Y10" s="247"/>
    </row>
    <row r="11" spans="1:25" ht="3" customHeight="1">
      <c r="A11" s="110"/>
      <c r="B11" s="1"/>
      <c r="C11" s="110"/>
      <c r="D11" s="1"/>
      <c r="E11" s="1"/>
      <c r="F11" s="1"/>
      <c r="G11" s="110"/>
      <c r="H11" s="1"/>
      <c r="I11" s="1"/>
      <c r="J11" s="2"/>
      <c r="K11" s="110"/>
      <c r="L11" s="1"/>
      <c r="M11" s="1"/>
      <c r="N11" s="1"/>
      <c r="O11" s="110"/>
      <c r="P11" s="1"/>
      <c r="Q11" s="1"/>
      <c r="R11" s="1"/>
      <c r="S11" s="110"/>
      <c r="T11" s="1"/>
      <c r="U11" s="1"/>
      <c r="V11" s="1"/>
      <c r="W11" s="110"/>
      <c r="X11" s="1"/>
      <c r="Y11" s="105"/>
    </row>
    <row r="12" spans="1:25" ht="16.5" thickBot="1">
      <c r="A12" s="117" t="s">
        <v>70</v>
      </c>
      <c r="B12" s="242"/>
      <c r="C12" s="206" t="s">
        <v>168</v>
      </c>
      <c r="D12" s="116" t="s">
        <v>74</v>
      </c>
      <c r="E12" s="116" t="s">
        <v>170</v>
      </c>
      <c r="F12" s="243"/>
      <c r="G12" s="206" t="s">
        <v>168</v>
      </c>
      <c r="H12" s="116" t="s">
        <v>74</v>
      </c>
      <c r="I12" s="116" t="s">
        <v>170</v>
      </c>
      <c r="J12" s="116"/>
      <c r="K12" s="206" t="s">
        <v>168</v>
      </c>
      <c r="L12" s="116" t="s">
        <v>74</v>
      </c>
      <c r="M12" s="116" t="s">
        <v>170</v>
      </c>
      <c r="N12" s="116"/>
      <c r="O12" s="206" t="s">
        <v>168</v>
      </c>
      <c r="P12" s="116" t="s">
        <v>74</v>
      </c>
      <c r="Q12" s="116" t="s">
        <v>170</v>
      </c>
      <c r="R12" s="116"/>
      <c r="S12" s="206" t="s">
        <v>168</v>
      </c>
      <c r="T12" s="116" t="s">
        <v>74</v>
      </c>
      <c r="U12" s="116" t="s">
        <v>170</v>
      </c>
      <c r="V12" s="116"/>
      <c r="W12" s="206" t="s">
        <v>168</v>
      </c>
      <c r="X12" s="116" t="s">
        <v>74</v>
      </c>
      <c r="Y12" s="207" t="s">
        <v>170</v>
      </c>
    </row>
    <row r="13" spans="1:25" ht="11.25" customHeight="1">
      <c r="A13" s="110"/>
      <c r="B13" s="1"/>
      <c r="C13" s="110"/>
      <c r="D13" s="1"/>
      <c r="E13" s="1"/>
      <c r="F13" s="1"/>
      <c r="G13" s="110"/>
      <c r="H13" s="1"/>
      <c r="I13" s="1"/>
      <c r="J13" s="2"/>
      <c r="K13" s="110"/>
      <c r="L13" s="1"/>
      <c r="M13" s="1"/>
      <c r="N13" s="1"/>
      <c r="O13" s="110"/>
      <c r="P13" s="1"/>
      <c r="Q13" s="1"/>
      <c r="R13" s="1"/>
      <c r="S13" s="110"/>
      <c r="T13" s="1"/>
      <c r="U13" s="1"/>
      <c r="V13" s="1"/>
      <c r="W13" s="110"/>
      <c r="X13" s="1"/>
      <c r="Y13" s="105"/>
    </row>
    <row r="14" spans="1:25" ht="15.75">
      <c r="A14" s="126" t="s">
        <v>203</v>
      </c>
      <c r="B14" s="127"/>
      <c r="C14" s="126">
        <v>48</v>
      </c>
      <c r="D14" s="127">
        <v>49</v>
      </c>
      <c r="E14" s="127">
        <v>8399</v>
      </c>
      <c r="F14" s="127"/>
      <c r="G14" s="126"/>
      <c r="H14" s="127"/>
      <c r="I14" s="127">
        <v>-108</v>
      </c>
      <c r="J14" s="127"/>
      <c r="K14" s="126"/>
      <c r="L14" s="127"/>
      <c r="M14" s="127"/>
      <c r="N14" s="127"/>
      <c r="O14" s="126"/>
      <c r="P14" s="127"/>
      <c r="Q14" s="127">
        <v>725</v>
      </c>
      <c r="R14" s="127">
        <v>0</v>
      </c>
      <c r="S14" s="126"/>
      <c r="T14" s="127"/>
      <c r="U14" s="127"/>
      <c r="V14" s="127"/>
      <c r="W14" s="126">
        <f aca="true" t="shared" si="0" ref="W14:Y17">C14+G14+K14+O14+S14</f>
        <v>48</v>
      </c>
      <c r="X14" s="127">
        <f t="shared" si="0"/>
        <v>49</v>
      </c>
      <c r="Y14" s="128">
        <f t="shared" si="0"/>
        <v>9016</v>
      </c>
    </row>
    <row r="15" spans="1:25" ht="15.75">
      <c r="A15" s="126"/>
      <c r="B15" s="127"/>
      <c r="C15" s="126"/>
      <c r="D15" s="127"/>
      <c r="E15" s="127"/>
      <c r="F15" s="127"/>
      <c r="G15" s="126"/>
      <c r="H15" s="127"/>
      <c r="I15" s="127"/>
      <c r="J15" s="127"/>
      <c r="K15" s="126"/>
      <c r="L15" s="127"/>
      <c r="M15" s="127"/>
      <c r="N15" s="127"/>
      <c r="O15" s="126"/>
      <c r="P15" s="127"/>
      <c r="Q15" s="127"/>
      <c r="R15" s="127"/>
      <c r="S15" s="126"/>
      <c r="T15" s="127"/>
      <c r="U15" s="127"/>
      <c r="V15" s="127"/>
      <c r="W15" s="126">
        <f t="shared" si="0"/>
        <v>0</v>
      </c>
      <c r="X15" s="127">
        <f t="shared" si="0"/>
        <v>0</v>
      </c>
      <c r="Y15" s="128">
        <f t="shared" si="0"/>
        <v>0</v>
      </c>
    </row>
    <row r="16" spans="1:25" ht="15.75">
      <c r="A16" s="126"/>
      <c r="B16" s="127"/>
      <c r="C16" s="126"/>
      <c r="D16" s="127"/>
      <c r="E16" s="127"/>
      <c r="F16" s="127"/>
      <c r="G16" s="126"/>
      <c r="H16" s="127"/>
      <c r="I16" s="127"/>
      <c r="J16" s="127"/>
      <c r="K16" s="126"/>
      <c r="L16" s="127"/>
      <c r="M16" s="127"/>
      <c r="N16" s="127"/>
      <c r="O16" s="126"/>
      <c r="P16" s="127"/>
      <c r="Q16" s="127"/>
      <c r="R16" s="127"/>
      <c r="S16" s="126"/>
      <c r="T16" s="127"/>
      <c r="U16" s="127"/>
      <c r="V16" s="127"/>
      <c r="W16" s="126">
        <f t="shared" si="0"/>
        <v>0</v>
      </c>
      <c r="X16" s="127">
        <f t="shared" si="0"/>
        <v>0</v>
      </c>
      <c r="Y16" s="128">
        <f t="shared" si="0"/>
        <v>0</v>
      </c>
    </row>
    <row r="17" spans="1:25" ht="15.75">
      <c r="A17" s="132"/>
      <c r="B17" s="44"/>
      <c r="C17" s="125"/>
      <c r="D17" s="123"/>
      <c r="E17" s="123"/>
      <c r="F17" s="123"/>
      <c r="G17" s="125"/>
      <c r="H17" s="123"/>
      <c r="I17" s="123"/>
      <c r="J17" s="123"/>
      <c r="K17" s="125"/>
      <c r="L17" s="123"/>
      <c r="M17" s="123"/>
      <c r="N17" s="123"/>
      <c r="O17" s="125"/>
      <c r="P17" s="123"/>
      <c r="Q17" s="123"/>
      <c r="R17" s="123"/>
      <c r="S17" s="125"/>
      <c r="T17" s="123"/>
      <c r="U17" s="123"/>
      <c r="V17" s="123"/>
      <c r="W17" s="125">
        <f t="shared" si="0"/>
        <v>0</v>
      </c>
      <c r="X17" s="123">
        <f t="shared" si="0"/>
        <v>0</v>
      </c>
      <c r="Y17" s="124">
        <f t="shared" si="0"/>
        <v>0</v>
      </c>
    </row>
    <row r="18" spans="1:25" ht="9" customHeight="1" hidden="1">
      <c r="A18" s="110"/>
      <c r="B18" s="1" t="s">
        <v>169</v>
      </c>
      <c r="C18" s="110"/>
      <c r="D18" s="2"/>
      <c r="E18" s="2"/>
      <c r="F18" s="1"/>
      <c r="G18" s="110"/>
      <c r="H18" s="2"/>
      <c r="I18" s="2"/>
      <c r="J18" s="2"/>
      <c r="K18" s="110"/>
      <c r="L18" s="2"/>
      <c r="M18" s="2"/>
      <c r="N18" s="2"/>
      <c r="O18" s="110"/>
      <c r="P18" s="2"/>
      <c r="Q18" s="2"/>
      <c r="R18" s="1"/>
      <c r="S18" s="110"/>
      <c r="T18" s="2"/>
      <c r="U18" s="2"/>
      <c r="V18" s="1"/>
      <c r="W18" s="110"/>
      <c r="X18" s="2"/>
      <c r="Y18" s="105"/>
    </row>
    <row r="19" spans="1:25" ht="15.75">
      <c r="A19" s="129" t="s">
        <v>195</v>
      </c>
      <c r="B19" s="107" t="s">
        <v>182</v>
      </c>
      <c r="C19" s="136">
        <f>SUM(C14:C17)</f>
        <v>48</v>
      </c>
      <c r="D19" s="107">
        <f>SUM(D14:D17)</f>
        <v>49</v>
      </c>
      <c r="E19" s="108">
        <f>SUM(E14:E17)</f>
        <v>8399</v>
      </c>
      <c r="F19" s="107"/>
      <c r="G19" s="136">
        <f>SUM(G14:G17)</f>
        <v>0</v>
      </c>
      <c r="H19" s="107">
        <f>SUM(H14:H17)</f>
        <v>0</v>
      </c>
      <c r="I19" s="108">
        <f>SUM(I14:I17)</f>
        <v>-108</v>
      </c>
      <c r="J19" s="107"/>
      <c r="K19" s="136">
        <f>SUM(K14:K17)</f>
        <v>0</v>
      </c>
      <c r="L19" s="107">
        <f>SUM(L14:L17)</f>
        <v>0</v>
      </c>
      <c r="M19" s="108">
        <f>SUM(M14:M17)</f>
        <v>0</v>
      </c>
      <c r="N19" s="107"/>
      <c r="O19" s="136">
        <f>SUM(O14:O17)</f>
        <v>0</v>
      </c>
      <c r="P19" s="107">
        <f>SUM(P14:P17)</f>
        <v>0</v>
      </c>
      <c r="Q19" s="108">
        <f>SUM(Q14:Q17)</f>
        <v>725</v>
      </c>
      <c r="R19" s="107"/>
      <c r="S19" s="136">
        <f>SUM(S14:S17)</f>
        <v>0</v>
      </c>
      <c r="T19" s="107">
        <f>SUM(T14:T17)</f>
        <v>0</v>
      </c>
      <c r="U19" s="108">
        <f>SUM(U14:U17)</f>
        <v>0</v>
      </c>
      <c r="V19" s="107"/>
      <c r="W19" s="136">
        <f>SUM(W14:W17)</f>
        <v>48</v>
      </c>
      <c r="X19" s="107">
        <f>SUM(X14:X17)</f>
        <v>49</v>
      </c>
      <c r="Y19" s="109">
        <f>SUM(Y14:Y17)</f>
        <v>9016</v>
      </c>
    </row>
    <row r="20" spans="1:25" ht="9" customHeight="1">
      <c r="A20" s="130"/>
      <c r="B20" s="1"/>
      <c r="C20" s="110"/>
      <c r="D20" s="1"/>
      <c r="E20" s="1"/>
      <c r="F20" s="1"/>
      <c r="G20" s="110"/>
      <c r="H20" s="1"/>
      <c r="I20" s="1"/>
      <c r="J20" s="2"/>
      <c r="K20" s="110"/>
      <c r="L20" s="1"/>
      <c r="M20" s="1"/>
      <c r="N20" s="1"/>
      <c r="O20" s="110"/>
      <c r="P20" s="1"/>
      <c r="Q20" s="1"/>
      <c r="R20" s="1"/>
      <c r="S20" s="110"/>
      <c r="T20" s="1"/>
      <c r="U20" s="1"/>
      <c r="V20" s="1"/>
      <c r="W20" s="110"/>
      <c r="X20" s="1"/>
      <c r="Y20" s="118"/>
    </row>
    <row r="21" spans="1:39" ht="15.75">
      <c r="A21" s="132" t="s">
        <v>152</v>
      </c>
      <c r="B21" s="176"/>
      <c r="C21" s="132"/>
      <c r="D21" s="44"/>
      <c r="E21" s="44"/>
      <c r="F21" s="44"/>
      <c r="G21" s="132"/>
      <c r="H21" s="44"/>
      <c r="I21" s="44"/>
      <c r="J21" s="44"/>
      <c r="K21" s="132"/>
      <c r="L21" s="44"/>
      <c r="M21" s="44"/>
      <c r="N21" s="44"/>
      <c r="O21" s="132"/>
      <c r="P21" s="44"/>
      <c r="Q21" s="44"/>
      <c r="R21" s="44"/>
      <c r="S21" s="132"/>
      <c r="T21" s="44"/>
      <c r="U21" s="44"/>
      <c r="V21" s="44"/>
      <c r="W21" s="132"/>
      <c r="X21" s="44">
        <f>D21+H21+L21+P21+T21</f>
        <v>0</v>
      </c>
      <c r="Y21" s="106"/>
      <c r="Z21" s="26"/>
      <c r="AA21" s="26"/>
      <c r="AB21" s="26"/>
      <c r="AC21" s="26"/>
      <c r="AD21" s="26"/>
      <c r="AE21" s="26"/>
      <c r="AF21" s="26"/>
      <c r="AG21" s="26"/>
      <c r="AH21" s="26"/>
      <c r="AI21" s="26"/>
      <c r="AJ21" s="26"/>
      <c r="AK21" s="26"/>
      <c r="AL21" s="26"/>
      <c r="AM21" s="26"/>
    </row>
    <row r="22" spans="1:25" ht="15.75">
      <c r="A22" s="233"/>
      <c r="B22" s="121" t="s">
        <v>151</v>
      </c>
      <c r="C22" s="120"/>
      <c r="D22" s="121">
        <f>SUM(D19:D21)</f>
        <v>49</v>
      </c>
      <c r="E22" s="121"/>
      <c r="F22" s="121"/>
      <c r="G22" s="120"/>
      <c r="H22" s="121">
        <f>+H19+H21</f>
        <v>0</v>
      </c>
      <c r="I22" s="121"/>
      <c r="J22" s="121"/>
      <c r="K22" s="120"/>
      <c r="L22" s="121">
        <f>+L19+L21</f>
        <v>0</v>
      </c>
      <c r="M22" s="121"/>
      <c r="N22" s="121"/>
      <c r="O22" s="120"/>
      <c r="P22" s="121">
        <f>+P19+P21</f>
        <v>0</v>
      </c>
      <c r="Q22" s="121"/>
      <c r="R22" s="121"/>
      <c r="S22" s="120"/>
      <c r="T22" s="121">
        <f>+T19+T21</f>
        <v>0</v>
      </c>
      <c r="U22" s="121"/>
      <c r="V22" s="121"/>
      <c r="W22" s="120"/>
      <c r="X22" s="121">
        <f>SUM(X19:X21)</f>
        <v>49</v>
      </c>
      <c r="Y22" s="122"/>
    </row>
    <row r="23" spans="1:25" ht="15.75">
      <c r="A23" s="137" t="s">
        <v>153</v>
      </c>
      <c r="B23" s="127"/>
      <c r="C23" s="126"/>
      <c r="D23" s="127"/>
      <c r="E23" s="127"/>
      <c r="F23" s="127"/>
      <c r="G23" s="126"/>
      <c r="H23" s="127"/>
      <c r="I23" s="127"/>
      <c r="J23" s="127"/>
      <c r="K23" s="126"/>
      <c r="L23" s="127"/>
      <c r="M23" s="127"/>
      <c r="N23" s="127"/>
      <c r="O23" s="126"/>
      <c r="P23" s="127"/>
      <c r="Q23" s="127"/>
      <c r="R23" s="127"/>
      <c r="S23" s="126"/>
      <c r="T23" s="127"/>
      <c r="U23" s="127"/>
      <c r="V23" s="127"/>
      <c r="W23" s="126"/>
      <c r="X23" s="127"/>
      <c r="Y23" s="128"/>
    </row>
    <row r="24" spans="1:25" ht="15.75">
      <c r="A24" s="137"/>
      <c r="B24" s="127" t="s">
        <v>86</v>
      </c>
      <c r="C24" s="126"/>
      <c r="D24" s="127"/>
      <c r="E24" s="127"/>
      <c r="F24" s="127"/>
      <c r="G24" s="126"/>
      <c r="H24" s="127"/>
      <c r="I24" s="127"/>
      <c r="J24" s="127"/>
      <c r="K24" s="126"/>
      <c r="L24" s="127"/>
      <c r="M24" s="127"/>
      <c r="N24" s="127"/>
      <c r="O24" s="126"/>
      <c r="P24" s="127"/>
      <c r="Q24" s="127"/>
      <c r="R24" s="127"/>
      <c r="S24" s="126"/>
      <c r="T24" s="127"/>
      <c r="U24" s="127"/>
      <c r="V24" s="127"/>
      <c r="W24" s="126"/>
      <c r="X24" s="127">
        <f>D24+H24+L24+P24+T24</f>
        <v>0</v>
      </c>
      <c r="Y24" s="128"/>
    </row>
    <row r="25" spans="1:25" ht="15.75">
      <c r="A25" s="131"/>
      <c r="B25" s="44" t="s">
        <v>114</v>
      </c>
      <c r="C25" s="132"/>
      <c r="D25" s="44"/>
      <c r="E25" s="44"/>
      <c r="F25" s="44"/>
      <c r="G25" s="132"/>
      <c r="H25" s="44"/>
      <c r="I25" s="44"/>
      <c r="J25" s="44"/>
      <c r="K25" s="132"/>
      <c r="L25" s="44"/>
      <c r="M25" s="44"/>
      <c r="N25" s="44"/>
      <c r="O25" s="132"/>
      <c r="P25" s="44"/>
      <c r="Q25" s="44"/>
      <c r="R25" s="44"/>
      <c r="S25" s="132"/>
      <c r="T25" s="44"/>
      <c r="U25" s="44"/>
      <c r="V25" s="44"/>
      <c r="W25" s="132"/>
      <c r="X25" s="44">
        <f>D25+H25+L25+P25+T25</f>
        <v>0</v>
      </c>
      <c r="Y25" s="106"/>
    </row>
    <row r="26" spans="1:25" ht="15.75">
      <c r="A26" s="131" t="s">
        <v>154</v>
      </c>
      <c r="B26" s="44"/>
      <c r="C26" s="132"/>
      <c r="D26" s="44">
        <f>D25+D24+D22</f>
        <v>49</v>
      </c>
      <c r="E26" s="44"/>
      <c r="F26" s="44"/>
      <c r="G26" s="132"/>
      <c r="H26" s="44">
        <f>H25+H24+H22</f>
        <v>0</v>
      </c>
      <c r="I26" s="44"/>
      <c r="J26" s="44"/>
      <c r="K26" s="132"/>
      <c r="L26" s="44">
        <f>L25+L24+L22</f>
        <v>0</v>
      </c>
      <c r="M26" s="44"/>
      <c r="N26" s="44"/>
      <c r="O26" s="132"/>
      <c r="P26" s="44">
        <f>P25+P24+P22</f>
        <v>0</v>
      </c>
      <c r="Q26" s="44"/>
      <c r="R26" s="44"/>
      <c r="S26" s="132"/>
      <c r="T26" s="44">
        <f>T25+T24+T22</f>
        <v>0</v>
      </c>
      <c r="U26" s="44"/>
      <c r="V26" s="44"/>
      <c r="W26" s="132"/>
      <c r="X26" s="44">
        <f>X25+X24+X22</f>
        <v>49</v>
      </c>
      <c r="Y26" s="106"/>
    </row>
    <row r="27" spans="2:25" ht="15.75">
      <c r="B27" s="1"/>
      <c r="C27" s="1"/>
      <c r="D27" s="1"/>
      <c r="E27" s="1"/>
      <c r="F27" s="1"/>
      <c r="G27" s="1"/>
      <c r="H27" s="1"/>
      <c r="I27" s="1"/>
      <c r="J27" s="2"/>
      <c r="K27" s="1"/>
      <c r="L27" s="1"/>
      <c r="M27" s="1"/>
      <c r="N27" s="1"/>
      <c r="O27" s="1"/>
      <c r="P27" s="1"/>
      <c r="Q27" s="1"/>
      <c r="R27" s="1"/>
      <c r="S27" s="1"/>
      <c r="T27" s="1"/>
      <c r="U27" s="1"/>
      <c r="V27" s="1"/>
      <c r="W27" s="1"/>
      <c r="X27" s="1"/>
      <c r="Y27" s="1"/>
    </row>
    <row r="28" spans="1:25" ht="15.75">
      <c r="A28" s="1"/>
      <c r="B28" s="1"/>
      <c r="C28" s="1"/>
      <c r="D28" s="1"/>
      <c r="E28" s="1"/>
      <c r="F28" s="1"/>
      <c r="G28" s="1"/>
      <c r="H28" s="1"/>
      <c r="I28" s="1"/>
      <c r="J28" s="2"/>
      <c r="K28" s="1"/>
      <c r="L28" s="1"/>
      <c r="M28" s="1"/>
      <c r="N28" s="1"/>
      <c r="O28" s="1"/>
      <c r="P28" s="1"/>
      <c r="Q28" s="1"/>
      <c r="R28" s="1"/>
      <c r="S28" s="1"/>
      <c r="T28" s="1"/>
      <c r="U28" s="1"/>
      <c r="V28" s="1"/>
      <c r="W28" s="1"/>
      <c r="X28" s="1"/>
      <c r="Y28" s="1"/>
    </row>
    <row r="29" spans="1:25" ht="15.75">
      <c r="A29" s="1" t="s">
        <v>10</v>
      </c>
      <c r="C29" s="1"/>
      <c r="D29" s="1"/>
      <c r="E29" s="1"/>
      <c r="F29" s="1"/>
      <c r="G29" s="1"/>
      <c r="H29" s="1"/>
      <c r="I29" s="1"/>
      <c r="J29" s="2"/>
      <c r="K29" s="1"/>
      <c r="L29" s="1"/>
      <c r="M29" s="1"/>
      <c r="N29" s="1"/>
      <c r="O29" s="1"/>
      <c r="P29" s="1"/>
      <c r="Q29" s="1"/>
      <c r="R29" s="1"/>
      <c r="S29" s="1"/>
      <c r="T29" s="1"/>
      <c r="U29" s="1"/>
      <c r="V29" s="1"/>
      <c r="W29" s="1"/>
      <c r="X29" s="1"/>
      <c r="Y29" s="1"/>
    </row>
    <row r="30" spans="1:25" ht="15.75">
      <c r="A30" s="1"/>
      <c r="C30" s="1"/>
      <c r="D30" s="1"/>
      <c r="E30" s="1"/>
      <c r="F30" s="1"/>
      <c r="G30" s="1"/>
      <c r="H30" s="1"/>
      <c r="I30" s="1"/>
      <c r="J30" s="2"/>
      <c r="K30" s="1"/>
      <c r="L30" s="1"/>
      <c r="M30" s="1"/>
      <c r="N30" s="1"/>
      <c r="O30" s="1"/>
      <c r="P30" s="1"/>
      <c r="Q30" s="1"/>
      <c r="R30" s="1"/>
      <c r="S30" s="1"/>
      <c r="T30" s="1"/>
      <c r="U30" s="1"/>
      <c r="V30" s="1"/>
      <c r="W30" s="1"/>
      <c r="X30" s="1"/>
      <c r="Y30" s="1"/>
    </row>
    <row r="31" spans="1:25" ht="15.75">
      <c r="A31" s="1" t="s">
        <v>214</v>
      </c>
      <c r="B31" s="1"/>
      <c r="C31" s="1"/>
      <c r="D31" s="1"/>
      <c r="E31" s="1"/>
      <c r="F31" s="1"/>
      <c r="G31" s="1"/>
      <c r="H31" s="1"/>
      <c r="I31" s="1"/>
      <c r="J31" s="2"/>
      <c r="K31" s="1"/>
      <c r="L31" s="1"/>
      <c r="M31" s="1"/>
      <c r="N31" s="1"/>
      <c r="O31" s="1"/>
      <c r="P31" s="1"/>
      <c r="Q31" s="1"/>
      <c r="R31" s="1"/>
      <c r="S31" s="1"/>
      <c r="T31" s="1"/>
      <c r="U31" s="1"/>
      <c r="V31" s="1"/>
      <c r="W31" s="1"/>
      <c r="X31" s="1"/>
      <c r="Y31" s="1"/>
    </row>
    <row r="32" spans="1:25" ht="15.75">
      <c r="A32" s="1"/>
      <c r="B32" s="1"/>
      <c r="C32" s="1"/>
      <c r="D32" s="1"/>
      <c r="E32" s="1"/>
      <c r="F32" s="1"/>
      <c r="G32" s="1"/>
      <c r="H32" s="1"/>
      <c r="I32" s="1"/>
      <c r="J32" s="2"/>
      <c r="K32" s="1"/>
      <c r="L32" s="1"/>
      <c r="M32" s="1"/>
      <c r="N32" s="1"/>
      <c r="O32" s="1"/>
      <c r="P32" s="1"/>
      <c r="Q32" s="1"/>
      <c r="R32" s="1"/>
      <c r="S32" s="1"/>
      <c r="T32" s="1"/>
      <c r="U32" s="1"/>
      <c r="V32" s="1"/>
      <c r="W32" s="1"/>
      <c r="X32" s="1"/>
      <c r="Y32" s="1"/>
    </row>
    <row r="33" spans="1:25" ht="39.75" customHeight="1">
      <c r="A33" s="557"/>
      <c r="B33" s="558"/>
      <c r="C33" s="558"/>
      <c r="D33" s="558"/>
      <c r="E33" s="558"/>
      <c r="F33" s="558"/>
      <c r="G33" s="558"/>
      <c r="H33" s="558"/>
      <c r="I33" s="558"/>
      <c r="J33" s="558"/>
      <c r="K33" s="558"/>
      <c r="L33" s="558"/>
      <c r="M33" s="558"/>
      <c r="N33" s="558"/>
      <c r="O33" s="558"/>
      <c r="P33" s="558"/>
      <c r="Q33" s="558"/>
      <c r="R33" s="558"/>
      <c r="S33" s="558"/>
      <c r="T33" s="558"/>
      <c r="U33" s="558"/>
      <c r="V33" s="1"/>
      <c r="W33" s="1"/>
      <c r="X33" s="1"/>
      <c r="Y33" s="1"/>
    </row>
    <row r="34" spans="1:25" ht="14.25" customHeight="1">
      <c r="A34" s="96"/>
      <c r="B34" s="90"/>
      <c r="C34" s="90"/>
      <c r="D34" s="90"/>
      <c r="E34" s="90"/>
      <c r="F34" s="90"/>
      <c r="G34" s="90"/>
      <c r="H34" s="90"/>
      <c r="I34" s="90"/>
      <c r="J34" s="90"/>
      <c r="K34" s="90"/>
      <c r="L34" s="90"/>
      <c r="M34" s="90"/>
      <c r="N34" s="90"/>
      <c r="O34" s="90"/>
      <c r="P34" s="90"/>
      <c r="Q34" s="90"/>
      <c r="R34" s="90"/>
      <c r="S34" s="90"/>
      <c r="T34" s="90"/>
      <c r="U34" s="90"/>
      <c r="V34" s="1"/>
      <c r="W34" s="1"/>
      <c r="X34" s="1"/>
      <c r="Y34" s="1"/>
    </row>
    <row r="35" spans="1:25" ht="15.75">
      <c r="A35" s="1"/>
      <c r="B35" s="1"/>
      <c r="C35" s="1"/>
      <c r="D35" s="1"/>
      <c r="E35" s="1"/>
      <c r="F35" s="1"/>
      <c r="G35" s="1"/>
      <c r="H35" s="1"/>
      <c r="I35" s="1"/>
      <c r="J35" s="2"/>
      <c r="K35" s="1"/>
      <c r="L35" s="1"/>
      <c r="M35" s="1"/>
      <c r="N35" s="1"/>
      <c r="O35" s="1"/>
      <c r="P35" s="1"/>
      <c r="Q35" s="1"/>
      <c r="R35" s="1"/>
      <c r="S35" s="1"/>
      <c r="T35" s="1"/>
      <c r="U35" s="1"/>
      <c r="V35" s="1"/>
      <c r="W35" s="1"/>
      <c r="X35" s="1"/>
      <c r="Y35" s="1"/>
    </row>
    <row r="36" spans="1:25" ht="15.75">
      <c r="A36" s="1"/>
      <c r="B36" s="1"/>
      <c r="C36" s="1"/>
      <c r="D36" s="1"/>
      <c r="E36" s="1"/>
      <c r="F36" s="1"/>
      <c r="G36" s="1"/>
      <c r="H36" s="1"/>
      <c r="I36" s="1"/>
      <c r="J36" s="2"/>
      <c r="K36" s="1"/>
      <c r="L36" s="1"/>
      <c r="M36" s="1"/>
      <c r="N36" s="1"/>
      <c r="O36" s="1"/>
      <c r="P36" s="1"/>
      <c r="Q36" s="1"/>
      <c r="R36" s="1"/>
      <c r="S36" s="1"/>
      <c r="T36" s="1"/>
      <c r="U36" s="1"/>
      <c r="V36" s="1"/>
      <c r="W36" s="1"/>
      <c r="X36" s="1"/>
      <c r="Y36" s="1"/>
    </row>
    <row r="37" spans="1:25" ht="15.75">
      <c r="A37" s="1"/>
      <c r="B37" s="1"/>
      <c r="C37" s="1"/>
      <c r="D37" s="1"/>
      <c r="E37" s="1"/>
      <c r="F37" s="1"/>
      <c r="G37" s="1"/>
      <c r="H37" s="1"/>
      <c r="I37" s="1"/>
      <c r="J37" s="2"/>
      <c r="K37" s="1"/>
      <c r="L37" s="1"/>
      <c r="M37" s="1"/>
      <c r="N37" s="1"/>
      <c r="O37" s="1"/>
      <c r="P37" s="1"/>
      <c r="Q37" s="1"/>
      <c r="R37" s="1"/>
      <c r="S37" s="1"/>
      <c r="T37" s="1"/>
      <c r="U37" s="1"/>
      <c r="V37" s="1"/>
      <c r="W37" s="1"/>
      <c r="X37" s="1"/>
      <c r="Y37" s="1"/>
    </row>
    <row r="38" spans="1:25" ht="15.75">
      <c r="A38" s="1"/>
      <c r="B38" s="1"/>
      <c r="C38" s="1"/>
      <c r="D38" s="1"/>
      <c r="E38" s="1"/>
      <c r="F38" s="1"/>
      <c r="G38" s="1"/>
      <c r="H38" s="1"/>
      <c r="I38" s="1"/>
      <c r="J38" s="2"/>
      <c r="K38" s="1"/>
      <c r="L38" s="1"/>
      <c r="M38" s="1"/>
      <c r="N38" s="1"/>
      <c r="O38" s="1"/>
      <c r="P38" s="1"/>
      <c r="Q38" s="1"/>
      <c r="R38" s="1"/>
      <c r="S38" s="1"/>
      <c r="T38" s="1"/>
      <c r="U38" s="1"/>
      <c r="V38" s="1"/>
      <c r="W38" s="1"/>
      <c r="X38" s="1"/>
      <c r="Y38" s="1"/>
    </row>
    <row r="39" spans="1:25" ht="15.75">
      <c r="A39" s="97"/>
      <c r="B39" s="97"/>
      <c r="C39" s="97"/>
      <c r="D39" s="97"/>
      <c r="E39" s="97"/>
      <c r="F39" s="97"/>
      <c r="G39" s="97"/>
      <c r="H39" s="97"/>
      <c r="I39" s="97"/>
      <c r="J39" s="98"/>
      <c r="K39" s="97"/>
      <c r="L39" s="97"/>
      <c r="M39" s="97"/>
      <c r="N39" s="1"/>
      <c r="O39" s="1"/>
      <c r="P39" s="1"/>
      <c r="Q39" s="1"/>
      <c r="R39" s="1"/>
      <c r="S39" s="1"/>
      <c r="T39" s="1"/>
      <c r="U39" s="1"/>
      <c r="V39" s="1"/>
      <c r="W39" s="1"/>
      <c r="X39" s="1"/>
      <c r="Y39" s="1"/>
    </row>
  </sheetData>
  <mergeCells count="1">
    <mergeCell ref="A33:U33"/>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2006 Availability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34"/>
  <sheetViews>
    <sheetView zoomScale="75" zoomScaleNormal="75" workbookViewId="0" topLeftCell="A1">
      <selection activeCell="B6" sqref="B6"/>
    </sheetView>
  </sheetViews>
  <sheetFormatPr defaultColWidth="8.88671875" defaultRowHeight="15"/>
  <cols>
    <col min="1" max="1" width="3.77734375" style="46" customWidth="1"/>
    <col min="2" max="2" width="23.88671875" style="46" customWidth="1"/>
    <col min="3" max="3" width="5.6640625" style="46" customWidth="1"/>
    <col min="4" max="4" width="6.77734375" style="46" customWidth="1"/>
    <col min="5" max="5" width="7.6640625" style="46" customWidth="1"/>
    <col min="6" max="6" width="1.1171875" style="46" customWidth="1"/>
    <col min="7" max="7" width="5.77734375" style="46" customWidth="1"/>
    <col min="8" max="8" width="5.6640625" style="46" customWidth="1"/>
    <col min="9" max="9" width="7.77734375" style="46" customWidth="1"/>
    <col min="10" max="10" width="0.78125" style="447" customWidth="1"/>
    <col min="11" max="11" width="5.5546875" style="46" customWidth="1"/>
    <col min="12" max="12" width="5.6640625" style="46" customWidth="1"/>
    <col min="13" max="13" width="7.77734375" style="46" customWidth="1"/>
    <col min="14" max="14" width="0.78125" style="46" customWidth="1"/>
    <col min="15" max="16" width="5.6640625" style="46" customWidth="1"/>
    <col min="17" max="17" width="8.77734375" style="46" customWidth="1"/>
    <col min="18" max="18" width="0.88671875" style="46" customWidth="1"/>
    <col min="19" max="19" width="5.6640625" style="46" customWidth="1"/>
    <col min="20" max="20" width="6.77734375" style="46" customWidth="1"/>
    <col min="21" max="21" width="7.77734375" style="46" customWidth="1"/>
    <col min="22" max="16384" width="9.6640625" style="46" customWidth="1"/>
  </cols>
  <sheetData>
    <row r="1" spans="1:21" ht="20.25">
      <c r="A1" s="45" t="s">
        <v>42</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21" t="s">
        <v>62</v>
      </c>
      <c r="B3" s="22"/>
      <c r="C3" s="22"/>
      <c r="D3" s="22"/>
      <c r="E3" s="22"/>
      <c r="F3" s="22"/>
      <c r="G3" s="22"/>
      <c r="H3" s="22"/>
      <c r="I3" s="22"/>
      <c r="J3" s="23"/>
      <c r="K3" s="22"/>
      <c r="L3" s="22"/>
      <c r="M3" s="22"/>
      <c r="N3" s="22"/>
      <c r="O3" s="22"/>
      <c r="P3" s="22"/>
      <c r="Q3" s="22"/>
      <c r="R3" s="22"/>
      <c r="S3" s="22"/>
      <c r="T3" s="22"/>
      <c r="U3" s="22"/>
    </row>
    <row r="4" spans="1:21" ht="16.5">
      <c r="A4" s="24" t="s">
        <v>215</v>
      </c>
      <c r="B4" s="22"/>
      <c r="C4" s="22"/>
      <c r="D4" s="22"/>
      <c r="E4" s="22"/>
      <c r="F4" s="22"/>
      <c r="G4" s="22"/>
      <c r="H4" s="22"/>
      <c r="I4" s="22"/>
      <c r="J4" s="23"/>
      <c r="K4" s="22"/>
      <c r="L4" s="22"/>
      <c r="M4" s="22"/>
      <c r="N4" s="22"/>
      <c r="O4" s="22"/>
      <c r="P4" s="22"/>
      <c r="Q4" s="22"/>
      <c r="R4" s="22"/>
      <c r="S4" s="22"/>
      <c r="T4" s="22"/>
      <c r="U4" s="22"/>
    </row>
    <row r="5" spans="1:21" ht="16.5">
      <c r="A5" s="24" t="str">
        <f>+'[2]Sum of Req'!A6</f>
        <v>Salaries and Expenses</v>
      </c>
      <c r="B5" s="22"/>
      <c r="C5" s="22"/>
      <c r="D5" s="22"/>
      <c r="E5" s="22"/>
      <c r="F5" s="22"/>
      <c r="G5" s="22"/>
      <c r="H5" s="22"/>
      <c r="I5" s="22"/>
      <c r="J5" s="23"/>
      <c r="K5" s="22"/>
      <c r="L5" s="22"/>
      <c r="M5" s="22"/>
      <c r="N5" s="22"/>
      <c r="O5" s="22"/>
      <c r="P5" s="22"/>
      <c r="Q5" s="22"/>
      <c r="R5" s="22"/>
      <c r="S5" s="22"/>
      <c r="T5" s="22"/>
      <c r="U5" s="22"/>
    </row>
    <row r="6" spans="1:21" ht="15.75">
      <c r="A6" s="76" t="s">
        <v>147</v>
      </c>
      <c r="B6" s="22"/>
      <c r="C6" s="22"/>
      <c r="D6" s="22"/>
      <c r="E6" s="22"/>
      <c r="F6" s="22"/>
      <c r="G6" s="22"/>
      <c r="H6" s="22"/>
      <c r="I6" s="22"/>
      <c r="J6" s="23"/>
      <c r="K6" s="22"/>
      <c r="L6" s="22"/>
      <c r="M6" s="22"/>
      <c r="N6" s="22"/>
      <c r="O6" s="22"/>
      <c r="P6" s="22"/>
      <c r="Q6" s="22"/>
      <c r="R6" s="22"/>
      <c r="S6" s="22"/>
      <c r="T6" s="22"/>
      <c r="U6" s="22"/>
    </row>
    <row r="7" spans="1:21" ht="15.75">
      <c r="A7" s="1"/>
      <c r="B7" s="1"/>
      <c r="C7" s="1"/>
      <c r="D7" s="1"/>
      <c r="E7" s="1"/>
      <c r="F7" s="1"/>
      <c r="G7" s="22"/>
      <c r="H7" s="22"/>
      <c r="I7" s="22"/>
      <c r="J7" s="23"/>
      <c r="K7" s="22"/>
      <c r="L7" s="22"/>
      <c r="M7" s="22"/>
      <c r="N7" s="1"/>
      <c r="O7" s="1"/>
      <c r="P7" s="1"/>
      <c r="Q7" s="1"/>
      <c r="R7" s="1"/>
      <c r="S7" s="1"/>
      <c r="T7" s="1"/>
      <c r="U7" s="1"/>
    </row>
    <row r="8" spans="1:21" ht="15.75">
      <c r="A8" s="1"/>
      <c r="B8" s="1"/>
      <c r="C8" s="22"/>
      <c r="D8" s="22"/>
      <c r="E8" s="22"/>
      <c r="F8" s="22"/>
      <c r="G8" s="22"/>
      <c r="H8" s="22"/>
      <c r="I8" s="22"/>
      <c r="J8" s="23"/>
      <c r="K8" s="22"/>
      <c r="L8" s="22"/>
      <c r="M8" s="22"/>
      <c r="N8" s="22" t="s">
        <v>169</v>
      </c>
      <c r="O8" s="1"/>
      <c r="P8" s="1"/>
      <c r="Q8" s="1"/>
      <c r="R8" s="1"/>
      <c r="S8" s="25"/>
      <c r="T8" s="22"/>
      <c r="U8" s="22"/>
    </row>
    <row r="9" spans="1:21" ht="31.5">
      <c r="A9" s="112"/>
      <c r="B9" s="113"/>
      <c r="C9" s="511">
        <v>2007</v>
      </c>
      <c r="D9" s="512"/>
      <c r="E9" s="512"/>
      <c r="F9" s="114" t="s">
        <v>169</v>
      </c>
      <c r="G9" s="133" t="s">
        <v>169</v>
      </c>
      <c r="H9" s="114"/>
      <c r="I9" s="114"/>
      <c r="J9" s="134"/>
      <c r="K9" s="133" t="s">
        <v>174</v>
      </c>
      <c r="L9" s="114"/>
      <c r="M9" s="114"/>
      <c r="N9" s="114" t="s">
        <v>169</v>
      </c>
      <c r="O9" s="442" t="s">
        <v>59</v>
      </c>
      <c r="P9" s="114"/>
      <c r="Q9" s="114"/>
      <c r="R9" s="248"/>
      <c r="S9" s="133"/>
      <c r="T9" s="114"/>
      <c r="U9" s="115"/>
    </row>
    <row r="10" spans="1:21" ht="15.75">
      <c r="A10" s="110"/>
      <c r="B10" s="2"/>
      <c r="C10" s="244" t="s">
        <v>207</v>
      </c>
      <c r="D10" s="245"/>
      <c r="E10" s="245"/>
      <c r="F10" s="245" t="s">
        <v>169</v>
      </c>
      <c r="G10" s="244" t="s">
        <v>159</v>
      </c>
      <c r="H10" s="245"/>
      <c r="I10" s="245"/>
      <c r="J10" s="245" t="s">
        <v>169</v>
      </c>
      <c r="K10" s="244" t="s">
        <v>81</v>
      </c>
      <c r="L10" s="245"/>
      <c r="M10" s="245"/>
      <c r="N10" s="245" t="s">
        <v>169</v>
      </c>
      <c r="O10" s="244" t="s">
        <v>60</v>
      </c>
      <c r="P10" s="245"/>
      <c r="Q10" s="245"/>
      <c r="R10" s="246" t="s">
        <v>169</v>
      </c>
      <c r="S10" s="244" t="s">
        <v>63</v>
      </c>
      <c r="T10" s="245"/>
      <c r="U10" s="247"/>
    </row>
    <row r="11" spans="1:21" ht="3" customHeight="1">
      <c r="A11" s="110"/>
      <c r="B11" s="1"/>
      <c r="C11" s="110"/>
      <c r="D11" s="1"/>
      <c r="E11" s="1"/>
      <c r="F11" s="1"/>
      <c r="G11" s="110"/>
      <c r="H11" s="1"/>
      <c r="I11" s="1"/>
      <c r="J11" s="2"/>
      <c r="K11" s="110"/>
      <c r="L11" s="1"/>
      <c r="M11" s="1"/>
      <c r="N11" s="1"/>
      <c r="O11" s="110"/>
      <c r="P11" s="1"/>
      <c r="Q11" s="1"/>
      <c r="R11" s="1"/>
      <c r="S11" s="110"/>
      <c r="T11" s="1"/>
      <c r="U11" s="105"/>
    </row>
    <row r="12" spans="1:21" ht="16.5" thickBot="1">
      <c r="A12" s="117" t="s">
        <v>70</v>
      </c>
      <c r="B12" s="242"/>
      <c r="C12" s="206" t="s">
        <v>168</v>
      </c>
      <c r="D12" s="116" t="s">
        <v>74</v>
      </c>
      <c r="E12" s="116" t="s">
        <v>170</v>
      </c>
      <c r="F12" s="243"/>
      <c r="G12" s="206" t="s">
        <v>168</v>
      </c>
      <c r="H12" s="116" t="s">
        <v>74</v>
      </c>
      <c r="I12" s="116" t="s">
        <v>170</v>
      </c>
      <c r="J12" s="116"/>
      <c r="K12" s="206" t="s">
        <v>168</v>
      </c>
      <c r="L12" s="116" t="s">
        <v>74</v>
      </c>
      <c r="M12" s="116" t="s">
        <v>170</v>
      </c>
      <c r="N12" s="116"/>
      <c r="O12" s="206" t="s">
        <v>168</v>
      </c>
      <c r="P12" s="116" t="s">
        <v>74</v>
      </c>
      <c r="Q12" s="116" t="s">
        <v>170</v>
      </c>
      <c r="R12" s="116"/>
      <c r="S12" s="206" t="s">
        <v>168</v>
      </c>
      <c r="T12" s="116" t="s">
        <v>74</v>
      </c>
      <c r="U12" s="207" t="s">
        <v>170</v>
      </c>
    </row>
    <row r="13" spans="1:21" ht="11.25" customHeight="1">
      <c r="A13" s="110"/>
      <c r="B13" s="1"/>
      <c r="C13" s="110"/>
      <c r="D13" s="1"/>
      <c r="E13" s="1"/>
      <c r="F13" s="1"/>
      <c r="G13" s="110"/>
      <c r="H13" s="1"/>
      <c r="I13" s="1"/>
      <c r="J13" s="2"/>
      <c r="K13" s="110"/>
      <c r="L13" s="1"/>
      <c r="M13" s="1"/>
      <c r="N13" s="1"/>
      <c r="O13" s="110"/>
      <c r="P13" s="1"/>
      <c r="Q13" s="1"/>
      <c r="R13" s="1"/>
      <c r="S13" s="110"/>
      <c r="T13" s="1"/>
      <c r="U13" s="105"/>
    </row>
    <row r="14" spans="1:21" ht="15.75">
      <c r="A14" s="126" t="s">
        <v>203</v>
      </c>
      <c r="B14" s="127"/>
      <c r="C14" s="126">
        <v>48</v>
      </c>
      <c r="D14" s="127">
        <v>49</v>
      </c>
      <c r="E14" s="127">
        <v>9237</v>
      </c>
      <c r="F14" s="127"/>
      <c r="G14" s="126"/>
      <c r="H14" s="127"/>
      <c r="I14" s="127"/>
      <c r="J14" s="127"/>
      <c r="K14" s="126"/>
      <c r="L14" s="127"/>
      <c r="M14" s="127"/>
      <c r="N14" s="127">
        <v>0</v>
      </c>
      <c r="O14" s="126"/>
      <c r="P14" s="127"/>
      <c r="Q14" s="127"/>
      <c r="R14" s="127"/>
      <c r="S14" s="126">
        <f aca="true" t="shared" si="0" ref="S14:U19">C14+G14+K14+O14</f>
        <v>48</v>
      </c>
      <c r="T14" s="127">
        <f t="shared" si="0"/>
        <v>49</v>
      </c>
      <c r="U14" s="128">
        <f t="shared" si="0"/>
        <v>9237</v>
      </c>
    </row>
    <row r="15" spans="1:21" ht="15.75">
      <c r="A15" s="126"/>
      <c r="B15" s="127"/>
      <c r="C15" s="126"/>
      <c r="D15" s="127"/>
      <c r="E15" s="127"/>
      <c r="F15" s="127"/>
      <c r="G15" s="126"/>
      <c r="H15" s="127"/>
      <c r="I15" s="127"/>
      <c r="J15" s="127"/>
      <c r="K15" s="126"/>
      <c r="L15" s="127"/>
      <c r="M15" s="127"/>
      <c r="N15" s="127"/>
      <c r="O15" s="126"/>
      <c r="P15" s="127"/>
      <c r="Q15" s="127"/>
      <c r="R15" s="127"/>
      <c r="S15" s="126">
        <f t="shared" si="0"/>
        <v>0</v>
      </c>
      <c r="T15" s="127">
        <f t="shared" si="0"/>
        <v>0</v>
      </c>
      <c r="U15" s="128">
        <f t="shared" si="0"/>
        <v>0</v>
      </c>
    </row>
    <row r="16" spans="1:21" ht="15.75">
      <c r="A16" s="126"/>
      <c r="B16" s="127"/>
      <c r="C16" s="126"/>
      <c r="D16" s="127"/>
      <c r="E16" s="127"/>
      <c r="F16" s="127"/>
      <c r="G16" s="126"/>
      <c r="H16" s="127"/>
      <c r="I16" s="127"/>
      <c r="J16" s="127"/>
      <c r="K16" s="126"/>
      <c r="L16" s="127"/>
      <c r="M16" s="127"/>
      <c r="N16" s="127"/>
      <c r="O16" s="126"/>
      <c r="P16" s="127"/>
      <c r="Q16" s="127"/>
      <c r="R16" s="127"/>
      <c r="S16" s="126">
        <f t="shared" si="0"/>
        <v>0</v>
      </c>
      <c r="T16" s="127">
        <f t="shared" si="0"/>
        <v>0</v>
      </c>
      <c r="U16" s="128">
        <f t="shared" si="0"/>
        <v>0</v>
      </c>
    </row>
    <row r="17" spans="1:21" s="445" customFormat="1" ht="15.75">
      <c r="A17" s="126"/>
      <c r="B17" s="127"/>
      <c r="C17" s="443"/>
      <c r="D17" s="444"/>
      <c r="E17" s="444"/>
      <c r="F17" s="444"/>
      <c r="G17" s="443"/>
      <c r="H17" s="444"/>
      <c r="I17" s="444"/>
      <c r="J17" s="444"/>
      <c r="K17" s="443"/>
      <c r="L17" s="444"/>
      <c r="M17" s="444"/>
      <c r="N17" s="444"/>
      <c r="O17" s="443"/>
      <c r="P17" s="444"/>
      <c r="Q17" s="444"/>
      <c r="R17" s="444"/>
      <c r="S17" s="126">
        <f t="shared" si="0"/>
        <v>0</v>
      </c>
      <c r="T17" s="127">
        <f t="shared" si="0"/>
        <v>0</v>
      </c>
      <c r="U17" s="128">
        <f t="shared" si="0"/>
        <v>0</v>
      </c>
    </row>
    <row r="18" spans="1:21" ht="9" customHeight="1" hidden="1">
      <c r="A18" s="110"/>
      <c r="B18" s="1" t="s">
        <v>169</v>
      </c>
      <c r="C18" s="110"/>
      <c r="D18" s="2"/>
      <c r="E18" s="2"/>
      <c r="F18" s="1"/>
      <c r="G18" s="110"/>
      <c r="H18" s="2"/>
      <c r="I18" s="2"/>
      <c r="J18" s="2"/>
      <c r="K18" s="110"/>
      <c r="L18" s="2"/>
      <c r="M18" s="2"/>
      <c r="N18" s="1"/>
      <c r="O18" s="110"/>
      <c r="P18" s="2"/>
      <c r="Q18" s="2"/>
      <c r="R18" s="1"/>
      <c r="S18" s="126">
        <f t="shared" si="0"/>
        <v>0</v>
      </c>
      <c r="T18" s="127">
        <f t="shared" si="0"/>
        <v>0</v>
      </c>
      <c r="U18" s="128">
        <f t="shared" si="0"/>
        <v>0</v>
      </c>
    </row>
    <row r="19" spans="1:21" ht="15.75">
      <c r="A19" s="132" t="s">
        <v>61</v>
      </c>
      <c r="B19" s="44"/>
      <c r="C19" s="125"/>
      <c r="D19" s="123"/>
      <c r="E19" s="123"/>
      <c r="F19" s="123"/>
      <c r="G19" s="125"/>
      <c r="H19" s="123"/>
      <c r="I19" s="123"/>
      <c r="J19" s="123"/>
      <c r="K19" s="125"/>
      <c r="L19" s="123"/>
      <c r="M19" s="123"/>
      <c r="N19" s="123"/>
      <c r="O19" s="125"/>
      <c r="P19" s="123"/>
      <c r="Q19" s="123"/>
      <c r="R19" s="123"/>
      <c r="S19" s="126">
        <f t="shared" si="0"/>
        <v>0</v>
      </c>
      <c r="T19" s="127">
        <f t="shared" si="0"/>
        <v>0</v>
      </c>
      <c r="U19" s="128">
        <f t="shared" si="0"/>
        <v>0</v>
      </c>
    </row>
    <row r="20" spans="1:21" ht="15.75">
      <c r="A20" s="129" t="s">
        <v>195</v>
      </c>
      <c r="B20" s="107" t="s">
        <v>182</v>
      </c>
      <c r="C20" s="136">
        <f>SUM(C14:C17)</f>
        <v>48</v>
      </c>
      <c r="D20" s="107">
        <f>SUM(D14:D17)</f>
        <v>49</v>
      </c>
      <c r="E20" s="107">
        <f>SUM(E14:E17)</f>
        <v>9237</v>
      </c>
      <c r="F20" s="107"/>
      <c r="G20" s="136">
        <f>SUM(G14:G17)</f>
        <v>0</v>
      </c>
      <c r="H20" s="107">
        <f>SUM(H14:H17)</f>
        <v>0</v>
      </c>
      <c r="I20" s="108">
        <f>SUM(I14:I17)</f>
        <v>0</v>
      </c>
      <c r="J20" s="107"/>
      <c r="K20" s="136">
        <f>SUM(K14:K17)</f>
        <v>0</v>
      </c>
      <c r="L20" s="107">
        <f>SUM(L14:L17)</f>
        <v>0</v>
      </c>
      <c r="M20" s="108">
        <f>SUM(M14:M17)</f>
        <v>0</v>
      </c>
      <c r="N20" s="107"/>
      <c r="O20" s="136">
        <f>SUM(O14:O17)</f>
        <v>0</v>
      </c>
      <c r="P20" s="107">
        <f>SUM(P14:P17)</f>
        <v>0</v>
      </c>
      <c r="Q20" s="108">
        <f>SUM(Q14:Q17)</f>
        <v>0</v>
      </c>
      <c r="R20" s="107"/>
      <c r="S20" s="136">
        <f>SUM(S14:S19)</f>
        <v>48</v>
      </c>
      <c r="T20" s="107">
        <f>SUM(T14:T19)</f>
        <v>49</v>
      </c>
      <c r="U20" s="119">
        <f>SUM(U14:U19)</f>
        <v>9237</v>
      </c>
    </row>
    <row r="21" spans="1:21" ht="9" customHeight="1">
      <c r="A21" s="130"/>
      <c r="B21" s="1"/>
      <c r="C21" s="110"/>
      <c r="D21" s="1"/>
      <c r="E21" s="1"/>
      <c r="F21" s="1"/>
      <c r="G21" s="110"/>
      <c r="H21" s="1"/>
      <c r="I21" s="1"/>
      <c r="J21" s="2"/>
      <c r="K21" s="110"/>
      <c r="L21" s="1"/>
      <c r="M21" s="1"/>
      <c r="N21" s="1"/>
      <c r="O21" s="110"/>
      <c r="P21" s="1"/>
      <c r="Q21" s="1"/>
      <c r="R21" s="1"/>
      <c r="S21" s="110"/>
      <c r="T21" s="1"/>
      <c r="U21" s="118"/>
    </row>
    <row r="22" spans="1:35" ht="15.75">
      <c r="A22" s="132" t="s">
        <v>152</v>
      </c>
      <c r="B22" s="446"/>
      <c r="C22" s="132"/>
      <c r="D22" s="44"/>
      <c r="E22" s="44"/>
      <c r="F22" s="44"/>
      <c r="G22" s="132"/>
      <c r="H22" s="44"/>
      <c r="I22" s="44"/>
      <c r="J22" s="44"/>
      <c r="K22" s="132"/>
      <c r="L22" s="44"/>
      <c r="M22" s="44"/>
      <c r="N22" s="44"/>
      <c r="O22" s="132"/>
      <c r="P22" s="44"/>
      <c r="Q22" s="44"/>
      <c r="R22" s="44"/>
      <c r="S22" s="132"/>
      <c r="T22" s="44">
        <f>D22+H22++L22+P22</f>
        <v>0</v>
      </c>
      <c r="U22" s="106"/>
      <c r="V22" s="447"/>
      <c r="W22" s="447"/>
      <c r="X22" s="447"/>
      <c r="Y22" s="447"/>
      <c r="Z22" s="447"/>
      <c r="AA22" s="447"/>
      <c r="AB22" s="447"/>
      <c r="AC22" s="447"/>
      <c r="AD22" s="447"/>
      <c r="AE22" s="447"/>
      <c r="AF22" s="447"/>
      <c r="AG22" s="447"/>
      <c r="AH22" s="447"/>
      <c r="AI22" s="447"/>
    </row>
    <row r="23" spans="1:21" ht="15.75">
      <c r="A23" s="448"/>
      <c r="B23" s="121" t="s">
        <v>151</v>
      </c>
      <c r="C23" s="120"/>
      <c r="D23" s="121">
        <f>SUM(D20:D22)</f>
        <v>49</v>
      </c>
      <c r="E23" s="121"/>
      <c r="F23" s="121"/>
      <c r="G23" s="120"/>
      <c r="H23" s="121">
        <f>+H20+H22</f>
        <v>0</v>
      </c>
      <c r="I23" s="121"/>
      <c r="J23" s="121"/>
      <c r="K23" s="120"/>
      <c r="L23" s="121">
        <f>+L20+L22</f>
        <v>0</v>
      </c>
      <c r="M23" s="121"/>
      <c r="N23" s="121"/>
      <c r="O23" s="120"/>
      <c r="P23" s="121">
        <f>+P20+P22</f>
        <v>0</v>
      </c>
      <c r="Q23" s="121"/>
      <c r="R23" s="121"/>
      <c r="S23" s="120"/>
      <c r="T23" s="121">
        <f>SUM(T20:T22)</f>
        <v>49</v>
      </c>
      <c r="U23" s="122"/>
    </row>
    <row r="24" spans="1:21" ht="15.75">
      <c r="A24" s="449" t="s">
        <v>153</v>
      </c>
      <c r="B24" s="127"/>
      <c r="C24" s="126"/>
      <c r="D24" s="127"/>
      <c r="E24" s="127"/>
      <c r="F24" s="127"/>
      <c r="G24" s="126"/>
      <c r="H24" s="127"/>
      <c r="I24" s="127"/>
      <c r="J24" s="127"/>
      <c r="K24" s="126"/>
      <c r="L24" s="127"/>
      <c r="M24" s="127"/>
      <c r="N24" s="127"/>
      <c r="O24" s="126"/>
      <c r="P24" s="127"/>
      <c r="Q24" s="127"/>
      <c r="R24" s="127"/>
      <c r="S24" s="126"/>
      <c r="T24" s="127"/>
      <c r="U24" s="128"/>
    </row>
    <row r="25" spans="1:21" ht="15.75">
      <c r="A25" s="449"/>
      <c r="B25" s="127" t="s">
        <v>86</v>
      </c>
      <c r="C25" s="126"/>
      <c r="D25" s="127"/>
      <c r="E25" s="127"/>
      <c r="F25" s="127"/>
      <c r="G25" s="126"/>
      <c r="H25" s="127"/>
      <c r="I25" s="127"/>
      <c r="J25" s="127"/>
      <c r="K25" s="126"/>
      <c r="L25" s="127"/>
      <c r="M25" s="127"/>
      <c r="N25" s="127"/>
      <c r="O25" s="126"/>
      <c r="P25" s="127"/>
      <c r="Q25" s="127"/>
      <c r="R25" s="127"/>
      <c r="S25" s="126"/>
      <c r="T25" s="127">
        <f>D25+H25+L25+P25</f>
        <v>0</v>
      </c>
      <c r="U25" s="128"/>
    </row>
    <row r="26" spans="1:21" ht="15.75">
      <c r="A26" s="111"/>
      <c r="B26" s="44" t="s">
        <v>114</v>
      </c>
      <c r="C26" s="132"/>
      <c r="D26" s="44"/>
      <c r="E26" s="44"/>
      <c r="F26" s="44"/>
      <c r="G26" s="132"/>
      <c r="H26" s="44"/>
      <c r="I26" s="44"/>
      <c r="J26" s="44"/>
      <c r="K26" s="132"/>
      <c r="L26" s="44"/>
      <c r="M26" s="44"/>
      <c r="N26" s="44"/>
      <c r="O26" s="132"/>
      <c r="P26" s="44"/>
      <c r="Q26" s="44"/>
      <c r="R26" s="44"/>
      <c r="S26" s="132"/>
      <c r="T26" s="44">
        <f>D26+H26++L26+P26</f>
        <v>0</v>
      </c>
      <c r="U26" s="106"/>
    </row>
    <row r="27" spans="1:21" ht="15.75">
      <c r="A27" s="111" t="s">
        <v>154</v>
      </c>
      <c r="B27" s="44"/>
      <c r="C27" s="132"/>
      <c r="D27" s="44">
        <f>D26+D25+D23</f>
        <v>49</v>
      </c>
      <c r="E27" s="44"/>
      <c r="F27" s="44"/>
      <c r="G27" s="132"/>
      <c r="H27" s="44">
        <f>H26+H25+H23</f>
        <v>0</v>
      </c>
      <c r="I27" s="44"/>
      <c r="J27" s="44"/>
      <c r="K27" s="132"/>
      <c r="L27" s="44">
        <f>L26+L25+L23</f>
        <v>0</v>
      </c>
      <c r="M27" s="44"/>
      <c r="N27" s="44"/>
      <c r="O27" s="132"/>
      <c r="P27" s="44">
        <f>P26+P25+P23</f>
        <v>0</v>
      </c>
      <c r="Q27" s="44"/>
      <c r="R27" s="44"/>
      <c r="S27" s="132"/>
      <c r="T27" s="44">
        <f>T26+T25+T23</f>
        <v>49</v>
      </c>
      <c r="U27" s="106"/>
    </row>
    <row r="28" spans="2:21" ht="15.75">
      <c r="B28" s="1"/>
      <c r="C28" s="1"/>
      <c r="D28" s="1"/>
      <c r="E28" s="1"/>
      <c r="F28" s="1"/>
      <c r="G28" s="1"/>
      <c r="H28" s="1"/>
      <c r="I28" s="1"/>
      <c r="J28" s="2"/>
      <c r="K28" s="1"/>
      <c r="L28" s="1"/>
      <c r="M28" s="1"/>
      <c r="N28" s="1"/>
      <c r="O28" s="1"/>
      <c r="P28" s="1"/>
      <c r="Q28" s="1"/>
      <c r="R28" s="1"/>
      <c r="S28" s="1"/>
      <c r="T28" s="1"/>
      <c r="U28" s="1"/>
    </row>
    <row r="29" spans="1:21" ht="15.75">
      <c r="A29" s="1"/>
      <c r="B29" s="1"/>
      <c r="C29" s="1"/>
      <c r="D29" s="1"/>
      <c r="E29" s="1"/>
      <c r="F29" s="1"/>
      <c r="G29" s="1"/>
      <c r="H29" s="1"/>
      <c r="I29" s="1"/>
      <c r="J29" s="2"/>
      <c r="K29" s="1"/>
      <c r="L29" s="1"/>
      <c r="M29" s="1"/>
      <c r="N29" s="1"/>
      <c r="O29" s="1"/>
      <c r="P29" s="1"/>
      <c r="Q29" s="1"/>
      <c r="R29" s="1"/>
      <c r="S29" s="1"/>
      <c r="T29" s="1"/>
      <c r="U29" s="1"/>
    </row>
    <row r="30" spans="1:21" ht="15.75">
      <c r="A30" s="1"/>
      <c r="C30" s="1"/>
      <c r="D30" s="1"/>
      <c r="E30" s="1"/>
      <c r="F30" s="1"/>
      <c r="G30" s="1"/>
      <c r="H30" s="1"/>
      <c r="I30" s="1"/>
      <c r="J30" s="2"/>
      <c r="K30" s="1"/>
      <c r="L30" s="1"/>
      <c r="M30" s="1"/>
      <c r="N30" s="1"/>
      <c r="O30" s="1"/>
      <c r="P30" s="1"/>
      <c r="Q30" s="1"/>
      <c r="R30" s="1"/>
      <c r="S30" s="1"/>
      <c r="T30" s="1"/>
      <c r="U30" s="1"/>
    </row>
    <row r="31" spans="1:21" ht="15.75">
      <c r="A31" s="1"/>
      <c r="C31" s="1"/>
      <c r="D31" s="1"/>
      <c r="E31" s="1"/>
      <c r="F31" s="1"/>
      <c r="G31" s="1"/>
      <c r="H31" s="1"/>
      <c r="I31" s="1"/>
      <c r="J31" s="2"/>
      <c r="K31" s="1"/>
      <c r="L31" s="1"/>
      <c r="M31" s="1"/>
      <c r="N31" s="1"/>
      <c r="O31" s="1"/>
      <c r="P31" s="1"/>
      <c r="Q31" s="1"/>
      <c r="R31" s="1"/>
      <c r="S31" s="1"/>
      <c r="T31" s="1"/>
      <c r="U31" s="1"/>
    </row>
    <row r="32" spans="1:21" ht="15.75">
      <c r="A32" s="1"/>
      <c r="B32" s="1"/>
      <c r="C32" s="1"/>
      <c r="D32" s="1"/>
      <c r="E32" s="1"/>
      <c r="F32" s="1"/>
      <c r="G32" s="1"/>
      <c r="H32" s="1"/>
      <c r="I32" s="1"/>
      <c r="J32" s="2"/>
      <c r="K32" s="1"/>
      <c r="L32" s="1"/>
      <c r="M32" s="1"/>
      <c r="N32" s="1"/>
      <c r="O32" s="1"/>
      <c r="P32" s="1"/>
      <c r="Q32" s="1"/>
      <c r="R32" s="1"/>
      <c r="S32" s="1"/>
      <c r="T32" s="1"/>
      <c r="U32" s="1"/>
    </row>
    <row r="33" spans="1:21" ht="15.75">
      <c r="A33" s="1"/>
      <c r="B33" s="1"/>
      <c r="C33" s="1"/>
      <c r="D33" s="1"/>
      <c r="E33" s="1"/>
      <c r="F33" s="1"/>
      <c r="G33" s="1"/>
      <c r="H33" s="1"/>
      <c r="I33" s="1"/>
      <c r="J33" s="2"/>
      <c r="K33" s="1"/>
      <c r="L33" s="1"/>
      <c r="M33" s="1"/>
      <c r="N33" s="1"/>
      <c r="O33" s="1"/>
      <c r="P33" s="1"/>
      <c r="Q33" s="1"/>
      <c r="R33" s="1"/>
      <c r="S33" s="1"/>
      <c r="T33" s="1"/>
      <c r="U33" s="1"/>
    </row>
    <row r="34" spans="1:21" ht="15.75">
      <c r="A34" s="1"/>
      <c r="B34" s="1"/>
      <c r="C34" s="1"/>
      <c r="D34" s="1"/>
      <c r="E34" s="1"/>
      <c r="F34" s="1"/>
      <c r="G34" s="1"/>
      <c r="H34" s="1"/>
      <c r="I34" s="1"/>
      <c r="J34" s="2"/>
      <c r="K34" s="1"/>
      <c r="L34" s="1"/>
      <c r="M34" s="1"/>
      <c r="N34" s="1"/>
      <c r="O34" s="1"/>
      <c r="P34" s="1"/>
      <c r="Q34" s="1"/>
      <c r="R34" s="1"/>
      <c r="S34" s="1"/>
      <c r="T34" s="1"/>
      <c r="U34" s="1"/>
    </row>
  </sheetData>
  <printOptions/>
  <pageMargins left="0.5" right="0.5" top="0.5" bottom="0.5" header="0.5" footer="0.5"/>
  <pageSetup fitToHeight="1" fitToWidth="1" horizontalDpi="600" verticalDpi="600" orientation="landscape" scale="82" r:id="rId1"/>
  <headerFooter alignWithMargins="0">
    <oddFooter>&amp;C&amp;"Times New Roman,Regular"Exhibit G:  Crosswalk of 2007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5"/>
  <sheetViews>
    <sheetView zoomScale="75" zoomScaleNormal="75" workbookViewId="0" topLeftCell="A1">
      <pane xSplit="2" ySplit="11" topLeftCell="C16" activePane="bottomRight" state="frozen"/>
      <selection pane="topLeft" activeCell="A1" sqref="A1"/>
      <selection pane="topRight" activeCell="C1" sqref="C1"/>
      <selection pane="bottomLeft" activeCell="A12" sqref="A12"/>
      <selection pane="bottomRight" activeCell="D31" sqref="D31"/>
    </sheetView>
  </sheetViews>
  <sheetFormatPr defaultColWidth="8.88671875" defaultRowHeight="15"/>
  <cols>
    <col min="1" max="1" width="21.6640625" style="28" customWidth="1"/>
    <col min="2" max="2" width="5.99609375" style="28" customWidth="1"/>
    <col min="3" max="3" width="9.88671875" style="28" customWidth="1"/>
    <col min="4" max="4" width="12.5546875" style="28" customWidth="1"/>
    <col min="5" max="5" width="10.88671875" style="28" customWidth="1"/>
    <col min="6" max="6" width="11.77734375" style="28" customWidth="1"/>
    <col min="7" max="8" width="10.77734375" style="28" customWidth="1"/>
    <col min="9" max="9" width="11.3359375" style="28" customWidth="1"/>
    <col min="10" max="10" width="11.99609375" style="28" customWidth="1"/>
    <col min="11" max="11" width="9.77734375" style="28" hidden="1" customWidth="1"/>
    <col min="12" max="14" width="9.77734375" style="28" customWidth="1"/>
    <col min="15" max="15" width="12.21484375" style="28" customWidth="1"/>
    <col min="16" max="16384" width="8.88671875" style="28" customWidth="1"/>
  </cols>
  <sheetData>
    <row r="1" ht="20.25">
      <c r="A1" s="45" t="s">
        <v>45</v>
      </c>
    </row>
    <row r="2" ht="20.25">
      <c r="A2" s="45"/>
    </row>
    <row r="3" ht="12" customHeight="1">
      <c r="A3" s="45"/>
    </row>
    <row r="4" spans="1:15" ht="18.75">
      <c r="A4" s="21" t="s">
        <v>76</v>
      </c>
      <c r="B4" s="27"/>
      <c r="C4" s="27"/>
      <c r="D4" s="27"/>
      <c r="E4" s="27"/>
      <c r="F4" s="27"/>
      <c r="G4" s="27"/>
      <c r="H4" s="27"/>
      <c r="I4" s="27"/>
      <c r="J4" s="27"/>
      <c r="K4" s="27"/>
      <c r="L4" s="27"/>
      <c r="M4" s="27"/>
      <c r="N4" s="27"/>
      <c r="O4" s="27"/>
    </row>
    <row r="5" spans="1:15" ht="16.5">
      <c r="A5" s="24" t="str">
        <f>+'(B) Sum of Req '!A4</f>
        <v>Office of the Solicitor General</v>
      </c>
      <c r="B5" s="27"/>
      <c r="C5" s="27"/>
      <c r="D5" s="27"/>
      <c r="E5" s="27"/>
      <c r="F5" s="27"/>
      <c r="G5" s="27"/>
      <c r="H5" s="27"/>
      <c r="I5" s="27"/>
      <c r="J5" s="27"/>
      <c r="K5" s="27"/>
      <c r="L5" s="27"/>
      <c r="M5" s="27"/>
      <c r="N5" s="27"/>
      <c r="O5" s="27"/>
    </row>
    <row r="6" spans="1:15" ht="16.5">
      <c r="A6" s="24" t="str">
        <f>+'(B) Sum of Req '!A5</f>
        <v>Salaries and Expenses</v>
      </c>
      <c r="B6" s="27"/>
      <c r="C6" s="27"/>
      <c r="D6" s="27"/>
      <c r="E6" s="27"/>
      <c r="F6" s="27"/>
      <c r="G6" s="27"/>
      <c r="H6" s="27"/>
      <c r="I6" s="27"/>
      <c r="J6" s="27"/>
      <c r="K6" s="27"/>
      <c r="L6" s="27"/>
      <c r="M6" s="27"/>
      <c r="N6" s="27"/>
      <c r="O6" s="27"/>
    </row>
    <row r="8" spans="1:15" ht="15">
      <c r="A8" s="29"/>
      <c r="B8" s="29"/>
      <c r="C8" s="29"/>
      <c r="D8" s="29"/>
      <c r="E8" s="29"/>
      <c r="F8" s="29"/>
      <c r="G8" s="29"/>
      <c r="H8" s="29"/>
      <c r="I8" s="29"/>
      <c r="J8" s="29"/>
      <c r="K8" s="29"/>
      <c r="L8" s="29"/>
      <c r="M8" s="29"/>
      <c r="N8" s="29"/>
      <c r="O8" s="29"/>
    </row>
    <row r="9" spans="1:16" ht="29.25" customHeight="1">
      <c r="A9" s="451"/>
      <c r="B9" s="452"/>
      <c r="C9" s="455" t="s">
        <v>29</v>
      </c>
      <c r="D9" s="456"/>
      <c r="E9" s="455" t="s">
        <v>208</v>
      </c>
      <c r="F9" s="456"/>
      <c r="G9" s="507"/>
      <c r="H9" s="506"/>
      <c r="I9" s="508"/>
      <c r="J9" s="559" t="s">
        <v>191</v>
      </c>
      <c r="K9" s="559"/>
      <c r="L9" s="559"/>
      <c r="M9" s="559"/>
      <c r="N9" s="559"/>
      <c r="O9" s="560"/>
      <c r="P9" s="30"/>
    </row>
    <row r="10" spans="1:16" ht="15">
      <c r="A10" s="80"/>
      <c r="B10" s="453"/>
      <c r="C10" s="82" t="s">
        <v>75</v>
      </c>
      <c r="D10" s="81" t="s">
        <v>75</v>
      </c>
      <c r="E10" s="82" t="s">
        <v>75</v>
      </c>
      <c r="F10" s="81" t="s">
        <v>75</v>
      </c>
      <c r="G10" s="88" t="s">
        <v>30</v>
      </c>
      <c r="H10" s="88" t="s">
        <v>30</v>
      </c>
      <c r="I10" s="88"/>
      <c r="J10" s="84" t="s">
        <v>80</v>
      </c>
      <c r="K10" s="84" t="s">
        <v>80</v>
      </c>
      <c r="L10" s="84" t="s">
        <v>80</v>
      </c>
      <c r="M10" s="84" t="s">
        <v>130</v>
      </c>
      <c r="N10" s="330" t="s">
        <v>75</v>
      </c>
      <c r="O10" s="83" t="s">
        <v>75</v>
      </c>
      <c r="P10" s="30"/>
    </row>
    <row r="11" spans="1:16" ht="15">
      <c r="A11" s="85" t="s">
        <v>77</v>
      </c>
      <c r="B11" s="453"/>
      <c r="C11" s="87" t="s">
        <v>78</v>
      </c>
      <c r="D11" s="86" t="s">
        <v>79</v>
      </c>
      <c r="E11" s="87" t="s">
        <v>78</v>
      </c>
      <c r="F11" s="86" t="s">
        <v>79</v>
      </c>
      <c r="G11" s="505" t="s">
        <v>176</v>
      </c>
      <c r="H11" s="505" t="s">
        <v>189</v>
      </c>
      <c r="I11" s="504" t="s">
        <v>190</v>
      </c>
      <c r="J11" s="89" t="s">
        <v>176</v>
      </c>
      <c r="K11" s="89" t="s">
        <v>181</v>
      </c>
      <c r="L11" s="89" t="s">
        <v>146</v>
      </c>
      <c r="M11" s="89" t="s">
        <v>131</v>
      </c>
      <c r="N11" s="331" t="s">
        <v>78</v>
      </c>
      <c r="O11" s="88" t="s">
        <v>79</v>
      </c>
      <c r="P11" s="30"/>
    </row>
    <row r="12" spans="1:16" ht="15">
      <c r="A12" s="457"/>
      <c r="B12" s="458"/>
      <c r="C12" s="459"/>
      <c r="D12" s="460"/>
      <c r="E12" s="461"/>
      <c r="F12" s="461"/>
      <c r="G12" s="462"/>
      <c r="H12" s="462"/>
      <c r="I12" s="462"/>
      <c r="J12" s="462"/>
      <c r="K12" s="462"/>
      <c r="L12" s="462"/>
      <c r="M12" s="462"/>
      <c r="N12" s="462"/>
      <c r="O12" s="463"/>
      <c r="P12" s="30"/>
    </row>
    <row r="13" spans="1:16" ht="15">
      <c r="A13" s="435" t="s">
        <v>177</v>
      </c>
      <c r="B13" s="454"/>
      <c r="C13" s="437">
        <v>17</v>
      </c>
      <c r="D13" s="423"/>
      <c r="E13" s="423">
        <v>17</v>
      </c>
      <c r="F13" s="423"/>
      <c r="G13" s="423"/>
      <c r="H13" s="423"/>
      <c r="I13" s="423"/>
      <c r="J13" s="423"/>
      <c r="K13" s="423"/>
      <c r="L13" s="423"/>
      <c r="M13" s="423">
        <f aca="true" t="shared" si="0" ref="M13:M18">J13+L13</f>
        <v>0</v>
      </c>
      <c r="N13" s="423">
        <f aca="true" t="shared" si="1" ref="N13:N18">E13+G13+M13</f>
        <v>17</v>
      </c>
      <c r="O13" s="424"/>
      <c r="P13" s="30"/>
    </row>
    <row r="14" spans="1:16" ht="15">
      <c r="A14" s="435" t="s">
        <v>178</v>
      </c>
      <c r="B14" s="454"/>
      <c r="C14" s="437">
        <v>1</v>
      </c>
      <c r="D14" s="423"/>
      <c r="E14" s="423">
        <v>1</v>
      </c>
      <c r="F14" s="423"/>
      <c r="G14" s="423"/>
      <c r="H14" s="423"/>
      <c r="I14" s="423"/>
      <c r="J14" s="423"/>
      <c r="K14" s="423"/>
      <c r="L14" s="423"/>
      <c r="M14" s="423">
        <f t="shared" si="0"/>
        <v>0</v>
      </c>
      <c r="N14" s="423">
        <f t="shared" si="1"/>
        <v>1</v>
      </c>
      <c r="O14" s="424"/>
      <c r="P14" s="30"/>
    </row>
    <row r="15" spans="1:16" ht="15">
      <c r="A15" s="435" t="s">
        <v>120</v>
      </c>
      <c r="B15" s="454"/>
      <c r="C15" s="437">
        <v>22</v>
      </c>
      <c r="D15" s="423"/>
      <c r="E15" s="423">
        <v>22</v>
      </c>
      <c r="F15" s="423"/>
      <c r="G15" s="423"/>
      <c r="H15" s="423"/>
      <c r="I15" s="423"/>
      <c r="J15" s="423"/>
      <c r="K15" s="423"/>
      <c r="L15" s="423"/>
      <c r="M15" s="423">
        <f t="shared" si="0"/>
        <v>0</v>
      </c>
      <c r="N15" s="423">
        <f t="shared" si="1"/>
        <v>22</v>
      </c>
      <c r="O15" s="424"/>
      <c r="P15" s="30"/>
    </row>
    <row r="16" spans="1:16" ht="15">
      <c r="A16" s="436" t="s">
        <v>121</v>
      </c>
      <c r="B16" s="454"/>
      <c r="C16" s="437">
        <v>6</v>
      </c>
      <c r="D16" s="423"/>
      <c r="E16" s="423">
        <v>6</v>
      </c>
      <c r="F16" s="423"/>
      <c r="G16" s="423"/>
      <c r="H16" s="423"/>
      <c r="I16" s="423"/>
      <c r="J16" s="423"/>
      <c r="K16" s="423"/>
      <c r="L16" s="423"/>
      <c r="M16" s="423">
        <f t="shared" si="0"/>
        <v>0</v>
      </c>
      <c r="N16" s="423">
        <f t="shared" si="1"/>
        <v>6</v>
      </c>
      <c r="O16" s="424"/>
      <c r="P16" s="30"/>
    </row>
    <row r="17" spans="1:16" ht="15">
      <c r="A17" s="435" t="s">
        <v>128</v>
      </c>
      <c r="B17" s="454"/>
      <c r="C17" s="437">
        <v>2</v>
      </c>
      <c r="D17" s="423"/>
      <c r="E17" s="423">
        <v>2</v>
      </c>
      <c r="F17" s="423"/>
      <c r="G17" s="423"/>
      <c r="H17" s="423"/>
      <c r="I17" s="423"/>
      <c r="J17" s="423"/>
      <c r="K17" s="423"/>
      <c r="L17" s="423"/>
      <c r="M17" s="423">
        <f t="shared" si="0"/>
        <v>0</v>
      </c>
      <c r="N17" s="423">
        <f t="shared" si="1"/>
        <v>2</v>
      </c>
      <c r="O17" s="424"/>
      <c r="P17" s="30"/>
    </row>
    <row r="18" spans="1:16" ht="15">
      <c r="A18" s="425" t="s">
        <v>129</v>
      </c>
      <c r="B18" s="427"/>
      <c r="C18" s="450"/>
      <c r="D18" s="426"/>
      <c r="E18" s="426"/>
      <c r="F18" s="426"/>
      <c r="G18" s="426"/>
      <c r="H18" s="426"/>
      <c r="I18" s="426"/>
      <c r="J18" s="426"/>
      <c r="K18" s="426"/>
      <c r="L18" s="426"/>
      <c r="M18" s="426">
        <f t="shared" si="0"/>
        <v>0</v>
      </c>
      <c r="N18" s="426">
        <f t="shared" si="1"/>
        <v>0</v>
      </c>
      <c r="O18" s="427"/>
      <c r="P18" s="30"/>
    </row>
    <row r="19" spans="1:16" ht="15.75" thickBot="1">
      <c r="A19" s="481" t="s">
        <v>71</v>
      </c>
      <c r="B19" s="482"/>
      <c r="C19" s="79">
        <f aca="true" t="shared" si="2" ref="C19:J19">SUM(C13:C18)</f>
        <v>48</v>
      </c>
      <c r="D19" s="78">
        <f t="shared" si="2"/>
        <v>0</v>
      </c>
      <c r="E19" s="79">
        <f t="shared" si="2"/>
        <v>48</v>
      </c>
      <c r="F19" s="78">
        <f t="shared" si="2"/>
        <v>0</v>
      </c>
      <c r="G19" s="79">
        <f t="shared" si="2"/>
        <v>0</v>
      </c>
      <c r="H19" s="79">
        <f t="shared" si="2"/>
        <v>0</v>
      </c>
      <c r="I19" s="79">
        <f t="shared" si="2"/>
        <v>0</v>
      </c>
      <c r="J19" s="78">
        <f t="shared" si="2"/>
        <v>0</v>
      </c>
      <c r="K19" s="78">
        <f>SUM(K18:K18)</f>
        <v>0</v>
      </c>
      <c r="L19" s="78">
        <f>SUM(L13:L18)</f>
        <v>0</v>
      </c>
      <c r="M19" s="78">
        <f>SUM(M13:M18)</f>
        <v>0</v>
      </c>
      <c r="N19" s="332">
        <f>SUM(N13:N18)</f>
        <v>48</v>
      </c>
      <c r="O19" s="79">
        <f>SUM(O13:O18)</f>
        <v>0</v>
      </c>
      <c r="P19" s="30"/>
    </row>
    <row r="20" spans="1:16" ht="15">
      <c r="A20" s="481"/>
      <c r="B20" s="488"/>
      <c r="C20" s="493"/>
      <c r="D20" s="493"/>
      <c r="E20" s="493"/>
      <c r="F20" s="493"/>
      <c r="G20" s="493"/>
      <c r="H20" s="493"/>
      <c r="I20" s="493"/>
      <c r="J20" s="493"/>
      <c r="K20" s="493"/>
      <c r="L20" s="493"/>
      <c r="M20" s="493"/>
      <c r="N20" s="493"/>
      <c r="O20" s="492"/>
      <c r="P20" s="30"/>
    </row>
    <row r="21" spans="1:16" ht="15.75">
      <c r="A21" s="481" t="s">
        <v>31</v>
      </c>
      <c r="B21" s="487"/>
      <c r="C21" s="489"/>
      <c r="D21" s="489"/>
      <c r="E21" s="490"/>
      <c r="F21" s="489"/>
      <c r="G21" s="490"/>
      <c r="H21" s="490"/>
      <c r="I21" s="490"/>
      <c r="J21" s="489"/>
      <c r="K21" s="489"/>
      <c r="L21" s="489"/>
      <c r="M21" s="489"/>
      <c r="N21" s="491"/>
      <c r="O21" s="490"/>
      <c r="P21" s="30"/>
    </row>
    <row r="22" spans="1:16" ht="15.75">
      <c r="A22" s="483" t="s">
        <v>155</v>
      </c>
      <c r="B22" s="484"/>
      <c r="C22" s="103">
        <v>48</v>
      </c>
      <c r="D22" s="103"/>
      <c r="E22" s="104">
        <v>48</v>
      </c>
      <c r="F22" s="103"/>
      <c r="G22" s="104"/>
      <c r="H22" s="104"/>
      <c r="I22" s="104"/>
      <c r="J22" s="103"/>
      <c r="K22" s="103"/>
      <c r="L22" s="103"/>
      <c r="M22" s="102">
        <f>J22+L22</f>
        <v>0</v>
      </c>
      <c r="N22" s="100">
        <f>E22+G22+M22</f>
        <v>48</v>
      </c>
      <c r="O22" s="101"/>
      <c r="P22" s="30"/>
    </row>
    <row r="23" spans="1:16" ht="15.75">
      <c r="A23" s="483" t="s">
        <v>179</v>
      </c>
      <c r="B23" s="484"/>
      <c r="C23" s="103"/>
      <c r="D23" s="103"/>
      <c r="E23" s="104"/>
      <c r="F23" s="103"/>
      <c r="G23" s="104"/>
      <c r="H23" s="104"/>
      <c r="I23" s="104"/>
      <c r="J23" s="103"/>
      <c r="K23" s="103"/>
      <c r="L23" s="103"/>
      <c r="M23" s="102">
        <f>J23+L23</f>
        <v>0</v>
      </c>
      <c r="N23" s="100">
        <f>E23+G23+M23</f>
        <v>0</v>
      </c>
      <c r="O23" s="101"/>
      <c r="P23" s="30"/>
    </row>
    <row r="24" spans="1:16" ht="15.75">
      <c r="A24" s="483" t="s">
        <v>180</v>
      </c>
      <c r="B24" s="484"/>
      <c r="C24" s="103"/>
      <c r="D24" s="103"/>
      <c r="E24" s="104"/>
      <c r="F24" s="103"/>
      <c r="G24" s="104"/>
      <c r="H24" s="104"/>
      <c r="I24" s="104"/>
      <c r="J24" s="103"/>
      <c r="K24" s="103"/>
      <c r="L24" s="103"/>
      <c r="M24" s="102">
        <f>J24+L24</f>
        <v>0</v>
      </c>
      <c r="N24" s="100">
        <f>E24+G24+M24</f>
        <v>0</v>
      </c>
      <c r="O24" s="101"/>
      <c r="P24" s="30"/>
    </row>
    <row r="25" spans="1:16" s="32" customFormat="1" ht="15">
      <c r="A25" s="485" t="s">
        <v>71</v>
      </c>
      <c r="B25" s="486"/>
      <c r="C25" s="205">
        <f aca="true" t="shared" si="3" ref="C25:O25">SUM(C22:C24)</f>
        <v>48</v>
      </c>
      <c r="D25" s="205">
        <f t="shared" si="3"/>
        <v>0</v>
      </c>
      <c r="E25" s="205">
        <f t="shared" si="3"/>
        <v>48</v>
      </c>
      <c r="F25" s="205">
        <f t="shared" si="3"/>
        <v>0</v>
      </c>
      <c r="G25" s="205">
        <f t="shared" si="3"/>
        <v>0</v>
      </c>
      <c r="H25" s="205">
        <f t="shared" si="3"/>
        <v>0</v>
      </c>
      <c r="I25" s="205">
        <f t="shared" si="3"/>
        <v>0</v>
      </c>
      <c r="J25" s="205">
        <f t="shared" si="3"/>
        <v>0</v>
      </c>
      <c r="K25" s="205">
        <f t="shared" si="3"/>
        <v>0</v>
      </c>
      <c r="L25" s="205"/>
      <c r="M25" s="205">
        <f t="shared" si="3"/>
        <v>0</v>
      </c>
      <c r="N25" s="333">
        <f t="shared" si="3"/>
        <v>48</v>
      </c>
      <c r="O25" s="329">
        <f t="shared" si="3"/>
        <v>0</v>
      </c>
      <c r="P25" s="31"/>
    </row>
    <row r="26" s="33" customFormat="1" ht="15"/>
  </sheetData>
  <mergeCells count="1">
    <mergeCell ref="J9:O9"/>
  </mergeCells>
  <printOptions horizontalCentered="1"/>
  <pageMargins left="0.75" right="0.75" top="1" bottom="1" header="0.5" footer="0.5"/>
  <pageSetup fitToHeight="1" fitToWidth="1" horizontalDpi="600" verticalDpi="600" orientation="landscape" scale="63"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dimension ref="A1:N34"/>
  <sheetViews>
    <sheetView showGridLines="0" showOutlineSymbols="0" zoomScale="70" zoomScaleNormal="70" workbookViewId="0" topLeftCell="B1">
      <pane xSplit="2" ySplit="11" topLeftCell="D12" activePane="bottomRight" state="frozen"/>
      <selection pane="topLeft" activeCell="B1" sqref="B1"/>
      <selection pane="topRight" activeCell="D1" sqref="D1"/>
      <selection pane="bottomLeft" activeCell="B12" sqref="B12"/>
      <selection pane="bottomRight" activeCell="B6" sqref="B6"/>
    </sheetView>
  </sheetViews>
  <sheetFormatPr defaultColWidth="8.88671875" defaultRowHeight="15"/>
  <cols>
    <col min="1" max="1" width="3.88671875" style="13" hidden="1" customWidth="1"/>
    <col min="2" max="2" width="56.99609375" style="13" customWidth="1"/>
    <col min="3" max="3" width="1.66796875" style="13" customWidth="1"/>
    <col min="4" max="4" width="8.3359375" style="13" customWidth="1"/>
    <col min="5" max="5" width="9.77734375" style="13" customWidth="1"/>
    <col min="6" max="6" width="10.10546875" style="13" customWidth="1"/>
    <col min="7" max="7" width="8.77734375" style="13" customWidth="1"/>
    <col min="8" max="8" width="9.77734375" style="13" customWidth="1"/>
    <col min="9" max="9" width="4.99609375" style="13" customWidth="1"/>
    <col min="10" max="10" width="9.21484375" style="13" customWidth="1"/>
    <col min="11" max="11" width="9.77734375" style="13" customWidth="1"/>
    <col min="12" max="12" width="3.77734375" style="13" customWidth="1"/>
    <col min="13" max="13" width="7.77734375" style="13" customWidth="1"/>
    <col min="14" max="14" width="9.77734375" style="13" customWidth="1"/>
    <col min="15" max="16384" width="9.6640625" style="13" customWidth="1"/>
  </cols>
  <sheetData>
    <row r="1" spans="1:14" ht="20.25">
      <c r="A1" s="45" t="s">
        <v>132</v>
      </c>
      <c r="B1" s="225" t="s">
        <v>164</v>
      </c>
      <c r="C1" s="34"/>
      <c r="D1" s="34"/>
      <c r="E1" s="34"/>
      <c r="F1" s="34"/>
      <c r="G1" s="34"/>
      <c r="H1" s="34"/>
      <c r="I1" s="34"/>
      <c r="J1" s="34"/>
      <c r="K1" s="34"/>
      <c r="L1" s="34"/>
      <c r="M1" s="34"/>
      <c r="N1" s="34"/>
    </row>
    <row r="2" spans="1:14" ht="20.25">
      <c r="A2" s="45"/>
      <c r="B2" s="222"/>
      <c r="C2" s="34"/>
      <c r="D2" s="34"/>
      <c r="E2" s="34"/>
      <c r="F2" s="34"/>
      <c r="G2" s="34"/>
      <c r="H2" s="34"/>
      <c r="I2" s="34"/>
      <c r="J2" s="34"/>
      <c r="K2" s="34"/>
      <c r="L2" s="34"/>
      <c r="M2" s="34"/>
      <c r="N2" s="34"/>
    </row>
    <row r="3" spans="1:14" ht="20.25">
      <c r="A3" s="45"/>
      <c r="B3" s="34"/>
      <c r="C3" s="34"/>
      <c r="D3" s="34"/>
      <c r="E3" s="34"/>
      <c r="F3" s="34"/>
      <c r="G3" s="34"/>
      <c r="H3" s="34"/>
      <c r="I3" s="34"/>
      <c r="J3" s="34"/>
      <c r="K3" s="34"/>
      <c r="L3" s="34"/>
      <c r="M3" s="34"/>
      <c r="N3" s="34"/>
    </row>
    <row r="4" spans="1:14" ht="20.25">
      <c r="A4" s="45"/>
      <c r="B4" s="223" t="s">
        <v>183</v>
      </c>
      <c r="C4" s="38"/>
      <c r="D4" s="38"/>
      <c r="E4" s="38"/>
      <c r="F4" s="38"/>
      <c r="G4" s="38"/>
      <c r="H4" s="38"/>
      <c r="I4" s="38"/>
      <c r="J4" s="38"/>
      <c r="K4" s="38"/>
      <c r="L4" s="38"/>
      <c r="M4" s="38"/>
      <c r="N4" s="38"/>
    </row>
    <row r="5" spans="1:14" ht="18.75">
      <c r="A5" s="14" t="s">
        <v>183</v>
      </c>
      <c r="B5" s="224" t="str">
        <f>+'(B) Sum of Req '!A4</f>
        <v>Office of the Solicitor General</v>
      </c>
      <c r="C5" s="38"/>
      <c r="D5" s="38"/>
      <c r="E5" s="38"/>
      <c r="F5" s="39"/>
      <c r="G5" s="38"/>
      <c r="H5" s="38"/>
      <c r="I5" s="38"/>
      <c r="J5" s="38"/>
      <c r="K5" s="38"/>
      <c r="L5" s="38"/>
      <c r="M5" s="38"/>
      <c r="N5" s="38"/>
    </row>
    <row r="6" spans="1:14" ht="18.75">
      <c r="A6" s="17" t="e">
        <f>+#REF!</f>
        <v>#REF!</v>
      </c>
      <c r="B6" s="224" t="str">
        <f>+'(B) Sum of Req '!A5</f>
        <v>Salaries and Expenses</v>
      </c>
      <c r="C6" s="38"/>
      <c r="D6" s="38"/>
      <c r="E6" s="38"/>
      <c r="F6" s="39"/>
      <c r="G6" s="38"/>
      <c r="H6" s="38"/>
      <c r="I6" s="38"/>
      <c r="J6" s="38"/>
      <c r="K6" s="38"/>
      <c r="L6" s="38"/>
      <c r="M6" s="38"/>
      <c r="N6" s="38"/>
    </row>
    <row r="7" spans="1:14" ht="15.75">
      <c r="A7" s="18"/>
      <c r="B7" s="38"/>
      <c r="C7" s="38"/>
      <c r="D7" s="38"/>
      <c r="E7" s="38"/>
      <c r="F7" s="39"/>
      <c r="G7" s="38"/>
      <c r="H7" s="38"/>
      <c r="I7" s="38"/>
      <c r="J7" s="38"/>
      <c r="K7" s="38"/>
      <c r="L7" s="38"/>
      <c r="M7" s="38"/>
      <c r="N7" s="38"/>
    </row>
    <row r="8" spans="1:14" ht="16.5" thickBot="1">
      <c r="A8" s="34"/>
      <c r="B8" s="34" t="s">
        <v>169</v>
      </c>
      <c r="C8" s="34"/>
      <c r="D8" s="34"/>
      <c r="E8" s="34"/>
      <c r="F8" s="34"/>
      <c r="G8" s="34"/>
      <c r="H8" s="34"/>
      <c r="I8" s="34"/>
      <c r="J8" s="34"/>
      <c r="K8" s="34"/>
      <c r="L8" s="34"/>
      <c r="M8" s="34"/>
      <c r="N8" s="34"/>
    </row>
    <row r="9" spans="1:14" ht="15.75">
      <c r="A9" s="210"/>
      <c r="B9" s="334"/>
      <c r="C9" s="335"/>
      <c r="D9" s="561" t="s">
        <v>52</v>
      </c>
      <c r="E9" s="562"/>
      <c r="F9" s="563"/>
      <c r="G9" s="561"/>
      <c r="H9" s="562"/>
      <c r="I9" s="563"/>
      <c r="J9" s="336"/>
      <c r="K9" s="337"/>
      <c r="L9" s="337"/>
      <c r="M9" s="336"/>
      <c r="N9" s="338"/>
    </row>
    <row r="10" spans="1:14" ht="15.75">
      <c r="A10" s="208"/>
      <c r="B10" s="208"/>
      <c r="C10" s="91"/>
      <c r="D10" s="564" t="s">
        <v>8</v>
      </c>
      <c r="E10" s="565"/>
      <c r="F10" s="566"/>
      <c r="G10" s="564" t="s">
        <v>209</v>
      </c>
      <c r="H10" s="565"/>
      <c r="I10" s="566"/>
      <c r="J10" s="215" t="s">
        <v>145</v>
      </c>
      <c r="K10" s="214"/>
      <c r="L10" s="214"/>
      <c r="M10" s="215" t="s">
        <v>69</v>
      </c>
      <c r="N10" s="217"/>
    </row>
    <row r="11" spans="1:14" ht="16.5" thickBot="1">
      <c r="A11" s="211"/>
      <c r="B11" s="211" t="s">
        <v>82</v>
      </c>
      <c r="C11" s="212"/>
      <c r="D11" s="216" t="s">
        <v>168</v>
      </c>
      <c r="E11" s="213" t="s">
        <v>170</v>
      </c>
      <c r="F11" s="212"/>
      <c r="G11" s="216" t="s">
        <v>168</v>
      </c>
      <c r="H11" s="213" t="s">
        <v>170</v>
      </c>
      <c r="I11" s="212"/>
      <c r="J11" s="216" t="s">
        <v>168</v>
      </c>
      <c r="K11" s="213" t="s">
        <v>170</v>
      </c>
      <c r="L11" s="212"/>
      <c r="M11" s="216" t="s">
        <v>168</v>
      </c>
      <c r="N11" s="218" t="s">
        <v>170</v>
      </c>
    </row>
    <row r="12" spans="1:14" ht="15.75">
      <c r="A12" s="208"/>
      <c r="B12" s="208"/>
      <c r="C12" s="91"/>
      <c r="D12" s="208"/>
      <c r="E12" s="91"/>
      <c r="F12" s="91"/>
      <c r="G12" s="208"/>
      <c r="H12" s="91"/>
      <c r="I12" s="91"/>
      <c r="J12" s="208"/>
      <c r="K12" s="91"/>
      <c r="L12" s="91"/>
      <c r="M12" s="208"/>
      <c r="N12" s="92"/>
    </row>
    <row r="13" spans="1:14" ht="15.75" hidden="1">
      <c r="A13" s="208"/>
      <c r="B13" s="220" t="s">
        <v>83</v>
      </c>
      <c r="C13" s="91" t="s">
        <v>169</v>
      </c>
      <c r="D13" s="208"/>
      <c r="E13" s="91"/>
      <c r="F13" s="91"/>
      <c r="G13" s="208"/>
      <c r="H13" s="91"/>
      <c r="I13" s="91"/>
      <c r="J13" s="208"/>
      <c r="K13" s="91"/>
      <c r="L13" s="91"/>
      <c r="M13" s="208">
        <f aca="true" t="shared" si="0" ref="M13:M27">J13-G13</f>
        <v>0</v>
      </c>
      <c r="N13" s="92"/>
    </row>
    <row r="14" spans="1:14" ht="15.75" hidden="1">
      <c r="A14" s="208"/>
      <c r="B14" s="220" t="s">
        <v>84</v>
      </c>
      <c r="C14" s="91" t="s">
        <v>169</v>
      </c>
      <c r="D14" s="208"/>
      <c r="E14" s="91"/>
      <c r="F14" s="91"/>
      <c r="G14" s="208"/>
      <c r="H14" s="91"/>
      <c r="I14" s="91"/>
      <c r="J14" s="208"/>
      <c r="K14" s="91"/>
      <c r="L14" s="91"/>
      <c r="M14" s="208">
        <f t="shared" si="0"/>
        <v>0</v>
      </c>
      <c r="N14" s="92"/>
    </row>
    <row r="15" spans="1:14" ht="15.75" hidden="1">
      <c r="A15" s="208"/>
      <c r="B15" s="220" t="s">
        <v>85</v>
      </c>
      <c r="C15" s="91" t="s">
        <v>169</v>
      </c>
      <c r="D15" s="208"/>
      <c r="E15" s="91"/>
      <c r="F15" s="91"/>
      <c r="G15" s="208"/>
      <c r="H15" s="91"/>
      <c r="I15" s="91"/>
      <c r="J15" s="208"/>
      <c r="K15" s="91"/>
      <c r="L15" s="91"/>
      <c r="M15" s="208">
        <f t="shared" si="0"/>
        <v>0</v>
      </c>
      <c r="N15" s="92"/>
    </row>
    <row r="16" spans="1:14" ht="15.75" hidden="1">
      <c r="A16" s="208"/>
      <c r="B16" s="220" t="s">
        <v>107</v>
      </c>
      <c r="C16" s="91" t="s">
        <v>169</v>
      </c>
      <c r="D16" s="208"/>
      <c r="E16" s="91"/>
      <c r="F16" s="91"/>
      <c r="G16" s="208"/>
      <c r="H16" s="91"/>
      <c r="I16" s="91"/>
      <c r="J16" s="208"/>
      <c r="K16" s="91"/>
      <c r="L16" s="91"/>
      <c r="M16" s="208">
        <f t="shared" si="0"/>
        <v>0</v>
      </c>
      <c r="N16" s="92"/>
    </row>
    <row r="17" spans="1:14" ht="15.75">
      <c r="A17" s="208"/>
      <c r="B17" s="226" t="s">
        <v>25</v>
      </c>
      <c r="C17" s="227" t="s">
        <v>169</v>
      </c>
      <c r="D17" s="228">
        <v>1</v>
      </c>
      <c r="E17" s="227"/>
      <c r="F17" s="227"/>
      <c r="G17" s="228">
        <v>1</v>
      </c>
      <c r="H17" s="227"/>
      <c r="I17" s="227"/>
      <c r="J17" s="228">
        <v>1</v>
      </c>
      <c r="K17" s="227"/>
      <c r="L17" s="227"/>
      <c r="M17" s="228">
        <f t="shared" si="0"/>
        <v>0</v>
      </c>
      <c r="N17" s="229"/>
    </row>
    <row r="18" spans="1:14" ht="15.75">
      <c r="A18" s="208"/>
      <c r="B18" s="226" t="s">
        <v>26</v>
      </c>
      <c r="C18" s="227" t="s">
        <v>169</v>
      </c>
      <c r="D18" s="228">
        <v>4</v>
      </c>
      <c r="E18" s="227"/>
      <c r="F18" s="227"/>
      <c r="G18" s="228">
        <v>4</v>
      </c>
      <c r="H18" s="227"/>
      <c r="I18" s="227"/>
      <c r="J18" s="228">
        <v>4</v>
      </c>
      <c r="K18" s="227"/>
      <c r="L18" s="227"/>
      <c r="M18" s="228">
        <f t="shared" si="0"/>
        <v>0</v>
      </c>
      <c r="N18" s="229"/>
    </row>
    <row r="19" spans="1:14" ht="15.75">
      <c r="A19" s="208"/>
      <c r="B19" s="226" t="s">
        <v>27</v>
      </c>
      <c r="C19" s="227" t="s">
        <v>169</v>
      </c>
      <c r="D19" s="228">
        <v>1</v>
      </c>
      <c r="E19" s="227"/>
      <c r="F19" s="227"/>
      <c r="G19" s="228">
        <v>1</v>
      </c>
      <c r="H19" s="227"/>
      <c r="I19" s="227"/>
      <c r="J19" s="228">
        <v>1</v>
      </c>
      <c r="K19" s="227"/>
      <c r="L19" s="227"/>
      <c r="M19" s="228">
        <f t="shared" si="0"/>
        <v>0</v>
      </c>
      <c r="N19" s="229"/>
    </row>
    <row r="20" spans="1:14" ht="15.75">
      <c r="A20" s="208"/>
      <c r="B20" s="226" t="s">
        <v>122</v>
      </c>
      <c r="C20" s="227" t="s">
        <v>169</v>
      </c>
      <c r="D20" s="228">
        <v>17</v>
      </c>
      <c r="E20" s="227"/>
      <c r="F20" s="227"/>
      <c r="G20" s="228">
        <v>17</v>
      </c>
      <c r="H20" s="227"/>
      <c r="I20" s="227"/>
      <c r="J20" s="228">
        <v>17</v>
      </c>
      <c r="K20" s="227"/>
      <c r="L20" s="227"/>
      <c r="M20" s="228">
        <f t="shared" si="0"/>
        <v>0</v>
      </c>
      <c r="N20" s="229"/>
    </row>
    <row r="21" spans="1:14" ht="15.75">
      <c r="A21" s="208"/>
      <c r="B21" s="226" t="s">
        <v>123</v>
      </c>
      <c r="C21" s="227" t="s">
        <v>169</v>
      </c>
      <c r="D21" s="228">
        <v>3</v>
      </c>
      <c r="E21" s="227"/>
      <c r="F21" s="227"/>
      <c r="G21" s="228">
        <v>3</v>
      </c>
      <c r="H21" s="227"/>
      <c r="I21" s="227"/>
      <c r="J21" s="228">
        <v>3</v>
      </c>
      <c r="K21" s="227"/>
      <c r="L21" s="227"/>
      <c r="M21" s="228">
        <f t="shared" si="0"/>
        <v>0</v>
      </c>
      <c r="N21" s="229"/>
    </row>
    <row r="22" spans="1:14" ht="15.75">
      <c r="A22" s="208"/>
      <c r="B22" s="226" t="s">
        <v>124</v>
      </c>
      <c r="C22" s="227" t="s">
        <v>169</v>
      </c>
      <c r="D22" s="228">
        <v>2</v>
      </c>
      <c r="E22" s="227"/>
      <c r="F22" s="227"/>
      <c r="G22" s="228">
        <v>2</v>
      </c>
      <c r="H22" s="227"/>
      <c r="I22" s="227"/>
      <c r="J22" s="228">
        <v>2</v>
      </c>
      <c r="K22" s="227"/>
      <c r="L22" s="227"/>
      <c r="M22" s="228">
        <f t="shared" si="0"/>
        <v>0</v>
      </c>
      <c r="N22" s="229"/>
    </row>
    <row r="23" spans="1:14" ht="15.75">
      <c r="A23" s="208"/>
      <c r="B23" s="226" t="s">
        <v>125</v>
      </c>
      <c r="C23" s="227" t="s">
        <v>169</v>
      </c>
      <c r="D23" s="228">
        <v>3</v>
      </c>
      <c r="E23" s="227"/>
      <c r="F23" s="227"/>
      <c r="G23" s="228">
        <v>3</v>
      </c>
      <c r="H23" s="227"/>
      <c r="I23" s="227"/>
      <c r="J23" s="228">
        <v>3</v>
      </c>
      <c r="K23" s="227"/>
      <c r="L23" s="227"/>
      <c r="M23" s="228">
        <f t="shared" si="0"/>
        <v>0</v>
      </c>
      <c r="N23" s="229"/>
    </row>
    <row r="24" spans="1:14" ht="15.75">
      <c r="A24" s="208"/>
      <c r="B24" s="226" t="s">
        <v>126</v>
      </c>
      <c r="C24" s="227" t="s">
        <v>169</v>
      </c>
      <c r="D24" s="228">
        <v>9</v>
      </c>
      <c r="E24" s="227"/>
      <c r="F24" s="227"/>
      <c r="G24" s="228">
        <v>9</v>
      </c>
      <c r="H24" s="227"/>
      <c r="I24" s="227"/>
      <c r="J24" s="228">
        <v>9</v>
      </c>
      <c r="K24" s="227"/>
      <c r="L24" s="227"/>
      <c r="M24" s="228">
        <f t="shared" si="0"/>
        <v>0</v>
      </c>
      <c r="N24" s="229"/>
    </row>
    <row r="25" spans="1:14" ht="15.75">
      <c r="A25" s="208"/>
      <c r="B25" s="226" t="s">
        <v>127</v>
      </c>
      <c r="C25" s="227" t="s">
        <v>169</v>
      </c>
      <c r="D25" s="228">
        <v>8</v>
      </c>
      <c r="E25" s="227"/>
      <c r="F25" s="227"/>
      <c r="G25" s="228">
        <v>8</v>
      </c>
      <c r="H25" s="227"/>
      <c r="I25" s="227"/>
      <c r="J25" s="228">
        <v>8</v>
      </c>
      <c r="K25" s="227"/>
      <c r="L25" s="227"/>
      <c r="M25" s="228">
        <f t="shared" si="0"/>
        <v>0</v>
      </c>
      <c r="N25" s="229"/>
    </row>
    <row r="26" spans="1:14" ht="15.75">
      <c r="A26" s="208"/>
      <c r="B26" s="226"/>
      <c r="C26" s="227" t="s">
        <v>169</v>
      </c>
      <c r="D26" s="228">
        <v>0</v>
      </c>
      <c r="E26" s="227"/>
      <c r="F26" s="227"/>
      <c r="G26" s="228">
        <v>0</v>
      </c>
      <c r="H26" s="227"/>
      <c r="I26" s="227"/>
      <c r="J26" s="228">
        <v>0</v>
      </c>
      <c r="K26" s="227"/>
      <c r="L26" s="227"/>
      <c r="M26" s="228">
        <f t="shared" si="0"/>
        <v>0</v>
      </c>
      <c r="N26" s="229"/>
    </row>
    <row r="27" spans="1:14" ht="15.75">
      <c r="A27" s="208"/>
      <c r="B27" s="221"/>
      <c r="C27" s="93"/>
      <c r="D27" s="209">
        <v>0</v>
      </c>
      <c r="E27" s="93"/>
      <c r="F27" s="93"/>
      <c r="G27" s="209">
        <v>0</v>
      </c>
      <c r="H27" s="93"/>
      <c r="I27" s="93"/>
      <c r="J27" s="209">
        <v>0</v>
      </c>
      <c r="K27" s="93"/>
      <c r="L27" s="93"/>
      <c r="M27" s="209">
        <f t="shared" si="0"/>
        <v>0</v>
      </c>
      <c r="N27" s="219"/>
    </row>
    <row r="28" spans="1:14" ht="15.75">
      <c r="A28" s="208"/>
      <c r="B28" s="261" t="s">
        <v>106</v>
      </c>
      <c r="C28" s="230" t="s">
        <v>169</v>
      </c>
      <c r="D28" s="262">
        <f>SUM(D17:D27)</f>
        <v>48</v>
      </c>
      <c r="E28" s="230"/>
      <c r="F28" s="230"/>
      <c r="G28" s="262">
        <f>SUM(G17:G27)</f>
        <v>48</v>
      </c>
      <c r="H28" s="230"/>
      <c r="I28" s="230"/>
      <c r="J28" s="262">
        <f>SUM(J17:J27)</f>
        <v>48</v>
      </c>
      <c r="K28" s="230"/>
      <c r="L28" s="230"/>
      <c r="M28" s="262">
        <f>SUM(M17:M27)</f>
        <v>0</v>
      </c>
      <c r="N28" s="231"/>
    </row>
    <row r="29" spans="1:14" ht="15.75">
      <c r="A29" s="208"/>
      <c r="B29" s="220"/>
      <c r="C29" s="91"/>
      <c r="D29" s="208"/>
      <c r="E29" s="91"/>
      <c r="F29" s="91"/>
      <c r="G29" s="208"/>
      <c r="H29" s="91"/>
      <c r="I29" s="91"/>
      <c r="J29" s="208"/>
      <c r="K29" s="91"/>
      <c r="L29" s="91"/>
      <c r="M29" s="208"/>
      <c r="N29" s="92"/>
    </row>
    <row r="30" spans="1:14" ht="15.75">
      <c r="A30" s="208"/>
      <c r="B30" s="263" t="s">
        <v>43</v>
      </c>
      <c r="C30" s="227"/>
      <c r="D30" s="228"/>
      <c r="E30" s="328">
        <v>164</v>
      </c>
      <c r="F30" s="227"/>
      <c r="G30" s="228"/>
      <c r="H30" s="328">
        <f>E30*1.031</f>
        <v>169.08399999999997</v>
      </c>
      <c r="I30" s="227"/>
      <c r="J30" s="148"/>
      <c r="K30" s="328">
        <f>H30*1.022</f>
        <v>172.803848</v>
      </c>
      <c r="L30" s="227"/>
      <c r="M30" s="228"/>
      <c r="N30" s="229"/>
    </row>
    <row r="31" spans="1:14" ht="15.75">
      <c r="A31" s="208"/>
      <c r="B31" s="263" t="s">
        <v>108</v>
      </c>
      <c r="C31" s="227"/>
      <c r="D31" s="232"/>
      <c r="E31" s="328">
        <v>99</v>
      </c>
      <c r="F31" s="227"/>
      <c r="G31" s="228"/>
      <c r="H31" s="328">
        <f>E31*1.031</f>
        <v>102.06899999999999</v>
      </c>
      <c r="I31" s="227"/>
      <c r="J31" s="148"/>
      <c r="K31" s="328">
        <f>H31*1.022</f>
        <v>104.31451799999999</v>
      </c>
      <c r="L31" s="227"/>
      <c r="M31" s="228"/>
      <c r="N31" s="229"/>
    </row>
    <row r="32" spans="1:14" ht="16.5" thickBot="1">
      <c r="A32" s="209"/>
      <c r="B32" s="339" t="s">
        <v>109</v>
      </c>
      <c r="C32" s="340"/>
      <c r="D32" s="341"/>
      <c r="E32" s="344">
        <v>12</v>
      </c>
      <c r="F32" s="342"/>
      <c r="G32" s="343"/>
      <c r="H32" s="344">
        <v>0</v>
      </c>
      <c r="I32" s="342"/>
      <c r="J32" s="343"/>
      <c r="K32" s="344">
        <v>0</v>
      </c>
      <c r="L32" s="340"/>
      <c r="M32" s="345"/>
      <c r="N32" s="346"/>
    </row>
    <row r="33" spans="1:14" ht="15.75">
      <c r="A33" s="34"/>
      <c r="B33" s="37"/>
      <c r="C33" s="34"/>
      <c r="D33" s="34"/>
      <c r="E33" s="34"/>
      <c r="F33" s="34"/>
      <c r="G33" s="34"/>
      <c r="H33" s="34"/>
      <c r="I33" s="34"/>
      <c r="J33" s="40"/>
      <c r="K33" s="40"/>
      <c r="L33" s="34"/>
      <c r="M33" s="34"/>
      <c r="N33" s="34"/>
    </row>
    <row r="34" spans="2:14" ht="15.75">
      <c r="B34" s="34"/>
      <c r="C34" s="34"/>
      <c r="D34" s="34"/>
      <c r="E34" s="34"/>
      <c r="F34" s="34"/>
      <c r="G34" s="34"/>
      <c r="H34" s="34"/>
      <c r="I34" s="34"/>
      <c r="J34" s="34"/>
      <c r="K34" s="34"/>
      <c r="L34" s="34"/>
      <c r="M34" s="34"/>
      <c r="N34" s="34"/>
    </row>
  </sheetData>
  <mergeCells count="4">
    <mergeCell ref="D9:F9"/>
    <mergeCell ref="D10:F10"/>
    <mergeCell ref="G10:I10"/>
    <mergeCell ref="G9:I9"/>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dimension ref="A1:R53"/>
  <sheetViews>
    <sheetView tabSelected="1" zoomScale="75" zoomScaleNormal="75" workbookViewId="0" topLeftCell="A1">
      <pane xSplit="4" ySplit="9" topLeftCell="E32" activePane="bottomRight" state="frozen"/>
      <selection pane="topLeft" activeCell="A1" sqref="A1"/>
      <selection pane="topRight" activeCell="E1" sqref="E1"/>
      <selection pane="bottomLeft" activeCell="A10" sqref="A10"/>
      <selection pane="bottomRight" activeCell="C81" sqref="C81"/>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6" width="8.88671875" style="3" customWidth="1"/>
    <col min="7" max="7" width="2.3359375" style="3" customWidth="1"/>
    <col min="8" max="9" width="8.88671875" style="3" customWidth="1"/>
    <col min="10" max="10" width="1.88671875" style="3" customWidth="1"/>
    <col min="11" max="12" width="8.88671875" style="3" customWidth="1"/>
    <col min="13" max="13" width="2.3359375" style="3" customWidth="1"/>
    <col min="14" max="15" width="8.88671875" style="3" customWidth="1"/>
    <col min="16" max="18" width="0" style="3" hidden="1" customWidth="1"/>
    <col min="19" max="16384" width="8.88671875" style="3" customWidth="1"/>
  </cols>
  <sheetData>
    <row r="1" ht="18.75" customHeight="1">
      <c r="A1" s="45" t="s">
        <v>165</v>
      </c>
    </row>
    <row r="2" ht="18.75" customHeight="1">
      <c r="A2" s="45"/>
    </row>
    <row r="3" spans="2:15" ht="18.75">
      <c r="B3" s="14" t="s">
        <v>113</v>
      </c>
      <c r="C3" s="4"/>
      <c r="D3" s="4"/>
      <c r="E3" s="4"/>
      <c r="F3" s="4"/>
      <c r="G3" s="4"/>
      <c r="H3" s="4"/>
      <c r="I3" s="4"/>
      <c r="J3" s="4"/>
      <c r="K3" s="4"/>
      <c r="L3" s="4"/>
      <c r="M3" s="4"/>
      <c r="N3" s="4"/>
      <c r="O3" s="4"/>
    </row>
    <row r="4" spans="2:15" ht="16.5">
      <c r="B4" s="17" t="str">
        <f>+'(B) Sum of Req '!A4</f>
        <v>Office of the Solicitor General</v>
      </c>
      <c r="C4" s="4"/>
      <c r="D4" s="4"/>
      <c r="E4" s="4"/>
      <c r="F4" s="4"/>
      <c r="G4" s="4"/>
      <c r="H4" s="4"/>
      <c r="I4" s="4"/>
      <c r="J4" s="4"/>
      <c r="K4" s="4"/>
      <c r="L4" s="4"/>
      <c r="M4" s="4"/>
      <c r="N4" s="4"/>
      <c r="O4" s="4"/>
    </row>
    <row r="5" spans="2:15" ht="16.5">
      <c r="B5" s="17" t="str">
        <f>+'(B) Sum of Req '!A5</f>
        <v>Salaries and Expenses</v>
      </c>
      <c r="C5" s="4"/>
      <c r="D5" s="4"/>
      <c r="E5" s="4"/>
      <c r="F5" s="4"/>
      <c r="G5" s="4"/>
      <c r="H5" s="4"/>
      <c r="I5" s="4"/>
      <c r="J5" s="4"/>
      <c r="K5" s="4"/>
      <c r="L5" s="4"/>
      <c r="M5" s="4"/>
      <c r="N5" s="42"/>
      <c r="O5" s="42"/>
    </row>
    <row r="6" spans="2:15" ht="15.75">
      <c r="B6" s="77" t="s">
        <v>147</v>
      </c>
      <c r="C6" s="4"/>
      <c r="D6" s="4"/>
      <c r="E6" s="4"/>
      <c r="F6" s="4"/>
      <c r="G6" s="4"/>
      <c r="H6" s="4"/>
      <c r="I6" s="4"/>
      <c r="J6" s="4"/>
      <c r="K6" s="4"/>
      <c r="L6" s="4"/>
      <c r="M6" s="4"/>
      <c r="N6" s="6"/>
      <c r="O6" s="6"/>
    </row>
    <row r="7" spans="1:15" ht="11.25" customHeight="1">
      <c r="A7" s="47"/>
      <c r="B7" s="17"/>
      <c r="C7" s="42"/>
      <c r="D7" s="42"/>
      <c r="E7" s="42"/>
      <c r="F7" s="42"/>
      <c r="G7" s="42"/>
      <c r="H7" s="42"/>
      <c r="I7" s="42"/>
      <c r="J7" s="42"/>
      <c r="K7" s="42"/>
      <c r="L7" s="42"/>
      <c r="M7" s="42"/>
      <c r="N7" s="5"/>
      <c r="O7" s="5"/>
    </row>
    <row r="8" spans="1:16" ht="44.25" customHeight="1">
      <c r="A8" s="180"/>
      <c r="B8" s="181"/>
      <c r="C8" s="181"/>
      <c r="D8" s="184"/>
      <c r="E8" s="567" t="s">
        <v>213</v>
      </c>
      <c r="F8" s="570"/>
      <c r="G8" s="567" t="s">
        <v>209</v>
      </c>
      <c r="H8" s="568"/>
      <c r="I8" s="568"/>
      <c r="J8" s="569"/>
      <c r="K8" s="186" t="s">
        <v>145</v>
      </c>
      <c r="L8" s="187"/>
      <c r="M8" s="188"/>
      <c r="N8" s="186" t="s">
        <v>69</v>
      </c>
      <c r="O8" s="189"/>
      <c r="P8" s="13"/>
    </row>
    <row r="9" spans="1:16" ht="25.5" customHeight="1" thickBot="1">
      <c r="A9" s="154"/>
      <c r="B9" s="182" t="s">
        <v>110</v>
      </c>
      <c r="C9" s="182"/>
      <c r="D9" s="185"/>
      <c r="E9" s="190" t="s">
        <v>74</v>
      </c>
      <c r="F9" s="191" t="s">
        <v>170</v>
      </c>
      <c r="G9" s="192"/>
      <c r="H9" s="191" t="s">
        <v>74</v>
      </c>
      <c r="I9" s="191" t="s">
        <v>170</v>
      </c>
      <c r="J9" s="193"/>
      <c r="K9" s="190" t="s">
        <v>74</v>
      </c>
      <c r="L9" s="191" t="s">
        <v>170</v>
      </c>
      <c r="M9" s="193"/>
      <c r="N9" s="190" t="s">
        <v>74</v>
      </c>
      <c r="O9" s="194" t="s">
        <v>170</v>
      </c>
      <c r="P9" s="13"/>
    </row>
    <row r="10" spans="1:16" ht="15.75">
      <c r="A10" s="148"/>
      <c r="B10" s="195" t="s">
        <v>36</v>
      </c>
      <c r="C10" s="99"/>
      <c r="D10" s="101" t="s">
        <v>169</v>
      </c>
      <c r="E10" s="196">
        <v>0</v>
      </c>
      <c r="F10" s="99">
        <v>4090</v>
      </c>
      <c r="G10" s="196"/>
      <c r="H10" s="99">
        <v>0</v>
      </c>
      <c r="I10" s="99">
        <v>4388</v>
      </c>
      <c r="J10" s="99"/>
      <c r="K10" s="196">
        <v>0</v>
      </c>
      <c r="L10" s="99">
        <v>4553</v>
      </c>
      <c r="M10" s="99"/>
      <c r="N10" s="196">
        <f aca="true" t="shared" si="0" ref="N10:O15">K10-H10</f>
        <v>0</v>
      </c>
      <c r="O10" s="101">
        <f t="shared" si="0"/>
        <v>165</v>
      </c>
      <c r="P10" s="13"/>
    </row>
    <row r="11" spans="1:17" ht="15.75">
      <c r="A11" s="148"/>
      <c r="B11" s="195" t="s">
        <v>105</v>
      </c>
      <c r="C11" s="99"/>
      <c r="D11" s="101" t="s">
        <v>169</v>
      </c>
      <c r="E11" s="196">
        <v>0</v>
      </c>
      <c r="F11" s="99">
        <v>638</v>
      </c>
      <c r="G11" s="196"/>
      <c r="H11" s="99">
        <v>0</v>
      </c>
      <c r="I11" s="99">
        <v>691</v>
      </c>
      <c r="J11" s="99"/>
      <c r="K11" s="196">
        <v>0</v>
      </c>
      <c r="L11" s="99">
        <v>721</v>
      </c>
      <c r="M11" s="99"/>
      <c r="N11" s="196">
        <f t="shared" si="0"/>
        <v>0</v>
      </c>
      <c r="O11" s="101">
        <f t="shared" si="0"/>
        <v>30</v>
      </c>
      <c r="P11" s="43" t="s">
        <v>72</v>
      </c>
      <c r="Q11" s="3" t="s">
        <v>73</v>
      </c>
    </row>
    <row r="12" spans="1:16" ht="15.75">
      <c r="A12" s="148"/>
      <c r="B12" s="195" t="s">
        <v>87</v>
      </c>
      <c r="C12" s="99"/>
      <c r="D12" s="101" t="s">
        <v>169</v>
      </c>
      <c r="E12" s="196">
        <v>0</v>
      </c>
      <c r="F12" s="99">
        <v>67</v>
      </c>
      <c r="G12" s="196"/>
      <c r="H12" s="99">
        <v>0</v>
      </c>
      <c r="I12" s="99">
        <v>156</v>
      </c>
      <c r="J12" s="99"/>
      <c r="K12" s="196">
        <v>0</v>
      </c>
      <c r="L12" s="99">
        <v>209</v>
      </c>
      <c r="M12" s="99"/>
      <c r="N12" s="196">
        <f t="shared" si="0"/>
        <v>0</v>
      </c>
      <c r="O12" s="101">
        <f t="shared" si="0"/>
        <v>53</v>
      </c>
      <c r="P12" s="13">
        <v>93</v>
      </c>
    </row>
    <row r="13" spans="1:16" ht="15.75">
      <c r="A13" s="148"/>
      <c r="B13" s="197" t="s">
        <v>89</v>
      </c>
      <c r="C13" s="99"/>
      <c r="D13" s="101" t="s">
        <v>169</v>
      </c>
      <c r="E13" s="198">
        <v>0</v>
      </c>
      <c r="F13" s="199">
        <v>0</v>
      </c>
      <c r="G13" s="198"/>
      <c r="H13" s="199">
        <v>0</v>
      </c>
      <c r="I13" s="199"/>
      <c r="J13" s="199"/>
      <c r="K13" s="198">
        <v>0</v>
      </c>
      <c r="L13" s="199">
        <v>0</v>
      </c>
      <c r="M13" s="199"/>
      <c r="N13" s="198">
        <f t="shared" si="0"/>
        <v>0</v>
      </c>
      <c r="O13" s="200">
        <f t="shared" si="0"/>
        <v>0</v>
      </c>
      <c r="P13" s="13"/>
    </row>
    <row r="14" spans="1:16" ht="15.75">
      <c r="A14" s="148"/>
      <c r="B14" s="197" t="s">
        <v>88</v>
      </c>
      <c r="C14" s="99"/>
      <c r="D14" s="101" t="s">
        <v>169</v>
      </c>
      <c r="E14" s="198">
        <v>0</v>
      </c>
      <c r="F14" s="199">
        <v>0</v>
      </c>
      <c r="G14" s="198"/>
      <c r="H14" s="199">
        <v>0</v>
      </c>
      <c r="I14" s="199">
        <v>0</v>
      </c>
      <c r="J14" s="199"/>
      <c r="K14" s="198">
        <v>0</v>
      </c>
      <c r="L14" s="199">
        <v>0</v>
      </c>
      <c r="M14" s="199"/>
      <c r="N14" s="198">
        <f t="shared" si="0"/>
        <v>0</v>
      </c>
      <c r="O14" s="200">
        <f t="shared" si="0"/>
        <v>0</v>
      </c>
      <c r="P14" s="13"/>
    </row>
    <row r="15" spans="1:16" ht="15.75">
      <c r="A15" s="143"/>
      <c r="B15" s="177" t="s">
        <v>90</v>
      </c>
      <c r="C15" s="178"/>
      <c r="D15" s="179" t="s">
        <v>169</v>
      </c>
      <c r="E15" s="183">
        <v>0</v>
      </c>
      <c r="F15" s="35">
        <v>0</v>
      </c>
      <c r="G15" s="183"/>
      <c r="H15" s="35">
        <v>0</v>
      </c>
      <c r="I15" s="35">
        <v>0</v>
      </c>
      <c r="J15" s="35"/>
      <c r="K15" s="183">
        <v>0</v>
      </c>
      <c r="L15" s="35">
        <v>0</v>
      </c>
      <c r="M15" s="35"/>
      <c r="N15" s="183">
        <f t="shared" si="0"/>
        <v>0</v>
      </c>
      <c r="O15" s="36">
        <f t="shared" si="0"/>
        <v>0</v>
      </c>
      <c r="P15" s="13"/>
    </row>
    <row r="16" spans="1:18" ht="15.75">
      <c r="A16" s="148"/>
      <c r="B16" s="195" t="s">
        <v>37</v>
      </c>
      <c r="C16" s="99"/>
      <c r="D16" s="99" t="s">
        <v>169</v>
      </c>
      <c r="E16" s="416">
        <f>SUM(E10:E15)</f>
        <v>0</v>
      </c>
      <c r="F16" s="417">
        <f>SUM(F10:F15)</f>
        <v>4795</v>
      </c>
      <c r="G16" s="416"/>
      <c r="H16" s="418">
        <f>SUM(H10:H15)</f>
        <v>0</v>
      </c>
      <c r="I16" s="418">
        <f>SUM(I10:I15)</f>
        <v>5235</v>
      </c>
      <c r="J16" s="418"/>
      <c r="K16" s="416">
        <f>SUM(K10:K15)</f>
        <v>0</v>
      </c>
      <c r="L16" s="418">
        <f>SUM(L10:L15)</f>
        <v>5483</v>
      </c>
      <c r="M16" s="418"/>
      <c r="N16" s="416">
        <f>SUM(N10:N15)</f>
        <v>0</v>
      </c>
      <c r="O16" s="417">
        <f>SUM(O10:O15)</f>
        <v>248</v>
      </c>
      <c r="P16" s="48">
        <f>697+630+957+2333</f>
        <v>4617</v>
      </c>
      <c r="Q16" s="3">
        <f>2451-93</f>
        <v>2358</v>
      </c>
      <c r="R16" s="3">
        <f>+I16-L16</f>
        <v>-248</v>
      </c>
    </row>
    <row r="17" spans="1:16" ht="8.25" customHeight="1">
      <c r="A17" s="438"/>
      <c r="B17" s="439"/>
      <c r="C17" s="440"/>
      <c r="D17" s="441"/>
      <c r="E17" s="183"/>
      <c r="F17" s="35"/>
      <c r="G17" s="183"/>
      <c r="H17" s="35"/>
      <c r="I17" s="35"/>
      <c r="J17" s="35"/>
      <c r="K17" s="183"/>
      <c r="L17" s="35"/>
      <c r="M17" s="35"/>
      <c r="N17" s="183"/>
      <c r="O17" s="36"/>
      <c r="P17" s="5"/>
    </row>
    <row r="18" spans="1:16" ht="16.5" customHeight="1">
      <c r="A18" s="148"/>
      <c r="B18" s="195" t="s">
        <v>158</v>
      </c>
      <c r="C18" s="99"/>
      <c r="D18" s="157"/>
      <c r="E18" s="196"/>
      <c r="F18" s="99"/>
      <c r="G18" s="196"/>
      <c r="H18" s="99"/>
      <c r="I18" s="99"/>
      <c r="J18" s="99"/>
      <c r="K18" s="196"/>
      <c r="L18" s="99"/>
      <c r="M18" s="99"/>
      <c r="N18" s="196"/>
      <c r="O18" s="101"/>
      <c r="P18" s="13"/>
    </row>
    <row r="19" spans="1:16" ht="15.75">
      <c r="A19" s="148"/>
      <c r="B19" s="195" t="s">
        <v>91</v>
      </c>
      <c r="C19" s="99"/>
      <c r="D19" s="157"/>
      <c r="E19" s="201"/>
      <c r="F19" s="99"/>
      <c r="G19" s="196"/>
      <c r="H19" s="202"/>
      <c r="I19" s="99"/>
      <c r="J19" s="99"/>
      <c r="K19" s="201"/>
      <c r="L19" s="99"/>
      <c r="M19" s="99"/>
      <c r="N19" s="201"/>
      <c r="O19" s="101"/>
      <c r="P19" s="13"/>
    </row>
    <row r="20" spans="1:16" ht="9.75" customHeight="1">
      <c r="A20" s="571"/>
      <c r="B20" s="572"/>
      <c r="C20" s="572"/>
      <c r="D20" s="573"/>
      <c r="E20" s="183"/>
      <c r="F20" s="35"/>
      <c r="G20" s="183"/>
      <c r="H20" s="35"/>
      <c r="I20" s="35"/>
      <c r="J20" s="35"/>
      <c r="K20" s="183"/>
      <c r="L20" s="35"/>
      <c r="M20" s="35"/>
      <c r="N20" s="183"/>
      <c r="O20" s="36"/>
      <c r="P20" s="13"/>
    </row>
    <row r="21" spans="1:16" ht="15" customHeight="1">
      <c r="A21" s="148"/>
      <c r="B21" s="195" t="s">
        <v>111</v>
      </c>
      <c r="C21" s="574"/>
      <c r="D21" s="575"/>
      <c r="E21" s="196"/>
      <c r="F21" s="99"/>
      <c r="G21" s="196"/>
      <c r="H21" s="99"/>
      <c r="I21" s="99"/>
      <c r="J21" s="99"/>
      <c r="K21" s="196"/>
      <c r="L21" s="99"/>
      <c r="M21" s="99"/>
      <c r="N21" s="196"/>
      <c r="O21" s="101"/>
      <c r="P21" s="13"/>
    </row>
    <row r="22" spans="1:18" ht="15.75">
      <c r="A22" s="148"/>
      <c r="B22" s="195" t="s">
        <v>92</v>
      </c>
      <c r="C22" s="99"/>
      <c r="D22" s="157"/>
      <c r="E22" s="196"/>
      <c r="F22" s="99">
        <v>1191</v>
      </c>
      <c r="G22" s="196"/>
      <c r="H22" s="203"/>
      <c r="I22" s="99">
        <v>1213</v>
      </c>
      <c r="J22" s="99"/>
      <c r="K22" s="196"/>
      <c r="L22" s="99">
        <v>1207</v>
      </c>
      <c r="M22" s="99"/>
      <c r="N22" s="196"/>
      <c r="O22" s="101">
        <f aca="true" t="shared" si="1" ref="O22:O30">L22-I22</f>
        <v>-6</v>
      </c>
      <c r="P22" s="13">
        <v>359</v>
      </c>
      <c r="Q22" s="3">
        <f>1171+93</f>
        <v>1264</v>
      </c>
      <c r="R22" s="3">
        <f>+I22-L22</f>
        <v>6</v>
      </c>
    </row>
    <row r="23" spans="1:18" ht="15.75">
      <c r="A23" s="148"/>
      <c r="B23" s="195" t="s">
        <v>93</v>
      </c>
      <c r="C23" s="99"/>
      <c r="D23" s="157"/>
      <c r="E23" s="196"/>
      <c r="F23" s="99">
        <v>33</v>
      </c>
      <c r="G23" s="196"/>
      <c r="H23" s="99"/>
      <c r="I23" s="99">
        <v>42</v>
      </c>
      <c r="J23" s="99"/>
      <c r="K23" s="196"/>
      <c r="L23" s="99">
        <v>55</v>
      </c>
      <c r="M23" s="99"/>
      <c r="N23" s="196"/>
      <c r="O23" s="101">
        <f t="shared" si="1"/>
        <v>13</v>
      </c>
      <c r="P23" s="13"/>
      <c r="Q23" s="3">
        <v>110</v>
      </c>
      <c r="R23" s="3">
        <f aca="true" t="shared" si="2" ref="R23:R35">+I23-L23</f>
        <v>-13</v>
      </c>
    </row>
    <row r="24" spans="1:18" ht="15.75">
      <c r="A24" s="148"/>
      <c r="B24" s="195" t="s">
        <v>94</v>
      </c>
      <c r="C24" s="99"/>
      <c r="D24" s="157"/>
      <c r="E24" s="196"/>
      <c r="F24" s="99">
        <v>360</v>
      </c>
      <c r="G24" s="196"/>
      <c r="H24" s="99"/>
      <c r="I24" s="99">
        <v>375</v>
      </c>
      <c r="J24" s="99"/>
      <c r="K24" s="196"/>
      <c r="L24" s="99">
        <v>392</v>
      </c>
      <c r="M24" s="99"/>
      <c r="N24" s="196"/>
      <c r="O24" s="101">
        <f t="shared" si="1"/>
        <v>17</v>
      </c>
      <c r="P24" s="13"/>
      <c r="Q24" s="3">
        <v>0</v>
      </c>
      <c r="R24" s="3">
        <f t="shared" si="2"/>
        <v>-17</v>
      </c>
    </row>
    <row r="25" spans="1:18" ht="15.75">
      <c r="A25" s="148"/>
      <c r="B25" s="195" t="s">
        <v>212</v>
      </c>
      <c r="C25" s="99"/>
      <c r="D25" s="157"/>
      <c r="E25" s="196"/>
      <c r="F25" s="99">
        <v>1467</v>
      </c>
      <c r="G25" s="196"/>
      <c r="H25" s="99"/>
      <c r="I25" s="99">
        <v>1545</v>
      </c>
      <c r="J25" s="99"/>
      <c r="K25" s="196"/>
      <c r="L25" s="99">
        <v>1973</v>
      </c>
      <c r="M25" s="99"/>
      <c r="N25" s="196"/>
      <c r="O25" s="101">
        <f t="shared" si="1"/>
        <v>428</v>
      </c>
      <c r="P25" s="13">
        <f>4220-576</f>
        <v>3644</v>
      </c>
      <c r="R25" s="3">
        <f t="shared" si="2"/>
        <v>-428</v>
      </c>
    </row>
    <row r="26" spans="1:18" ht="15.75">
      <c r="A26" s="148"/>
      <c r="B26" s="195" t="s">
        <v>32</v>
      </c>
      <c r="C26" s="99"/>
      <c r="D26" s="157"/>
      <c r="E26" s="196"/>
      <c r="F26" s="99">
        <v>69</v>
      </c>
      <c r="G26" s="196"/>
      <c r="H26" s="99"/>
      <c r="I26" s="99">
        <v>36</v>
      </c>
      <c r="J26" s="99"/>
      <c r="K26" s="196"/>
      <c r="L26" s="99">
        <v>55</v>
      </c>
      <c r="M26" s="99"/>
      <c r="N26" s="196"/>
      <c r="O26" s="101">
        <f t="shared" si="1"/>
        <v>19</v>
      </c>
      <c r="P26" s="13"/>
      <c r="R26" s="3">
        <f t="shared" si="2"/>
        <v>-19</v>
      </c>
    </row>
    <row r="27" spans="1:18" ht="15.75">
      <c r="A27" s="148"/>
      <c r="B27" s="195" t="s">
        <v>95</v>
      </c>
      <c r="C27" s="99"/>
      <c r="D27" s="157"/>
      <c r="E27" s="196"/>
      <c r="F27" s="99">
        <v>125</v>
      </c>
      <c r="G27" s="196"/>
      <c r="H27" s="99"/>
      <c r="I27" s="99">
        <v>130</v>
      </c>
      <c r="J27" s="99"/>
      <c r="K27" s="196"/>
      <c r="L27" s="99">
        <v>157</v>
      </c>
      <c r="M27" s="99"/>
      <c r="N27" s="196"/>
      <c r="O27" s="101">
        <f t="shared" si="1"/>
        <v>27</v>
      </c>
      <c r="P27" s="13">
        <v>332</v>
      </c>
      <c r="Q27" s="3">
        <v>175</v>
      </c>
      <c r="R27" s="3">
        <f t="shared" si="2"/>
        <v>-27</v>
      </c>
    </row>
    <row r="28" spans="1:18" ht="15.75">
      <c r="A28" s="148"/>
      <c r="B28" s="195" t="s">
        <v>96</v>
      </c>
      <c r="C28" s="99"/>
      <c r="D28" s="157"/>
      <c r="E28" s="196"/>
      <c r="F28" s="99">
        <v>192</v>
      </c>
      <c r="G28" s="196"/>
      <c r="H28" s="99"/>
      <c r="I28" s="99">
        <v>188</v>
      </c>
      <c r="J28" s="99"/>
      <c r="K28" s="196"/>
      <c r="L28" s="99">
        <v>212</v>
      </c>
      <c r="M28" s="99"/>
      <c r="N28" s="196"/>
      <c r="O28" s="101">
        <f t="shared" si="1"/>
        <v>24</v>
      </c>
      <c r="P28" s="13"/>
      <c r="R28" s="3">
        <f t="shared" si="2"/>
        <v>-24</v>
      </c>
    </row>
    <row r="29" spans="1:18" ht="15.75">
      <c r="A29" s="148"/>
      <c r="B29" s="195" t="s">
        <v>97</v>
      </c>
      <c r="C29" s="99"/>
      <c r="D29" s="157"/>
      <c r="E29" s="196"/>
      <c r="F29" s="99">
        <v>121</v>
      </c>
      <c r="G29" s="196"/>
      <c r="H29" s="99"/>
      <c r="I29" s="99">
        <v>122</v>
      </c>
      <c r="J29" s="99"/>
      <c r="K29" s="196"/>
      <c r="L29" s="99">
        <v>145</v>
      </c>
      <c r="M29" s="99"/>
      <c r="N29" s="196"/>
      <c r="O29" s="101">
        <f t="shared" si="1"/>
        <v>23</v>
      </c>
      <c r="P29" s="13">
        <v>276</v>
      </c>
      <c r="Q29" s="3">
        <v>14853</v>
      </c>
      <c r="R29" s="3">
        <f t="shared" si="2"/>
        <v>-23</v>
      </c>
    </row>
    <row r="30" spans="1:18" ht="15.75">
      <c r="A30" s="148"/>
      <c r="B30" s="195" t="s">
        <v>137</v>
      </c>
      <c r="C30" s="99"/>
      <c r="D30" s="157"/>
      <c r="E30" s="196"/>
      <c r="F30" s="99">
        <v>181</v>
      </c>
      <c r="G30" s="196"/>
      <c r="H30" s="99"/>
      <c r="I30" s="99">
        <v>184</v>
      </c>
      <c r="J30" s="99"/>
      <c r="K30" s="196"/>
      <c r="L30" s="99">
        <v>216</v>
      </c>
      <c r="M30" s="99"/>
      <c r="N30" s="196"/>
      <c r="O30" s="101">
        <f t="shared" si="1"/>
        <v>32</v>
      </c>
      <c r="P30" s="13"/>
      <c r="Q30" s="3">
        <v>135</v>
      </c>
      <c r="R30" s="3">
        <f t="shared" si="2"/>
        <v>-32</v>
      </c>
    </row>
    <row r="31" spans="1:18" ht="15.75">
      <c r="A31" s="148"/>
      <c r="B31" s="195" t="s">
        <v>210</v>
      </c>
      <c r="C31" s="99"/>
      <c r="D31" s="157"/>
      <c r="E31" s="196"/>
      <c r="F31" s="99">
        <v>5</v>
      </c>
      <c r="G31" s="196"/>
      <c r="H31" s="99"/>
      <c r="I31" s="99">
        <v>5</v>
      </c>
      <c r="J31" s="99"/>
      <c r="K31" s="196"/>
      <c r="L31" s="99">
        <v>5</v>
      </c>
      <c r="M31" s="99"/>
      <c r="N31" s="196"/>
      <c r="O31" s="101">
        <f>L31-I31</f>
        <v>0</v>
      </c>
      <c r="P31" s="13"/>
      <c r="R31" s="3">
        <f t="shared" si="2"/>
        <v>0</v>
      </c>
    </row>
    <row r="32" spans="1:18" ht="15.75">
      <c r="A32" s="148"/>
      <c r="B32" s="195" t="s">
        <v>211</v>
      </c>
      <c r="C32" s="99"/>
      <c r="D32" s="157"/>
      <c r="E32" s="196"/>
      <c r="F32" s="99">
        <v>18</v>
      </c>
      <c r="G32" s="196"/>
      <c r="H32" s="99"/>
      <c r="I32" s="99">
        <v>17</v>
      </c>
      <c r="J32" s="99"/>
      <c r="K32" s="196"/>
      <c r="L32" s="99">
        <v>45</v>
      </c>
      <c r="M32" s="99"/>
      <c r="N32" s="196"/>
      <c r="O32" s="101">
        <f>L32-I32</f>
        <v>28</v>
      </c>
      <c r="P32" s="13"/>
      <c r="Q32" s="3">
        <v>10</v>
      </c>
      <c r="R32" s="3">
        <f t="shared" si="2"/>
        <v>-28</v>
      </c>
    </row>
    <row r="33" spans="1:18" ht="15.75">
      <c r="A33" s="148"/>
      <c r="B33" s="195" t="s">
        <v>98</v>
      </c>
      <c r="C33" s="99"/>
      <c r="D33" s="157"/>
      <c r="E33" s="196"/>
      <c r="F33" s="99">
        <v>100</v>
      </c>
      <c r="G33" s="196"/>
      <c r="H33" s="99"/>
      <c r="I33" s="99">
        <v>120</v>
      </c>
      <c r="J33" s="99"/>
      <c r="K33" s="196"/>
      <c r="L33" s="99">
        <v>120</v>
      </c>
      <c r="M33" s="99"/>
      <c r="N33" s="196"/>
      <c r="O33" s="101">
        <f>L33-I33</f>
        <v>0</v>
      </c>
      <c r="P33" s="13"/>
      <c r="Q33" s="3">
        <v>85</v>
      </c>
      <c r="R33" s="3">
        <f t="shared" si="2"/>
        <v>0</v>
      </c>
    </row>
    <row r="34" spans="1:18" ht="15.75">
      <c r="A34" s="148"/>
      <c r="B34" s="195" t="s">
        <v>99</v>
      </c>
      <c r="C34" s="99"/>
      <c r="D34" s="157"/>
      <c r="E34" s="196"/>
      <c r="F34" s="99">
        <v>11</v>
      </c>
      <c r="G34" s="196"/>
      <c r="H34" s="99"/>
      <c r="I34" s="99">
        <v>25</v>
      </c>
      <c r="J34" s="99"/>
      <c r="K34" s="196"/>
      <c r="L34" s="99">
        <v>20</v>
      </c>
      <c r="M34" s="99"/>
      <c r="N34" s="196"/>
      <c r="O34" s="101">
        <f>L34-I34</f>
        <v>-5</v>
      </c>
      <c r="P34" s="13"/>
      <c r="Q34" s="3">
        <v>37758</v>
      </c>
      <c r="R34" s="3">
        <f t="shared" si="2"/>
        <v>5</v>
      </c>
    </row>
    <row r="35" spans="1:18" ht="15.75">
      <c r="A35" s="148"/>
      <c r="B35" s="256" t="s">
        <v>100</v>
      </c>
      <c r="C35" s="99"/>
      <c r="D35" s="157"/>
      <c r="E35" s="257"/>
      <c r="F35" s="260">
        <f>SUM(F16:F34)</f>
        <v>8668</v>
      </c>
      <c r="G35" s="257"/>
      <c r="H35" s="258"/>
      <c r="I35" s="260">
        <f>SUM(I16:I34)</f>
        <v>9237</v>
      </c>
      <c r="J35" s="258"/>
      <c r="K35" s="257"/>
      <c r="L35" s="260">
        <f>SUM(L16:L34)</f>
        <v>10085</v>
      </c>
      <c r="M35" s="258"/>
      <c r="N35" s="257"/>
      <c r="O35" s="259">
        <f>SUM(O16:O34)</f>
        <v>848</v>
      </c>
      <c r="P35" s="13">
        <f>SUM(P12:P34)</f>
        <v>9321</v>
      </c>
      <c r="Q35" s="3">
        <f>SUM(Q16:Q34)</f>
        <v>56748</v>
      </c>
      <c r="R35" s="3">
        <f t="shared" si="2"/>
        <v>-848</v>
      </c>
    </row>
    <row r="36" spans="1:16" ht="16.5" customHeight="1">
      <c r="A36" s="250"/>
      <c r="B36" s="251"/>
      <c r="C36" s="252"/>
      <c r="D36" s="253"/>
      <c r="E36" s="254"/>
      <c r="F36" s="252"/>
      <c r="G36" s="254"/>
      <c r="H36" s="252"/>
      <c r="I36" s="252"/>
      <c r="J36" s="252"/>
      <c r="K36" s="254"/>
      <c r="L36" s="252"/>
      <c r="M36" s="252"/>
      <c r="N36" s="254"/>
      <c r="O36" s="255"/>
      <c r="P36" s="13"/>
    </row>
    <row r="37" spans="1:16" ht="16.5" customHeight="1">
      <c r="A37" s="148"/>
      <c r="B37" s="358" t="s">
        <v>53</v>
      </c>
      <c r="C37" s="359"/>
      <c r="D37" s="360"/>
      <c r="E37" s="361"/>
      <c r="F37" s="359"/>
      <c r="G37" s="361"/>
      <c r="H37" s="359"/>
      <c r="I37" s="359">
        <f>-F38</f>
        <v>0</v>
      </c>
      <c r="J37" s="359"/>
      <c r="K37" s="361"/>
      <c r="L37" s="359">
        <f>-I38</f>
        <v>0</v>
      </c>
      <c r="M37" s="359"/>
      <c r="N37" s="361"/>
      <c r="O37" s="362"/>
      <c r="P37" s="13"/>
    </row>
    <row r="38" spans="1:16" ht="15.75">
      <c r="A38" s="148"/>
      <c r="B38" s="358" t="s">
        <v>54</v>
      </c>
      <c r="C38" s="359"/>
      <c r="D38" s="360"/>
      <c r="E38" s="361"/>
      <c r="F38" s="359"/>
      <c r="G38" s="361"/>
      <c r="H38" s="359"/>
      <c r="I38" s="359"/>
      <c r="J38" s="359"/>
      <c r="K38" s="361"/>
      <c r="L38" s="359"/>
      <c r="M38" s="359"/>
      <c r="N38" s="361"/>
      <c r="O38" s="362"/>
      <c r="P38" s="13"/>
    </row>
    <row r="39" spans="1:16" ht="15.75">
      <c r="A39" s="148"/>
      <c r="B39" s="358" t="s">
        <v>55</v>
      </c>
      <c r="C39" s="359"/>
      <c r="D39" s="360"/>
      <c r="E39" s="361"/>
      <c r="F39" s="359">
        <v>0</v>
      </c>
      <c r="G39" s="361"/>
      <c r="H39" s="359"/>
      <c r="I39" s="359">
        <v>0</v>
      </c>
      <c r="J39" s="359"/>
      <c r="K39" s="361"/>
      <c r="L39" s="359">
        <v>0</v>
      </c>
      <c r="M39" s="359"/>
      <c r="N39" s="361"/>
      <c r="O39" s="362"/>
      <c r="P39" s="13"/>
    </row>
    <row r="40" spans="1:16" ht="15.75">
      <c r="A40" s="148"/>
      <c r="B40" s="358" t="s">
        <v>101</v>
      </c>
      <c r="C40" s="359"/>
      <c r="D40" s="360"/>
      <c r="E40" s="361"/>
      <c r="F40" s="359">
        <f>SUM(F35:F39)</f>
        <v>8668</v>
      </c>
      <c r="G40" s="361"/>
      <c r="H40" s="359"/>
      <c r="I40" s="359">
        <f>SUM(I35:I39)</f>
        <v>9237</v>
      </c>
      <c r="J40" s="359"/>
      <c r="K40" s="361"/>
      <c r="L40" s="359">
        <f>SUM(L35:L39)</f>
        <v>10085</v>
      </c>
      <c r="M40" s="359"/>
      <c r="N40" s="361"/>
      <c r="O40" s="362"/>
      <c r="P40" s="13"/>
    </row>
    <row r="41" spans="1:16" ht="18" customHeight="1">
      <c r="A41" s="204"/>
      <c r="B41" s="363"/>
      <c r="C41" s="364"/>
      <c r="D41" s="365"/>
      <c r="E41" s="366"/>
      <c r="F41" s="364"/>
      <c r="G41" s="366"/>
      <c r="H41" s="364"/>
      <c r="I41" s="364"/>
      <c r="J41" s="364"/>
      <c r="K41" s="366"/>
      <c r="L41" s="364"/>
      <c r="M41" s="364"/>
      <c r="N41" s="367"/>
      <c r="O41" s="368"/>
      <c r="P41" s="13"/>
    </row>
    <row r="42" spans="1:16" ht="15.75">
      <c r="A42" s="148"/>
      <c r="B42" s="358" t="s">
        <v>112</v>
      </c>
      <c r="C42" s="359"/>
      <c r="D42" s="360"/>
      <c r="E42" s="361"/>
      <c r="F42" s="359"/>
      <c r="G42" s="361"/>
      <c r="H42" s="359"/>
      <c r="I42" s="359"/>
      <c r="J42" s="359"/>
      <c r="K42" s="361"/>
      <c r="L42" s="359"/>
      <c r="M42" s="359"/>
      <c r="N42" s="369"/>
      <c r="O42" s="370"/>
      <c r="P42" s="13"/>
    </row>
    <row r="43" spans="1:16" ht="15.75">
      <c r="A43" s="148"/>
      <c r="B43" s="358" t="s">
        <v>102</v>
      </c>
      <c r="C43" s="359"/>
      <c r="D43" s="360"/>
      <c r="E43" s="361"/>
      <c r="F43" s="359">
        <f>F35</f>
        <v>8668</v>
      </c>
      <c r="G43" s="361"/>
      <c r="H43" s="359"/>
      <c r="I43" s="359">
        <f>I35</f>
        <v>9237</v>
      </c>
      <c r="J43" s="359"/>
      <c r="K43" s="361"/>
      <c r="L43" s="359">
        <f>L35</f>
        <v>10085</v>
      </c>
      <c r="M43" s="359"/>
      <c r="N43" s="369"/>
      <c r="O43" s="370"/>
      <c r="P43" s="13"/>
    </row>
    <row r="44" spans="1:16" ht="15.75">
      <c r="A44" s="148"/>
      <c r="B44" s="358" t="s">
        <v>56</v>
      </c>
      <c r="C44" s="359"/>
      <c r="D44" s="360"/>
      <c r="E44" s="361"/>
      <c r="F44" s="359">
        <v>0</v>
      </c>
      <c r="G44" s="361"/>
      <c r="H44" s="359"/>
      <c r="I44" s="359">
        <f>-F45</f>
        <v>0</v>
      </c>
      <c r="J44" s="359"/>
      <c r="K44" s="361"/>
      <c r="L44" s="359">
        <f>-I45</f>
        <v>0</v>
      </c>
      <c r="M44" s="359"/>
      <c r="N44" s="369"/>
      <c r="O44" s="370"/>
      <c r="P44" s="13"/>
    </row>
    <row r="45" spans="1:16" ht="15.75">
      <c r="A45" s="148"/>
      <c r="B45" s="358" t="s">
        <v>57</v>
      </c>
      <c r="C45" s="359"/>
      <c r="D45" s="360"/>
      <c r="E45" s="361" t="s">
        <v>169</v>
      </c>
      <c r="F45" s="359"/>
      <c r="G45" s="361"/>
      <c r="H45" s="359"/>
      <c r="I45" s="359"/>
      <c r="J45" s="359"/>
      <c r="K45" s="361"/>
      <c r="L45" s="359"/>
      <c r="M45" s="359"/>
      <c r="N45" s="361"/>
      <c r="O45" s="362"/>
      <c r="P45" s="13"/>
    </row>
    <row r="46" spans="1:16" ht="15.75">
      <c r="A46" s="148"/>
      <c r="B46" s="358" t="s">
        <v>103</v>
      </c>
      <c r="C46" s="359"/>
      <c r="D46" s="360"/>
      <c r="E46" s="361"/>
      <c r="F46" s="359">
        <v>0</v>
      </c>
      <c r="G46" s="361"/>
      <c r="H46" s="359"/>
      <c r="I46" s="359">
        <v>0</v>
      </c>
      <c r="J46" s="359"/>
      <c r="K46" s="361"/>
      <c r="L46" s="359">
        <v>0</v>
      </c>
      <c r="M46" s="359"/>
      <c r="N46" s="371"/>
      <c r="O46" s="372"/>
      <c r="P46" s="13"/>
    </row>
    <row r="47" spans="1:16" ht="15.75">
      <c r="A47" s="143"/>
      <c r="B47" s="373" t="s">
        <v>104</v>
      </c>
      <c r="C47" s="374"/>
      <c r="D47" s="375"/>
      <c r="E47" s="376"/>
      <c r="F47" s="374"/>
      <c r="G47" s="376"/>
      <c r="H47" s="374"/>
      <c r="I47" s="374"/>
      <c r="J47" s="374"/>
      <c r="K47" s="376"/>
      <c r="L47" s="374"/>
      <c r="M47" s="374"/>
      <c r="N47" s="376"/>
      <c r="O47" s="377"/>
      <c r="P47" s="13"/>
    </row>
    <row r="48" spans="1:16" ht="15.75">
      <c r="A48" s="13"/>
      <c r="B48" s="41"/>
      <c r="C48" s="12"/>
      <c r="D48" s="12" t="s">
        <v>169</v>
      </c>
      <c r="E48" s="12"/>
      <c r="F48" s="12"/>
      <c r="G48" s="12"/>
      <c r="H48" s="12"/>
      <c r="I48" s="12"/>
      <c r="J48" s="12"/>
      <c r="K48" s="12"/>
      <c r="L48" s="12"/>
      <c r="M48" s="12"/>
      <c r="N48" s="35"/>
      <c r="O48" s="35"/>
      <c r="P48" s="13"/>
    </row>
    <row r="49" spans="14:16" ht="15.75">
      <c r="N49" s="12"/>
      <c r="O49" s="12"/>
      <c r="P49" s="13"/>
    </row>
    <row r="50" spans="14:16" ht="15.75">
      <c r="N50" s="12"/>
      <c r="O50" s="12"/>
      <c r="P50" s="13"/>
    </row>
    <row r="51" spans="14:16" ht="15.75">
      <c r="N51" s="12"/>
      <c r="O51" s="12"/>
      <c r="P51" s="13"/>
    </row>
    <row r="52" ht="15.75">
      <c r="P52" s="13"/>
    </row>
    <row r="53" ht="15.75">
      <c r="P53" s="13"/>
    </row>
  </sheetData>
  <mergeCells count="4">
    <mergeCell ref="G8:J8"/>
    <mergeCell ref="E8:F8"/>
    <mergeCell ref="A20:D20"/>
    <mergeCell ref="C21:D21"/>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syang</cp:lastModifiedBy>
  <cp:lastPrinted>2007-01-26T16:27:29Z</cp:lastPrinted>
  <dcterms:created xsi:type="dcterms:W3CDTF">2003-08-28T20:51:00Z</dcterms:created>
  <dcterms:modified xsi:type="dcterms:W3CDTF">2007-01-30T20:33:21Z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-1615739699</vt:i4>
  </property>
  <property fmtid="{D5CDD505-2E9C-101B-9397-08002B2CF9AE}" pid="3" name="_NewReviewCycle">
    <vt:lpwstr/>
  </property>
  <property fmtid="{D5CDD505-2E9C-101B-9397-08002B2CF9AE}" pid="4" name="_EmailSubject">
    <vt:lpwstr>FY 2008 President's Budget files</vt:lpwstr>
  </property>
  <property fmtid="{D5CDD505-2E9C-101B-9397-08002B2CF9AE}" pid="5" name="_AuthorEmail">
    <vt:lpwstr>James.F.Bellot@SMOJMD.USDOJ.gov</vt:lpwstr>
  </property>
  <property fmtid="{D5CDD505-2E9C-101B-9397-08002B2CF9AE}" pid="6" name="_AuthorEmailDisplayName">
    <vt:lpwstr>Bellot, James F</vt:lpwstr>
  </property>
  <property fmtid="{D5CDD505-2E9C-101B-9397-08002B2CF9AE}" pid="7" name="_PreviousAdHocReviewCycleID">
    <vt:i4>173001943</vt:i4>
  </property>
  <property fmtid="{D5CDD505-2E9C-101B-9397-08002B2CF9AE}" pid="8" name="_ReviewingToolsShownOnce">
    <vt:lpwstr/>
  </property>
</Properties>
</file>