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firstSheet="9" activeTab="13"/>
  </bookViews>
  <sheets>
    <sheet name="z scn x=0" sheetId="1" r:id="rId1"/>
    <sheet name="x scan at 9&quot;" sheetId="2" r:id="rId2"/>
    <sheet name="xscn at z=8" sheetId="3" r:id="rId3"/>
    <sheet name="xscn at 6&quot;" sheetId="4" r:id="rId4"/>
    <sheet name="xscn z=10" sheetId="5" r:id="rId5"/>
    <sheet name="xscn z=12" sheetId="6" r:id="rId6"/>
    <sheet name="surface plot" sheetId="7" r:id="rId7"/>
    <sheet name="data" sheetId="8" r:id="rId8"/>
    <sheet name="Compensation data" sheetId="9" r:id="rId9"/>
    <sheet name="before adding" sheetId="10" r:id="rId10"/>
    <sheet name="Aug-20 0C" sheetId="11" r:id="rId11"/>
    <sheet name="4th pass comp" sheetId="12" r:id="rId12"/>
    <sheet name="3rd pass comp" sheetId="13" r:id="rId13"/>
    <sheet name="2nd pass comp" sheetId="14" r:id="rId14"/>
  </sheets>
  <definedNames/>
  <calcPr fullCalcOnLoad="1"/>
</workbook>
</file>

<file path=xl/sharedStrings.xml><?xml version="1.0" encoding="utf-8"?>
<sst xmlns="http://schemas.openxmlformats.org/spreadsheetml/2006/main" count="68" uniqueCount="56">
  <si>
    <t>Gauss</t>
  </si>
  <si>
    <t xml:space="preserve"> </t>
  </si>
  <si>
    <t>EDMU 001</t>
  </si>
  <si>
    <t>Hall probe scan</t>
  </si>
  <si>
    <t>probe no.</t>
  </si>
  <si>
    <t>Sy Base no.</t>
  </si>
  <si>
    <t>PR960221`</t>
  </si>
  <si>
    <t>Augusat 7th 2002</t>
  </si>
  <si>
    <t>J Volk</t>
  </si>
  <si>
    <t>E Zimmerman</t>
  </si>
  <si>
    <t>Miniboone dipole magnet</t>
  </si>
  <si>
    <t>Dipole at 44 F</t>
  </si>
  <si>
    <t>y = 0</t>
  </si>
  <si>
    <t>x = 0</t>
  </si>
  <si>
    <t>z</t>
  </si>
  <si>
    <t>8 C</t>
  </si>
  <si>
    <t xml:space="preserve">sum </t>
  </si>
  <si>
    <t>Bdl</t>
  </si>
  <si>
    <t>Tesla/m</t>
  </si>
  <si>
    <t>sum from 10 " to 21"</t>
  </si>
  <si>
    <t>sum</t>
  </si>
  <si>
    <t>bdl</t>
  </si>
  <si>
    <t>Gauss at 8 c</t>
  </si>
  <si>
    <t>Gauss at 22 C</t>
  </si>
  <si>
    <t>compensation units/C</t>
  </si>
  <si>
    <t>ave</t>
  </si>
  <si>
    <t>z inches</t>
  </si>
  <si>
    <t>Gauss before</t>
  </si>
  <si>
    <t>Difference</t>
  </si>
  <si>
    <t>ave F19-F38</t>
  </si>
  <si>
    <t>Gauss After 14 strips comp</t>
  </si>
  <si>
    <t>sum 15-43</t>
  </si>
  <si>
    <t>length</t>
  </si>
  <si>
    <t>B/l</t>
  </si>
  <si>
    <t>differnece</t>
  </si>
  <si>
    <t>z inches magnet at 0 C</t>
  </si>
  <si>
    <t>Gauss Aug 20 2002</t>
  </si>
  <si>
    <t>Gauss at 19 C</t>
  </si>
  <si>
    <t>warm-cold/warm</t>
  </si>
  <si>
    <t>Compensation units/C</t>
  </si>
  <si>
    <t>1st pass</t>
  </si>
  <si>
    <t>2nd pass</t>
  </si>
  <si>
    <t>comp</t>
  </si>
  <si>
    <t>strips</t>
  </si>
  <si>
    <t xml:space="preserve">z inches </t>
  </si>
  <si>
    <t>Gauss at 0 C</t>
  </si>
  <si>
    <t>Warm-cold/warm</t>
  </si>
  <si>
    <t xml:space="preserve">ave </t>
  </si>
  <si>
    <t>15.25-23.125</t>
  </si>
  <si>
    <t>compensation</t>
  </si>
  <si>
    <t>3rd pass</t>
  </si>
  <si>
    <t>4th pass</t>
  </si>
  <si>
    <t>difference units</t>
  </si>
  <si>
    <t>comp units/C</t>
  </si>
  <si>
    <t>in center</t>
  </si>
  <si>
    <t>units/C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</si>
</sst>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00"/>
    <numFmt numFmtId="168" formatCode="0.000000000"/>
    <numFmt numFmtId="169" formatCode="0.000000"/>
    <numFmt numFmtId="170" formatCode="0.00000"/>
    <numFmt numFmtId="171" formatCode="0.0000"/>
    <numFmt numFmtId="172" formatCode="0.000000E+00"/>
    <numFmt numFmtId="173" formatCode="0.00000E+00"/>
    <numFmt numFmtId="174" formatCode="0.0000E+00"/>
    <numFmt numFmtId="175" formatCode="0.000E+00"/>
  </numFmts>
  <fonts count="9">
    <font>
      <sz val="10"/>
      <name val="Times New Roman"/>
      <family val="0"/>
    </font>
    <font>
      <vertAlign val="superscript"/>
      <sz val="10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14.5"/>
      <name val="Times New Roman"/>
      <family val="0"/>
    </font>
    <font>
      <b/>
      <sz val="17.5"/>
      <name val="Times New Roman"/>
      <family val="0"/>
    </font>
    <font>
      <b/>
      <sz val="14.5"/>
      <name val="Times New Roman"/>
      <family val="0"/>
    </font>
    <font>
      <sz val="12"/>
      <name val="Times New Roman"/>
      <family val="0"/>
    </font>
    <font>
      <b/>
      <sz val="16.5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textRotation="60"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 textRotation="60"/>
    </xf>
    <xf numFmtId="164" fontId="0" fillId="0" borderId="0" xfId="0" applyNumberFormat="1" applyAlignment="1">
      <alignment textRotation="6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worksheet" Target="worksheets/sheet4.xml" /><Relationship Id="rId14" Type="http://schemas.openxmlformats.org/officeDocument/2006/relationships/worksheet" Target="worksheets/sheet5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EDMU-001 z scan at x = 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data!$C$5:$C$50</c:f>
              <c:numCache>
                <c:ptCount val="4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2.75</c:v>
                </c:pt>
                <c:pt idx="7">
                  <c:v>2.875</c:v>
                </c:pt>
                <c:pt idx="8">
                  <c:v>3</c:v>
                </c:pt>
                <c:pt idx="9">
                  <c:v>3.125</c:v>
                </c:pt>
                <c:pt idx="10">
                  <c:v>3.25</c:v>
                </c:pt>
                <c:pt idx="11">
                  <c:v>3.375</c:v>
                </c:pt>
                <c:pt idx="12">
                  <c:v>3.5</c:v>
                </c:pt>
                <c:pt idx="13">
                  <c:v>3.625</c:v>
                </c:pt>
                <c:pt idx="14">
                  <c:v>3.75</c:v>
                </c:pt>
                <c:pt idx="15">
                  <c:v>3.875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5.5</c:v>
                </c:pt>
                <c:pt idx="20">
                  <c:v>6</c:v>
                </c:pt>
                <c:pt idx="21">
                  <c:v>6.5</c:v>
                </c:pt>
                <c:pt idx="22">
                  <c:v>7</c:v>
                </c:pt>
                <c:pt idx="23">
                  <c:v>7.5</c:v>
                </c:pt>
                <c:pt idx="24">
                  <c:v>8</c:v>
                </c:pt>
                <c:pt idx="25">
                  <c:v>8.5</c:v>
                </c:pt>
                <c:pt idx="26">
                  <c:v>9</c:v>
                </c:pt>
                <c:pt idx="27">
                  <c:v>9.5</c:v>
                </c:pt>
                <c:pt idx="28">
                  <c:v>10</c:v>
                </c:pt>
                <c:pt idx="29">
                  <c:v>10.5</c:v>
                </c:pt>
                <c:pt idx="30">
                  <c:v>11</c:v>
                </c:pt>
                <c:pt idx="31">
                  <c:v>11.5</c:v>
                </c:pt>
                <c:pt idx="32">
                  <c:v>11.875</c:v>
                </c:pt>
                <c:pt idx="33">
                  <c:v>12</c:v>
                </c:pt>
                <c:pt idx="34">
                  <c:v>12.125</c:v>
                </c:pt>
                <c:pt idx="35">
                  <c:v>12.25</c:v>
                </c:pt>
                <c:pt idx="36">
                  <c:v>12.375</c:v>
                </c:pt>
                <c:pt idx="37">
                  <c:v>12.5</c:v>
                </c:pt>
                <c:pt idx="38">
                  <c:v>12.625</c:v>
                </c:pt>
                <c:pt idx="39">
                  <c:v>12.75</c:v>
                </c:pt>
                <c:pt idx="40">
                  <c:v>12.875</c:v>
                </c:pt>
                <c:pt idx="41">
                  <c:v>13</c:v>
                </c:pt>
                <c:pt idx="42">
                  <c:v>13.125</c:v>
                </c:pt>
                <c:pt idx="43">
                  <c:v>13.25</c:v>
                </c:pt>
                <c:pt idx="44">
                  <c:v>13.5</c:v>
                </c:pt>
                <c:pt idx="45">
                  <c:v>14</c:v>
                </c:pt>
              </c:numCache>
            </c:numRef>
          </c:xVal>
          <c:yVal>
            <c:numRef>
              <c:f>data!$H$5:$H$50</c:f>
              <c:numCache>
                <c:ptCount val="46"/>
                <c:pt idx="0">
                  <c:v>1.6</c:v>
                </c:pt>
                <c:pt idx="1">
                  <c:v>2.2</c:v>
                </c:pt>
                <c:pt idx="2">
                  <c:v>3.3</c:v>
                </c:pt>
                <c:pt idx="3">
                  <c:v>5.8</c:v>
                </c:pt>
                <c:pt idx="4">
                  <c:v>12.6</c:v>
                </c:pt>
                <c:pt idx="5">
                  <c:v>69</c:v>
                </c:pt>
                <c:pt idx="6">
                  <c:v>213.2</c:v>
                </c:pt>
                <c:pt idx="7">
                  <c:v>340</c:v>
                </c:pt>
                <c:pt idx="8">
                  <c:v>507.6</c:v>
                </c:pt>
                <c:pt idx="9">
                  <c:v>691.5</c:v>
                </c:pt>
                <c:pt idx="10">
                  <c:v>899.5</c:v>
                </c:pt>
                <c:pt idx="11">
                  <c:v>1155.5</c:v>
                </c:pt>
                <c:pt idx="12">
                  <c:v>1422.7</c:v>
                </c:pt>
                <c:pt idx="13">
                  <c:v>1686</c:v>
                </c:pt>
                <c:pt idx="14">
                  <c:v>1919.4</c:v>
                </c:pt>
                <c:pt idx="15">
                  <c:v>2076.5</c:v>
                </c:pt>
                <c:pt idx="16">
                  <c:v>2169</c:v>
                </c:pt>
                <c:pt idx="17">
                  <c:v>2255.1</c:v>
                </c:pt>
                <c:pt idx="18">
                  <c:v>2261.3</c:v>
                </c:pt>
                <c:pt idx="19">
                  <c:v>2265</c:v>
                </c:pt>
                <c:pt idx="20">
                  <c:v>2267.5</c:v>
                </c:pt>
                <c:pt idx="21">
                  <c:v>2270</c:v>
                </c:pt>
                <c:pt idx="22">
                  <c:v>2272.7</c:v>
                </c:pt>
                <c:pt idx="23">
                  <c:v>2273.8</c:v>
                </c:pt>
                <c:pt idx="24">
                  <c:v>2276</c:v>
                </c:pt>
                <c:pt idx="25">
                  <c:v>2278.2</c:v>
                </c:pt>
                <c:pt idx="26">
                  <c:v>2280.2</c:v>
                </c:pt>
                <c:pt idx="27">
                  <c:v>2280.8</c:v>
                </c:pt>
                <c:pt idx="28">
                  <c:v>2280.4</c:v>
                </c:pt>
                <c:pt idx="29">
                  <c:v>2279</c:v>
                </c:pt>
                <c:pt idx="30">
                  <c:v>2278.2</c:v>
                </c:pt>
                <c:pt idx="31">
                  <c:v>2270.2</c:v>
                </c:pt>
                <c:pt idx="32">
                  <c:v>2193.8</c:v>
                </c:pt>
                <c:pt idx="33">
                  <c:v>2103.1</c:v>
                </c:pt>
                <c:pt idx="34">
                  <c:v>1948.1</c:v>
                </c:pt>
                <c:pt idx="35">
                  <c:v>1721.5</c:v>
                </c:pt>
                <c:pt idx="36">
                  <c:v>1453.3</c:v>
                </c:pt>
                <c:pt idx="37">
                  <c:v>1180.4</c:v>
                </c:pt>
                <c:pt idx="38">
                  <c:v>922</c:v>
                </c:pt>
                <c:pt idx="39">
                  <c:v>712.8</c:v>
                </c:pt>
                <c:pt idx="40">
                  <c:v>516.3</c:v>
                </c:pt>
                <c:pt idx="41">
                  <c:v>362.9</c:v>
                </c:pt>
                <c:pt idx="42">
                  <c:v>222.2</c:v>
                </c:pt>
                <c:pt idx="43">
                  <c:v>132.8</c:v>
                </c:pt>
                <c:pt idx="44">
                  <c:v>33.7</c:v>
                </c:pt>
                <c:pt idx="45">
                  <c:v>1.4</c:v>
                </c:pt>
              </c:numCache>
            </c:numRef>
          </c:yVal>
          <c:smooth val="0"/>
        </c:ser>
        <c:axId val="38554238"/>
        <c:axId val="11443823"/>
      </c:scatterChart>
      <c:valAx>
        <c:axId val="38554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43823"/>
        <c:crosses val="autoZero"/>
        <c:crossBetween val="midCat"/>
        <c:dispUnits/>
      </c:valAx>
      <c:valAx>
        <c:axId val="11443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Gauss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542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EDMU001 before adding compensator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'2nd pass comp'!$C$3:$C$52</c:f>
              <c:numCache>
                <c:ptCount val="50"/>
                <c:pt idx="0">
                  <c:v>7</c:v>
                </c:pt>
                <c:pt idx="1">
                  <c:v>7.5</c:v>
                </c:pt>
                <c:pt idx="2">
                  <c:v>8</c:v>
                </c:pt>
                <c:pt idx="3">
                  <c:v>8.5</c:v>
                </c:pt>
                <c:pt idx="4">
                  <c:v>9</c:v>
                </c:pt>
                <c:pt idx="5">
                  <c:v>9.5</c:v>
                </c:pt>
                <c:pt idx="6">
                  <c:v>10</c:v>
                </c:pt>
                <c:pt idx="7">
                  <c:v>10.5</c:v>
                </c:pt>
                <c:pt idx="8">
                  <c:v>10.75</c:v>
                </c:pt>
                <c:pt idx="9">
                  <c:v>10.875</c:v>
                </c:pt>
                <c:pt idx="10">
                  <c:v>11</c:v>
                </c:pt>
                <c:pt idx="11">
                  <c:v>11.125</c:v>
                </c:pt>
                <c:pt idx="12">
                  <c:v>11.25</c:v>
                </c:pt>
                <c:pt idx="13">
                  <c:v>11.375</c:v>
                </c:pt>
                <c:pt idx="14">
                  <c:v>11.5</c:v>
                </c:pt>
                <c:pt idx="15">
                  <c:v>11.625</c:v>
                </c:pt>
                <c:pt idx="16">
                  <c:v>11.75</c:v>
                </c:pt>
                <c:pt idx="17">
                  <c:v>11.875</c:v>
                </c:pt>
                <c:pt idx="18">
                  <c:v>12</c:v>
                </c:pt>
                <c:pt idx="19">
                  <c:v>12.125</c:v>
                </c:pt>
                <c:pt idx="20">
                  <c:v>12.5</c:v>
                </c:pt>
                <c:pt idx="21">
                  <c:v>13</c:v>
                </c:pt>
                <c:pt idx="22">
                  <c:v>13.5</c:v>
                </c:pt>
                <c:pt idx="23">
                  <c:v>14</c:v>
                </c:pt>
                <c:pt idx="24">
                  <c:v>14.5</c:v>
                </c:pt>
                <c:pt idx="25">
                  <c:v>15</c:v>
                </c:pt>
                <c:pt idx="26">
                  <c:v>15.5</c:v>
                </c:pt>
                <c:pt idx="27">
                  <c:v>16</c:v>
                </c:pt>
                <c:pt idx="28">
                  <c:v>16.5</c:v>
                </c:pt>
                <c:pt idx="29">
                  <c:v>17</c:v>
                </c:pt>
                <c:pt idx="30">
                  <c:v>17.5</c:v>
                </c:pt>
                <c:pt idx="31">
                  <c:v>18</c:v>
                </c:pt>
                <c:pt idx="32">
                  <c:v>18.5</c:v>
                </c:pt>
                <c:pt idx="33">
                  <c:v>19</c:v>
                </c:pt>
                <c:pt idx="34">
                  <c:v>19.5</c:v>
                </c:pt>
                <c:pt idx="35">
                  <c:v>19.75</c:v>
                </c:pt>
                <c:pt idx="36">
                  <c:v>19.875</c:v>
                </c:pt>
                <c:pt idx="37">
                  <c:v>20</c:v>
                </c:pt>
                <c:pt idx="38">
                  <c:v>20.125</c:v>
                </c:pt>
                <c:pt idx="39">
                  <c:v>20.25</c:v>
                </c:pt>
                <c:pt idx="40">
                  <c:v>20.375</c:v>
                </c:pt>
                <c:pt idx="41">
                  <c:v>20.5</c:v>
                </c:pt>
                <c:pt idx="42">
                  <c:v>20.625</c:v>
                </c:pt>
                <c:pt idx="43">
                  <c:v>20.75</c:v>
                </c:pt>
                <c:pt idx="44">
                  <c:v>20.875</c:v>
                </c:pt>
                <c:pt idx="45">
                  <c:v>21</c:v>
                </c:pt>
                <c:pt idx="46">
                  <c:v>21.5</c:v>
                </c:pt>
                <c:pt idx="47">
                  <c:v>22</c:v>
                </c:pt>
                <c:pt idx="48">
                  <c:v>22.5</c:v>
                </c:pt>
                <c:pt idx="49">
                  <c:v>23</c:v>
                </c:pt>
              </c:numCache>
            </c:numRef>
          </c:xVal>
          <c:yVal>
            <c:numRef>
              <c:f>'2nd pass comp'!$D$3:$D$52</c:f>
              <c:numCache>
                <c:ptCount val="50"/>
                <c:pt idx="0">
                  <c:v>0.5</c:v>
                </c:pt>
                <c:pt idx="1">
                  <c:v>0.4</c:v>
                </c:pt>
                <c:pt idx="2">
                  <c:v>0.6</c:v>
                </c:pt>
                <c:pt idx="3">
                  <c:v>1</c:v>
                </c:pt>
                <c:pt idx="4">
                  <c:v>2</c:v>
                </c:pt>
                <c:pt idx="5">
                  <c:v>3.8</c:v>
                </c:pt>
                <c:pt idx="6">
                  <c:v>12</c:v>
                </c:pt>
                <c:pt idx="7">
                  <c:v>136.6</c:v>
                </c:pt>
                <c:pt idx="8">
                  <c:v>376.3</c:v>
                </c:pt>
                <c:pt idx="9">
                  <c:v>537</c:v>
                </c:pt>
                <c:pt idx="10">
                  <c:v>739.8</c:v>
                </c:pt>
                <c:pt idx="11">
                  <c:v>974.5</c:v>
                </c:pt>
                <c:pt idx="12">
                  <c:v>1225</c:v>
                </c:pt>
                <c:pt idx="13">
                  <c:v>1525.7</c:v>
                </c:pt>
                <c:pt idx="14">
                  <c:v>1753</c:v>
                </c:pt>
                <c:pt idx="15">
                  <c:v>1988.6</c:v>
                </c:pt>
                <c:pt idx="16">
                  <c:v>2107.9</c:v>
                </c:pt>
                <c:pt idx="17">
                  <c:v>2188.1</c:v>
                </c:pt>
                <c:pt idx="18">
                  <c:v>2228.4</c:v>
                </c:pt>
                <c:pt idx="19">
                  <c:v>2246.9</c:v>
                </c:pt>
                <c:pt idx="20">
                  <c:v>2260.9</c:v>
                </c:pt>
                <c:pt idx="21">
                  <c:v>2263.9</c:v>
                </c:pt>
                <c:pt idx="22">
                  <c:v>2267.4</c:v>
                </c:pt>
                <c:pt idx="23">
                  <c:v>2268.8</c:v>
                </c:pt>
                <c:pt idx="24">
                  <c:v>2270.4</c:v>
                </c:pt>
                <c:pt idx="25">
                  <c:v>2271.9</c:v>
                </c:pt>
                <c:pt idx="26">
                  <c:v>2272.2</c:v>
                </c:pt>
                <c:pt idx="27">
                  <c:v>2273.6</c:v>
                </c:pt>
                <c:pt idx="28">
                  <c:v>2274.7</c:v>
                </c:pt>
                <c:pt idx="29">
                  <c:v>2275.4</c:v>
                </c:pt>
                <c:pt idx="30">
                  <c:v>2274.7</c:v>
                </c:pt>
                <c:pt idx="31">
                  <c:v>2272.8</c:v>
                </c:pt>
                <c:pt idx="32">
                  <c:v>2270.5</c:v>
                </c:pt>
                <c:pt idx="33">
                  <c:v>2269.1</c:v>
                </c:pt>
                <c:pt idx="34">
                  <c:v>2249</c:v>
                </c:pt>
                <c:pt idx="35">
                  <c:v>2170.8</c:v>
                </c:pt>
                <c:pt idx="36">
                  <c:v>2074.4</c:v>
                </c:pt>
                <c:pt idx="37">
                  <c:v>1875.7</c:v>
                </c:pt>
                <c:pt idx="38">
                  <c:v>1672.4</c:v>
                </c:pt>
                <c:pt idx="39">
                  <c:v>1388.1</c:v>
                </c:pt>
                <c:pt idx="40">
                  <c:v>1112.3</c:v>
                </c:pt>
                <c:pt idx="41">
                  <c:v>885.3</c:v>
                </c:pt>
                <c:pt idx="42">
                  <c:v>658.1</c:v>
                </c:pt>
                <c:pt idx="43">
                  <c:v>495.8</c:v>
                </c:pt>
                <c:pt idx="44">
                  <c:v>320.6</c:v>
                </c:pt>
                <c:pt idx="45">
                  <c:v>194.9</c:v>
                </c:pt>
                <c:pt idx="46">
                  <c:v>24</c:v>
                </c:pt>
                <c:pt idx="47">
                  <c:v>8.4</c:v>
                </c:pt>
                <c:pt idx="48">
                  <c:v>4.5</c:v>
                </c:pt>
                <c:pt idx="49">
                  <c:v>2.6</c:v>
                </c:pt>
              </c:numCache>
            </c:numRef>
          </c:yVal>
          <c:smooth val="0"/>
        </c:ser>
        <c:axId val="6974329"/>
        <c:axId val="62768962"/>
      </c:scatterChart>
      <c:valAx>
        <c:axId val="6974329"/>
        <c:scaling>
          <c:orientation val="minMax"/>
          <c:max val="24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z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68962"/>
        <c:crosses val="autoZero"/>
        <c:crossBetween val="midCat"/>
        <c:dispUnits/>
      </c:valAx>
      <c:valAx>
        <c:axId val="62768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Gauss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743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EDMU--01 at 0 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'2nd pass comp'!$H$3:$H$49</c:f>
              <c:numCache>
                <c:ptCount val="48"/>
                <c:pt idx="0">
                  <c:v>11</c:v>
                </c:pt>
                <c:pt idx="1">
                  <c:v>11.5</c:v>
                </c:pt>
                <c:pt idx="2">
                  <c:v>12</c:v>
                </c:pt>
                <c:pt idx="3">
                  <c:v>12.5</c:v>
                </c:pt>
                <c:pt idx="4">
                  <c:v>13</c:v>
                </c:pt>
                <c:pt idx="5">
                  <c:v>13.5</c:v>
                </c:pt>
                <c:pt idx="6">
                  <c:v>13.75</c:v>
                </c:pt>
                <c:pt idx="7">
                  <c:v>13.875</c:v>
                </c:pt>
                <c:pt idx="8">
                  <c:v>14</c:v>
                </c:pt>
                <c:pt idx="9">
                  <c:v>14.125</c:v>
                </c:pt>
                <c:pt idx="10">
                  <c:v>14.25</c:v>
                </c:pt>
                <c:pt idx="11">
                  <c:v>14.375</c:v>
                </c:pt>
                <c:pt idx="12">
                  <c:v>14.5</c:v>
                </c:pt>
                <c:pt idx="13">
                  <c:v>14.625</c:v>
                </c:pt>
                <c:pt idx="14">
                  <c:v>14.75</c:v>
                </c:pt>
                <c:pt idx="15">
                  <c:v>14.875</c:v>
                </c:pt>
                <c:pt idx="16">
                  <c:v>15</c:v>
                </c:pt>
                <c:pt idx="17">
                  <c:v>15.125</c:v>
                </c:pt>
                <c:pt idx="18">
                  <c:v>15.5</c:v>
                </c:pt>
                <c:pt idx="19">
                  <c:v>16</c:v>
                </c:pt>
                <c:pt idx="20">
                  <c:v>16.5</c:v>
                </c:pt>
                <c:pt idx="21">
                  <c:v>17</c:v>
                </c:pt>
                <c:pt idx="22">
                  <c:v>17.5</c:v>
                </c:pt>
                <c:pt idx="23">
                  <c:v>18</c:v>
                </c:pt>
                <c:pt idx="24">
                  <c:v>18.5</c:v>
                </c:pt>
                <c:pt idx="25">
                  <c:v>19</c:v>
                </c:pt>
                <c:pt idx="26">
                  <c:v>19.5</c:v>
                </c:pt>
                <c:pt idx="27">
                  <c:v>20</c:v>
                </c:pt>
                <c:pt idx="28">
                  <c:v>20.5</c:v>
                </c:pt>
                <c:pt idx="29">
                  <c:v>21</c:v>
                </c:pt>
                <c:pt idx="30">
                  <c:v>21.5</c:v>
                </c:pt>
                <c:pt idx="31">
                  <c:v>22</c:v>
                </c:pt>
                <c:pt idx="32">
                  <c:v>22.5</c:v>
                </c:pt>
                <c:pt idx="33">
                  <c:v>23</c:v>
                </c:pt>
                <c:pt idx="34">
                  <c:v>23.125</c:v>
                </c:pt>
                <c:pt idx="35">
                  <c:v>23.25</c:v>
                </c:pt>
                <c:pt idx="36">
                  <c:v>23.375</c:v>
                </c:pt>
                <c:pt idx="37">
                  <c:v>23.5</c:v>
                </c:pt>
                <c:pt idx="38">
                  <c:v>23.625</c:v>
                </c:pt>
                <c:pt idx="39">
                  <c:v>23.75</c:v>
                </c:pt>
                <c:pt idx="40">
                  <c:v>23.875</c:v>
                </c:pt>
                <c:pt idx="41">
                  <c:v>24</c:v>
                </c:pt>
                <c:pt idx="42">
                  <c:v>24.5</c:v>
                </c:pt>
                <c:pt idx="43">
                  <c:v>25</c:v>
                </c:pt>
                <c:pt idx="44">
                  <c:v>25.5</c:v>
                </c:pt>
                <c:pt idx="45">
                  <c:v>26</c:v>
                </c:pt>
                <c:pt idx="46">
                  <c:v>26.5</c:v>
                </c:pt>
                <c:pt idx="47">
                  <c:v>27</c:v>
                </c:pt>
              </c:numCache>
            </c:numRef>
          </c:xVal>
          <c:yVal>
            <c:numRef>
              <c:f>'2nd pass comp'!$I$3:$I$49</c:f>
              <c:numCache>
                <c:ptCount val="48"/>
                <c:pt idx="0">
                  <c:v>1.6</c:v>
                </c:pt>
                <c:pt idx="1">
                  <c:v>2.6</c:v>
                </c:pt>
                <c:pt idx="2">
                  <c:v>4.3</c:v>
                </c:pt>
                <c:pt idx="3">
                  <c:v>8.6</c:v>
                </c:pt>
                <c:pt idx="4">
                  <c:v>19.6</c:v>
                </c:pt>
                <c:pt idx="5">
                  <c:v>143.2</c:v>
                </c:pt>
                <c:pt idx="6">
                  <c:v>401.7</c:v>
                </c:pt>
                <c:pt idx="7">
                  <c:v>593.8</c:v>
                </c:pt>
                <c:pt idx="8">
                  <c:v>770</c:v>
                </c:pt>
                <c:pt idx="9">
                  <c:v>1029.3</c:v>
                </c:pt>
                <c:pt idx="10">
                  <c:v>1296.7</c:v>
                </c:pt>
                <c:pt idx="11">
                  <c:v>1570</c:v>
                </c:pt>
                <c:pt idx="12">
                  <c:v>1870.1</c:v>
                </c:pt>
                <c:pt idx="13">
                  <c:v>2077.5</c:v>
                </c:pt>
                <c:pt idx="14">
                  <c:v>2192.5</c:v>
                </c:pt>
                <c:pt idx="15">
                  <c:v>2237.8</c:v>
                </c:pt>
                <c:pt idx="16">
                  <c:v>2262.6</c:v>
                </c:pt>
                <c:pt idx="17">
                  <c:v>2275.7</c:v>
                </c:pt>
                <c:pt idx="18">
                  <c:v>2284.4</c:v>
                </c:pt>
                <c:pt idx="19">
                  <c:v>2286.8</c:v>
                </c:pt>
                <c:pt idx="20">
                  <c:v>2288.7</c:v>
                </c:pt>
                <c:pt idx="21">
                  <c:v>2289.9</c:v>
                </c:pt>
                <c:pt idx="22">
                  <c:v>2290.3</c:v>
                </c:pt>
                <c:pt idx="23">
                  <c:v>2290.8</c:v>
                </c:pt>
                <c:pt idx="24">
                  <c:v>2290.3</c:v>
                </c:pt>
                <c:pt idx="25">
                  <c:v>2290.3</c:v>
                </c:pt>
                <c:pt idx="26">
                  <c:v>2290.7</c:v>
                </c:pt>
                <c:pt idx="27">
                  <c:v>2290.8</c:v>
                </c:pt>
                <c:pt idx="28">
                  <c:v>2290.3</c:v>
                </c:pt>
                <c:pt idx="29">
                  <c:v>2287.3</c:v>
                </c:pt>
                <c:pt idx="30">
                  <c:v>2284.6</c:v>
                </c:pt>
                <c:pt idx="31">
                  <c:v>2283</c:v>
                </c:pt>
                <c:pt idx="32">
                  <c:v>2267.2</c:v>
                </c:pt>
                <c:pt idx="33">
                  <c:v>1904.5</c:v>
                </c:pt>
                <c:pt idx="34">
                  <c:v>1604.8</c:v>
                </c:pt>
                <c:pt idx="35">
                  <c:v>1308.8</c:v>
                </c:pt>
                <c:pt idx="36">
                  <c:v>1018</c:v>
                </c:pt>
                <c:pt idx="37">
                  <c:v>821.8</c:v>
                </c:pt>
                <c:pt idx="38">
                  <c:v>609.7</c:v>
                </c:pt>
                <c:pt idx="39">
                  <c:v>439.4</c:v>
                </c:pt>
                <c:pt idx="40">
                  <c:v>271.4</c:v>
                </c:pt>
                <c:pt idx="41">
                  <c:v>170.6</c:v>
                </c:pt>
                <c:pt idx="42">
                  <c:v>24.2</c:v>
                </c:pt>
                <c:pt idx="43">
                  <c:v>10.5</c:v>
                </c:pt>
                <c:pt idx="44">
                  <c:v>5.3</c:v>
                </c:pt>
                <c:pt idx="45">
                  <c:v>3.2</c:v>
                </c:pt>
                <c:pt idx="46">
                  <c:v>2</c:v>
                </c:pt>
                <c:pt idx="47">
                  <c:v>1.4</c:v>
                </c:pt>
              </c:numCache>
            </c:numRef>
          </c:yVal>
          <c:smooth val="0"/>
        </c:ser>
        <c:axId val="28049747"/>
        <c:axId val="51121132"/>
      </c:scatterChart>
      <c:valAx>
        <c:axId val="28049747"/>
        <c:scaling>
          <c:orientation val="minMax"/>
          <c:max val="28"/>
          <c:min val="1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21132"/>
        <c:crosses val="autoZero"/>
        <c:crossBetween val="midCat"/>
        <c:dispUnits/>
      </c:valAx>
      <c:valAx>
        <c:axId val="51121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Guass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497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EDMU-001 compensation</a:t>
            </a:r>
          </a:p>
        </c:rich>
      </c:tx>
      <c:layout>
        <c:manualLayout>
          <c:xMode val="factor"/>
          <c:yMode val="factor"/>
          <c:x val="0.006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88"/>
          <c:w val="0.778"/>
          <c:h val="0.6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'2nd pass comp'!$R$5:$R$8</c:f>
              <c:numCache/>
            </c:numRef>
          </c:xVal>
          <c:yVal>
            <c:numRef>
              <c:f>'2nd pass comp'!$S$5:$S$8</c:f>
              <c:numCache/>
            </c:numRef>
          </c:yVal>
          <c:smooth val="0"/>
        </c:ser>
        <c:axId val="57437005"/>
        <c:axId val="47170998"/>
      </c:scatterChart>
      <c:valAx>
        <c:axId val="5743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number of strips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70998"/>
        <c:crosses val="autoZero"/>
        <c:crossBetween val="midCat"/>
        <c:dispUnits/>
      </c:valAx>
      <c:valAx>
        <c:axId val="4717099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compensation units/C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370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EDMU001 x scan at z=9"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data!$E$4:$K$4</c:f>
              <c:numCach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data!$E$31:$K$31</c:f>
              <c:numCache>
                <c:ptCount val="7"/>
                <c:pt idx="0">
                  <c:v>2284.6</c:v>
                </c:pt>
                <c:pt idx="1">
                  <c:v>2282.5</c:v>
                </c:pt>
                <c:pt idx="2">
                  <c:v>2281.2</c:v>
                </c:pt>
                <c:pt idx="3">
                  <c:v>2280.2</c:v>
                </c:pt>
                <c:pt idx="4">
                  <c:v>2280.6</c:v>
                </c:pt>
                <c:pt idx="5">
                  <c:v>2281.2</c:v>
                </c:pt>
                <c:pt idx="6">
                  <c:v>2281.8</c:v>
                </c:pt>
              </c:numCache>
            </c:numRef>
          </c:yVal>
          <c:smooth val="0"/>
        </c:ser>
        <c:axId val="35885544"/>
        <c:axId val="54534441"/>
      </c:scatterChart>
      <c:valAx>
        <c:axId val="35885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34441"/>
        <c:crosses val="autoZero"/>
        <c:crossBetween val="midCat"/>
        <c:dispUnits/>
      </c:valAx>
      <c:valAx>
        <c:axId val="54534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Guass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58855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EDMU001 x scan at z = 8"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data!$E$4:$K$4</c:f>
              <c:numCach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data!$E$29:$K$29</c:f>
              <c:numCache>
                <c:ptCount val="7"/>
                <c:pt idx="0">
                  <c:v>2282.3</c:v>
                </c:pt>
                <c:pt idx="1">
                  <c:v>2280</c:v>
                </c:pt>
                <c:pt idx="2">
                  <c:v>2277.3</c:v>
                </c:pt>
                <c:pt idx="3">
                  <c:v>2276</c:v>
                </c:pt>
                <c:pt idx="4">
                  <c:v>2276.4</c:v>
                </c:pt>
                <c:pt idx="5">
                  <c:v>2277.1</c:v>
                </c:pt>
                <c:pt idx="6">
                  <c:v>2277.7</c:v>
                </c:pt>
              </c:numCache>
            </c:numRef>
          </c:yVal>
          <c:smooth val="0"/>
        </c:ser>
        <c:axId val="21047922"/>
        <c:axId val="55213571"/>
      </c:scatterChart>
      <c:valAx>
        <c:axId val="2104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13571"/>
        <c:crosses val="autoZero"/>
        <c:crossBetween val="midCat"/>
        <c:dispUnits/>
      </c:valAx>
      <c:valAx>
        <c:axId val="55213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Gauss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10479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EDMU001 x scan at z = 6"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data!$E$4:$K$4</c:f>
              <c:numCach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data!$E$25:$K$25</c:f>
              <c:numCache>
                <c:ptCount val="7"/>
                <c:pt idx="0">
                  <c:v>2273.1</c:v>
                </c:pt>
                <c:pt idx="1">
                  <c:v>2270.2</c:v>
                </c:pt>
                <c:pt idx="2">
                  <c:v>2268.7</c:v>
                </c:pt>
                <c:pt idx="3">
                  <c:v>2267.5</c:v>
                </c:pt>
                <c:pt idx="4">
                  <c:v>2267.5</c:v>
                </c:pt>
                <c:pt idx="5">
                  <c:v>2267</c:v>
                </c:pt>
                <c:pt idx="6">
                  <c:v>2267.2</c:v>
                </c:pt>
              </c:numCache>
            </c:numRef>
          </c:yVal>
          <c:smooth val="0"/>
        </c:ser>
        <c:axId val="27160092"/>
        <c:axId val="43114237"/>
      </c:scatterChart>
      <c:valAx>
        <c:axId val="2716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14237"/>
        <c:crosses val="autoZero"/>
        <c:crossBetween val="midCat"/>
        <c:dispUnits/>
      </c:valAx>
      <c:valAx>
        <c:axId val="43114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Gauss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71600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EDMU001 x scan at z = 10"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9325"/>
          <c:w val="0.81525"/>
          <c:h val="0.84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data!$E$4:$K$4</c:f>
              <c:numCach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data!$E$33:$K$33</c:f>
              <c:numCache>
                <c:ptCount val="7"/>
                <c:pt idx="0">
                  <c:v>2284</c:v>
                </c:pt>
                <c:pt idx="1">
                  <c:v>2282.6</c:v>
                </c:pt>
                <c:pt idx="2">
                  <c:v>2281.3</c:v>
                </c:pt>
                <c:pt idx="3">
                  <c:v>2280.4</c:v>
                </c:pt>
                <c:pt idx="4">
                  <c:v>2280.9</c:v>
                </c:pt>
                <c:pt idx="5">
                  <c:v>2282</c:v>
                </c:pt>
                <c:pt idx="6">
                  <c:v>2282.9</c:v>
                </c:pt>
              </c:numCache>
            </c:numRef>
          </c:yVal>
          <c:smooth val="0"/>
        </c:ser>
        <c:axId val="52483814"/>
        <c:axId val="2592279"/>
      </c:scatterChart>
      <c:valAx>
        <c:axId val="52483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2279"/>
        <c:crosses val="autoZero"/>
        <c:crossBetween val="midCat"/>
        <c:dispUnits/>
      </c:valAx>
      <c:valAx>
        <c:axId val="2592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Gauss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24838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47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EDMU001 x scan zt z = 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data!$E$4:$K$4</c:f>
              <c:numCach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data!$E$38:$K$38</c:f>
              <c:numCache>
                <c:ptCount val="7"/>
                <c:pt idx="0">
                  <c:v>2104.5</c:v>
                </c:pt>
                <c:pt idx="1">
                  <c:v>2107.9</c:v>
                </c:pt>
                <c:pt idx="2">
                  <c:v>2101.6</c:v>
                </c:pt>
                <c:pt idx="3">
                  <c:v>2103.1</c:v>
                </c:pt>
                <c:pt idx="4">
                  <c:v>2097.7</c:v>
                </c:pt>
                <c:pt idx="5">
                  <c:v>2102.8</c:v>
                </c:pt>
                <c:pt idx="6">
                  <c:v>2098</c:v>
                </c:pt>
              </c:numCache>
            </c:numRef>
          </c:yVal>
          <c:smooth val="0"/>
        </c:ser>
        <c:axId val="23330512"/>
        <c:axId val="8648017"/>
      </c:scatterChart>
      <c:valAx>
        <c:axId val="23330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48017"/>
        <c:crosses val="autoZero"/>
        <c:crossBetween val="midCat"/>
        <c:dispUnits/>
      </c:valAx>
      <c:valAx>
        <c:axId val="8648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Gauss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33305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EDMU 001 surface plot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"/>
          <c:y val="0.10225"/>
          <c:w val="0.89125"/>
          <c:h val="0.881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</c:f>
              <c:numCache>
                <c:ptCount val="1"/>
                <c:pt idx="0">
                  <c:v>-4</c:v>
                </c:pt>
              </c:numCache>
            </c:numRef>
          </c:cat>
          <c:val>
            <c:numRef>
              <c:f>data!$E$4</c:f>
              <c:numCache>
                <c:ptCount val="1"/>
                <c:pt idx="0">
                  <c:v>-3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</c:f>
              <c:numCache>
                <c:ptCount val="1"/>
                <c:pt idx="0">
                  <c:v>-4</c:v>
                </c:pt>
              </c:numCache>
            </c:numRef>
          </c:cat>
          <c:val>
            <c:numRef>
              <c:f>data!$F$4</c:f>
              <c:numCache>
                <c:ptCount val="1"/>
                <c:pt idx="0">
                  <c:v>-2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</c:f>
              <c:numCache>
                <c:ptCount val="1"/>
                <c:pt idx="0">
                  <c:v>-4</c:v>
                </c:pt>
              </c:numCache>
            </c:numRef>
          </c:cat>
          <c:val>
            <c:numRef>
              <c:f>data!$G$4</c:f>
              <c:numCache>
                <c:ptCount val="1"/>
                <c:pt idx="0">
                  <c:v>-1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</c:f>
              <c:numCache>
                <c:ptCount val="1"/>
                <c:pt idx="0">
                  <c:v>-4</c:v>
                </c:pt>
              </c:numCache>
            </c:numRef>
          </c:cat>
          <c:val>
            <c:numRef>
              <c:f>data!$H$4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</c:f>
              <c:numCache>
                <c:ptCount val="1"/>
                <c:pt idx="0">
                  <c:v>-4</c:v>
                </c:pt>
              </c:numCache>
            </c:numRef>
          </c:cat>
          <c:val>
            <c:numRef>
              <c:f>data!$I$4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</c:f>
              <c:numCache>
                <c:ptCount val="1"/>
                <c:pt idx="0">
                  <c:v>-4</c:v>
                </c:pt>
              </c:numCache>
            </c:numRef>
          </c:cat>
          <c:val>
            <c:numRef>
              <c:f>data!$J$4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</c:f>
              <c:numCache>
                <c:ptCount val="1"/>
                <c:pt idx="0">
                  <c:v>-4</c:v>
                </c:pt>
              </c:numCache>
            </c:numRef>
          </c:cat>
          <c:val>
            <c:numRef>
              <c:f>data!$K$4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</c:f>
              <c:numCache>
                <c:ptCount val="1"/>
                <c:pt idx="0">
                  <c:v>-4</c:v>
                </c:pt>
              </c:numCache>
            </c:numRef>
          </c:cat>
          <c:val>
            <c:numRef>
              <c:f>data!$L$4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</c:f>
              <c:numCache>
                <c:ptCount val="1"/>
                <c:pt idx="0">
                  <c:v>-4</c:v>
                </c:pt>
              </c:numCache>
            </c:numRef>
          </c:cat>
          <c:val>
            <c:numRef>
              <c:f>data!$C$5:$C$50</c:f>
              <c:numCache>
                <c:ptCount val="4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2.75</c:v>
                </c:pt>
                <c:pt idx="7">
                  <c:v>2.875</c:v>
                </c:pt>
                <c:pt idx="8">
                  <c:v>3</c:v>
                </c:pt>
                <c:pt idx="9">
                  <c:v>3.125</c:v>
                </c:pt>
                <c:pt idx="10">
                  <c:v>3.25</c:v>
                </c:pt>
                <c:pt idx="11">
                  <c:v>3.375</c:v>
                </c:pt>
                <c:pt idx="12">
                  <c:v>3.5</c:v>
                </c:pt>
                <c:pt idx="13">
                  <c:v>3.625</c:v>
                </c:pt>
                <c:pt idx="14">
                  <c:v>3.75</c:v>
                </c:pt>
                <c:pt idx="15">
                  <c:v>3.875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5.5</c:v>
                </c:pt>
                <c:pt idx="20">
                  <c:v>6</c:v>
                </c:pt>
                <c:pt idx="21">
                  <c:v>6.5</c:v>
                </c:pt>
                <c:pt idx="22">
                  <c:v>7</c:v>
                </c:pt>
                <c:pt idx="23">
                  <c:v>7.5</c:v>
                </c:pt>
                <c:pt idx="24">
                  <c:v>8</c:v>
                </c:pt>
                <c:pt idx="25">
                  <c:v>8.5</c:v>
                </c:pt>
                <c:pt idx="26">
                  <c:v>9</c:v>
                </c:pt>
                <c:pt idx="27">
                  <c:v>9.5</c:v>
                </c:pt>
                <c:pt idx="28">
                  <c:v>10</c:v>
                </c:pt>
                <c:pt idx="29">
                  <c:v>10.5</c:v>
                </c:pt>
                <c:pt idx="30">
                  <c:v>11</c:v>
                </c:pt>
                <c:pt idx="31">
                  <c:v>11.5</c:v>
                </c:pt>
                <c:pt idx="32">
                  <c:v>11.875</c:v>
                </c:pt>
                <c:pt idx="33">
                  <c:v>12</c:v>
                </c:pt>
                <c:pt idx="34">
                  <c:v>12.125</c:v>
                </c:pt>
                <c:pt idx="35">
                  <c:v>12.25</c:v>
                </c:pt>
                <c:pt idx="36">
                  <c:v>12.375</c:v>
                </c:pt>
                <c:pt idx="37">
                  <c:v>12.5</c:v>
                </c:pt>
                <c:pt idx="38">
                  <c:v>12.625</c:v>
                </c:pt>
                <c:pt idx="39">
                  <c:v>12.75</c:v>
                </c:pt>
                <c:pt idx="40">
                  <c:v>12.875</c:v>
                </c:pt>
                <c:pt idx="41">
                  <c:v>13</c:v>
                </c:pt>
                <c:pt idx="42">
                  <c:v>13.125</c:v>
                </c:pt>
                <c:pt idx="43">
                  <c:v>13.25</c:v>
                </c:pt>
                <c:pt idx="44">
                  <c:v>13.5</c:v>
                </c:pt>
                <c:pt idx="45">
                  <c:v>14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</c:f>
              <c:numCache>
                <c:ptCount val="1"/>
                <c:pt idx="0">
                  <c:v>-4</c:v>
                </c:pt>
              </c:numCache>
            </c:numRef>
          </c:cat>
          <c:val>
            <c:numRef>
              <c:f>data!$D$5:$D$50</c:f>
              <c:numCache>
                <c:ptCount val="46"/>
                <c:pt idx="0">
                  <c:v>0.6</c:v>
                </c:pt>
                <c:pt idx="1">
                  <c:v>0.9</c:v>
                </c:pt>
                <c:pt idx="2">
                  <c:v>1.3</c:v>
                </c:pt>
                <c:pt idx="3">
                  <c:v>2.4</c:v>
                </c:pt>
                <c:pt idx="4">
                  <c:v>5.5</c:v>
                </c:pt>
                <c:pt idx="5">
                  <c:v>49.5</c:v>
                </c:pt>
                <c:pt idx="6">
                  <c:v>200.8</c:v>
                </c:pt>
                <c:pt idx="7">
                  <c:v>331.9</c:v>
                </c:pt>
                <c:pt idx="8">
                  <c:v>453.9</c:v>
                </c:pt>
                <c:pt idx="9">
                  <c:v>661.7</c:v>
                </c:pt>
                <c:pt idx="10">
                  <c:v>874</c:v>
                </c:pt>
                <c:pt idx="11">
                  <c:v>1137</c:v>
                </c:pt>
                <c:pt idx="12">
                  <c:v>1325.4</c:v>
                </c:pt>
                <c:pt idx="13">
                  <c:v>1682</c:v>
                </c:pt>
                <c:pt idx="14">
                  <c:v>1914.7</c:v>
                </c:pt>
                <c:pt idx="15">
                  <c:v>2087.5</c:v>
                </c:pt>
                <c:pt idx="16">
                  <c:v>2155.2</c:v>
                </c:pt>
                <c:pt idx="17">
                  <c:v>2253.4</c:v>
                </c:pt>
                <c:pt idx="18">
                  <c:v>2261</c:v>
                </c:pt>
                <c:pt idx="19">
                  <c:v>2264.6</c:v>
                </c:pt>
                <c:pt idx="20">
                  <c:v>2267.9</c:v>
                </c:pt>
                <c:pt idx="21">
                  <c:v>2270.3</c:v>
                </c:pt>
                <c:pt idx="22">
                  <c:v>2272.3</c:v>
                </c:pt>
                <c:pt idx="23">
                  <c:v>2273.7</c:v>
                </c:pt>
                <c:pt idx="24">
                  <c:v>2275.2</c:v>
                </c:pt>
                <c:pt idx="25">
                  <c:v>2276.3</c:v>
                </c:pt>
                <c:pt idx="26">
                  <c:v>2277</c:v>
                </c:pt>
                <c:pt idx="27">
                  <c:v>2276.7</c:v>
                </c:pt>
                <c:pt idx="28">
                  <c:v>2275.4</c:v>
                </c:pt>
                <c:pt idx="29">
                  <c:v>2273.7</c:v>
                </c:pt>
                <c:pt idx="30">
                  <c:v>2271.8</c:v>
                </c:pt>
                <c:pt idx="31">
                  <c:v>2262.7</c:v>
                </c:pt>
                <c:pt idx="33">
                  <c:v>2084.8</c:v>
                </c:pt>
                <c:pt idx="34">
                  <c:v>1924.5</c:v>
                </c:pt>
                <c:pt idx="35">
                  <c:v>1696.7</c:v>
                </c:pt>
                <c:pt idx="36">
                  <c:v>1429.3</c:v>
                </c:pt>
                <c:pt idx="37">
                  <c:v>1149.1</c:v>
                </c:pt>
                <c:pt idx="38">
                  <c:v>897.7</c:v>
                </c:pt>
                <c:pt idx="39">
                  <c:v>687.7</c:v>
                </c:pt>
                <c:pt idx="40">
                  <c:v>485.6</c:v>
                </c:pt>
                <c:pt idx="41">
                  <c:v>333</c:v>
                </c:pt>
                <c:pt idx="42">
                  <c:v>216.1</c:v>
                </c:pt>
                <c:pt idx="43">
                  <c:v>118</c:v>
                </c:pt>
                <c:pt idx="44">
                  <c:v>30</c:v>
                </c:pt>
                <c:pt idx="45">
                  <c:v>1.1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</c:f>
              <c:numCache>
                <c:ptCount val="1"/>
                <c:pt idx="0">
                  <c:v>-4</c:v>
                </c:pt>
              </c:numCache>
            </c:numRef>
          </c:cat>
          <c:val>
            <c:numRef>
              <c:f>data!$E$5:$E$50</c:f>
              <c:numCache>
                <c:ptCount val="46"/>
                <c:pt idx="0">
                  <c:v>1</c:v>
                </c:pt>
                <c:pt idx="1">
                  <c:v>1.4</c:v>
                </c:pt>
                <c:pt idx="2">
                  <c:v>2.2</c:v>
                </c:pt>
                <c:pt idx="3">
                  <c:v>4</c:v>
                </c:pt>
                <c:pt idx="4">
                  <c:v>9.3</c:v>
                </c:pt>
                <c:pt idx="5">
                  <c:v>66</c:v>
                </c:pt>
                <c:pt idx="6">
                  <c:v>213</c:v>
                </c:pt>
                <c:pt idx="7">
                  <c:v>334</c:v>
                </c:pt>
                <c:pt idx="8">
                  <c:v>513</c:v>
                </c:pt>
                <c:pt idx="9">
                  <c:v>685.4</c:v>
                </c:pt>
                <c:pt idx="10">
                  <c:v>909</c:v>
                </c:pt>
                <c:pt idx="11">
                  <c:v>1152.7</c:v>
                </c:pt>
                <c:pt idx="12">
                  <c:v>1420.2</c:v>
                </c:pt>
                <c:pt idx="13">
                  <c:v>1709</c:v>
                </c:pt>
                <c:pt idx="14">
                  <c:v>1921</c:v>
                </c:pt>
                <c:pt idx="15">
                  <c:v>2072.4</c:v>
                </c:pt>
                <c:pt idx="16">
                  <c:v>2167.6</c:v>
                </c:pt>
                <c:pt idx="17">
                  <c:v>2260.3</c:v>
                </c:pt>
                <c:pt idx="18">
                  <c:v>2266.5</c:v>
                </c:pt>
                <c:pt idx="19">
                  <c:v>2269.3</c:v>
                </c:pt>
                <c:pt idx="20">
                  <c:v>2273.1</c:v>
                </c:pt>
                <c:pt idx="21">
                  <c:v>2276.3</c:v>
                </c:pt>
                <c:pt idx="22">
                  <c:v>2279</c:v>
                </c:pt>
                <c:pt idx="23">
                  <c:v>2280.4</c:v>
                </c:pt>
                <c:pt idx="24">
                  <c:v>2282.3</c:v>
                </c:pt>
                <c:pt idx="25">
                  <c:v>2283.8</c:v>
                </c:pt>
                <c:pt idx="26">
                  <c:v>2284.6</c:v>
                </c:pt>
                <c:pt idx="27">
                  <c:v>2284.5</c:v>
                </c:pt>
                <c:pt idx="28">
                  <c:v>2284</c:v>
                </c:pt>
                <c:pt idx="29">
                  <c:v>2281.7</c:v>
                </c:pt>
                <c:pt idx="30">
                  <c:v>2280.4</c:v>
                </c:pt>
                <c:pt idx="31">
                  <c:v>2271.4</c:v>
                </c:pt>
                <c:pt idx="32">
                  <c:v>2196.3</c:v>
                </c:pt>
                <c:pt idx="33">
                  <c:v>2104.5</c:v>
                </c:pt>
                <c:pt idx="34">
                  <c:v>1944.8</c:v>
                </c:pt>
                <c:pt idx="35">
                  <c:v>1720.8</c:v>
                </c:pt>
                <c:pt idx="36">
                  <c:v>1472.2</c:v>
                </c:pt>
                <c:pt idx="37">
                  <c:v>1197.9</c:v>
                </c:pt>
                <c:pt idx="38">
                  <c:v>926.05</c:v>
                </c:pt>
                <c:pt idx="39">
                  <c:v>711.6</c:v>
                </c:pt>
                <c:pt idx="40">
                  <c:v>518.4</c:v>
                </c:pt>
                <c:pt idx="41">
                  <c:v>358.9</c:v>
                </c:pt>
                <c:pt idx="42">
                  <c:v>227.4</c:v>
                </c:pt>
                <c:pt idx="43">
                  <c:v>126.9</c:v>
                </c:pt>
                <c:pt idx="44">
                  <c:v>32.9</c:v>
                </c:pt>
                <c:pt idx="45">
                  <c:v>1.1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</c:f>
              <c:numCache>
                <c:ptCount val="1"/>
                <c:pt idx="0">
                  <c:v>-4</c:v>
                </c:pt>
              </c:numCache>
            </c:numRef>
          </c:cat>
          <c:val>
            <c:numRef>
              <c:f>data!$F$5:$F$50</c:f>
              <c:numCache>
                <c:ptCount val="46"/>
                <c:pt idx="0">
                  <c:v>1.3</c:v>
                </c:pt>
                <c:pt idx="1">
                  <c:v>1.7</c:v>
                </c:pt>
                <c:pt idx="2">
                  <c:v>2.8</c:v>
                </c:pt>
                <c:pt idx="3">
                  <c:v>5</c:v>
                </c:pt>
                <c:pt idx="4">
                  <c:v>10.95</c:v>
                </c:pt>
                <c:pt idx="5">
                  <c:v>66.7</c:v>
                </c:pt>
                <c:pt idx="6">
                  <c:v>211</c:v>
                </c:pt>
                <c:pt idx="7">
                  <c:v>333.3</c:v>
                </c:pt>
                <c:pt idx="8">
                  <c:v>491.1</c:v>
                </c:pt>
                <c:pt idx="9">
                  <c:v>684.3</c:v>
                </c:pt>
                <c:pt idx="10">
                  <c:v>903.8</c:v>
                </c:pt>
                <c:pt idx="11">
                  <c:v>1154.5</c:v>
                </c:pt>
                <c:pt idx="12">
                  <c:v>1413.1</c:v>
                </c:pt>
                <c:pt idx="13">
                  <c:v>1682</c:v>
                </c:pt>
                <c:pt idx="14">
                  <c:v>1903.2</c:v>
                </c:pt>
                <c:pt idx="15">
                  <c:v>2075.7</c:v>
                </c:pt>
                <c:pt idx="16">
                  <c:v>2169.1</c:v>
                </c:pt>
                <c:pt idx="17">
                  <c:v>2259.1</c:v>
                </c:pt>
                <c:pt idx="18">
                  <c:v>2264.7</c:v>
                </c:pt>
                <c:pt idx="19">
                  <c:v>2267</c:v>
                </c:pt>
                <c:pt idx="20">
                  <c:v>2270.2</c:v>
                </c:pt>
                <c:pt idx="21">
                  <c:v>2273.8</c:v>
                </c:pt>
                <c:pt idx="22">
                  <c:v>2276.4</c:v>
                </c:pt>
                <c:pt idx="23">
                  <c:v>2277.8</c:v>
                </c:pt>
                <c:pt idx="24">
                  <c:v>2280</c:v>
                </c:pt>
                <c:pt idx="25">
                  <c:v>2281.6</c:v>
                </c:pt>
                <c:pt idx="26">
                  <c:v>2282.5</c:v>
                </c:pt>
                <c:pt idx="27">
                  <c:v>2283.4</c:v>
                </c:pt>
                <c:pt idx="28">
                  <c:v>2282.6</c:v>
                </c:pt>
                <c:pt idx="29">
                  <c:v>2280.7</c:v>
                </c:pt>
                <c:pt idx="30">
                  <c:v>2279.7</c:v>
                </c:pt>
                <c:pt idx="31">
                  <c:v>2271.8</c:v>
                </c:pt>
                <c:pt idx="32">
                  <c:v>2191.2</c:v>
                </c:pt>
                <c:pt idx="33">
                  <c:v>2107.9</c:v>
                </c:pt>
                <c:pt idx="34">
                  <c:v>1963.5</c:v>
                </c:pt>
                <c:pt idx="35">
                  <c:v>1724.4</c:v>
                </c:pt>
                <c:pt idx="36">
                  <c:v>1459.89</c:v>
                </c:pt>
                <c:pt idx="37">
                  <c:v>1193.5</c:v>
                </c:pt>
                <c:pt idx="38">
                  <c:v>924.3</c:v>
                </c:pt>
                <c:pt idx="39">
                  <c:v>713</c:v>
                </c:pt>
                <c:pt idx="40">
                  <c:v>522.7</c:v>
                </c:pt>
                <c:pt idx="41">
                  <c:v>359.5</c:v>
                </c:pt>
                <c:pt idx="42">
                  <c:v>223</c:v>
                </c:pt>
                <c:pt idx="43">
                  <c:v>126.6</c:v>
                </c:pt>
                <c:pt idx="44">
                  <c:v>33.4</c:v>
                </c:pt>
                <c:pt idx="45">
                  <c:v>1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</c:f>
              <c:numCache>
                <c:ptCount val="1"/>
                <c:pt idx="0">
                  <c:v>-4</c:v>
                </c:pt>
              </c:numCache>
            </c:numRef>
          </c:cat>
          <c:val>
            <c:numRef>
              <c:f>data!$G$5:$G$50</c:f>
              <c:numCache>
                <c:ptCount val="46"/>
                <c:pt idx="0">
                  <c:v>1.3</c:v>
                </c:pt>
                <c:pt idx="1">
                  <c:v>1.8</c:v>
                </c:pt>
                <c:pt idx="2">
                  <c:v>3</c:v>
                </c:pt>
                <c:pt idx="3">
                  <c:v>5.6</c:v>
                </c:pt>
                <c:pt idx="4">
                  <c:v>12.1</c:v>
                </c:pt>
                <c:pt idx="5">
                  <c:v>68.6</c:v>
                </c:pt>
                <c:pt idx="6">
                  <c:v>214.6</c:v>
                </c:pt>
                <c:pt idx="7">
                  <c:v>338.9</c:v>
                </c:pt>
                <c:pt idx="8">
                  <c:v>494.4</c:v>
                </c:pt>
                <c:pt idx="9">
                  <c:v>680.5</c:v>
                </c:pt>
                <c:pt idx="10">
                  <c:v>898.9</c:v>
                </c:pt>
                <c:pt idx="11">
                  <c:v>1157.7</c:v>
                </c:pt>
                <c:pt idx="12">
                  <c:v>1419.8</c:v>
                </c:pt>
                <c:pt idx="13">
                  <c:v>1687.3</c:v>
                </c:pt>
                <c:pt idx="14">
                  <c:v>1914.1</c:v>
                </c:pt>
                <c:pt idx="15">
                  <c:v>2072</c:v>
                </c:pt>
                <c:pt idx="16">
                  <c:v>2167</c:v>
                </c:pt>
                <c:pt idx="17">
                  <c:v>2257</c:v>
                </c:pt>
                <c:pt idx="18">
                  <c:v>2262.5</c:v>
                </c:pt>
                <c:pt idx="19">
                  <c:v>2265.8</c:v>
                </c:pt>
                <c:pt idx="20">
                  <c:v>2268.7</c:v>
                </c:pt>
                <c:pt idx="21">
                  <c:v>2271.4</c:v>
                </c:pt>
                <c:pt idx="22">
                  <c:v>2274.3</c:v>
                </c:pt>
                <c:pt idx="23">
                  <c:v>2275.3</c:v>
                </c:pt>
                <c:pt idx="24">
                  <c:v>2277.3</c:v>
                </c:pt>
                <c:pt idx="25">
                  <c:v>2279.4</c:v>
                </c:pt>
                <c:pt idx="26">
                  <c:v>2281.2</c:v>
                </c:pt>
                <c:pt idx="27">
                  <c:v>2281.7</c:v>
                </c:pt>
                <c:pt idx="28">
                  <c:v>2281.3</c:v>
                </c:pt>
                <c:pt idx="29">
                  <c:v>2279.6</c:v>
                </c:pt>
                <c:pt idx="30">
                  <c:v>2279</c:v>
                </c:pt>
                <c:pt idx="31">
                  <c:v>2271.3</c:v>
                </c:pt>
                <c:pt idx="32">
                  <c:v>2194</c:v>
                </c:pt>
                <c:pt idx="33">
                  <c:v>2101.6</c:v>
                </c:pt>
                <c:pt idx="34">
                  <c:v>1950.9</c:v>
                </c:pt>
                <c:pt idx="35">
                  <c:v>1737.8</c:v>
                </c:pt>
                <c:pt idx="36">
                  <c:v>1468.6</c:v>
                </c:pt>
                <c:pt idx="37">
                  <c:v>1175.3</c:v>
                </c:pt>
                <c:pt idx="38">
                  <c:v>933</c:v>
                </c:pt>
                <c:pt idx="39">
                  <c:v>715.1</c:v>
                </c:pt>
                <c:pt idx="40">
                  <c:v>522.5</c:v>
                </c:pt>
                <c:pt idx="41">
                  <c:v>358.3</c:v>
                </c:pt>
                <c:pt idx="42">
                  <c:v>228</c:v>
                </c:pt>
                <c:pt idx="43">
                  <c:v>131.8</c:v>
                </c:pt>
                <c:pt idx="44">
                  <c:v>33.6</c:v>
                </c:pt>
                <c:pt idx="45">
                  <c:v>1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</c:f>
              <c:numCache>
                <c:ptCount val="1"/>
                <c:pt idx="0">
                  <c:v>-4</c:v>
                </c:pt>
              </c:numCache>
            </c:numRef>
          </c:cat>
          <c:val>
            <c:numRef>
              <c:f>data!$H$5:$H$50</c:f>
              <c:numCache>
                <c:ptCount val="46"/>
                <c:pt idx="0">
                  <c:v>1.6</c:v>
                </c:pt>
                <c:pt idx="1">
                  <c:v>2.2</c:v>
                </c:pt>
                <c:pt idx="2">
                  <c:v>3.3</c:v>
                </c:pt>
                <c:pt idx="3">
                  <c:v>5.8</c:v>
                </c:pt>
                <c:pt idx="4">
                  <c:v>12.6</c:v>
                </c:pt>
                <c:pt idx="5">
                  <c:v>69</c:v>
                </c:pt>
                <c:pt idx="6">
                  <c:v>213.2</c:v>
                </c:pt>
                <c:pt idx="7">
                  <c:v>340</c:v>
                </c:pt>
                <c:pt idx="8">
                  <c:v>507.6</c:v>
                </c:pt>
                <c:pt idx="9">
                  <c:v>691.5</c:v>
                </c:pt>
                <c:pt idx="10">
                  <c:v>899.5</c:v>
                </c:pt>
                <c:pt idx="11">
                  <c:v>1155.5</c:v>
                </c:pt>
                <c:pt idx="12">
                  <c:v>1422.7</c:v>
                </c:pt>
                <c:pt idx="13">
                  <c:v>1686</c:v>
                </c:pt>
                <c:pt idx="14">
                  <c:v>1919.4</c:v>
                </c:pt>
                <c:pt idx="15">
                  <c:v>2076.5</c:v>
                </c:pt>
                <c:pt idx="16">
                  <c:v>2169</c:v>
                </c:pt>
                <c:pt idx="17">
                  <c:v>2255.1</c:v>
                </c:pt>
                <c:pt idx="18">
                  <c:v>2261.3</c:v>
                </c:pt>
                <c:pt idx="19">
                  <c:v>2265</c:v>
                </c:pt>
                <c:pt idx="20">
                  <c:v>2267.5</c:v>
                </c:pt>
                <c:pt idx="21">
                  <c:v>2270</c:v>
                </c:pt>
                <c:pt idx="22">
                  <c:v>2272.7</c:v>
                </c:pt>
                <c:pt idx="23">
                  <c:v>2273.8</c:v>
                </c:pt>
                <c:pt idx="24">
                  <c:v>2276</c:v>
                </c:pt>
                <c:pt idx="25">
                  <c:v>2278.2</c:v>
                </c:pt>
                <c:pt idx="26">
                  <c:v>2280.2</c:v>
                </c:pt>
                <c:pt idx="27">
                  <c:v>2280.8</c:v>
                </c:pt>
                <c:pt idx="28">
                  <c:v>2280.4</c:v>
                </c:pt>
                <c:pt idx="29">
                  <c:v>2279</c:v>
                </c:pt>
                <c:pt idx="30">
                  <c:v>2278.2</c:v>
                </c:pt>
                <c:pt idx="31">
                  <c:v>2270.2</c:v>
                </c:pt>
                <c:pt idx="32">
                  <c:v>2193.8</c:v>
                </c:pt>
                <c:pt idx="33">
                  <c:v>2103.1</c:v>
                </c:pt>
                <c:pt idx="34">
                  <c:v>1948.1</c:v>
                </c:pt>
                <c:pt idx="35">
                  <c:v>1721.5</c:v>
                </c:pt>
                <c:pt idx="36">
                  <c:v>1453.3</c:v>
                </c:pt>
                <c:pt idx="37">
                  <c:v>1180.4</c:v>
                </c:pt>
                <c:pt idx="38">
                  <c:v>922</c:v>
                </c:pt>
                <c:pt idx="39">
                  <c:v>712.8</c:v>
                </c:pt>
                <c:pt idx="40">
                  <c:v>516.3</c:v>
                </c:pt>
                <c:pt idx="41">
                  <c:v>362.9</c:v>
                </c:pt>
                <c:pt idx="42">
                  <c:v>222.2</c:v>
                </c:pt>
                <c:pt idx="43">
                  <c:v>132.8</c:v>
                </c:pt>
                <c:pt idx="44">
                  <c:v>33.7</c:v>
                </c:pt>
                <c:pt idx="45">
                  <c:v>1.4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</c:f>
              <c:numCache>
                <c:ptCount val="1"/>
                <c:pt idx="0">
                  <c:v>-4</c:v>
                </c:pt>
              </c:numCache>
            </c:numRef>
          </c:cat>
          <c:val>
            <c:numRef>
              <c:f>data!$I$5:$I$50</c:f>
              <c:numCache>
                <c:ptCount val="46"/>
                <c:pt idx="0">
                  <c:v>1.3</c:v>
                </c:pt>
                <c:pt idx="1">
                  <c:v>1.9</c:v>
                </c:pt>
                <c:pt idx="2">
                  <c:v>3.1</c:v>
                </c:pt>
                <c:pt idx="3">
                  <c:v>5.7</c:v>
                </c:pt>
                <c:pt idx="4">
                  <c:v>12.1</c:v>
                </c:pt>
                <c:pt idx="5">
                  <c:v>67.5</c:v>
                </c:pt>
                <c:pt idx="6">
                  <c:v>215.3</c:v>
                </c:pt>
                <c:pt idx="7">
                  <c:v>346.9</c:v>
                </c:pt>
                <c:pt idx="8">
                  <c:v>505.4</c:v>
                </c:pt>
                <c:pt idx="9">
                  <c:v>692</c:v>
                </c:pt>
                <c:pt idx="10">
                  <c:v>900.5</c:v>
                </c:pt>
                <c:pt idx="11">
                  <c:v>1157</c:v>
                </c:pt>
                <c:pt idx="12">
                  <c:v>1429.8</c:v>
                </c:pt>
                <c:pt idx="13">
                  <c:v>1677.5</c:v>
                </c:pt>
                <c:pt idx="14">
                  <c:v>1908.7</c:v>
                </c:pt>
                <c:pt idx="15">
                  <c:v>2068.8</c:v>
                </c:pt>
                <c:pt idx="16">
                  <c:v>2166.2</c:v>
                </c:pt>
                <c:pt idx="17">
                  <c:v>2255.7</c:v>
                </c:pt>
                <c:pt idx="18">
                  <c:v>2260.9</c:v>
                </c:pt>
                <c:pt idx="19">
                  <c:v>2264.5</c:v>
                </c:pt>
                <c:pt idx="20">
                  <c:v>2267.5</c:v>
                </c:pt>
                <c:pt idx="21">
                  <c:v>2270.4</c:v>
                </c:pt>
                <c:pt idx="22">
                  <c:v>2273.4</c:v>
                </c:pt>
                <c:pt idx="23">
                  <c:v>2274.3</c:v>
                </c:pt>
                <c:pt idx="24">
                  <c:v>2276.4</c:v>
                </c:pt>
                <c:pt idx="25">
                  <c:v>2278.4</c:v>
                </c:pt>
                <c:pt idx="26">
                  <c:v>2280.6</c:v>
                </c:pt>
                <c:pt idx="27">
                  <c:v>2281.4</c:v>
                </c:pt>
                <c:pt idx="28">
                  <c:v>2280.9</c:v>
                </c:pt>
                <c:pt idx="29">
                  <c:v>2279.6</c:v>
                </c:pt>
                <c:pt idx="30">
                  <c:v>2278.8</c:v>
                </c:pt>
                <c:pt idx="31">
                  <c:v>2270.8</c:v>
                </c:pt>
                <c:pt idx="32">
                  <c:v>2192.2</c:v>
                </c:pt>
                <c:pt idx="33">
                  <c:v>2097.7</c:v>
                </c:pt>
                <c:pt idx="34">
                  <c:v>1936.4</c:v>
                </c:pt>
                <c:pt idx="35">
                  <c:v>1720.3</c:v>
                </c:pt>
                <c:pt idx="36">
                  <c:v>1449.2</c:v>
                </c:pt>
                <c:pt idx="37">
                  <c:v>1165.2</c:v>
                </c:pt>
                <c:pt idx="38">
                  <c:v>916.7</c:v>
                </c:pt>
                <c:pt idx="39">
                  <c:v>708.1</c:v>
                </c:pt>
                <c:pt idx="40">
                  <c:v>509.8</c:v>
                </c:pt>
                <c:pt idx="41">
                  <c:v>348.9</c:v>
                </c:pt>
                <c:pt idx="42">
                  <c:v>223</c:v>
                </c:pt>
                <c:pt idx="43">
                  <c:v>127.2</c:v>
                </c:pt>
                <c:pt idx="44">
                  <c:v>32</c:v>
                </c:pt>
                <c:pt idx="45">
                  <c:v>0.7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</c:f>
              <c:numCache>
                <c:ptCount val="1"/>
                <c:pt idx="0">
                  <c:v>-4</c:v>
                </c:pt>
              </c:numCache>
            </c:numRef>
          </c:cat>
          <c:val>
            <c:numRef>
              <c:f>data!$J$5:$J$50</c:f>
              <c:numCache>
                <c:ptCount val="46"/>
                <c:pt idx="0">
                  <c:v>1.3</c:v>
                </c:pt>
                <c:pt idx="1">
                  <c:v>1.8</c:v>
                </c:pt>
                <c:pt idx="2">
                  <c:v>2.8</c:v>
                </c:pt>
                <c:pt idx="3">
                  <c:v>5.1</c:v>
                </c:pt>
                <c:pt idx="4">
                  <c:v>11.2</c:v>
                </c:pt>
                <c:pt idx="5">
                  <c:v>68.8</c:v>
                </c:pt>
                <c:pt idx="6">
                  <c:v>215.7</c:v>
                </c:pt>
                <c:pt idx="7">
                  <c:v>338.6</c:v>
                </c:pt>
                <c:pt idx="8">
                  <c:v>496.3</c:v>
                </c:pt>
                <c:pt idx="9">
                  <c:v>685.7</c:v>
                </c:pt>
                <c:pt idx="10">
                  <c:v>903.6</c:v>
                </c:pt>
                <c:pt idx="11">
                  <c:v>1157.9</c:v>
                </c:pt>
                <c:pt idx="12">
                  <c:v>1438.9</c:v>
                </c:pt>
                <c:pt idx="13">
                  <c:v>1697.3</c:v>
                </c:pt>
                <c:pt idx="14">
                  <c:v>1916.4</c:v>
                </c:pt>
                <c:pt idx="15">
                  <c:v>2078.3</c:v>
                </c:pt>
                <c:pt idx="16">
                  <c:v>2166.2</c:v>
                </c:pt>
                <c:pt idx="17">
                  <c:v>2255.2</c:v>
                </c:pt>
                <c:pt idx="18">
                  <c:v>2260.8</c:v>
                </c:pt>
                <c:pt idx="19">
                  <c:v>2264.4</c:v>
                </c:pt>
                <c:pt idx="20">
                  <c:v>2267</c:v>
                </c:pt>
                <c:pt idx="21">
                  <c:v>2270.3</c:v>
                </c:pt>
                <c:pt idx="22">
                  <c:v>2273.7</c:v>
                </c:pt>
                <c:pt idx="23">
                  <c:v>2275</c:v>
                </c:pt>
                <c:pt idx="24">
                  <c:v>2277.1</c:v>
                </c:pt>
                <c:pt idx="25">
                  <c:v>2278.9</c:v>
                </c:pt>
                <c:pt idx="26">
                  <c:v>2281.2</c:v>
                </c:pt>
                <c:pt idx="27">
                  <c:v>2282.1</c:v>
                </c:pt>
                <c:pt idx="28">
                  <c:v>2282</c:v>
                </c:pt>
                <c:pt idx="29">
                  <c:v>2280.8</c:v>
                </c:pt>
                <c:pt idx="30">
                  <c:v>2280.1</c:v>
                </c:pt>
                <c:pt idx="31">
                  <c:v>2271.7</c:v>
                </c:pt>
                <c:pt idx="32">
                  <c:v>2193.2</c:v>
                </c:pt>
                <c:pt idx="33">
                  <c:v>2102.8</c:v>
                </c:pt>
                <c:pt idx="34">
                  <c:v>1943.5</c:v>
                </c:pt>
                <c:pt idx="35">
                  <c:v>1727.6</c:v>
                </c:pt>
                <c:pt idx="36">
                  <c:v>1448.6</c:v>
                </c:pt>
                <c:pt idx="37">
                  <c:v>1175.8</c:v>
                </c:pt>
                <c:pt idx="38">
                  <c:v>934.9</c:v>
                </c:pt>
                <c:pt idx="39">
                  <c:v>714.9</c:v>
                </c:pt>
                <c:pt idx="40">
                  <c:v>516.8</c:v>
                </c:pt>
                <c:pt idx="41">
                  <c:v>359</c:v>
                </c:pt>
                <c:pt idx="42">
                  <c:v>225.3</c:v>
                </c:pt>
                <c:pt idx="43">
                  <c:v>126.5</c:v>
                </c:pt>
                <c:pt idx="44">
                  <c:v>31.5</c:v>
                </c:pt>
                <c:pt idx="45">
                  <c:v>0.6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</c:f>
              <c:numCache>
                <c:ptCount val="1"/>
                <c:pt idx="0">
                  <c:v>-4</c:v>
                </c:pt>
              </c:numCache>
            </c:numRef>
          </c:cat>
          <c:val>
            <c:numRef>
              <c:f>data!$K$5:$K$50</c:f>
              <c:numCache>
                <c:ptCount val="46"/>
                <c:pt idx="0">
                  <c:v>1.1</c:v>
                </c:pt>
                <c:pt idx="1">
                  <c:v>1.4</c:v>
                </c:pt>
                <c:pt idx="2">
                  <c:v>2.2</c:v>
                </c:pt>
                <c:pt idx="3">
                  <c:v>4</c:v>
                </c:pt>
                <c:pt idx="4">
                  <c:v>9.2</c:v>
                </c:pt>
                <c:pt idx="5">
                  <c:v>64.3</c:v>
                </c:pt>
                <c:pt idx="6">
                  <c:v>207.3</c:v>
                </c:pt>
                <c:pt idx="7">
                  <c:v>333.9</c:v>
                </c:pt>
                <c:pt idx="8">
                  <c:v>497.4</c:v>
                </c:pt>
                <c:pt idx="9">
                  <c:v>687.6</c:v>
                </c:pt>
                <c:pt idx="10">
                  <c:v>906.9</c:v>
                </c:pt>
                <c:pt idx="11">
                  <c:v>1161.8</c:v>
                </c:pt>
                <c:pt idx="12">
                  <c:v>1422.3</c:v>
                </c:pt>
                <c:pt idx="13">
                  <c:v>1687.1</c:v>
                </c:pt>
                <c:pt idx="14">
                  <c:v>1911.9</c:v>
                </c:pt>
                <c:pt idx="15">
                  <c:v>2069.7</c:v>
                </c:pt>
                <c:pt idx="16">
                  <c:v>2163.3</c:v>
                </c:pt>
                <c:pt idx="17">
                  <c:v>2254.7</c:v>
                </c:pt>
                <c:pt idx="18">
                  <c:v>2260.9</c:v>
                </c:pt>
                <c:pt idx="19">
                  <c:v>2264.4</c:v>
                </c:pt>
                <c:pt idx="20">
                  <c:v>2267.2</c:v>
                </c:pt>
                <c:pt idx="21">
                  <c:v>2270.6</c:v>
                </c:pt>
                <c:pt idx="22">
                  <c:v>2274.1</c:v>
                </c:pt>
                <c:pt idx="23">
                  <c:v>2275.6</c:v>
                </c:pt>
                <c:pt idx="24">
                  <c:v>2277.7</c:v>
                </c:pt>
                <c:pt idx="25">
                  <c:v>2279.5</c:v>
                </c:pt>
                <c:pt idx="26">
                  <c:v>2281.8</c:v>
                </c:pt>
                <c:pt idx="27">
                  <c:v>2282.7</c:v>
                </c:pt>
                <c:pt idx="28">
                  <c:v>2282.9</c:v>
                </c:pt>
                <c:pt idx="29">
                  <c:v>2281.7</c:v>
                </c:pt>
                <c:pt idx="30">
                  <c:v>2281.2</c:v>
                </c:pt>
                <c:pt idx="31">
                  <c:v>2272.4</c:v>
                </c:pt>
                <c:pt idx="32">
                  <c:v>2191.9</c:v>
                </c:pt>
                <c:pt idx="33">
                  <c:v>2098</c:v>
                </c:pt>
                <c:pt idx="34">
                  <c:v>1942.4</c:v>
                </c:pt>
                <c:pt idx="35">
                  <c:v>1712.4</c:v>
                </c:pt>
                <c:pt idx="36">
                  <c:v>1448</c:v>
                </c:pt>
                <c:pt idx="37">
                  <c:v>1180.7</c:v>
                </c:pt>
                <c:pt idx="38">
                  <c:v>926.3</c:v>
                </c:pt>
                <c:pt idx="39">
                  <c:v>707.5</c:v>
                </c:pt>
                <c:pt idx="40">
                  <c:v>521.9</c:v>
                </c:pt>
                <c:pt idx="41">
                  <c:v>360.1</c:v>
                </c:pt>
                <c:pt idx="42">
                  <c:v>227.8</c:v>
                </c:pt>
                <c:pt idx="43">
                  <c:v>131.2</c:v>
                </c:pt>
                <c:pt idx="44">
                  <c:v>33.4</c:v>
                </c:pt>
                <c:pt idx="45">
                  <c:v>0.6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</c:f>
              <c:numCache>
                <c:ptCount val="1"/>
                <c:pt idx="0">
                  <c:v>-4</c:v>
                </c:pt>
              </c:numCache>
            </c:numRef>
          </c:cat>
          <c:val>
            <c:numRef>
              <c:f>data!$L$5:$L$50</c:f>
              <c:numCache>
                <c:ptCount val="46"/>
                <c:pt idx="0">
                  <c:v>0.7</c:v>
                </c:pt>
                <c:pt idx="1">
                  <c:v>1.1</c:v>
                </c:pt>
                <c:pt idx="2">
                  <c:v>1.7</c:v>
                </c:pt>
                <c:pt idx="3">
                  <c:v>2.9</c:v>
                </c:pt>
                <c:pt idx="4">
                  <c:v>7</c:v>
                </c:pt>
                <c:pt idx="5">
                  <c:v>58.5</c:v>
                </c:pt>
                <c:pt idx="6">
                  <c:v>200.5</c:v>
                </c:pt>
                <c:pt idx="7">
                  <c:v>327.5</c:v>
                </c:pt>
                <c:pt idx="8">
                  <c:v>489.1</c:v>
                </c:pt>
                <c:pt idx="9">
                  <c:v>676</c:v>
                </c:pt>
                <c:pt idx="10">
                  <c:v>900.7</c:v>
                </c:pt>
                <c:pt idx="11">
                  <c:v>1155.5</c:v>
                </c:pt>
                <c:pt idx="12">
                  <c:v>1425</c:v>
                </c:pt>
                <c:pt idx="13">
                  <c:v>1668</c:v>
                </c:pt>
                <c:pt idx="14">
                  <c:v>1906</c:v>
                </c:pt>
                <c:pt idx="15">
                  <c:v>2063.2</c:v>
                </c:pt>
                <c:pt idx="16">
                  <c:v>2159.2</c:v>
                </c:pt>
                <c:pt idx="17">
                  <c:v>2247.1</c:v>
                </c:pt>
                <c:pt idx="18">
                  <c:v>2254.1</c:v>
                </c:pt>
                <c:pt idx="19">
                  <c:v>2258.2</c:v>
                </c:pt>
                <c:pt idx="20">
                  <c:v>2261.3</c:v>
                </c:pt>
                <c:pt idx="21">
                  <c:v>2264.4</c:v>
                </c:pt>
                <c:pt idx="22">
                  <c:v>2267.6</c:v>
                </c:pt>
                <c:pt idx="23">
                  <c:v>2269.1</c:v>
                </c:pt>
                <c:pt idx="24">
                  <c:v>2271.1</c:v>
                </c:pt>
                <c:pt idx="25">
                  <c:v>2273.1</c:v>
                </c:pt>
                <c:pt idx="26">
                  <c:v>2274.8</c:v>
                </c:pt>
                <c:pt idx="27">
                  <c:v>2275.9</c:v>
                </c:pt>
                <c:pt idx="28">
                  <c:v>2276.7</c:v>
                </c:pt>
                <c:pt idx="29">
                  <c:v>2277.9</c:v>
                </c:pt>
                <c:pt idx="30">
                  <c:v>2274.8</c:v>
                </c:pt>
                <c:pt idx="31">
                  <c:v>2264.5</c:v>
                </c:pt>
                <c:pt idx="32">
                  <c:v>2182.3</c:v>
                </c:pt>
                <c:pt idx="33">
                  <c:v>2087.4</c:v>
                </c:pt>
                <c:pt idx="34">
                  <c:v>1926.7</c:v>
                </c:pt>
                <c:pt idx="35">
                  <c:v>1694.9</c:v>
                </c:pt>
                <c:pt idx="36">
                  <c:v>1419.8</c:v>
                </c:pt>
                <c:pt idx="37">
                  <c:v>1145.9</c:v>
                </c:pt>
                <c:pt idx="38">
                  <c:v>904.8</c:v>
                </c:pt>
                <c:pt idx="39">
                  <c:v>683.9</c:v>
                </c:pt>
                <c:pt idx="40">
                  <c:v>491.9</c:v>
                </c:pt>
                <c:pt idx="41">
                  <c:v>343.8</c:v>
                </c:pt>
                <c:pt idx="42">
                  <c:v>214.3</c:v>
                </c:pt>
                <c:pt idx="43">
                  <c:v>121.25</c:v>
                </c:pt>
                <c:pt idx="44">
                  <c:v>29.3</c:v>
                </c:pt>
              </c:numCache>
            </c:numRef>
          </c:val>
        </c:ser>
        <c:axId val="10723290"/>
        <c:axId val="29400747"/>
        <c:axId val="63280132"/>
      </c:surface3DChart>
      <c:catAx>
        <c:axId val="10723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400747"/>
        <c:crosses val="autoZero"/>
        <c:auto val="1"/>
        <c:lblOffset val="100"/>
        <c:noMultiLvlLbl val="0"/>
      </c:catAx>
      <c:valAx>
        <c:axId val="2940074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0.81575"/>
              <c:y val="0.4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23290"/>
        <c:crossesAt val="1"/>
        <c:crossBetween val="between"/>
        <c:dispUnits/>
      </c:valAx>
      <c:serAx>
        <c:axId val="63280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Gauss</a:t>
                </a:r>
              </a:p>
            </c:rich>
          </c:tx>
          <c:layout>
            <c:manualLayout>
              <c:xMode val="factor"/>
              <c:yMode val="factor"/>
              <c:x val="-0.7985"/>
              <c:y val="-0.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40074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FFFF99"/>
        </a:solidFill>
      </c:spP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Times New Roman"/>
                <a:ea typeface="Times New Roman"/>
                <a:cs typeface="Times New Roman"/>
              </a:rPr>
              <a:t>EDMU001 at 42 F x &amp; y = 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'Compensation data'!$C$3:$C$50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xVal>
          <c:yVal>
            <c:numRef>
              <c:f>'Compensation data'!$D$3:$D$50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</c:ser>
        <c:axId val="32650277"/>
        <c:axId val="25417038"/>
      </c:scatterChart>
      <c:valAx>
        <c:axId val="32650277"/>
        <c:scaling>
          <c:orientation val="minMax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Times New Roman"/>
                    <a:ea typeface="Times New Roman"/>
                    <a:cs typeface="Times New Roman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17038"/>
        <c:crosses val="autoZero"/>
        <c:crossBetween val="midCat"/>
        <c:dispUnits/>
      </c:valAx>
      <c:valAx>
        <c:axId val="2541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Times New Roman"/>
                    <a:ea typeface="Times New Roman"/>
                    <a:cs typeface="Times New Roman"/>
                  </a:rPr>
                  <a:t>Gauss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502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Times New Roman"/>
                <a:ea typeface="Times New Roman"/>
                <a:cs typeface="Times New Roman"/>
              </a:rPr>
              <a:t>EDMU-001 compensation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8 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'Compensation data'!$C$3:$C$50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xVal>
          <c:yVal>
            <c:numRef>
              <c:f>'Compensation data'!$D$3:$D$50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22 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'Compensation data'!$C$3:$C$50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xVal>
          <c:yVal>
            <c:numRef>
              <c:f>'Compensation data'!$E$3:$E$50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</c:ser>
        <c:axId val="27426751"/>
        <c:axId val="45514168"/>
      </c:scatterChart>
      <c:valAx>
        <c:axId val="27426751"/>
        <c:scaling>
          <c:orientation val="minMax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14168"/>
        <c:crosses val="autoZero"/>
        <c:crossBetween val="midCat"/>
        <c:dispUnits/>
      </c:valAx>
      <c:valAx>
        <c:axId val="45514168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Gauss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267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514350</xdr:colOff>
      <xdr:row>9</xdr:row>
      <xdr:rowOff>57150</xdr:rowOff>
    </xdr:from>
    <xdr:to>
      <xdr:col>22</xdr:col>
      <xdr:colOff>390525</xdr:colOff>
      <xdr:row>25</xdr:row>
      <xdr:rowOff>85725</xdr:rowOff>
    </xdr:to>
    <xdr:graphicFrame>
      <xdr:nvGraphicFramePr>
        <xdr:cNvPr id="1" name="Chart 2"/>
        <xdr:cNvGraphicFramePr/>
      </xdr:nvGraphicFramePr>
      <xdr:xfrm>
        <a:off x="7629525" y="266700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0.37825</cdr:x>
      <cdr:y>0.95725</cdr:y>
    </cdr:from>
    <cdr:to>
      <cdr:x>0.4205</cdr:x>
      <cdr:y>0.9915</cdr:y>
    </cdr:to>
    <cdr:sp>
      <cdr:nvSpPr>
        <cdr:cNvPr id="1" name="TextBox 1"/>
        <cdr:cNvSpPr txBox="1">
          <a:spLocks noChangeArrowheads="1"/>
        </cdr:cNvSpPr>
      </cdr:nvSpPr>
      <cdr:spPr>
        <a:xfrm>
          <a:off x="3276600" y="5676900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Beam</a:t>
          </a:r>
        </a:p>
      </cdr:txBody>
    </cdr:sp>
  </cdr:relSizeAnchor>
  <cdr:relSizeAnchor xmlns:cdr="http://schemas.openxmlformats.org/drawingml/2006/chartDrawing">
    <cdr:from>
      <cdr:x>0.44675</cdr:x>
      <cdr:y>0.9715</cdr:y>
    </cdr:from>
    <cdr:to>
      <cdr:x>0.561</cdr:x>
      <cdr:y>0.9715</cdr:y>
    </cdr:to>
    <cdr:sp>
      <cdr:nvSpPr>
        <cdr:cNvPr id="2" name="Line 2"/>
        <cdr:cNvSpPr>
          <a:spLocks/>
        </cdr:cNvSpPr>
      </cdr:nvSpPr>
      <cdr:spPr>
        <a:xfrm>
          <a:off x="3867150" y="5762625"/>
          <a:ext cx="9906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57</xdr:row>
      <xdr:rowOff>0</xdr:rowOff>
    </xdr:from>
    <xdr:to>
      <xdr:col>18</xdr:col>
      <xdr:colOff>123825</xdr:colOff>
      <xdr:row>85</xdr:row>
      <xdr:rowOff>152400</xdr:rowOff>
    </xdr:to>
    <xdr:graphicFrame>
      <xdr:nvGraphicFramePr>
        <xdr:cNvPr id="1" name="Chart 1"/>
        <xdr:cNvGraphicFramePr/>
      </xdr:nvGraphicFramePr>
      <xdr:xfrm>
        <a:off x="3400425" y="10163175"/>
        <a:ext cx="67341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1</xdr:row>
      <xdr:rowOff>114300</xdr:rowOff>
    </xdr:from>
    <xdr:to>
      <xdr:col>19</xdr:col>
      <xdr:colOff>47625</xdr:colOff>
      <xdr:row>26</xdr:row>
      <xdr:rowOff>114300</xdr:rowOff>
    </xdr:to>
    <xdr:graphicFrame>
      <xdr:nvGraphicFramePr>
        <xdr:cNvPr id="2" name="Chart 2"/>
        <xdr:cNvGraphicFramePr/>
      </xdr:nvGraphicFramePr>
      <xdr:xfrm>
        <a:off x="4200525" y="276225"/>
        <a:ext cx="6391275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2">
      <selection activeCell="O53" sqref="O53"/>
    </sheetView>
  </sheetViews>
  <sheetFormatPr defaultColWidth="9.33203125" defaultRowHeight="12.75"/>
  <sheetData>
    <row r="1" spans="1:4" ht="12.75">
      <c r="A1" t="s">
        <v>8</v>
      </c>
      <c r="B1" t="s">
        <v>9</v>
      </c>
      <c r="D1" t="s">
        <v>10</v>
      </c>
    </row>
    <row r="2" ht="12.75">
      <c r="A2" t="s">
        <v>7</v>
      </c>
    </row>
    <row r="3" spans="1:4" ht="12.75">
      <c r="A3" t="s">
        <v>2</v>
      </c>
      <c r="D3" t="s">
        <v>0</v>
      </c>
    </row>
    <row r="4" spans="1:12" ht="12.75">
      <c r="A4" t="s">
        <v>3</v>
      </c>
      <c r="C4" t="s">
        <v>1</v>
      </c>
      <c r="D4">
        <v>-4</v>
      </c>
      <c r="E4">
        <v>-3</v>
      </c>
      <c r="F4">
        <v>-2</v>
      </c>
      <c r="G4">
        <v>-1</v>
      </c>
      <c r="H4">
        <v>0</v>
      </c>
      <c r="I4">
        <v>1</v>
      </c>
      <c r="J4">
        <v>2</v>
      </c>
      <c r="K4">
        <v>3</v>
      </c>
      <c r="L4">
        <v>4</v>
      </c>
    </row>
    <row r="5" spans="2:12" ht="12.75">
      <c r="B5">
        <v>38</v>
      </c>
      <c r="C5" s="2">
        <v>0</v>
      </c>
      <c r="D5" s="1">
        <v>0.6</v>
      </c>
      <c r="E5" s="1">
        <v>1</v>
      </c>
      <c r="F5" s="1">
        <v>1.3</v>
      </c>
      <c r="G5" s="1">
        <v>1.3</v>
      </c>
      <c r="H5" s="1">
        <v>1.6</v>
      </c>
      <c r="I5" s="1">
        <v>1.3</v>
      </c>
      <c r="J5" s="1">
        <v>1.3</v>
      </c>
      <c r="K5" s="1">
        <v>1.1</v>
      </c>
      <c r="L5" s="1">
        <v>0.7</v>
      </c>
    </row>
    <row r="6" spans="1:12" ht="12.75">
      <c r="A6" t="s">
        <v>4</v>
      </c>
      <c r="B6">
        <v>805</v>
      </c>
      <c r="C6" s="2">
        <v>0.5</v>
      </c>
      <c r="D6" s="1">
        <v>0.9</v>
      </c>
      <c r="E6" s="1">
        <v>1.4</v>
      </c>
      <c r="F6" s="1">
        <v>1.7</v>
      </c>
      <c r="G6" s="1">
        <v>1.8</v>
      </c>
      <c r="H6" s="1">
        <v>2.2</v>
      </c>
      <c r="I6" s="1">
        <v>1.9</v>
      </c>
      <c r="J6" s="1">
        <v>1.8</v>
      </c>
      <c r="K6" s="1">
        <v>1.4</v>
      </c>
      <c r="L6" s="1">
        <v>1.1</v>
      </c>
    </row>
    <row r="7" spans="1:12" ht="12.75">
      <c r="A7" t="s">
        <v>5</v>
      </c>
      <c r="B7" t="s">
        <v>6</v>
      </c>
      <c r="C7" s="2">
        <v>1</v>
      </c>
      <c r="D7" s="1">
        <v>1.3</v>
      </c>
      <c r="E7" s="1">
        <v>2.2</v>
      </c>
      <c r="F7" s="1">
        <v>2.8</v>
      </c>
      <c r="G7" s="1">
        <v>3</v>
      </c>
      <c r="H7" s="1">
        <v>3.3</v>
      </c>
      <c r="I7" s="1">
        <v>3.1</v>
      </c>
      <c r="J7" s="1">
        <v>2.8</v>
      </c>
      <c r="K7" s="1">
        <v>2.2</v>
      </c>
      <c r="L7" s="1">
        <v>1.7</v>
      </c>
    </row>
    <row r="8" spans="3:12" ht="12.75">
      <c r="C8" s="2">
        <v>1.5</v>
      </c>
      <c r="D8" s="1">
        <v>2.4</v>
      </c>
      <c r="E8" s="1">
        <v>4</v>
      </c>
      <c r="F8" s="1">
        <v>5</v>
      </c>
      <c r="G8" s="1">
        <v>5.6</v>
      </c>
      <c r="H8" s="1">
        <v>5.8</v>
      </c>
      <c r="I8" s="1">
        <v>5.7</v>
      </c>
      <c r="J8" s="1">
        <v>5.1</v>
      </c>
      <c r="K8" s="1">
        <v>4</v>
      </c>
      <c r="L8" s="1">
        <v>2.9</v>
      </c>
    </row>
    <row r="9" spans="3:12" ht="12.75">
      <c r="C9" s="2">
        <v>2</v>
      </c>
      <c r="D9" s="1">
        <v>5.5</v>
      </c>
      <c r="E9" s="1">
        <v>9.3</v>
      </c>
      <c r="F9" s="1">
        <v>10.95</v>
      </c>
      <c r="G9" s="1">
        <v>12.1</v>
      </c>
      <c r="H9" s="1">
        <v>12.6</v>
      </c>
      <c r="I9" s="1">
        <v>12.1</v>
      </c>
      <c r="J9" s="1">
        <v>11.2</v>
      </c>
      <c r="K9" s="1">
        <v>9.2</v>
      </c>
      <c r="L9" s="1">
        <v>7</v>
      </c>
    </row>
    <row r="10" spans="3:12" ht="12.75">
      <c r="C10" s="2">
        <v>2.5</v>
      </c>
      <c r="D10" s="1">
        <v>49.5</v>
      </c>
      <c r="E10" s="1">
        <v>66</v>
      </c>
      <c r="F10" s="1">
        <v>66.7</v>
      </c>
      <c r="G10" s="1">
        <v>68.6</v>
      </c>
      <c r="H10" s="1">
        <v>69</v>
      </c>
      <c r="I10" s="1">
        <v>67.5</v>
      </c>
      <c r="J10" s="1">
        <v>68.8</v>
      </c>
      <c r="K10" s="1">
        <v>64.3</v>
      </c>
      <c r="L10" s="1">
        <v>58.5</v>
      </c>
    </row>
    <row r="11" spans="3:12" ht="12.75">
      <c r="C11" s="2">
        <v>2.75</v>
      </c>
      <c r="D11" s="1">
        <v>200.8</v>
      </c>
      <c r="E11" s="1">
        <v>213</v>
      </c>
      <c r="F11" s="1">
        <v>211</v>
      </c>
      <c r="G11" s="1">
        <v>214.6</v>
      </c>
      <c r="H11" s="1">
        <v>213.2</v>
      </c>
      <c r="I11" s="1">
        <v>215.3</v>
      </c>
      <c r="J11" s="1">
        <v>215.7</v>
      </c>
      <c r="K11" s="1">
        <v>207.3</v>
      </c>
      <c r="L11" s="1">
        <v>200.5</v>
      </c>
    </row>
    <row r="12" spans="3:12" ht="12.75">
      <c r="C12" s="2">
        <v>2.875</v>
      </c>
      <c r="D12" s="1">
        <v>331.9</v>
      </c>
      <c r="E12" s="1">
        <v>334</v>
      </c>
      <c r="F12" s="1">
        <v>333.3</v>
      </c>
      <c r="G12" s="1">
        <v>338.9</v>
      </c>
      <c r="H12" s="1">
        <v>340</v>
      </c>
      <c r="I12" s="1">
        <v>346.9</v>
      </c>
      <c r="J12" s="1">
        <v>338.6</v>
      </c>
      <c r="K12" s="1">
        <v>333.9</v>
      </c>
      <c r="L12" s="1">
        <v>327.5</v>
      </c>
    </row>
    <row r="13" spans="3:12" ht="12.75">
      <c r="C13" s="2">
        <v>3</v>
      </c>
      <c r="D13" s="1">
        <v>453.9</v>
      </c>
      <c r="E13" s="1">
        <v>513</v>
      </c>
      <c r="F13" s="1">
        <v>491.1</v>
      </c>
      <c r="G13" s="1">
        <v>494.4</v>
      </c>
      <c r="H13" s="1">
        <v>507.6</v>
      </c>
      <c r="I13" s="1">
        <v>505.4</v>
      </c>
      <c r="J13" s="1">
        <v>496.3</v>
      </c>
      <c r="K13" s="1">
        <v>497.4</v>
      </c>
      <c r="L13" s="1">
        <v>489.1</v>
      </c>
    </row>
    <row r="14" spans="3:12" ht="12.75">
      <c r="C14" s="2">
        <v>3.125</v>
      </c>
      <c r="D14" s="1">
        <v>661.7</v>
      </c>
      <c r="E14" s="1">
        <v>685.4</v>
      </c>
      <c r="F14" s="1">
        <v>684.3</v>
      </c>
      <c r="G14" s="1">
        <v>680.5</v>
      </c>
      <c r="H14" s="1">
        <v>691.5</v>
      </c>
      <c r="I14" s="1">
        <v>692</v>
      </c>
      <c r="J14" s="1">
        <v>685.7</v>
      </c>
      <c r="K14" s="1">
        <v>687.6</v>
      </c>
      <c r="L14" s="1">
        <v>676</v>
      </c>
    </row>
    <row r="15" spans="3:12" ht="12.75">
      <c r="C15" s="2">
        <v>3.25</v>
      </c>
      <c r="D15" s="1">
        <v>874</v>
      </c>
      <c r="E15" s="1">
        <v>909</v>
      </c>
      <c r="F15" s="1">
        <v>903.8</v>
      </c>
      <c r="G15" s="1">
        <v>898.9</v>
      </c>
      <c r="H15" s="1">
        <v>899.5</v>
      </c>
      <c r="I15" s="1">
        <v>900.5</v>
      </c>
      <c r="J15" s="1">
        <v>903.6</v>
      </c>
      <c r="K15" s="1">
        <v>906.9</v>
      </c>
      <c r="L15" s="1">
        <v>900.7</v>
      </c>
    </row>
    <row r="16" spans="3:12" ht="12.75">
      <c r="C16" s="2">
        <v>3.375</v>
      </c>
      <c r="D16" s="1">
        <v>1137</v>
      </c>
      <c r="E16" s="1">
        <v>1152.7</v>
      </c>
      <c r="F16" s="1">
        <v>1154.5</v>
      </c>
      <c r="G16" s="1">
        <v>1157.7</v>
      </c>
      <c r="H16" s="1">
        <v>1155.5</v>
      </c>
      <c r="I16" s="1">
        <v>1157</v>
      </c>
      <c r="J16" s="1">
        <v>1157.9</v>
      </c>
      <c r="K16" s="1">
        <v>1161.8</v>
      </c>
      <c r="L16" s="1">
        <v>1155.5</v>
      </c>
    </row>
    <row r="17" spans="3:12" ht="12.75">
      <c r="C17" s="2">
        <v>3.5</v>
      </c>
      <c r="D17" s="1">
        <v>1325.4</v>
      </c>
      <c r="E17" s="1">
        <v>1420.2</v>
      </c>
      <c r="F17" s="1">
        <v>1413.1</v>
      </c>
      <c r="G17" s="1">
        <v>1419.8</v>
      </c>
      <c r="H17" s="1">
        <v>1422.7</v>
      </c>
      <c r="I17" s="1">
        <v>1429.8</v>
      </c>
      <c r="J17" s="1">
        <v>1438.9</v>
      </c>
      <c r="K17" s="1">
        <v>1422.3</v>
      </c>
      <c r="L17" s="1">
        <v>1425</v>
      </c>
    </row>
    <row r="18" spans="3:12" ht="12.75">
      <c r="C18" s="2">
        <v>3.625</v>
      </c>
      <c r="D18" s="1">
        <v>1682</v>
      </c>
      <c r="E18" s="1">
        <v>1709</v>
      </c>
      <c r="F18" s="1">
        <v>1682</v>
      </c>
      <c r="G18" s="1">
        <v>1687.3</v>
      </c>
      <c r="H18" s="1">
        <v>1686</v>
      </c>
      <c r="I18" s="1">
        <v>1677.5</v>
      </c>
      <c r="J18" s="1">
        <v>1697.3</v>
      </c>
      <c r="K18" s="1">
        <v>1687.1</v>
      </c>
      <c r="L18" s="1">
        <v>1668</v>
      </c>
    </row>
    <row r="19" spans="3:12" ht="12.75">
      <c r="C19" s="2">
        <v>3.75</v>
      </c>
      <c r="D19" s="1">
        <v>1914.7</v>
      </c>
      <c r="E19" s="1">
        <v>1921</v>
      </c>
      <c r="F19" s="1">
        <v>1903.2</v>
      </c>
      <c r="G19" s="1">
        <v>1914.1</v>
      </c>
      <c r="H19" s="1">
        <v>1919.4</v>
      </c>
      <c r="I19" s="1">
        <v>1908.7</v>
      </c>
      <c r="J19" s="1">
        <v>1916.4</v>
      </c>
      <c r="K19" s="1">
        <v>1911.9</v>
      </c>
      <c r="L19" s="1">
        <v>1906</v>
      </c>
    </row>
    <row r="20" spans="3:12" ht="12.75">
      <c r="C20" s="2">
        <v>3.875</v>
      </c>
      <c r="D20" s="1">
        <v>2087.5</v>
      </c>
      <c r="E20" s="1">
        <v>2072.4</v>
      </c>
      <c r="F20" s="1">
        <v>2075.7</v>
      </c>
      <c r="G20" s="1">
        <v>2072</v>
      </c>
      <c r="H20" s="1">
        <v>2076.5</v>
      </c>
      <c r="I20" s="1">
        <v>2068.8</v>
      </c>
      <c r="J20" s="1">
        <v>2078.3</v>
      </c>
      <c r="K20" s="1">
        <v>2069.7</v>
      </c>
      <c r="L20" s="1">
        <v>2063.2</v>
      </c>
    </row>
    <row r="21" spans="3:12" ht="12.75">
      <c r="C21" s="2">
        <v>4</v>
      </c>
      <c r="D21" s="1">
        <v>2155.2</v>
      </c>
      <c r="E21" s="1">
        <v>2167.6</v>
      </c>
      <c r="F21" s="1">
        <v>2169.1</v>
      </c>
      <c r="G21" s="1">
        <v>2167</v>
      </c>
      <c r="H21" s="1">
        <v>2169</v>
      </c>
      <c r="I21" s="1">
        <v>2166.2</v>
      </c>
      <c r="J21" s="1">
        <v>2166.2</v>
      </c>
      <c r="K21" s="1">
        <v>2163.3</v>
      </c>
      <c r="L21" s="1">
        <v>2159.2</v>
      </c>
    </row>
    <row r="22" spans="3:12" ht="12.75">
      <c r="C22" s="2">
        <v>4.5</v>
      </c>
      <c r="D22" s="1">
        <v>2253.4</v>
      </c>
      <c r="E22" s="1">
        <v>2260.3</v>
      </c>
      <c r="F22" s="1">
        <v>2259.1</v>
      </c>
      <c r="G22" s="1">
        <v>2257</v>
      </c>
      <c r="H22" s="1">
        <v>2255.1</v>
      </c>
      <c r="I22" s="1">
        <v>2255.7</v>
      </c>
      <c r="J22" s="1">
        <v>2255.2</v>
      </c>
      <c r="K22" s="1">
        <v>2254.7</v>
      </c>
      <c r="L22" s="1">
        <v>2247.1</v>
      </c>
    </row>
    <row r="23" spans="3:12" ht="12.75">
      <c r="C23" s="2">
        <v>5</v>
      </c>
      <c r="D23" s="1">
        <v>2261</v>
      </c>
      <c r="E23" s="1">
        <v>2266.5</v>
      </c>
      <c r="F23" s="1">
        <v>2264.7</v>
      </c>
      <c r="G23" s="1">
        <v>2262.5</v>
      </c>
      <c r="H23" s="1">
        <v>2261.3</v>
      </c>
      <c r="I23" s="1">
        <v>2260.9</v>
      </c>
      <c r="J23" s="1">
        <v>2260.8</v>
      </c>
      <c r="K23" s="1">
        <v>2260.9</v>
      </c>
      <c r="L23" s="1">
        <v>2254.1</v>
      </c>
    </row>
    <row r="24" spans="3:12" ht="12.75">
      <c r="C24" s="2">
        <v>5.5</v>
      </c>
      <c r="D24" s="1">
        <v>2264.6</v>
      </c>
      <c r="E24" s="1">
        <v>2269.3</v>
      </c>
      <c r="F24" s="1">
        <v>2267</v>
      </c>
      <c r="G24" s="1">
        <v>2265.8</v>
      </c>
      <c r="H24" s="1">
        <v>2265</v>
      </c>
      <c r="I24" s="1">
        <v>2264.5</v>
      </c>
      <c r="J24" s="1">
        <v>2264.4</v>
      </c>
      <c r="K24" s="1">
        <v>2264.4</v>
      </c>
      <c r="L24" s="1">
        <v>2258.2</v>
      </c>
    </row>
    <row r="25" spans="3:12" ht="12.75">
      <c r="C25" s="2">
        <v>6</v>
      </c>
      <c r="D25" s="1">
        <v>2267.9</v>
      </c>
      <c r="E25" s="1">
        <v>2273.1</v>
      </c>
      <c r="F25" s="1">
        <v>2270.2</v>
      </c>
      <c r="G25" s="1">
        <v>2268.7</v>
      </c>
      <c r="H25" s="1">
        <v>2267.5</v>
      </c>
      <c r="I25" s="1">
        <v>2267.5</v>
      </c>
      <c r="J25" s="1">
        <v>2267</v>
      </c>
      <c r="K25" s="1">
        <v>2267.2</v>
      </c>
      <c r="L25" s="1">
        <v>2261.3</v>
      </c>
    </row>
    <row r="26" spans="3:12" ht="12.75">
      <c r="C26" s="2">
        <v>6.5</v>
      </c>
      <c r="D26" s="1">
        <v>2270.3</v>
      </c>
      <c r="E26" s="1">
        <v>2276.3</v>
      </c>
      <c r="F26" s="1">
        <v>2273.8</v>
      </c>
      <c r="G26" s="1">
        <v>2271.4</v>
      </c>
      <c r="H26" s="1">
        <v>2270</v>
      </c>
      <c r="I26" s="1">
        <v>2270.4</v>
      </c>
      <c r="J26" s="1">
        <v>2270.3</v>
      </c>
      <c r="K26" s="1">
        <v>2270.6</v>
      </c>
      <c r="L26" s="1">
        <v>2264.4</v>
      </c>
    </row>
    <row r="27" spans="3:12" ht="12.75">
      <c r="C27" s="2">
        <v>7</v>
      </c>
      <c r="D27" s="1">
        <v>2272.3</v>
      </c>
      <c r="E27" s="1">
        <v>2279</v>
      </c>
      <c r="F27" s="1">
        <v>2276.4</v>
      </c>
      <c r="G27" s="1">
        <v>2274.3</v>
      </c>
      <c r="H27" s="1">
        <v>2272.7</v>
      </c>
      <c r="I27" s="1">
        <v>2273.4</v>
      </c>
      <c r="J27" s="1">
        <v>2273.7</v>
      </c>
      <c r="K27" s="1">
        <v>2274.1</v>
      </c>
      <c r="L27" s="1">
        <v>2267.6</v>
      </c>
    </row>
    <row r="28" spans="3:12" ht="12.75">
      <c r="C28" s="2">
        <v>7.5</v>
      </c>
      <c r="D28" s="1">
        <v>2273.7</v>
      </c>
      <c r="E28" s="1">
        <v>2280.4</v>
      </c>
      <c r="F28" s="1">
        <v>2277.8</v>
      </c>
      <c r="G28" s="1">
        <v>2275.3</v>
      </c>
      <c r="H28" s="1">
        <v>2273.8</v>
      </c>
      <c r="I28" s="1">
        <v>2274.3</v>
      </c>
      <c r="J28" s="1">
        <v>2275</v>
      </c>
      <c r="K28" s="1">
        <v>2275.6</v>
      </c>
      <c r="L28" s="1">
        <v>2269.1</v>
      </c>
    </row>
    <row r="29" spans="3:12" ht="12.75">
      <c r="C29" s="2">
        <v>8</v>
      </c>
      <c r="D29" s="1">
        <v>2275.2</v>
      </c>
      <c r="E29" s="1">
        <v>2282.3</v>
      </c>
      <c r="F29" s="1">
        <v>2280</v>
      </c>
      <c r="G29" s="1">
        <v>2277.3</v>
      </c>
      <c r="H29" s="1">
        <v>2276</v>
      </c>
      <c r="I29" s="1">
        <v>2276.4</v>
      </c>
      <c r="J29" s="1">
        <v>2277.1</v>
      </c>
      <c r="K29" s="1">
        <v>2277.7</v>
      </c>
      <c r="L29" s="1">
        <v>2271.1</v>
      </c>
    </row>
    <row r="30" spans="3:12" ht="12.75">
      <c r="C30" s="2">
        <v>8.5</v>
      </c>
      <c r="D30" s="1">
        <v>2276.3</v>
      </c>
      <c r="E30" s="1">
        <v>2283.8</v>
      </c>
      <c r="F30" s="1">
        <v>2281.6</v>
      </c>
      <c r="G30" s="1">
        <v>2279.4</v>
      </c>
      <c r="H30" s="1">
        <v>2278.2</v>
      </c>
      <c r="I30" s="1">
        <v>2278.4</v>
      </c>
      <c r="J30" s="1">
        <v>2278.9</v>
      </c>
      <c r="K30" s="1">
        <v>2279.5</v>
      </c>
      <c r="L30" s="1">
        <v>2273.1</v>
      </c>
    </row>
    <row r="31" spans="3:12" ht="12.75">
      <c r="C31" s="2">
        <v>9</v>
      </c>
      <c r="D31" s="1">
        <v>2277</v>
      </c>
      <c r="E31" s="1">
        <v>2284.6</v>
      </c>
      <c r="F31" s="1">
        <v>2282.5</v>
      </c>
      <c r="G31" s="1">
        <v>2281.2</v>
      </c>
      <c r="H31" s="1">
        <v>2280.2</v>
      </c>
      <c r="I31" s="1">
        <v>2280.6</v>
      </c>
      <c r="J31" s="1">
        <v>2281.2</v>
      </c>
      <c r="K31" s="1">
        <v>2281.8</v>
      </c>
      <c r="L31" s="1">
        <v>2274.8</v>
      </c>
    </row>
    <row r="32" spans="3:12" ht="12.75">
      <c r="C32" s="2">
        <v>9.5</v>
      </c>
      <c r="D32" s="1">
        <v>2276.7</v>
      </c>
      <c r="E32" s="1">
        <v>2284.5</v>
      </c>
      <c r="F32" s="1">
        <v>2283.4</v>
      </c>
      <c r="G32" s="1">
        <v>2281.7</v>
      </c>
      <c r="H32" s="1">
        <v>2280.8</v>
      </c>
      <c r="I32" s="1">
        <v>2281.4</v>
      </c>
      <c r="J32" s="1">
        <v>2282.1</v>
      </c>
      <c r="K32" s="1">
        <v>2282.7</v>
      </c>
      <c r="L32" s="1">
        <v>2275.9</v>
      </c>
    </row>
    <row r="33" spans="3:12" ht="12.75">
      <c r="C33" s="2">
        <v>10</v>
      </c>
      <c r="D33" s="1">
        <v>2275.4</v>
      </c>
      <c r="E33" s="1">
        <v>2284</v>
      </c>
      <c r="F33" s="1">
        <v>2282.6</v>
      </c>
      <c r="G33" s="1">
        <v>2281.3</v>
      </c>
      <c r="H33" s="1">
        <v>2280.4</v>
      </c>
      <c r="I33" s="1">
        <v>2280.9</v>
      </c>
      <c r="J33" s="1">
        <v>2282</v>
      </c>
      <c r="K33" s="1">
        <v>2282.9</v>
      </c>
      <c r="L33" s="1">
        <v>2276.7</v>
      </c>
    </row>
    <row r="34" spans="3:12" ht="12.75">
      <c r="C34" s="2">
        <v>10.5</v>
      </c>
      <c r="D34" s="1">
        <v>2273.7</v>
      </c>
      <c r="E34" s="1">
        <v>2281.7</v>
      </c>
      <c r="F34" s="1">
        <v>2280.7</v>
      </c>
      <c r="G34" s="1">
        <v>2279.6</v>
      </c>
      <c r="H34" s="1">
        <v>2279</v>
      </c>
      <c r="I34" s="1">
        <v>2279.6</v>
      </c>
      <c r="J34" s="1">
        <v>2280.8</v>
      </c>
      <c r="K34" s="1">
        <v>2281.7</v>
      </c>
      <c r="L34" s="1">
        <v>2277.9</v>
      </c>
    </row>
    <row r="35" spans="3:12" ht="12.75">
      <c r="C35" s="2">
        <v>11</v>
      </c>
      <c r="D35" s="1">
        <v>2271.8</v>
      </c>
      <c r="E35" s="1">
        <v>2280.4</v>
      </c>
      <c r="F35" s="1">
        <v>2279.7</v>
      </c>
      <c r="G35" s="1">
        <v>2279</v>
      </c>
      <c r="H35" s="1">
        <v>2278.2</v>
      </c>
      <c r="I35" s="1">
        <v>2278.8</v>
      </c>
      <c r="J35" s="1">
        <v>2280.1</v>
      </c>
      <c r="K35" s="1">
        <v>2281.2</v>
      </c>
      <c r="L35" s="1">
        <v>2274.8</v>
      </c>
    </row>
    <row r="36" spans="3:12" ht="12.75">
      <c r="C36" s="2">
        <v>11.5</v>
      </c>
      <c r="D36" s="1">
        <v>2262.7</v>
      </c>
      <c r="E36" s="1">
        <v>2271.4</v>
      </c>
      <c r="F36" s="1">
        <v>2271.8</v>
      </c>
      <c r="G36" s="1">
        <v>2271.3</v>
      </c>
      <c r="H36" s="1">
        <v>2270.2</v>
      </c>
      <c r="I36" s="1">
        <v>2270.8</v>
      </c>
      <c r="J36" s="1">
        <v>2271.7</v>
      </c>
      <c r="K36" s="1">
        <v>2272.4</v>
      </c>
      <c r="L36" s="1">
        <v>2264.5</v>
      </c>
    </row>
    <row r="37" spans="3:12" ht="12.75">
      <c r="C37" s="2">
        <v>11.875</v>
      </c>
      <c r="D37" s="1"/>
      <c r="E37" s="1">
        <v>2196.3</v>
      </c>
      <c r="F37" s="1">
        <v>2191.2</v>
      </c>
      <c r="G37" s="1">
        <v>2194</v>
      </c>
      <c r="H37" s="1">
        <v>2193.8</v>
      </c>
      <c r="I37" s="1">
        <v>2192.2</v>
      </c>
      <c r="J37" s="1">
        <v>2193.2</v>
      </c>
      <c r="K37" s="1">
        <v>2191.9</v>
      </c>
      <c r="L37" s="1">
        <v>2182.3</v>
      </c>
    </row>
    <row r="38" spans="3:12" ht="12.75">
      <c r="C38" s="2">
        <v>12</v>
      </c>
      <c r="D38" s="1">
        <v>2084.8</v>
      </c>
      <c r="E38" s="1">
        <v>2104.5</v>
      </c>
      <c r="F38" s="1">
        <v>2107.9</v>
      </c>
      <c r="G38" s="1">
        <v>2101.6</v>
      </c>
      <c r="H38" s="1">
        <v>2103.1</v>
      </c>
      <c r="I38" s="1">
        <v>2097.7</v>
      </c>
      <c r="J38" s="1">
        <v>2102.8</v>
      </c>
      <c r="K38" s="1">
        <v>2098</v>
      </c>
      <c r="L38" s="1">
        <v>2087.4</v>
      </c>
    </row>
    <row r="39" spans="3:12" ht="12.75">
      <c r="C39" s="2">
        <v>12.125</v>
      </c>
      <c r="D39" s="1">
        <v>1924.5</v>
      </c>
      <c r="E39" s="1">
        <v>1944.8</v>
      </c>
      <c r="F39" s="1">
        <v>1963.5</v>
      </c>
      <c r="G39" s="1">
        <v>1950.9</v>
      </c>
      <c r="H39" s="1">
        <v>1948.1</v>
      </c>
      <c r="I39" s="1">
        <v>1936.4</v>
      </c>
      <c r="J39" s="1">
        <v>1943.5</v>
      </c>
      <c r="K39" s="1">
        <v>1942.4</v>
      </c>
      <c r="L39" s="1">
        <v>1926.7</v>
      </c>
    </row>
    <row r="40" spans="3:12" ht="12.75">
      <c r="C40" s="2">
        <v>12.25</v>
      </c>
      <c r="D40" s="1">
        <v>1696.7</v>
      </c>
      <c r="E40" s="1">
        <v>1720.8</v>
      </c>
      <c r="F40" s="1">
        <v>1724.4</v>
      </c>
      <c r="G40" s="1">
        <v>1737.8</v>
      </c>
      <c r="H40" s="1">
        <v>1721.5</v>
      </c>
      <c r="I40" s="1">
        <v>1720.3</v>
      </c>
      <c r="J40" s="1">
        <v>1727.6</v>
      </c>
      <c r="K40" s="1">
        <v>1712.4</v>
      </c>
      <c r="L40" s="1">
        <v>1694.9</v>
      </c>
    </row>
    <row r="41" spans="3:12" ht="12.75">
      <c r="C41" s="2">
        <v>12.375</v>
      </c>
      <c r="D41" s="1">
        <v>1429.3</v>
      </c>
      <c r="E41" s="1">
        <v>1472.2</v>
      </c>
      <c r="F41" s="1">
        <v>1459.89</v>
      </c>
      <c r="G41" s="1">
        <v>1468.6</v>
      </c>
      <c r="H41" s="1">
        <v>1453.3</v>
      </c>
      <c r="I41" s="1">
        <v>1449.2</v>
      </c>
      <c r="J41" s="1">
        <v>1448.6</v>
      </c>
      <c r="K41" s="1">
        <v>1448</v>
      </c>
      <c r="L41" s="1">
        <v>1419.8</v>
      </c>
    </row>
    <row r="42" spans="3:12" ht="12.75">
      <c r="C42" s="2">
        <v>12.5</v>
      </c>
      <c r="D42" s="1">
        <v>1149.1</v>
      </c>
      <c r="E42" s="1">
        <v>1197.9</v>
      </c>
      <c r="F42" s="1">
        <v>1193.5</v>
      </c>
      <c r="G42" s="1">
        <v>1175.3</v>
      </c>
      <c r="H42" s="1">
        <v>1180.4</v>
      </c>
      <c r="I42" s="1">
        <v>1165.2</v>
      </c>
      <c r="J42" s="1">
        <v>1175.8</v>
      </c>
      <c r="K42" s="1">
        <v>1180.7</v>
      </c>
      <c r="L42" s="1">
        <v>1145.9</v>
      </c>
    </row>
    <row r="43" spans="3:12" ht="12.75">
      <c r="C43" s="2">
        <v>12.625</v>
      </c>
      <c r="D43" s="1">
        <v>897.7</v>
      </c>
      <c r="E43" s="1">
        <v>926.05</v>
      </c>
      <c r="F43" s="1">
        <v>924.3</v>
      </c>
      <c r="G43" s="1">
        <v>933</v>
      </c>
      <c r="H43" s="1">
        <v>922</v>
      </c>
      <c r="I43" s="1">
        <v>916.7</v>
      </c>
      <c r="J43" s="1">
        <v>934.9</v>
      </c>
      <c r="K43" s="1">
        <v>926.3</v>
      </c>
      <c r="L43" s="1">
        <v>904.8</v>
      </c>
    </row>
    <row r="44" spans="3:12" ht="12.75">
      <c r="C44" s="2">
        <v>12.75</v>
      </c>
      <c r="D44" s="1">
        <v>687.7</v>
      </c>
      <c r="E44" s="1">
        <v>711.6</v>
      </c>
      <c r="F44" s="1">
        <v>713</v>
      </c>
      <c r="G44" s="1">
        <v>715.1</v>
      </c>
      <c r="H44" s="1">
        <v>712.8</v>
      </c>
      <c r="I44" s="1">
        <v>708.1</v>
      </c>
      <c r="J44">
        <v>714.9</v>
      </c>
      <c r="K44" s="1">
        <v>707.5</v>
      </c>
      <c r="L44" s="1">
        <v>683.9</v>
      </c>
    </row>
    <row r="45" spans="3:12" ht="12.75">
      <c r="C45" s="2">
        <v>12.875</v>
      </c>
      <c r="D45" s="1">
        <v>485.6</v>
      </c>
      <c r="E45" s="1">
        <v>518.4</v>
      </c>
      <c r="F45" s="1">
        <v>522.7</v>
      </c>
      <c r="G45" s="1">
        <v>522.5</v>
      </c>
      <c r="H45" s="1">
        <v>516.3</v>
      </c>
      <c r="I45" s="1">
        <v>509.8</v>
      </c>
      <c r="J45" s="1">
        <v>516.8</v>
      </c>
      <c r="K45" s="1">
        <v>521.9</v>
      </c>
      <c r="L45" s="1">
        <v>491.9</v>
      </c>
    </row>
    <row r="46" spans="3:12" ht="12.75">
      <c r="C46" s="2">
        <v>13</v>
      </c>
      <c r="D46" s="1">
        <v>333</v>
      </c>
      <c r="E46" s="1">
        <v>358.9</v>
      </c>
      <c r="F46" s="1">
        <v>359.5</v>
      </c>
      <c r="G46" s="1">
        <v>358.3</v>
      </c>
      <c r="H46" s="1">
        <v>362.9</v>
      </c>
      <c r="I46" s="1">
        <v>348.9</v>
      </c>
      <c r="J46" s="1">
        <v>359</v>
      </c>
      <c r="K46" s="1">
        <v>360.1</v>
      </c>
      <c r="L46" s="1">
        <v>343.8</v>
      </c>
    </row>
    <row r="47" spans="3:12" ht="12.75">
      <c r="C47" s="2">
        <v>13.125</v>
      </c>
      <c r="D47" s="1">
        <v>216.1</v>
      </c>
      <c r="E47" s="1">
        <v>227.4</v>
      </c>
      <c r="F47" s="1">
        <v>223</v>
      </c>
      <c r="G47" s="1">
        <v>228</v>
      </c>
      <c r="H47" s="1">
        <v>222.2</v>
      </c>
      <c r="I47" s="1">
        <v>223</v>
      </c>
      <c r="J47" s="1">
        <v>225.3</v>
      </c>
      <c r="K47" s="1">
        <v>227.8</v>
      </c>
      <c r="L47" s="1">
        <v>214.3</v>
      </c>
    </row>
    <row r="48" spans="3:12" ht="12.75">
      <c r="C48" s="2">
        <v>13.25</v>
      </c>
      <c r="D48" s="1">
        <v>118</v>
      </c>
      <c r="E48" s="1">
        <v>126.9</v>
      </c>
      <c r="F48" s="1">
        <v>126.6</v>
      </c>
      <c r="G48" s="1">
        <v>131.8</v>
      </c>
      <c r="H48" s="1">
        <v>132.8</v>
      </c>
      <c r="I48" s="1">
        <v>127.2</v>
      </c>
      <c r="J48" s="1">
        <v>126.5</v>
      </c>
      <c r="K48" s="1">
        <v>131.2</v>
      </c>
      <c r="L48" s="1">
        <v>121.25</v>
      </c>
    </row>
    <row r="49" spans="3:12" ht="12.75">
      <c r="C49" s="2">
        <v>13.5</v>
      </c>
      <c r="D49" s="1">
        <v>30</v>
      </c>
      <c r="E49" s="1">
        <v>32.9</v>
      </c>
      <c r="F49" s="1">
        <v>33.4</v>
      </c>
      <c r="G49" s="1">
        <v>33.6</v>
      </c>
      <c r="H49" s="1">
        <v>33.7</v>
      </c>
      <c r="I49" s="1">
        <v>32</v>
      </c>
      <c r="J49" s="1">
        <v>31.5</v>
      </c>
      <c r="K49" s="1">
        <v>33.4</v>
      </c>
      <c r="L49" s="1">
        <v>29.3</v>
      </c>
    </row>
    <row r="50" spans="3:11" ht="12.75">
      <c r="C50" s="2">
        <v>14</v>
      </c>
      <c r="D50" s="1">
        <v>1.1</v>
      </c>
      <c r="E50" s="1">
        <v>1.1</v>
      </c>
      <c r="F50" s="1">
        <v>1</v>
      </c>
      <c r="G50" s="1">
        <v>1</v>
      </c>
      <c r="H50" s="1">
        <v>1.4</v>
      </c>
      <c r="I50" s="1">
        <v>0.7</v>
      </c>
      <c r="J50" s="1">
        <v>0.6</v>
      </c>
      <c r="K50" s="1">
        <v>0.6</v>
      </c>
    </row>
    <row r="51" spans="3:7" ht="12.75">
      <c r="C51" s="1" t="s">
        <v>1</v>
      </c>
      <c r="D51" s="1"/>
      <c r="E51" s="1"/>
      <c r="F51" s="1"/>
      <c r="G51" s="1"/>
    </row>
    <row r="52" spans="2:12" ht="12.75">
      <c r="B52">
        <v>0.2794</v>
      </c>
      <c r="C52" s="1" t="s">
        <v>20</v>
      </c>
      <c r="D52" s="1">
        <f>SUM(D10:D49)</f>
        <v>57978.09999999999</v>
      </c>
      <c r="E52" s="1">
        <f aca="true" t="shared" si="0" ref="E52:L52">SUM(E10:E49)</f>
        <v>60859.55000000001</v>
      </c>
      <c r="F52" s="1">
        <f t="shared" si="0"/>
        <v>60761.99</v>
      </c>
      <c r="G52" s="1">
        <f t="shared" si="0"/>
        <v>60770.100000000006</v>
      </c>
      <c r="H52" s="1">
        <f t="shared" si="0"/>
        <v>60741.200000000004</v>
      </c>
      <c r="I52" s="1">
        <f t="shared" si="0"/>
        <v>60655.9</v>
      </c>
      <c r="J52" s="1">
        <f t="shared" si="0"/>
        <v>60764.4</v>
      </c>
      <c r="K52" s="1">
        <f t="shared" si="0"/>
        <v>60702.5</v>
      </c>
      <c r="L52" s="1">
        <f t="shared" si="0"/>
        <v>60286.050000000025</v>
      </c>
    </row>
    <row r="53" spans="3:12" ht="12.75">
      <c r="C53" s="1" t="s">
        <v>21</v>
      </c>
      <c r="D53" s="1">
        <f>(D52/$B$52)</f>
        <v>207509.30565497492</v>
      </c>
      <c r="E53" s="1">
        <f aca="true" t="shared" si="1" ref="E53:L53">(E52/$B$52)</f>
        <v>217822.29778095926</v>
      </c>
      <c r="F53" s="1">
        <f t="shared" si="1"/>
        <v>217473.12097351468</v>
      </c>
      <c r="G53" s="1">
        <f t="shared" si="1"/>
        <v>217502.1474588404</v>
      </c>
      <c r="H53" s="1">
        <f t="shared" si="1"/>
        <v>217398.7115246958</v>
      </c>
      <c r="I53" s="1">
        <f t="shared" si="1"/>
        <v>217093.41445955622</v>
      </c>
      <c r="J53" s="1">
        <f t="shared" si="1"/>
        <v>217481.74659985685</v>
      </c>
      <c r="K53" s="1">
        <f t="shared" si="1"/>
        <v>217260.2004294918</v>
      </c>
      <c r="L53" s="1">
        <f t="shared" si="1"/>
        <v>215769.68503937018</v>
      </c>
    </row>
    <row r="54" spans="3:12" ht="12.75">
      <c r="C54" s="1" t="s">
        <v>18</v>
      </c>
      <c r="D54" s="1">
        <f>(D53/10000)</f>
        <v>20.75093056549749</v>
      </c>
      <c r="E54" s="1">
        <f aca="true" t="shared" si="2" ref="E54:L54">(E53/10000)</f>
        <v>21.782229778095925</v>
      </c>
      <c r="F54" s="1">
        <f t="shared" si="2"/>
        <v>21.747312097351468</v>
      </c>
      <c r="G54" s="1">
        <f t="shared" si="2"/>
        <v>21.75021474588404</v>
      </c>
      <c r="H54" s="1">
        <f t="shared" si="2"/>
        <v>21.73987115246958</v>
      </c>
      <c r="I54" s="1">
        <f t="shared" si="2"/>
        <v>21.709341445955623</v>
      </c>
      <c r="J54" s="1">
        <f t="shared" si="2"/>
        <v>21.748174659985686</v>
      </c>
      <c r="K54" s="1">
        <f t="shared" si="2"/>
        <v>21.72602004294918</v>
      </c>
      <c r="L54" s="1">
        <f t="shared" si="2"/>
        <v>21.576968503937017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F4" sqref="F4:F50"/>
    </sheetView>
  </sheetViews>
  <sheetFormatPr defaultColWidth="9.33203125" defaultRowHeight="12.75"/>
  <cols>
    <col min="4" max="5" width="12.66015625" style="0" bestFit="1" customWidth="1"/>
    <col min="6" max="6" width="9.83203125" style="0" bestFit="1" customWidth="1"/>
  </cols>
  <sheetData>
    <row r="1" spans="1:3" ht="12.75">
      <c r="A1" t="s">
        <v>11</v>
      </c>
      <c r="C1" t="s">
        <v>15</v>
      </c>
    </row>
    <row r="2" spans="1:6" s="3" customFormat="1" ht="86.25">
      <c r="A2" s="3" t="s">
        <v>12</v>
      </c>
      <c r="C2" s="3" t="s">
        <v>14</v>
      </c>
      <c r="D2" s="3" t="s">
        <v>22</v>
      </c>
      <c r="E2" s="3" t="s">
        <v>23</v>
      </c>
      <c r="F2" s="3" t="s">
        <v>24</v>
      </c>
    </row>
    <row r="3" spans="1:6" ht="12.75">
      <c r="A3" t="s">
        <v>13</v>
      </c>
      <c r="C3" s="2">
        <v>7</v>
      </c>
      <c r="D3" s="1">
        <v>2.1</v>
      </c>
      <c r="E3" s="1">
        <v>1.8</v>
      </c>
      <c r="F3" s="1">
        <f>((E3-D3)/E3)*10000/(22-0)</f>
        <v>-75.75757575757576</v>
      </c>
    </row>
    <row r="4" spans="3:6" ht="12.75">
      <c r="C4" s="2">
        <v>7.5</v>
      </c>
      <c r="D4" s="1">
        <v>2.4</v>
      </c>
      <c r="E4" s="1">
        <v>2.1</v>
      </c>
      <c r="F4" s="1">
        <f aca="true" t="shared" si="0" ref="F4:F50">((E4-D4)/E4)*10000/(22-0)</f>
        <v>-64.9350649350649</v>
      </c>
    </row>
    <row r="5" spans="1:6" ht="12.75">
      <c r="A5" t="s">
        <v>1</v>
      </c>
      <c r="C5" s="2">
        <v>8</v>
      </c>
      <c r="D5" s="1">
        <v>2.9</v>
      </c>
      <c r="E5" s="1">
        <v>2.5</v>
      </c>
      <c r="F5" s="1">
        <f t="shared" si="0"/>
        <v>-72.72727272727272</v>
      </c>
    </row>
    <row r="6" spans="3:6" ht="12.75">
      <c r="C6" s="2">
        <v>8.5</v>
      </c>
      <c r="D6" s="1">
        <v>3.7</v>
      </c>
      <c r="E6" s="1">
        <v>3.2</v>
      </c>
      <c r="F6" s="1">
        <f t="shared" si="0"/>
        <v>-71.02272727272727</v>
      </c>
    </row>
    <row r="7" spans="3:6" ht="12.75">
      <c r="C7" s="2">
        <v>9</v>
      </c>
      <c r="D7" s="1">
        <v>4.9</v>
      </c>
      <c r="E7" s="1">
        <v>4.7</v>
      </c>
      <c r="F7" s="1">
        <f t="shared" si="0"/>
        <v>-19.342359767891697</v>
      </c>
    </row>
    <row r="8" spans="3:6" ht="12.75">
      <c r="C8" s="2">
        <v>9.5</v>
      </c>
      <c r="D8" s="1">
        <v>8.4</v>
      </c>
      <c r="E8" s="1">
        <v>7.9</v>
      </c>
      <c r="F8" s="1">
        <f t="shared" si="0"/>
        <v>-28.768699654775602</v>
      </c>
    </row>
    <row r="9" spans="3:6" ht="12.75">
      <c r="C9" s="2">
        <v>10</v>
      </c>
      <c r="D9" s="1">
        <v>18.1</v>
      </c>
      <c r="E9" s="1">
        <v>18.2</v>
      </c>
      <c r="F9" s="1">
        <f t="shared" si="0"/>
        <v>2.4975024975024445</v>
      </c>
    </row>
    <row r="10" spans="3:6" ht="12.75">
      <c r="C10" s="2">
        <v>10.5</v>
      </c>
      <c r="D10" s="1">
        <v>143.6</v>
      </c>
      <c r="E10" s="1">
        <v>135.4</v>
      </c>
      <c r="F10" s="1">
        <f t="shared" si="0"/>
        <v>-27.527863569222465</v>
      </c>
    </row>
    <row r="11" spans="3:6" ht="12.75">
      <c r="C11" s="2">
        <v>10.75</v>
      </c>
      <c r="D11" s="1">
        <v>392.2</v>
      </c>
      <c r="E11" s="1">
        <v>381.5</v>
      </c>
      <c r="F11" s="1">
        <f t="shared" si="0"/>
        <v>-12.748719170737507</v>
      </c>
    </row>
    <row r="12" spans="3:6" ht="12.75">
      <c r="C12" s="2">
        <v>10.875</v>
      </c>
      <c r="D12" s="1">
        <v>550.8</v>
      </c>
      <c r="E12" s="1">
        <v>536.4</v>
      </c>
      <c r="F12" s="1">
        <f t="shared" si="0"/>
        <v>-12.202562538132987</v>
      </c>
    </row>
    <row r="13" spans="3:6" ht="12.75">
      <c r="C13" s="2">
        <v>11</v>
      </c>
      <c r="D13" s="1">
        <v>760.8</v>
      </c>
      <c r="E13" s="1">
        <v>750.5</v>
      </c>
      <c r="F13" s="1">
        <f t="shared" si="0"/>
        <v>-6.238265398824998</v>
      </c>
    </row>
    <row r="14" spans="3:6" ht="12.75">
      <c r="C14" s="2">
        <v>11.125</v>
      </c>
      <c r="D14" s="1">
        <v>990.3</v>
      </c>
      <c r="E14" s="1">
        <v>991.7</v>
      </c>
      <c r="F14" s="1">
        <f t="shared" si="0"/>
        <v>0.6416896605462112</v>
      </c>
    </row>
    <row r="15" spans="3:6" ht="12.75">
      <c r="C15" s="2">
        <v>11.25</v>
      </c>
      <c r="D15" s="1">
        <v>1244.7</v>
      </c>
      <c r="E15" s="1">
        <v>1236.5</v>
      </c>
      <c r="F15" s="1">
        <f t="shared" si="0"/>
        <v>-3.014373414696925</v>
      </c>
    </row>
    <row r="16" spans="3:6" ht="12.75">
      <c r="C16" s="2">
        <v>11.375</v>
      </c>
      <c r="D16" s="1">
        <v>1526.2</v>
      </c>
      <c r="E16" s="1">
        <v>1512.6</v>
      </c>
      <c r="F16" s="1">
        <f t="shared" si="0"/>
        <v>-4.08688230980976</v>
      </c>
    </row>
    <row r="17" spans="3:6" ht="12.75">
      <c r="C17" s="2">
        <v>11.5</v>
      </c>
      <c r="D17" s="1">
        <v>1800.6</v>
      </c>
      <c r="E17" s="1">
        <v>1787.7</v>
      </c>
      <c r="F17" s="1">
        <f t="shared" si="0"/>
        <v>-3.2799890158507026</v>
      </c>
    </row>
    <row r="18" spans="3:6" ht="12.75">
      <c r="C18" s="2">
        <v>11.625</v>
      </c>
      <c r="D18" s="1">
        <v>2003.2</v>
      </c>
      <c r="E18" s="1">
        <v>1972.5</v>
      </c>
      <c r="F18" s="1">
        <f t="shared" si="0"/>
        <v>-7.074547758958416</v>
      </c>
    </row>
    <row r="19" spans="3:6" ht="12.75">
      <c r="C19" s="2">
        <v>11.75</v>
      </c>
      <c r="D19" s="1">
        <v>2132.6</v>
      </c>
      <c r="E19" s="1">
        <v>2113.1</v>
      </c>
      <c r="F19" s="1">
        <f t="shared" si="0"/>
        <v>-4.194612826480699</v>
      </c>
    </row>
    <row r="20" spans="3:6" ht="12.75">
      <c r="C20" s="2">
        <v>11.875</v>
      </c>
      <c r="D20" s="1">
        <v>2213.3</v>
      </c>
      <c r="E20" s="1">
        <v>2189.6</v>
      </c>
      <c r="F20" s="1">
        <f t="shared" si="0"/>
        <v>-4.919952170591613</v>
      </c>
    </row>
    <row r="21" spans="3:6" ht="12.75">
      <c r="C21" s="2">
        <v>12</v>
      </c>
      <c r="D21" s="1">
        <v>2252.8</v>
      </c>
      <c r="E21" s="1">
        <v>2225.7</v>
      </c>
      <c r="F21" s="1">
        <f t="shared" si="0"/>
        <v>-5.534520293921905</v>
      </c>
    </row>
    <row r="22" spans="3:6" ht="12.75">
      <c r="C22" s="2">
        <v>12.25</v>
      </c>
      <c r="D22" s="1">
        <v>2276.5</v>
      </c>
      <c r="E22" s="1">
        <v>2250.4</v>
      </c>
      <c r="F22" s="1">
        <f t="shared" si="0"/>
        <v>-5.27179006560448</v>
      </c>
    </row>
    <row r="23" spans="3:6" ht="12.75">
      <c r="C23" s="2">
        <v>12.5</v>
      </c>
      <c r="D23" s="1">
        <v>2281.4</v>
      </c>
      <c r="E23" s="1">
        <v>2256.2</v>
      </c>
      <c r="F23" s="1">
        <f t="shared" si="0"/>
        <v>-5.076919357568292</v>
      </c>
    </row>
    <row r="24" spans="3:6" ht="12.75">
      <c r="C24" s="2">
        <v>13</v>
      </c>
      <c r="D24" s="1">
        <v>2284.5</v>
      </c>
      <c r="E24" s="1">
        <v>2259.4</v>
      </c>
      <c r="F24" s="1">
        <f t="shared" si="0"/>
        <v>-5.049610918425629</v>
      </c>
    </row>
    <row r="25" spans="3:6" ht="12.75">
      <c r="C25" s="2">
        <v>13.5</v>
      </c>
      <c r="D25" s="1">
        <v>2288</v>
      </c>
      <c r="E25" s="1">
        <v>2263</v>
      </c>
      <c r="F25" s="1">
        <f t="shared" si="0"/>
        <v>-5.021491985698791</v>
      </c>
    </row>
    <row r="26" spans="3:6" ht="12.75">
      <c r="C26" s="2">
        <v>14</v>
      </c>
      <c r="D26" s="1">
        <v>2289.9</v>
      </c>
      <c r="E26" s="1">
        <v>2265.1</v>
      </c>
      <c r="F26" s="1">
        <f t="shared" si="0"/>
        <v>-4.976701811278688</v>
      </c>
    </row>
    <row r="27" spans="3:6" ht="12.75">
      <c r="C27" s="2">
        <v>14.5</v>
      </c>
      <c r="D27" s="1">
        <v>2292.6</v>
      </c>
      <c r="E27" s="1">
        <v>2267.5</v>
      </c>
      <c r="F27" s="1">
        <f t="shared" si="0"/>
        <v>-5.031572617019126</v>
      </c>
    </row>
    <row r="28" spans="3:6" ht="12.75">
      <c r="C28" s="2">
        <v>15</v>
      </c>
      <c r="D28" s="1">
        <v>2294.5</v>
      </c>
      <c r="E28" s="1">
        <v>2269.6</v>
      </c>
      <c r="F28" s="1">
        <f t="shared" si="0"/>
        <v>-4.986861922004697</v>
      </c>
    </row>
    <row r="29" spans="3:6" ht="12.75">
      <c r="C29" s="2">
        <v>15.5</v>
      </c>
      <c r="D29" s="1">
        <v>2295.8</v>
      </c>
      <c r="E29" s="1">
        <v>2270.8</v>
      </c>
      <c r="F29" s="1">
        <f t="shared" si="0"/>
        <v>-5.0042435985715885</v>
      </c>
    </row>
    <row r="30" spans="3:6" ht="12.75">
      <c r="C30" s="2">
        <v>16</v>
      </c>
      <c r="D30" s="1">
        <v>2298.1</v>
      </c>
      <c r="E30" s="1">
        <v>2273.1</v>
      </c>
      <c r="F30" s="1">
        <f t="shared" si="0"/>
        <v>-4.999180134457949</v>
      </c>
    </row>
    <row r="31" spans="3:6" ht="12.75">
      <c r="C31" s="2">
        <v>16.5</v>
      </c>
      <c r="D31" s="1">
        <v>2299.9</v>
      </c>
      <c r="E31" s="1">
        <v>2274.9</v>
      </c>
      <c r="F31" s="1">
        <f t="shared" si="0"/>
        <v>-4.995224565315558</v>
      </c>
    </row>
    <row r="32" spans="3:6" ht="12.75">
      <c r="C32" s="2">
        <v>17</v>
      </c>
      <c r="D32" s="1">
        <v>2301.3</v>
      </c>
      <c r="E32" s="1">
        <v>2276.3</v>
      </c>
      <c r="F32" s="1">
        <f t="shared" si="0"/>
        <v>-4.9921523365269795</v>
      </c>
    </row>
    <row r="33" spans="3:6" ht="12.75">
      <c r="C33" s="2">
        <v>17.5</v>
      </c>
      <c r="D33" s="1">
        <v>2301.4</v>
      </c>
      <c r="E33" s="1">
        <v>2276.4</v>
      </c>
      <c r="F33" s="1">
        <f t="shared" si="0"/>
        <v>-4.991933036213479</v>
      </c>
    </row>
    <row r="34" spans="3:6" ht="12.75">
      <c r="C34" s="2">
        <v>18</v>
      </c>
      <c r="D34" s="1">
        <v>2300.4</v>
      </c>
      <c r="E34" s="1">
        <v>2275.5</v>
      </c>
      <c r="F34" s="1">
        <f t="shared" si="0"/>
        <v>-4.973931803200114</v>
      </c>
    </row>
    <row r="35" spans="3:6" ht="12.75">
      <c r="C35" s="2">
        <v>18.5</v>
      </c>
      <c r="D35" s="1">
        <v>2298.8</v>
      </c>
      <c r="E35" s="1">
        <v>2273.8</v>
      </c>
      <c r="F35" s="1">
        <f t="shared" si="0"/>
        <v>-4.997641113394478</v>
      </c>
    </row>
    <row r="36" spans="3:9" ht="12.75">
      <c r="C36" s="2">
        <v>19</v>
      </c>
      <c r="D36" s="1">
        <v>2298</v>
      </c>
      <c r="E36" s="1">
        <v>2273</v>
      </c>
      <c r="F36" s="1">
        <f t="shared" si="0"/>
        <v>-4.999400071991361</v>
      </c>
      <c r="H36" t="s">
        <v>25</v>
      </c>
      <c r="I36" s="1">
        <f>AVERAGE(F23:F37)</f>
        <v>-5.001393726064384</v>
      </c>
    </row>
    <row r="37" spans="3:6" ht="12.75">
      <c r="C37" s="2">
        <v>19.5</v>
      </c>
      <c r="D37" s="1">
        <v>2276.8</v>
      </c>
      <c r="E37" s="1">
        <v>2252.4</v>
      </c>
      <c r="F37" s="1">
        <f t="shared" si="0"/>
        <v>-4.924040619299029</v>
      </c>
    </row>
    <row r="38" spans="3:6" ht="12.75">
      <c r="C38" s="2">
        <v>20</v>
      </c>
      <c r="D38" s="1">
        <v>1922.5</v>
      </c>
      <c r="E38" s="1">
        <v>1864.5</v>
      </c>
      <c r="F38" s="1">
        <f t="shared" si="0"/>
        <v>-14.139788878324678</v>
      </c>
    </row>
    <row r="39" spans="3:6" ht="12.75">
      <c r="C39" s="2">
        <v>20.125</v>
      </c>
      <c r="D39" s="1">
        <v>1665.2</v>
      </c>
      <c r="E39" s="1">
        <v>1620.7</v>
      </c>
      <c r="F39" s="1">
        <f t="shared" si="0"/>
        <v>-12.480577976968425</v>
      </c>
    </row>
    <row r="40" spans="3:6" ht="12.75">
      <c r="C40" s="2">
        <v>20.25</v>
      </c>
      <c r="D40" s="1">
        <v>1385.4</v>
      </c>
      <c r="E40" s="1">
        <v>1355.6</v>
      </c>
      <c r="F40" s="1">
        <f t="shared" si="0"/>
        <v>-9.992220821374026</v>
      </c>
    </row>
    <row r="41" spans="3:6" ht="12.75">
      <c r="C41" s="2">
        <v>20.375</v>
      </c>
      <c r="D41" s="1">
        <v>1095.5</v>
      </c>
      <c r="E41" s="1">
        <v>1074.2</v>
      </c>
      <c r="F41" s="1">
        <f t="shared" si="0"/>
        <v>-9.013049880672277</v>
      </c>
    </row>
    <row r="42" spans="3:6" ht="12.75">
      <c r="C42" s="2">
        <v>20.5</v>
      </c>
      <c r="D42" s="1">
        <v>853</v>
      </c>
      <c r="E42" s="1">
        <v>825.1</v>
      </c>
      <c r="F42" s="1">
        <f t="shared" si="0"/>
        <v>-15.37003779156244</v>
      </c>
    </row>
    <row r="43" spans="3:6" ht="12.75">
      <c r="C43" s="2">
        <v>20.625</v>
      </c>
      <c r="D43" s="1">
        <v>616</v>
      </c>
      <c r="E43" s="1">
        <v>626.3</v>
      </c>
      <c r="F43" s="1">
        <f t="shared" si="0"/>
        <v>7.4753603413989484</v>
      </c>
    </row>
    <row r="44" spans="3:6" ht="12.75">
      <c r="C44" s="2">
        <v>20.75</v>
      </c>
      <c r="D44" s="1">
        <v>469.4</v>
      </c>
      <c r="E44" s="1">
        <v>447.4</v>
      </c>
      <c r="F44" s="1">
        <f t="shared" si="0"/>
        <v>-22.351363433169425</v>
      </c>
    </row>
    <row r="45" spans="3:6" ht="12.75">
      <c r="C45" s="2">
        <v>20.875</v>
      </c>
      <c r="D45" s="1">
        <v>315.4</v>
      </c>
      <c r="E45" s="1">
        <v>326.7</v>
      </c>
      <c r="F45" s="1">
        <f t="shared" si="0"/>
        <v>15.72195787071822</v>
      </c>
    </row>
    <row r="46" spans="3:6" ht="12.75">
      <c r="C46" s="2">
        <v>21</v>
      </c>
      <c r="D46" s="1">
        <v>193.5</v>
      </c>
      <c r="E46" s="1">
        <v>175.5</v>
      </c>
      <c r="F46" s="1">
        <f t="shared" si="0"/>
        <v>-46.62004662004662</v>
      </c>
    </row>
    <row r="47" spans="3:6" ht="12.75">
      <c r="C47" s="2">
        <v>21.5</v>
      </c>
      <c r="D47" s="1">
        <v>12.1</v>
      </c>
      <c r="E47" s="1">
        <v>12.3</v>
      </c>
      <c r="F47" s="1">
        <f t="shared" si="0"/>
        <v>7.390983000739137</v>
      </c>
    </row>
    <row r="48" spans="3:6" ht="12.75">
      <c r="C48" s="2">
        <v>22</v>
      </c>
      <c r="D48" s="1">
        <v>2</v>
      </c>
      <c r="E48" s="1">
        <v>1.5</v>
      </c>
      <c r="F48" s="1">
        <f t="shared" si="0"/>
        <v>-151.5151515151515</v>
      </c>
    </row>
    <row r="49" spans="3:6" ht="12.75">
      <c r="C49" s="2">
        <v>22.5</v>
      </c>
      <c r="D49" s="1">
        <v>1.6</v>
      </c>
      <c r="E49" s="1">
        <v>1.1</v>
      </c>
      <c r="F49" s="1">
        <f t="shared" si="0"/>
        <v>-206.61157024793386</v>
      </c>
    </row>
    <row r="50" spans="3:6" ht="12.75">
      <c r="C50" s="2">
        <v>23</v>
      </c>
      <c r="D50" s="1">
        <v>1.5</v>
      </c>
      <c r="E50" s="1">
        <v>1</v>
      </c>
      <c r="F50" s="1">
        <f t="shared" si="0"/>
        <v>-227.27272727272728</v>
      </c>
    </row>
    <row r="52" spans="3:5" ht="12.75">
      <c r="C52" t="s">
        <v>16</v>
      </c>
      <c r="D52" s="1">
        <f>SUM(D9:D47)</f>
        <v>61235.10000000001</v>
      </c>
      <c r="E52" s="1">
        <f>SUM(E9:E47)</f>
        <v>60457.100000000006</v>
      </c>
    </row>
    <row r="53" spans="1:3" ht="12.75">
      <c r="A53" t="s">
        <v>19</v>
      </c>
      <c r="C53">
        <v>0.279</v>
      </c>
    </row>
    <row r="55" spans="3:5" ht="12.75">
      <c r="C55" t="s">
        <v>17</v>
      </c>
      <c r="D55" s="1">
        <f>(D52/C53)</f>
        <v>219480.64516129036</v>
      </c>
      <c r="E55" s="1">
        <f>(E52/C53)</f>
        <v>216692.1146953405</v>
      </c>
    </row>
    <row r="56" spans="3:5" ht="12.75">
      <c r="C56" t="s">
        <v>18</v>
      </c>
      <c r="D56" s="1">
        <f>(D55/10000)</f>
        <v>21.948064516129037</v>
      </c>
      <c r="E56" s="1">
        <f>(E55/10000)</f>
        <v>21.66921146953405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J56"/>
  <sheetViews>
    <sheetView workbookViewId="0" topLeftCell="A11">
      <selection activeCell="L33" sqref="L33"/>
    </sheetView>
  </sheetViews>
  <sheetFormatPr defaultColWidth="9.33203125" defaultRowHeight="12.75"/>
  <cols>
    <col min="3" max="3" width="9.33203125" style="2" customWidth="1"/>
    <col min="4" max="4" width="9.33203125" style="1" customWidth="1"/>
  </cols>
  <sheetData>
    <row r="5" spans="3:7" s="3" customFormat="1" ht="63.75">
      <c r="C5" s="6" t="s">
        <v>26</v>
      </c>
      <c r="D5" s="7" t="s">
        <v>45</v>
      </c>
      <c r="E5" s="3" t="s">
        <v>37</v>
      </c>
      <c r="F5" s="3" t="s">
        <v>52</v>
      </c>
      <c r="G5" s="3" t="s">
        <v>53</v>
      </c>
    </row>
    <row r="6" spans="3:7" ht="12.75">
      <c r="C6" s="2">
        <v>11</v>
      </c>
      <c r="D6" s="1">
        <v>3.3</v>
      </c>
      <c r="E6">
        <v>5.8</v>
      </c>
      <c r="F6" s="1">
        <f>(E6-D6)/E6*10000</f>
        <v>4310.344827586207</v>
      </c>
      <c r="G6">
        <f>(F6/19)</f>
        <v>226.8602540834846</v>
      </c>
    </row>
    <row r="7" spans="3:7" ht="12.75">
      <c r="C7" s="2">
        <v>11.5</v>
      </c>
      <c r="D7" s="1">
        <v>4.3</v>
      </c>
      <c r="E7">
        <v>7.1</v>
      </c>
      <c r="F7" s="1">
        <f aca="true" t="shared" si="0" ref="F7:F56">(E7-D7)/E7*10000</f>
        <v>3943.6619718309857</v>
      </c>
      <c r="G7" s="5">
        <f aca="true" t="shared" si="1" ref="G7:G56">(F7/19)</f>
        <v>207.56115641215715</v>
      </c>
    </row>
    <row r="8" spans="3:7" ht="12.75">
      <c r="C8" s="2">
        <v>12</v>
      </c>
      <c r="D8" s="1">
        <v>6.9</v>
      </c>
      <c r="E8">
        <v>9.5</v>
      </c>
      <c r="F8" s="1">
        <f t="shared" si="0"/>
        <v>2736.8421052631575</v>
      </c>
      <c r="G8" s="5">
        <f t="shared" si="1"/>
        <v>144.04432132963987</v>
      </c>
    </row>
    <row r="9" spans="3:7" ht="12.75">
      <c r="C9" s="2">
        <v>12.5</v>
      </c>
      <c r="D9" s="1">
        <v>12.8</v>
      </c>
      <c r="E9">
        <v>15.5</v>
      </c>
      <c r="F9" s="1">
        <f t="shared" si="0"/>
        <v>1741.9354838709671</v>
      </c>
      <c r="G9" s="5">
        <f t="shared" si="1"/>
        <v>91.68081494057722</v>
      </c>
    </row>
    <row r="10" spans="3:7" ht="12.75">
      <c r="C10" s="2">
        <v>13</v>
      </c>
      <c r="D10" s="1">
        <v>39.6</v>
      </c>
      <c r="E10">
        <v>41.9</v>
      </c>
      <c r="F10" s="1">
        <f t="shared" si="0"/>
        <v>548.9260143198084</v>
      </c>
      <c r="G10" s="5">
        <f t="shared" si="1"/>
        <v>28.890842858937283</v>
      </c>
    </row>
    <row r="11" spans="3:7" ht="12.75">
      <c r="C11" s="2">
        <v>13.5</v>
      </c>
      <c r="D11" s="1">
        <v>395</v>
      </c>
      <c r="E11">
        <v>370.4</v>
      </c>
      <c r="F11" s="1">
        <f t="shared" si="0"/>
        <v>-664.1468682505407</v>
      </c>
      <c r="G11" s="5">
        <f t="shared" si="1"/>
        <v>-34.95509832897583</v>
      </c>
    </row>
    <row r="12" spans="3:7" ht="12.75">
      <c r="C12" s="2">
        <v>13.625</v>
      </c>
      <c r="D12" s="1">
        <v>547.5</v>
      </c>
      <c r="E12">
        <v>555.6</v>
      </c>
      <c r="F12" s="1">
        <f t="shared" si="0"/>
        <v>145.78833693304577</v>
      </c>
      <c r="G12" s="5">
        <f t="shared" si="1"/>
        <v>7.6730703648971454</v>
      </c>
    </row>
    <row r="13" spans="3:7" ht="12.75">
      <c r="C13" s="2">
        <v>13.75</v>
      </c>
      <c r="D13" s="1">
        <v>750.3</v>
      </c>
      <c r="E13">
        <v>772.4</v>
      </c>
      <c r="F13" s="1">
        <f t="shared" si="0"/>
        <v>286.12118073537056</v>
      </c>
      <c r="G13" s="5">
        <f t="shared" si="1"/>
        <v>15.059009512387924</v>
      </c>
    </row>
    <row r="14" spans="3:7" ht="12.75">
      <c r="C14" s="2">
        <v>13.875</v>
      </c>
      <c r="D14" s="1">
        <v>991.4</v>
      </c>
      <c r="E14">
        <v>995.8</v>
      </c>
      <c r="F14" s="1">
        <f t="shared" si="0"/>
        <v>44.18557943362099</v>
      </c>
      <c r="G14" s="5">
        <f t="shared" si="1"/>
        <v>2.3255568122958414</v>
      </c>
    </row>
    <row r="15" spans="3:7" ht="12.75">
      <c r="C15" s="2">
        <v>14</v>
      </c>
      <c r="D15" s="1">
        <v>1262.6</v>
      </c>
      <c r="E15">
        <v>1267.9</v>
      </c>
      <c r="F15" s="1">
        <f t="shared" si="0"/>
        <v>41.80140389620775</v>
      </c>
      <c r="G15" s="5">
        <f t="shared" si="1"/>
        <v>2.2000738892740923</v>
      </c>
    </row>
    <row r="16" spans="3:7" ht="12.75">
      <c r="C16" s="2">
        <v>14.125</v>
      </c>
      <c r="D16" s="1">
        <v>1570.4</v>
      </c>
      <c r="E16">
        <v>1563.5</v>
      </c>
      <c r="F16" s="1">
        <f t="shared" si="0"/>
        <v>-44.13175567636771</v>
      </c>
      <c r="G16" s="5">
        <f t="shared" si="1"/>
        <v>-2.3227239829667217</v>
      </c>
    </row>
    <row r="17" spans="3:7" ht="12.75">
      <c r="C17" s="2">
        <v>14.25</v>
      </c>
      <c r="D17" s="1">
        <v>1851.6</v>
      </c>
      <c r="E17">
        <v>1831.8</v>
      </c>
      <c r="F17" s="1">
        <f t="shared" si="0"/>
        <v>-108.0904028824105</v>
      </c>
      <c r="G17" s="5">
        <f t="shared" si="1"/>
        <v>-5.688968572758448</v>
      </c>
    </row>
    <row r="18" spans="3:7" ht="12.75">
      <c r="C18" s="2">
        <v>14.375</v>
      </c>
      <c r="D18" s="1">
        <v>2043.6</v>
      </c>
      <c r="E18">
        <v>2048.2</v>
      </c>
      <c r="F18" s="1">
        <f t="shared" si="0"/>
        <v>22.4587442632551</v>
      </c>
      <c r="G18" s="5">
        <f t="shared" si="1"/>
        <v>1.1820391717502683</v>
      </c>
    </row>
    <row r="19" spans="3:7" ht="12.75">
      <c r="C19" s="2">
        <v>14.5</v>
      </c>
      <c r="D19" s="1">
        <v>2134</v>
      </c>
      <c r="E19">
        <v>2129.7</v>
      </c>
      <c r="F19" s="1">
        <f t="shared" si="0"/>
        <v>-20.190637178946247</v>
      </c>
      <c r="G19" s="5">
        <f t="shared" si="1"/>
        <v>-1.0626651146813815</v>
      </c>
    </row>
    <row r="20" spans="3:7" ht="12.75">
      <c r="C20" s="2">
        <v>14.625</v>
      </c>
      <c r="D20" s="1">
        <v>2180.2</v>
      </c>
      <c r="E20">
        <v>2183.1</v>
      </c>
      <c r="F20" s="1">
        <f t="shared" si="0"/>
        <v>13.283862397508548</v>
      </c>
      <c r="G20" s="5">
        <f t="shared" si="1"/>
        <v>0.6991506525004499</v>
      </c>
    </row>
    <row r="21" spans="3:7" ht="12.75">
      <c r="C21" s="2">
        <v>14.75</v>
      </c>
      <c r="D21" s="1">
        <v>2196.6</v>
      </c>
      <c r="E21">
        <v>2200.3</v>
      </c>
      <c r="F21" s="1">
        <f t="shared" si="0"/>
        <v>16.815888742445452</v>
      </c>
      <c r="G21" s="5">
        <f t="shared" si="1"/>
        <v>0.8850467759181817</v>
      </c>
    </row>
    <row r="22" spans="3:7" ht="12.75">
      <c r="C22" s="2">
        <v>14.875</v>
      </c>
      <c r="D22" s="1">
        <v>2205.7</v>
      </c>
      <c r="E22">
        <v>2209.4</v>
      </c>
      <c r="F22" s="1">
        <f t="shared" si="0"/>
        <v>16.746628043814034</v>
      </c>
      <c r="G22" s="5">
        <f t="shared" si="1"/>
        <v>0.8814014759902123</v>
      </c>
    </row>
    <row r="23" spans="3:7" ht="12.75">
      <c r="C23" s="2">
        <v>15</v>
      </c>
      <c r="D23" s="1">
        <v>2210.2</v>
      </c>
      <c r="E23">
        <v>2213.9</v>
      </c>
      <c r="F23" s="1">
        <f t="shared" si="0"/>
        <v>16.712588644474785</v>
      </c>
      <c r="G23" s="5">
        <f t="shared" si="1"/>
        <v>0.8796099286565676</v>
      </c>
    </row>
    <row r="24" spans="3:7" ht="12.75">
      <c r="C24" s="2">
        <v>15.5</v>
      </c>
      <c r="D24" s="1">
        <v>2214</v>
      </c>
      <c r="E24">
        <v>2217.5</v>
      </c>
      <c r="F24" s="1">
        <f t="shared" si="0"/>
        <v>15.783540022547916</v>
      </c>
      <c r="G24" s="5">
        <f t="shared" si="1"/>
        <v>0.8307126327656797</v>
      </c>
    </row>
    <row r="25" spans="3:7" ht="12.75">
      <c r="C25" s="2">
        <v>16</v>
      </c>
      <c r="D25" s="1">
        <v>2214.7</v>
      </c>
      <c r="E25">
        <v>2218.6</v>
      </c>
      <c r="F25" s="1">
        <f t="shared" si="0"/>
        <v>17.57865320472411</v>
      </c>
      <c r="G25" s="5">
        <f t="shared" si="1"/>
        <v>0.9251922739328479</v>
      </c>
    </row>
    <row r="26" spans="3:7" ht="12.75">
      <c r="C26" s="2">
        <v>16.5</v>
      </c>
      <c r="D26" s="1">
        <v>2216.1</v>
      </c>
      <c r="E26">
        <v>2220.1</v>
      </c>
      <c r="F26" s="1">
        <f t="shared" si="0"/>
        <v>18.017206432142697</v>
      </c>
      <c r="G26" s="5">
        <f t="shared" si="1"/>
        <v>0.9482740227443525</v>
      </c>
    </row>
    <row r="27" spans="3:7" ht="12.75">
      <c r="C27" s="2">
        <v>17</v>
      </c>
      <c r="D27" s="1">
        <v>2216.4</v>
      </c>
      <c r="E27">
        <v>2220.3</v>
      </c>
      <c r="F27" s="1">
        <f t="shared" si="0"/>
        <v>17.56519389271761</v>
      </c>
      <c r="G27" s="5">
        <f t="shared" si="1"/>
        <v>0.9244838890904005</v>
      </c>
    </row>
    <row r="28" spans="3:7" ht="12.75">
      <c r="C28" s="2">
        <v>17.5</v>
      </c>
      <c r="D28" s="1">
        <v>2216.9</v>
      </c>
      <c r="E28">
        <v>2220.9</v>
      </c>
      <c r="F28" s="1">
        <f t="shared" si="0"/>
        <v>18.010716376243863</v>
      </c>
      <c r="G28" s="5">
        <f t="shared" si="1"/>
        <v>0.9479324408549402</v>
      </c>
    </row>
    <row r="29" spans="3:7" ht="12.75">
      <c r="C29" s="2">
        <v>18</v>
      </c>
      <c r="D29" s="1">
        <v>2216.3</v>
      </c>
      <c r="E29">
        <v>2220.3</v>
      </c>
      <c r="F29" s="1">
        <f t="shared" si="0"/>
        <v>18.015583479709946</v>
      </c>
      <c r="G29" s="5">
        <f t="shared" si="1"/>
        <v>0.9481886041952603</v>
      </c>
    </row>
    <row r="30" spans="3:7" ht="12.75">
      <c r="C30" s="2">
        <v>18.5</v>
      </c>
      <c r="D30" s="1">
        <v>2216.3</v>
      </c>
      <c r="E30">
        <v>2220.2</v>
      </c>
      <c r="F30" s="1">
        <f t="shared" si="0"/>
        <v>17.56598504639058</v>
      </c>
      <c r="G30" s="5">
        <f t="shared" si="1"/>
        <v>0.9245255287573989</v>
      </c>
    </row>
    <row r="31" spans="3:7" ht="12.75">
      <c r="C31" s="2">
        <v>19</v>
      </c>
      <c r="D31" s="1">
        <v>2216.3</v>
      </c>
      <c r="E31">
        <v>2220.3</v>
      </c>
      <c r="F31" s="1">
        <f t="shared" si="0"/>
        <v>18.015583479709946</v>
      </c>
      <c r="G31" s="5">
        <f t="shared" si="1"/>
        <v>0.9481886041952603</v>
      </c>
    </row>
    <row r="32" spans="3:7" ht="12.75">
      <c r="C32" s="2">
        <v>19.5</v>
      </c>
      <c r="D32" s="1">
        <v>2216.8</v>
      </c>
      <c r="E32">
        <v>2220.6</v>
      </c>
      <c r="F32" s="1">
        <f t="shared" si="0"/>
        <v>17.11249211924582</v>
      </c>
      <c r="G32" s="5">
        <f t="shared" si="1"/>
        <v>0.9006574799603064</v>
      </c>
    </row>
    <row r="33" spans="3:7" ht="12.75">
      <c r="C33" s="2">
        <v>20</v>
      </c>
      <c r="D33" s="1">
        <v>2216.4</v>
      </c>
      <c r="E33">
        <v>2220.3</v>
      </c>
      <c r="F33" s="1">
        <f t="shared" si="0"/>
        <v>17.56519389271761</v>
      </c>
      <c r="G33" s="5">
        <f t="shared" si="1"/>
        <v>0.9244838890904005</v>
      </c>
    </row>
    <row r="34" spans="3:7" ht="12.75">
      <c r="C34" s="2">
        <v>20.5</v>
      </c>
      <c r="D34" s="1">
        <v>2215</v>
      </c>
      <c r="E34">
        <v>2218.4</v>
      </c>
      <c r="F34" s="1">
        <f t="shared" si="0"/>
        <v>15.326361341507804</v>
      </c>
      <c r="G34" s="5">
        <f t="shared" si="1"/>
        <v>0.8066505969214633</v>
      </c>
    </row>
    <row r="35" spans="3:7" ht="12.75">
      <c r="C35" s="2">
        <v>21</v>
      </c>
      <c r="D35" s="1">
        <v>2212.2</v>
      </c>
      <c r="E35">
        <v>2215.5</v>
      </c>
      <c r="F35" s="1">
        <f t="shared" si="0"/>
        <v>14.895057549086806</v>
      </c>
      <c r="G35" s="5">
        <f t="shared" si="1"/>
        <v>0.7839503973203582</v>
      </c>
    </row>
    <row r="36" spans="3:7" ht="12.75">
      <c r="C36" s="2">
        <v>21.5</v>
      </c>
      <c r="D36" s="1">
        <v>2210.3</v>
      </c>
      <c r="E36">
        <v>2213.9</v>
      </c>
      <c r="F36" s="1">
        <f t="shared" si="0"/>
        <v>16.26089705948737</v>
      </c>
      <c r="G36" s="5">
        <f t="shared" si="1"/>
        <v>0.8558366873414405</v>
      </c>
    </row>
    <row r="37" spans="3:10" ht="12.75">
      <c r="C37" s="2">
        <v>22</v>
      </c>
      <c r="D37" s="1">
        <v>2207.6</v>
      </c>
      <c r="E37">
        <v>2211</v>
      </c>
      <c r="F37" s="1">
        <f t="shared" si="0"/>
        <v>15.377657168702356</v>
      </c>
      <c r="G37" s="5">
        <f t="shared" si="1"/>
        <v>0.809350377300124</v>
      </c>
      <c r="J37" t="s">
        <v>55</v>
      </c>
    </row>
    <row r="38" spans="3:10" ht="12.75">
      <c r="C38" s="2">
        <v>22.5</v>
      </c>
      <c r="D38" s="1">
        <v>2141.2</v>
      </c>
      <c r="E38">
        <v>2150.8</v>
      </c>
      <c r="F38" s="1">
        <f t="shared" si="0"/>
        <v>44.6345545843424</v>
      </c>
      <c r="G38" s="5">
        <f t="shared" si="1"/>
        <v>2.3491870833864423</v>
      </c>
      <c r="I38" t="s">
        <v>25</v>
      </c>
      <c r="J38" s="5">
        <f>AVERAGE(G20:G37)</f>
        <v>0.8790909031964248</v>
      </c>
    </row>
    <row r="39" spans="3:9" ht="12.75">
      <c r="C39" s="2">
        <v>22.625</v>
      </c>
      <c r="D39" s="1">
        <v>2035.4</v>
      </c>
      <c r="E39">
        <v>2048.2</v>
      </c>
      <c r="F39" s="1">
        <f t="shared" si="0"/>
        <v>62.493897080361926</v>
      </c>
      <c r="G39" s="5">
        <f t="shared" si="1"/>
        <v>3.2891524779137855</v>
      </c>
      <c r="I39" t="s">
        <v>54</v>
      </c>
    </row>
    <row r="40" spans="3:7" ht="12.75">
      <c r="C40" s="2">
        <v>22.75</v>
      </c>
      <c r="D40" s="1">
        <v>1881.2</v>
      </c>
      <c r="E40">
        <v>1861.3</v>
      </c>
      <c r="F40" s="1">
        <f t="shared" si="0"/>
        <v>-106.91452210820444</v>
      </c>
      <c r="G40" s="5">
        <f t="shared" si="1"/>
        <v>-5.627080110958128</v>
      </c>
    </row>
    <row r="41" spans="3:7" ht="12.75">
      <c r="C41" s="2">
        <v>22.875</v>
      </c>
      <c r="D41" s="1">
        <v>1608.4</v>
      </c>
      <c r="E41">
        <v>1630.2</v>
      </c>
      <c r="F41" s="1">
        <f t="shared" si="0"/>
        <v>133.72592319960714</v>
      </c>
      <c r="G41" s="5">
        <f t="shared" si="1"/>
        <v>7.03820648418985</v>
      </c>
    </row>
    <row r="42" spans="3:7" ht="12.75">
      <c r="C42" s="2">
        <v>23</v>
      </c>
      <c r="D42" s="1">
        <v>1296.2</v>
      </c>
      <c r="E42">
        <v>1280</v>
      </c>
      <c r="F42" s="1">
        <f t="shared" si="0"/>
        <v>-126.56250000000036</v>
      </c>
      <c r="G42" s="5">
        <f t="shared" si="1"/>
        <v>-6.661184210526335</v>
      </c>
    </row>
    <row r="43" spans="3:7" ht="12.75">
      <c r="C43" s="2">
        <v>23.125</v>
      </c>
      <c r="D43" s="1">
        <v>999.3</v>
      </c>
      <c r="E43">
        <v>1027.6</v>
      </c>
      <c r="F43" s="1">
        <f t="shared" si="0"/>
        <v>275.39898793304747</v>
      </c>
      <c r="G43" s="5">
        <f t="shared" si="1"/>
        <v>14.49468357542355</v>
      </c>
    </row>
    <row r="44" spans="3:7" ht="12.75">
      <c r="C44" s="2">
        <v>23.25</v>
      </c>
      <c r="D44" s="1">
        <v>783.4</v>
      </c>
      <c r="E44">
        <v>805.4</v>
      </c>
      <c r="F44" s="1">
        <f t="shared" si="0"/>
        <v>273.15619567916565</v>
      </c>
      <c r="G44" s="5">
        <f t="shared" si="1"/>
        <v>14.376641877850824</v>
      </c>
    </row>
    <row r="45" spans="3:7" ht="12.75">
      <c r="C45" s="2">
        <v>23.375</v>
      </c>
      <c r="D45" s="1">
        <v>561.5</v>
      </c>
      <c r="E45">
        <v>582.9</v>
      </c>
      <c r="F45" s="1">
        <f t="shared" si="0"/>
        <v>367.1298679018696</v>
      </c>
      <c r="G45" s="5">
        <f t="shared" si="1"/>
        <v>19.32262462641419</v>
      </c>
    </row>
    <row r="46" spans="3:7" ht="12.75">
      <c r="C46" s="2">
        <v>23.5</v>
      </c>
      <c r="D46" s="1">
        <v>420.6</v>
      </c>
      <c r="E46">
        <v>414.4</v>
      </c>
      <c r="F46" s="1">
        <f t="shared" si="0"/>
        <v>-149.6138996139007</v>
      </c>
      <c r="G46" s="5">
        <f t="shared" si="1"/>
        <v>-7.8744157691526695</v>
      </c>
    </row>
    <row r="47" spans="3:7" ht="12.75">
      <c r="C47" s="2">
        <v>23.625</v>
      </c>
      <c r="D47" s="1">
        <v>290.5</v>
      </c>
      <c r="E47">
        <v>279.1</v>
      </c>
      <c r="F47" s="1">
        <f t="shared" si="0"/>
        <v>-408.4557506270146</v>
      </c>
      <c r="G47" s="5">
        <f t="shared" si="1"/>
        <v>-21.497671085632348</v>
      </c>
    </row>
    <row r="48" spans="3:7" ht="12.75">
      <c r="C48" s="2">
        <v>23.75</v>
      </c>
      <c r="D48" s="1">
        <v>178.9</v>
      </c>
      <c r="E48">
        <v>161.7</v>
      </c>
      <c r="F48" s="1">
        <f t="shared" si="0"/>
        <v>-1063.6982065553507</v>
      </c>
      <c r="G48" s="5">
        <f t="shared" si="1"/>
        <v>-55.98411613449214</v>
      </c>
    </row>
    <row r="49" spans="3:7" ht="12.75">
      <c r="C49" s="2">
        <v>23.875</v>
      </c>
      <c r="D49" s="1">
        <v>90.9</v>
      </c>
      <c r="E49">
        <v>89.7</v>
      </c>
      <c r="F49" s="1">
        <f t="shared" si="0"/>
        <v>-133.77926421404715</v>
      </c>
      <c r="G49" s="5">
        <f t="shared" si="1"/>
        <v>-7.0410139060024814</v>
      </c>
    </row>
    <row r="50" spans="3:7" ht="12.75">
      <c r="C50" s="2">
        <v>24</v>
      </c>
      <c r="D50" s="1">
        <v>51.4</v>
      </c>
      <c r="E50">
        <v>52.7</v>
      </c>
      <c r="F50" s="1">
        <f t="shared" si="0"/>
        <v>246.67931688804632</v>
      </c>
      <c r="G50" s="5">
        <f t="shared" si="1"/>
        <v>12.983121941476123</v>
      </c>
    </row>
    <row r="51" spans="3:7" ht="12.75">
      <c r="C51" s="2">
        <v>24.5</v>
      </c>
      <c r="D51" s="1">
        <v>19.3</v>
      </c>
      <c r="E51">
        <v>20.7</v>
      </c>
      <c r="F51" s="1">
        <f t="shared" si="0"/>
        <v>676.3285024154584</v>
      </c>
      <c r="G51" s="5">
        <f t="shared" si="1"/>
        <v>35.59623696923465</v>
      </c>
    </row>
    <row r="52" spans="3:7" ht="12.75">
      <c r="C52" s="2">
        <v>25</v>
      </c>
      <c r="D52" s="1">
        <v>10.3</v>
      </c>
      <c r="E52">
        <v>12.3</v>
      </c>
      <c r="F52" s="1">
        <f t="shared" si="0"/>
        <v>1626.0162601626016</v>
      </c>
      <c r="G52" s="5">
        <f t="shared" si="1"/>
        <v>85.57980316645272</v>
      </c>
    </row>
    <row r="53" spans="3:7" ht="12.75">
      <c r="C53" s="2">
        <v>25.5</v>
      </c>
      <c r="D53" s="1">
        <v>6.3</v>
      </c>
      <c r="E53">
        <v>8.5</v>
      </c>
      <c r="F53" s="1">
        <f t="shared" si="0"/>
        <v>2588.2352941176473</v>
      </c>
      <c r="G53" s="5">
        <f t="shared" si="1"/>
        <v>136.22291021671828</v>
      </c>
    </row>
    <row r="54" spans="3:7" ht="12.75">
      <c r="C54" s="2">
        <v>26</v>
      </c>
      <c r="D54" s="1">
        <v>4.4</v>
      </c>
      <c r="E54">
        <v>6.6</v>
      </c>
      <c r="F54" s="1">
        <f t="shared" si="0"/>
        <v>3333.3333333333326</v>
      </c>
      <c r="G54" s="5">
        <f t="shared" si="1"/>
        <v>175.43859649122803</v>
      </c>
    </row>
    <row r="55" spans="3:7" ht="12.75">
      <c r="C55" s="2">
        <v>26.5</v>
      </c>
      <c r="D55" s="1">
        <v>3.4</v>
      </c>
      <c r="E55">
        <v>5.8</v>
      </c>
      <c r="F55" s="1">
        <f t="shared" si="0"/>
        <v>4137.931034482758</v>
      </c>
      <c r="G55" s="5">
        <f t="shared" si="1"/>
        <v>217.78584392014517</v>
      </c>
    </row>
    <row r="56" spans="3:7" ht="12.75">
      <c r="C56" s="2">
        <v>27</v>
      </c>
      <c r="D56" s="1">
        <v>2.8</v>
      </c>
      <c r="E56">
        <v>5</v>
      </c>
      <c r="F56" s="1">
        <f t="shared" si="0"/>
        <v>4400.000000000001</v>
      </c>
      <c r="G56" s="5">
        <f t="shared" si="1"/>
        <v>231.5789473684211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4:H51"/>
  <sheetViews>
    <sheetView workbookViewId="0" topLeftCell="A1">
      <selection activeCell="O21" sqref="O21"/>
    </sheetView>
  </sheetViews>
  <sheetFormatPr defaultColWidth="9.33203125" defaultRowHeight="12.75"/>
  <cols>
    <col min="3" max="3" width="9.33203125" style="2" customWidth="1"/>
    <col min="4" max="5" width="9.33203125" style="1" customWidth="1"/>
  </cols>
  <sheetData>
    <row r="4" spans="3:6" s="3" customFormat="1" ht="69">
      <c r="C4" s="6" t="s">
        <v>44</v>
      </c>
      <c r="D4" s="7" t="s">
        <v>45</v>
      </c>
      <c r="E4" s="7" t="s">
        <v>37</v>
      </c>
      <c r="F4" s="3" t="s">
        <v>46</v>
      </c>
    </row>
    <row r="5" spans="3:6" ht="12.75">
      <c r="C5" s="2">
        <v>11</v>
      </c>
      <c r="D5" s="1">
        <v>2.9</v>
      </c>
      <c r="E5" s="1">
        <v>2.8</v>
      </c>
      <c r="F5" s="1">
        <f>(E5-D5)/E5*10000</f>
        <v>-357.14285714285745</v>
      </c>
    </row>
    <row r="6" spans="3:6" ht="12.75">
      <c r="C6" s="2">
        <v>11.5</v>
      </c>
      <c r="D6" s="1">
        <v>3.6</v>
      </c>
      <c r="E6" s="1">
        <v>3.5</v>
      </c>
      <c r="F6" s="1">
        <f aca="true" t="shared" si="0" ref="F6:F51">(E6-D6)/E6*10000</f>
        <v>-285.714285714286</v>
      </c>
    </row>
    <row r="7" spans="3:6" ht="12.75">
      <c r="C7" s="2">
        <v>12</v>
      </c>
      <c r="D7" s="1">
        <v>5.4</v>
      </c>
      <c r="E7" s="1">
        <v>5.1</v>
      </c>
      <c r="F7" s="1">
        <f t="shared" si="0"/>
        <v>-588.2352941176486</v>
      </c>
    </row>
    <row r="8" spans="3:6" ht="12.75">
      <c r="C8" s="2">
        <v>12.5</v>
      </c>
      <c r="D8" s="1">
        <v>9</v>
      </c>
      <c r="E8" s="1">
        <v>8.8</v>
      </c>
      <c r="F8" s="1">
        <f t="shared" si="0"/>
        <v>-227.27272727272646</v>
      </c>
    </row>
    <row r="9" spans="3:6" ht="12.75">
      <c r="C9" s="2">
        <v>13</v>
      </c>
      <c r="D9" s="1">
        <v>17.1</v>
      </c>
      <c r="E9" s="1">
        <v>17.4</v>
      </c>
      <c r="F9" s="1">
        <f t="shared" si="0"/>
        <v>172.41379310344664</v>
      </c>
    </row>
    <row r="10" spans="3:6" ht="12.75">
      <c r="C10" s="2">
        <v>13.5</v>
      </c>
      <c r="D10" s="1">
        <v>86.3</v>
      </c>
      <c r="E10" s="1">
        <v>96</v>
      </c>
      <c r="F10" s="1">
        <f t="shared" si="0"/>
        <v>1010.416666666667</v>
      </c>
    </row>
    <row r="11" spans="3:6" ht="12.75">
      <c r="C11" s="2">
        <v>14</v>
      </c>
      <c r="D11" s="1">
        <v>607.2</v>
      </c>
      <c r="E11" s="1">
        <v>578.5</v>
      </c>
      <c r="F11" s="1">
        <f t="shared" si="0"/>
        <v>-496.1106309420924</v>
      </c>
    </row>
    <row r="12" spans="3:6" ht="12.75">
      <c r="C12" s="2">
        <v>14.125</v>
      </c>
      <c r="D12" s="1">
        <v>771</v>
      </c>
      <c r="E12" s="1">
        <v>790.5</v>
      </c>
      <c r="F12" s="1">
        <f t="shared" si="0"/>
        <v>246.67931688804555</v>
      </c>
    </row>
    <row r="13" spans="3:6" ht="12.75">
      <c r="C13" s="2">
        <v>14.25</v>
      </c>
      <c r="D13" s="1">
        <v>1017</v>
      </c>
      <c r="E13" s="1">
        <v>1011.5</v>
      </c>
      <c r="F13" s="1">
        <f t="shared" si="0"/>
        <v>-54.37469105289174</v>
      </c>
    </row>
    <row r="14" spans="3:6" ht="12.75">
      <c r="C14" s="2">
        <v>14.375</v>
      </c>
      <c r="D14" s="1">
        <v>1292.6</v>
      </c>
      <c r="E14" s="1">
        <v>1307.9</v>
      </c>
      <c r="F14" s="1">
        <f t="shared" si="0"/>
        <v>116.98142059790644</v>
      </c>
    </row>
    <row r="15" spans="3:6" ht="12.75">
      <c r="C15" s="2">
        <v>14.5</v>
      </c>
      <c r="D15" s="1">
        <v>1570.7</v>
      </c>
      <c r="E15" s="1">
        <v>1564.6</v>
      </c>
      <c r="F15" s="1">
        <f t="shared" si="0"/>
        <v>-38.98760066470751</v>
      </c>
    </row>
    <row r="16" spans="3:6" ht="12.75">
      <c r="C16" s="2">
        <v>14.625</v>
      </c>
      <c r="D16" s="1">
        <v>1827.6</v>
      </c>
      <c r="E16" s="1">
        <v>1838</v>
      </c>
      <c r="F16" s="1">
        <f t="shared" si="0"/>
        <v>56.58324265506034</v>
      </c>
    </row>
    <row r="17" spans="3:6" ht="12.75">
      <c r="C17" s="2">
        <v>14.75</v>
      </c>
      <c r="D17" s="1">
        <v>2005</v>
      </c>
      <c r="E17" s="1">
        <v>2030.3</v>
      </c>
      <c r="F17" s="1">
        <f t="shared" si="0"/>
        <v>124.61212628675543</v>
      </c>
    </row>
    <row r="18" spans="3:6" ht="12.75">
      <c r="C18" s="2">
        <v>14.875</v>
      </c>
      <c r="D18" s="1">
        <v>2107.3</v>
      </c>
      <c r="E18" s="1">
        <v>2121.3</v>
      </c>
      <c r="F18" s="1">
        <f t="shared" si="0"/>
        <v>65.99726582755856</v>
      </c>
    </row>
    <row r="19" spans="3:6" ht="12.75">
      <c r="C19" s="2">
        <v>15</v>
      </c>
      <c r="D19" s="1">
        <v>2165.8</v>
      </c>
      <c r="E19" s="1">
        <v>2179.4</v>
      </c>
      <c r="F19" s="1">
        <f t="shared" si="0"/>
        <v>62.40249609984357</v>
      </c>
    </row>
    <row r="20" spans="3:6" ht="12.75">
      <c r="C20" s="2">
        <v>15.125</v>
      </c>
      <c r="D20" s="1">
        <v>2190.5</v>
      </c>
      <c r="E20" s="1">
        <v>2202.4</v>
      </c>
      <c r="F20" s="1">
        <f t="shared" si="0"/>
        <v>54.031965128950645</v>
      </c>
    </row>
    <row r="21" spans="3:6" ht="12.75">
      <c r="C21" s="2">
        <v>15.25</v>
      </c>
      <c r="D21" s="1">
        <v>2201.1</v>
      </c>
      <c r="E21" s="1">
        <v>2210.9</v>
      </c>
      <c r="F21" s="1">
        <f t="shared" si="0"/>
        <v>44.32584015559357</v>
      </c>
    </row>
    <row r="22" spans="3:6" ht="12.75">
      <c r="C22" s="2">
        <v>15.5</v>
      </c>
      <c r="D22" s="1">
        <v>2209.1</v>
      </c>
      <c r="E22" s="1">
        <v>2218.5</v>
      </c>
      <c r="F22" s="1">
        <f t="shared" si="0"/>
        <v>42.37097137705698</v>
      </c>
    </row>
    <row r="23" spans="3:6" ht="12.75">
      <c r="C23" s="2">
        <v>16</v>
      </c>
      <c r="D23" s="1">
        <v>2211.7</v>
      </c>
      <c r="E23" s="1">
        <v>2220.8</v>
      </c>
      <c r="F23" s="1">
        <f t="shared" si="0"/>
        <v>40.97622478386331</v>
      </c>
    </row>
    <row r="24" spans="3:6" ht="12.75">
      <c r="C24" s="2">
        <v>16.5</v>
      </c>
      <c r="D24" s="1">
        <v>2213.4</v>
      </c>
      <c r="E24" s="1">
        <v>2222.6</v>
      </c>
      <c r="F24" s="1">
        <f t="shared" si="0"/>
        <v>41.39296319625582</v>
      </c>
    </row>
    <row r="25" spans="3:6" ht="12.75">
      <c r="C25" s="2">
        <v>17</v>
      </c>
      <c r="D25" s="1">
        <v>2214.7</v>
      </c>
      <c r="E25" s="1">
        <v>2224</v>
      </c>
      <c r="F25" s="1">
        <f t="shared" si="0"/>
        <v>41.81654676259075</v>
      </c>
    </row>
    <row r="26" spans="3:6" ht="12.75">
      <c r="C26" s="2">
        <v>17.5</v>
      </c>
      <c r="D26" s="1">
        <v>2215.2</v>
      </c>
      <c r="E26" s="1">
        <v>2224.6</v>
      </c>
      <c r="F26" s="1">
        <f t="shared" si="0"/>
        <v>42.25478737750648</v>
      </c>
    </row>
    <row r="27" spans="3:6" ht="12.75">
      <c r="C27" s="2">
        <v>18</v>
      </c>
      <c r="D27" s="1">
        <v>2215.7</v>
      </c>
      <c r="E27" s="1">
        <v>2225.4</v>
      </c>
      <c r="F27" s="1">
        <f t="shared" si="0"/>
        <v>43.58766963242685</v>
      </c>
    </row>
    <row r="28" spans="3:6" ht="12.75">
      <c r="C28" s="2">
        <v>18.5</v>
      </c>
      <c r="D28" s="1">
        <v>2215.6</v>
      </c>
      <c r="E28" s="1">
        <v>2225.1</v>
      </c>
      <c r="F28" s="1">
        <f t="shared" si="0"/>
        <v>42.69471035009663</v>
      </c>
    </row>
    <row r="29" spans="3:6" ht="12.75">
      <c r="C29" s="2">
        <v>19</v>
      </c>
      <c r="D29" s="1">
        <v>2215.8</v>
      </c>
      <c r="E29" s="1">
        <v>2225.2</v>
      </c>
      <c r="F29" s="1">
        <f t="shared" si="0"/>
        <v>42.243393852236366</v>
      </c>
    </row>
    <row r="30" spans="3:6" ht="12.75">
      <c r="C30" s="2">
        <v>19.5</v>
      </c>
      <c r="D30" s="1">
        <v>2216.2</v>
      </c>
      <c r="E30" s="1">
        <v>2225.6</v>
      </c>
      <c r="F30" s="1">
        <f t="shared" si="0"/>
        <v>42.235801581596384</v>
      </c>
    </row>
    <row r="31" spans="3:6" ht="12.75">
      <c r="C31" s="2">
        <v>20</v>
      </c>
      <c r="D31" s="1">
        <v>2216.6</v>
      </c>
      <c r="E31" s="1">
        <v>2226</v>
      </c>
      <c r="F31" s="1">
        <f t="shared" si="0"/>
        <v>42.228212039533204</v>
      </c>
    </row>
    <row r="32" spans="3:6" ht="12.75">
      <c r="C32" s="2">
        <v>20.5</v>
      </c>
      <c r="D32" s="1">
        <v>2216.1</v>
      </c>
      <c r="E32" s="1">
        <v>2225.6</v>
      </c>
      <c r="F32" s="1">
        <f t="shared" si="0"/>
        <v>42.685118619698066</v>
      </c>
    </row>
    <row r="33" spans="3:6" ht="12.75">
      <c r="C33" s="2">
        <v>21</v>
      </c>
      <c r="D33" s="1">
        <v>2214.3</v>
      </c>
      <c r="E33" s="1">
        <v>2223.6</v>
      </c>
      <c r="F33" s="1">
        <f t="shared" si="0"/>
        <v>41.82406907717093</v>
      </c>
    </row>
    <row r="34" spans="3:6" ht="12.75">
      <c r="C34" s="2">
        <v>21.5</v>
      </c>
      <c r="D34" s="1">
        <v>2211.6</v>
      </c>
      <c r="E34" s="1">
        <v>2221.4</v>
      </c>
      <c r="F34" s="1">
        <f t="shared" si="0"/>
        <v>44.11632303952544</v>
      </c>
    </row>
    <row r="35" spans="3:6" ht="12.75">
      <c r="C35" s="2">
        <v>22</v>
      </c>
      <c r="D35" s="1">
        <v>2210.4</v>
      </c>
      <c r="E35" s="1">
        <v>2219.5</v>
      </c>
      <c r="F35" s="1">
        <f t="shared" si="0"/>
        <v>41.00022527596264</v>
      </c>
    </row>
    <row r="36" spans="3:6" ht="12.75">
      <c r="C36" s="2">
        <v>22.5</v>
      </c>
      <c r="D36" s="1">
        <v>2201.6</v>
      </c>
      <c r="E36" s="1">
        <v>2211.8</v>
      </c>
      <c r="F36" s="1">
        <f t="shared" si="0"/>
        <v>46.11628537842604</v>
      </c>
    </row>
    <row r="37" spans="3:8" ht="12.75">
      <c r="C37" s="2">
        <v>23</v>
      </c>
      <c r="D37" s="1">
        <v>1997.3</v>
      </c>
      <c r="E37" s="1">
        <v>2013.6</v>
      </c>
      <c r="F37" s="1">
        <f t="shared" si="0"/>
        <v>80.94954310687304</v>
      </c>
      <c r="G37" t="s">
        <v>47</v>
      </c>
      <c r="H37" s="1">
        <f>AVERAGE(F21:F36)</f>
        <v>42.61682140622122</v>
      </c>
    </row>
    <row r="38" spans="3:7" ht="12.75">
      <c r="C38" s="2">
        <v>23.125</v>
      </c>
      <c r="D38" s="1">
        <v>1778.5</v>
      </c>
      <c r="E38" s="1">
        <v>1785.3</v>
      </c>
      <c r="F38" s="1">
        <f t="shared" si="0"/>
        <v>38.08883661009329</v>
      </c>
      <c r="G38" t="s">
        <v>48</v>
      </c>
    </row>
    <row r="39" spans="3:6" ht="12.75">
      <c r="C39" s="2">
        <v>23.25</v>
      </c>
      <c r="D39" s="1">
        <v>1567.8</v>
      </c>
      <c r="E39" s="1">
        <v>1535.4</v>
      </c>
      <c r="F39" s="1">
        <f t="shared" si="0"/>
        <v>-211.01992966002254</v>
      </c>
    </row>
    <row r="40" spans="3:8" ht="12.75">
      <c r="C40" s="2">
        <v>23.375</v>
      </c>
      <c r="D40" s="1">
        <v>1214.3</v>
      </c>
      <c r="E40" s="1">
        <v>1282.6</v>
      </c>
      <c r="F40" s="1">
        <f t="shared" si="0"/>
        <v>532.5120848276933</v>
      </c>
      <c r="H40" t="s">
        <v>49</v>
      </c>
    </row>
    <row r="41" spans="3:8" ht="12.75">
      <c r="C41" s="2">
        <v>23.5</v>
      </c>
      <c r="D41" s="1">
        <v>978.8</v>
      </c>
      <c r="E41" s="1">
        <v>983.6</v>
      </c>
      <c r="F41" s="1">
        <f t="shared" si="0"/>
        <v>48.800325335502926</v>
      </c>
      <c r="H41" s="5">
        <f>(H37/19)</f>
        <v>2.2429906003274325</v>
      </c>
    </row>
    <row r="42" spans="3:6" ht="12.75">
      <c r="C42" s="2">
        <v>23.625</v>
      </c>
      <c r="D42" s="1">
        <v>769.5</v>
      </c>
      <c r="E42" s="1">
        <v>786.6</v>
      </c>
      <c r="F42" s="1">
        <f t="shared" si="0"/>
        <v>217.39130434782635</v>
      </c>
    </row>
    <row r="43" spans="3:6" ht="12.75">
      <c r="C43" s="2">
        <v>23.75</v>
      </c>
      <c r="D43" s="1">
        <v>559.2</v>
      </c>
      <c r="E43" s="1">
        <v>621.3</v>
      </c>
      <c r="F43" s="1">
        <f t="shared" si="0"/>
        <v>999.5171414775457</v>
      </c>
    </row>
    <row r="44" spans="3:6" ht="12.75">
      <c r="C44" s="2">
        <v>23.875</v>
      </c>
      <c r="D44" s="1">
        <v>412.8</v>
      </c>
      <c r="E44" s="1">
        <v>427.3</v>
      </c>
      <c r="F44" s="1">
        <f t="shared" si="0"/>
        <v>339.34004212497075</v>
      </c>
    </row>
    <row r="45" spans="3:6" ht="12.75">
      <c r="C45" s="2">
        <v>24</v>
      </c>
      <c r="D45" s="1">
        <v>276.3</v>
      </c>
      <c r="E45" s="1">
        <v>274.1</v>
      </c>
      <c r="F45" s="1">
        <f t="shared" si="0"/>
        <v>-80.26267785479709</v>
      </c>
    </row>
    <row r="46" spans="3:6" ht="12.75">
      <c r="C46" s="2">
        <v>24.5</v>
      </c>
      <c r="D46" s="1">
        <v>38.5</v>
      </c>
      <c r="E46" s="1">
        <v>38.5</v>
      </c>
      <c r="F46" s="1">
        <f t="shared" si="0"/>
        <v>0</v>
      </c>
    </row>
    <row r="47" spans="3:6" ht="12.75">
      <c r="C47" s="2">
        <v>25</v>
      </c>
      <c r="D47" s="1">
        <v>16.5</v>
      </c>
      <c r="E47" s="1">
        <v>16.5</v>
      </c>
      <c r="F47" s="1">
        <f t="shared" si="0"/>
        <v>0</v>
      </c>
    </row>
    <row r="48" spans="3:6" ht="12.75">
      <c r="C48" s="2">
        <v>25.5</v>
      </c>
      <c r="D48" s="1">
        <v>9.2</v>
      </c>
      <c r="E48" s="1">
        <v>8.7</v>
      </c>
      <c r="F48" s="1">
        <f t="shared" si="0"/>
        <v>-574.7126436781609</v>
      </c>
    </row>
    <row r="49" spans="3:6" ht="12.75">
      <c r="C49" s="2">
        <v>26</v>
      </c>
      <c r="D49" s="1">
        <v>6.2</v>
      </c>
      <c r="E49" s="1">
        <v>5.5</v>
      </c>
      <c r="F49" s="1">
        <f t="shared" si="0"/>
        <v>-1272.7272727272732</v>
      </c>
    </row>
    <row r="50" spans="3:6" ht="12.75">
      <c r="C50" s="2">
        <v>26.5</v>
      </c>
      <c r="D50" s="1">
        <v>4.4</v>
      </c>
      <c r="E50" s="1">
        <v>3.9</v>
      </c>
      <c r="F50" s="1">
        <f t="shared" si="0"/>
        <v>-1282.0512820512834</v>
      </c>
    </row>
    <row r="51" spans="3:6" ht="12.75">
      <c r="C51" s="2">
        <v>27</v>
      </c>
      <c r="D51" s="1">
        <v>3.6</v>
      </c>
      <c r="E51" s="1">
        <v>3</v>
      </c>
      <c r="F51" s="1">
        <f t="shared" si="0"/>
        <v>-2000.0000000000005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S64"/>
  <sheetViews>
    <sheetView tabSelected="1" workbookViewId="0" topLeftCell="H4">
      <selection activeCell="V28" sqref="V28"/>
    </sheetView>
  </sheetViews>
  <sheetFormatPr defaultColWidth="9.33203125" defaultRowHeight="12.75"/>
  <cols>
    <col min="12" max="12" width="12.5" style="0" bestFit="1" customWidth="1"/>
  </cols>
  <sheetData>
    <row r="2" spans="3:12" s="3" customFormat="1" ht="103.5">
      <c r="C2" s="3" t="s">
        <v>26</v>
      </c>
      <c r="D2" s="3" t="s">
        <v>27</v>
      </c>
      <c r="E2" s="3" t="s">
        <v>30</v>
      </c>
      <c r="F2" s="3" t="s">
        <v>28</v>
      </c>
      <c r="H2" s="3" t="s">
        <v>35</v>
      </c>
      <c r="I2" s="3" t="s">
        <v>36</v>
      </c>
      <c r="J2" s="3" t="s">
        <v>37</v>
      </c>
      <c r="K2" s="3" t="s">
        <v>38</v>
      </c>
      <c r="L2" s="3" t="s">
        <v>39</v>
      </c>
    </row>
    <row r="3" spans="3:11" ht="12.75">
      <c r="C3" s="2">
        <v>7</v>
      </c>
      <c r="D3" s="1">
        <v>0.5</v>
      </c>
      <c r="E3" s="1">
        <v>1.3</v>
      </c>
      <c r="F3" s="1">
        <f>(D3-E3)</f>
        <v>-0.8</v>
      </c>
      <c r="H3" s="2">
        <v>11</v>
      </c>
      <c r="I3" s="1">
        <v>1.6</v>
      </c>
      <c r="J3" s="1">
        <v>1.3</v>
      </c>
      <c r="K3" s="4">
        <f>(J3-I3)/J3</f>
        <v>-0.23076923076923078</v>
      </c>
    </row>
    <row r="4" spans="3:19" ht="12.75">
      <c r="C4" s="2">
        <v>7.5</v>
      </c>
      <c r="D4" s="1">
        <v>0.4</v>
      </c>
      <c r="E4" s="1">
        <v>1.3</v>
      </c>
      <c r="F4" s="1">
        <f aca="true" t="shared" si="0" ref="F4:F52">(D4-E4)</f>
        <v>-0.9</v>
      </c>
      <c r="H4" s="2">
        <v>11.5</v>
      </c>
      <c r="I4" s="1">
        <v>2.6</v>
      </c>
      <c r="J4" s="1">
        <v>2.2</v>
      </c>
      <c r="K4" s="4">
        <f aca="true" t="shared" si="1" ref="K4:K49">(J4-I4)/J4</f>
        <v>-0.18181818181818177</v>
      </c>
      <c r="R4" t="s">
        <v>42</v>
      </c>
      <c r="S4" t="s">
        <v>43</v>
      </c>
    </row>
    <row r="5" spans="3:19" ht="12.75">
      <c r="C5" s="2">
        <v>8</v>
      </c>
      <c r="D5" s="1">
        <v>0.6</v>
      </c>
      <c r="E5" s="1">
        <v>1.9</v>
      </c>
      <c r="F5" s="1">
        <f t="shared" si="0"/>
        <v>-1.2999999999999998</v>
      </c>
      <c r="H5" s="2">
        <v>12</v>
      </c>
      <c r="I5" s="1">
        <v>4.3</v>
      </c>
      <c r="J5" s="1">
        <v>4</v>
      </c>
      <c r="K5" s="4">
        <f t="shared" si="1"/>
        <v>-0.07499999999999996</v>
      </c>
      <c r="Q5" t="s">
        <v>40</v>
      </c>
      <c r="R5">
        <v>-5</v>
      </c>
      <c r="S5">
        <v>72</v>
      </c>
    </row>
    <row r="6" spans="3:19" ht="12.75">
      <c r="C6" s="2">
        <v>8.5</v>
      </c>
      <c r="D6" s="1">
        <v>1</v>
      </c>
      <c r="E6" s="1">
        <v>2.9</v>
      </c>
      <c r="F6" s="1">
        <f t="shared" si="0"/>
        <v>-1.9</v>
      </c>
      <c r="H6" s="2">
        <v>12.5</v>
      </c>
      <c r="I6" s="1">
        <v>8.6</v>
      </c>
      <c r="J6" s="1">
        <v>8.3</v>
      </c>
      <c r="K6" s="4">
        <f t="shared" si="1"/>
        <v>-0.03614457831325288</v>
      </c>
      <c r="Q6" t="s">
        <v>41</v>
      </c>
      <c r="R6">
        <v>-3</v>
      </c>
      <c r="S6">
        <v>86</v>
      </c>
    </row>
    <row r="7" spans="3:19" ht="12.75">
      <c r="C7" s="2">
        <v>9</v>
      </c>
      <c r="D7" s="1">
        <v>2</v>
      </c>
      <c r="E7" s="1">
        <v>4.5</v>
      </c>
      <c r="F7" s="1">
        <f t="shared" si="0"/>
        <v>-2.5</v>
      </c>
      <c r="H7" s="2">
        <v>13</v>
      </c>
      <c r="I7" s="1">
        <v>19.6</v>
      </c>
      <c r="J7" s="1">
        <v>19.4</v>
      </c>
      <c r="K7" s="4">
        <f t="shared" si="1"/>
        <v>-0.010309278350515611</v>
      </c>
      <c r="Q7" t="s">
        <v>50</v>
      </c>
      <c r="R7">
        <v>2</v>
      </c>
      <c r="S7">
        <v>106</v>
      </c>
    </row>
    <row r="8" spans="3:19" ht="12.75">
      <c r="C8" s="2">
        <v>9.5</v>
      </c>
      <c r="D8" s="1">
        <v>3.8</v>
      </c>
      <c r="E8" s="1">
        <v>8.4</v>
      </c>
      <c r="F8" s="1">
        <f t="shared" si="0"/>
        <v>-4.6000000000000005</v>
      </c>
      <c r="H8" s="2">
        <v>13.5</v>
      </c>
      <c r="I8" s="1">
        <v>143.2</v>
      </c>
      <c r="J8" s="1">
        <v>142.4</v>
      </c>
      <c r="K8" s="4">
        <f t="shared" si="1"/>
        <v>-0.005617977528089768</v>
      </c>
      <c r="Q8" t="s">
        <v>51</v>
      </c>
      <c r="R8">
        <v>0.8</v>
      </c>
      <c r="S8">
        <v>98</v>
      </c>
    </row>
    <row r="9" spans="3:11" ht="12.75">
      <c r="C9" s="2">
        <v>10</v>
      </c>
      <c r="D9" s="1">
        <v>12</v>
      </c>
      <c r="E9" s="1">
        <v>20.7</v>
      </c>
      <c r="F9" s="1">
        <f t="shared" si="0"/>
        <v>-8.7</v>
      </c>
      <c r="H9" s="2">
        <v>13.75</v>
      </c>
      <c r="I9" s="1">
        <v>401.7</v>
      </c>
      <c r="J9" s="1">
        <v>406.2</v>
      </c>
      <c r="K9" s="4">
        <f t="shared" si="1"/>
        <v>0.011078286558345644</v>
      </c>
    </row>
    <row r="10" spans="3:11" ht="12.75">
      <c r="C10" s="2">
        <v>10.5</v>
      </c>
      <c r="D10" s="1">
        <v>136.6</v>
      </c>
      <c r="E10" s="1">
        <v>150.2</v>
      </c>
      <c r="F10" s="1">
        <f t="shared" si="0"/>
        <v>-13.599999999999994</v>
      </c>
      <c r="H10" s="2">
        <v>13.875</v>
      </c>
      <c r="I10" s="1">
        <v>593.8</v>
      </c>
      <c r="J10" s="1">
        <v>570.8</v>
      </c>
      <c r="K10" s="4">
        <f t="shared" si="1"/>
        <v>-0.04029432375613175</v>
      </c>
    </row>
    <row r="11" spans="3:11" ht="12.75">
      <c r="C11" s="2">
        <v>10.75</v>
      </c>
      <c r="D11" s="1">
        <v>376.3</v>
      </c>
      <c r="E11" s="1">
        <v>375.6</v>
      </c>
      <c r="F11" s="1">
        <f t="shared" si="0"/>
        <v>0.6999999999999886</v>
      </c>
      <c r="H11" s="2">
        <v>14</v>
      </c>
      <c r="I11" s="1">
        <v>770</v>
      </c>
      <c r="J11" s="1">
        <v>773.4</v>
      </c>
      <c r="K11" s="4">
        <f t="shared" si="1"/>
        <v>0.00439617274372896</v>
      </c>
    </row>
    <row r="12" spans="3:11" ht="12.75">
      <c r="C12" s="2">
        <v>10.875</v>
      </c>
      <c r="D12" s="1">
        <v>537</v>
      </c>
      <c r="E12" s="1">
        <v>558.6</v>
      </c>
      <c r="F12" s="1">
        <f t="shared" si="0"/>
        <v>-21.600000000000023</v>
      </c>
      <c r="H12" s="2">
        <v>14.125</v>
      </c>
      <c r="I12" s="1">
        <v>1029.3</v>
      </c>
      <c r="J12" s="1">
        <v>1009.3</v>
      </c>
      <c r="K12" s="4">
        <f t="shared" si="1"/>
        <v>-0.019815713861091846</v>
      </c>
    </row>
    <row r="13" spans="3:11" ht="12.75">
      <c r="C13" s="2">
        <v>11</v>
      </c>
      <c r="D13" s="1">
        <v>739.8</v>
      </c>
      <c r="E13" s="1">
        <v>746.2</v>
      </c>
      <c r="F13" s="1">
        <f t="shared" si="0"/>
        <v>-6.400000000000091</v>
      </c>
      <c r="H13" s="2">
        <v>14.25</v>
      </c>
      <c r="I13" s="1">
        <v>1296.7</v>
      </c>
      <c r="J13" s="1">
        <v>1268.2</v>
      </c>
      <c r="K13" s="4">
        <f t="shared" si="1"/>
        <v>-0.022472796088944962</v>
      </c>
    </row>
    <row r="14" spans="3:11" ht="12.75">
      <c r="C14" s="2">
        <v>11.125</v>
      </c>
      <c r="D14" s="1">
        <v>974.5</v>
      </c>
      <c r="E14" s="1">
        <v>972.4</v>
      </c>
      <c r="F14" s="1">
        <f t="shared" si="0"/>
        <v>2.1000000000000227</v>
      </c>
      <c r="H14" s="2">
        <v>14.375</v>
      </c>
      <c r="I14" s="1">
        <v>1570</v>
      </c>
      <c r="J14" s="1">
        <v>1588.5</v>
      </c>
      <c r="K14" s="4">
        <f t="shared" si="1"/>
        <v>0.01164620711362921</v>
      </c>
    </row>
    <row r="15" spans="3:11" ht="12.75">
      <c r="C15" s="2">
        <v>11.25</v>
      </c>
      <c r="D15" s="1">
        <v>1225</v>
      </c>
      <c r="E15" s="1">
        <v>1219</v>
      </c>
      <c r="F15" s="1">
        <f t="shared" si="0"/>
        <v>6</v>
      </c>
      <c r="H15" s="2">
        <v>14.5</v>
      </c>
      <c r="I15" s="1">
        <v>1870.1</v>
      </c>
      <c r="J15" s="1">
        <v>1873.8</v>
      </c>
      <c r="K15" s="4">
        <f t="shared" si="1"/>
        <v>0.0019745970754616532</v>
      </c>
    </row>
    <row r="16" spans="3:12" ht="12.75">
      <c r="C16" s="2">
        <v>11.375</v>
      </c>
      <c r="D16" s="1">
        <v>1525.7</v>
      </c>
      <c r="E16" s="1">
        <v>1522.2</v>
      </c>
      <c r="F16" s="1">
        <f t="shared" si="0"/>
        <v>3.5</v>
      </c>
      <c r="H16" s="2">
        <v>14.625</v>
      </c>
      <c r="I16" s="1">
        <v>2077.5</v>
      </c>
      <c r="J16" s="1">
        <v>2073.9</v>
      </c>
      <c r="K16" s="4">
        <f t="shared" si="1"/>
        <v>-0.0017358599739620564</v>
      </c>
      <c r="L16" s="5">
        <f>(K16/19)*10000</f>
        <v>-0.9136105126116086</v>
      </c>
    </row>
    <row r="17" spans="3:12" ht="12.75">
      <c r="C17" s="2">
        <v>11.5</v>
      </c>
      <c r="D17" s="1">
        <v>1753</v>
      </c>
      <c r="E17" s="1">
        <v>1768.8</v>
      </c>
      <c r="F17" s="1">
        <f t="shared" si="0"/>
        <v>-15.799999999999955</v>
      </c>
      <c r="H17" s="2">
        <v>14.75</v>
      </c>
      <c r="I17" s="1">
        <v>2192.5</v>
      </c>
      <c r="J17" s="1">
        <v>2177.8</v>
      </c>
      <c r="K17" s="4">
        <f t="shared" si="1"/>
        <v>-0.00674993112315172</v>
      </c>
      <c r="L17" s="5">
        <f aca="true" t="shared" si="2" ref="L17:L34">(K17/19)*10000</f>
        <v>-3.5525953279745894</v>
      </c>
    </row>
    <row r="18" spans="3:12" ht="12.75">
      <c r="C18" s="2">
        <v>11.625</v>
      </c>
      <c r="D18" s="1">
        <v>1988.6</v>
      </c>
      <c r="E18" s="1">
        <v>1984.2</v>
      </c>
      <c r="F18" s="1">
        <f t="shared" si="0"/>
        <v>4.399999999999864</v>
      </c>
      <c r="H18" s="2">
        <v>14.875</v>
      </c>
      <c r="I18" s="1">
        <v>2237.8</v>
      </c>
      <c r="J18" s="1">
        <v>2230</v>
      </c>
      <c r="K18" s="4">
        <f t="shared" si="1"/>
        <v>-0.003497757847533714</v>
      </c>
      <c r="L18" s="5">
        <f t="shared" si="2"/>
        <v>-1.8409251829124809</v>
      </c>
    </row>
    <row r="19" spans="3:12" ht="12.75">
      <c r="C19" s="2">
        <v>11.75</v>
      </c>
      <c r="D19" s="1">
        <v>2107.9</v>
      </c>
      <c r="E19" s="1">
        <v>2123.4</v>
      </c>
      <c r="F19" s="1">
        <f t="shared" si="0"/>
        <v>-15.5</v>
      </c>
      <c r="H19" s="2">
        <v>15</v>
      </c>
      <c r="I19" s="1">
        <v>2262.6</v>
      </c>
      <c r="J19" s="1">
        <v>2250.2</v>
      </c>
      <c r="K19" s="4">
        <f t="shared" si="1"/>
        <v>-0.0055106212781086536</v>
      </c>
      <c r="L19" s="5">
        <f t="shared" si="2"/>
        <v>-2.9003269884782386</v>
      </c>
    </row>
    <row r="20" spans="3:12" ht="12.75">
      <c r="C20" s="2">
        <v>11.875</v>
      </c>
      <c r="D20" s="1">
        <v>2188.1</v>
      </c>
      <c r="E20" s="1">
        <v>2205.1</v>
      </c>
      <c r="F20" s="1">
        <f t="shared" si="0"/>
        <v>-17</v>
      </c>
      <c r="H20" s="2">
        <v>15.5</v>
      </c>
      <c r="I20" s="1">
        <v>2284.4</v>
      </c>
      <c r="J20" s="1">
        <v>2270.4</v>
      </c>
      <c r="K20" s="4">
        <f t="shared" si="1"/>
        <v>-0.00616631430584919</v>
      </c>
      <c r="L20" s="5">
        <f t="shared" si="2"/>
        <v>-3.2454285820258897</v>
      </c>
    </row>
    <row r="21" spans="3:12" ht="12.75">
      <c r="C21" s="2">
        <v>12</v>
      </c>
      <c r="D21" s="1">
        <v>2228.4</v>
      </c>
      <c r="E21" s="1">
        <v>2236.4</v>
      </c>
      <c r="F21" s="1">
        <f t="shared" si="0"/>
        <v>-8</v>
      </c>
      <c r="H21" s="2">
        <v>16</v>
      </c>
      <c r="I21" s="1">
        <v>2286.8</v>
      </c>
      <c r="J21" s="1">
        <v>2272.7</v>
      </c>
      <c r="K21" s="4">
        <f t="shared" si="1"/>
        <v>-0.006204074448893547</v>
      </c>
      <c r="L21" s="5">
        <f t="shared" si="2"/>
        <v>-3.2653023415229194</v>
      </c>
    </row>
    <row r="22" spans="3:12" ht="12.75">
      <c r="C22" s="2">
        <v>12.125</v>
      </c>
      <c r="D22" s="1">
        <v>2246.9</v>
      </c>
      <c r="E22" s="1">
        <v>2254.9</v>
      </c>
      <c r="F22" s="1">
        <f t="shared" si="0"/>
        <v>-8</v>
      </c>
      <c r="H22" s="2">
        <v>16.5</v>
      </c>
      <c r="I22" s="1">
        <v>2288.7</v>
      </c>
      <c r="J22" s="1">
        <v>2274.6</v>
      </c>
      <c r="K22" s="4">
        <f t="shared" si="1"/>
        <v>-0.006198892112898932</v>
      </c>
      <c r="L22" s="5">
        <f t="shared" si="2"/>
        <v>-3.2625747962625953</v>
      </c>
    </row>
    <row r="23" spans="3:12" ht="12.75">
      <c r="C23" s="2">
        <v>12.5</v>
      </c>
      <c r="D23" s="1">
        <v>2260.9</v>
      </c>
      <c r="E23" s="1">
        <v>2270.3</v>
      </c>
      <c r="F23" s="1">
        <f t="shared" si="0"/>
        <v>-9.400000000000091</v>
      </c>
      <c r="H23" s="2">
        <v>17</v>
      </c>
      <c r="I23" s="1">
        <v>2289.9</v>
      </c>
      <c r="J23" s="1">
        <v>2276</v>
      </c>
      <c r="K23" s="4">
        <f t="shared" si="1"/>
        <v>-0.0061072056239016214</v>
      </c>
      <c r="L23" s="5">
        <f t="shared" si="2"/>
        <v>-3.214318749421906</v>
      </c>
    </row>
    <row r="24" spans="3:12" ht="12.75">
      <c r="C24" s="2">
        <v>13</v>
      </c>
      <c r="D24" s="1">
        <v>2263.9</v>
      </c>
      <c r="E24" s="1">
        <v>2272.4</v>
      </c>
      <c r="F24" s="1">
        <f t="shared" si="0"/>
        <v>-8.5</v>
      </c>
      <c r="H24" s="2">
        <v>17.5</v>
      </c>
      <c r="I24" s="1">
        <v>2290.3</v>
      </c>
      <c r="J24" s="1">
        <v>2276.3</v>
      </c>
      <c r="K24" s="4">
        <f t="shared" si="1"/>
        <v>-0.006150331678601239</v>
      </c>
      <c r="L24" s="5">
        <f t="shared" si="2"/>
        <v>-3.2370166729480205</v>
      </c>
    </row>
    <row r="25" spans="3:12" ht="12.75">
      <c r="C25" s="2">
        <v>13.5</v>
      </c>
      <c r="D25" s="1">
        <v>2267.4</v>
      </c>
      <c r="E25" s="1">
        <v>2274.6</v>
      </c>
      <c r="F25" s="1">
        <f t="shared" si="0"/>
        <v>-7.199999999999818</v>
      </c>
      <c r="H25" s="2">
        <v>18</v>
      </c>
      <c r="I25" s="1">
        <v>2290.8</v>
      </c>
      <c r="J25" s="1">
        <v>2276.6</v>
      </c>
      <c r="K25" s="4">
        <f t="shared" si="1"/>
        <v>-0.00623737151893186</v>
      </c>
      <c r="L25" s="5">
        <f t="shared" si="2"/>
        <v>-3.282827115227295</v>
      </c>
    </row>
    <row r="26" spans="3:12" ht="12.75">
      <c r="C26" s="2">
        <v>14</v>
      </c>
      <c r="D26" s="1">
        <v>2268.8</v>
      </c>
      <c r="E26" s="1">
        <v>2274.9</v>
      </c>
      <c r="F26" s="1">
        <f t="shared" si="0"/>
        <v>-6.099999999999909</v>
      </c>
      <c r="H26" s="2">
        <v>18.5</v>
      </c>
      <c r="I26" s="1">
        <v>2290.3</v>
      </c>
      <c r="J26" s="1">
        <v>2276.5</v>
      </c>
      <c r="K26" s="4">
        <f t="shared" si="1"/>
        <v>-0.006061937184274185</v>
      </c>
      <c r="L26" s="5">
        <f t="shared" si="2"/>
        <v>-3.19049325488115</v>
      </c>
    </row>
    <row r="27" spans="3:12" ht="12.75">
      <c r="C27" s="2">
        <v>14.5</v>
      </c>
      <c r="D27" s="1">
        <v>2270.4</v>
      </c>
      <c r="E27" s="1">
        <v>2275.9</v>
      </c>
      <c r="F27" s="1">
        <f t="shared" si="0"/>
        <v>-5.5</v>
      </c>
      <c r="H27" s="2">
        <v>19</v>
      </c>
      <c r="I27" s="1">
        <v>2290.3</v>
      </c>
      <c r="J27" s="1">
        <v>2276.6</v>
      </c>
      <c r="K27" s="4">
        <f t="shared" si="1"/>
        <v>-0.006017745761222997</v>
      </c>
      <c r="L27" s="5">
        <f t="shared" si="2"/>
        <v>-3.1672346111699983</v>
      </c>
    </row>
    <row r="28" spans="3:12" ht="12.75">
      <c r="C28" s="2">
        <v>15</v>
      </c>
      <c r="D28" s="1">
        <v>2271.9</v>
      </c>
      <c r="E28" s="1">
        <v>2276.3</v>
      </c>
      <c r="F28" s="1">
        <f t="shared" si="0"/>
        <v>-4.400000000000091</v>
      </c>
      <c r="H28" s="2">
        <v>19.5</v>
      </c>
      <c r="I28" s="1">
        <v>2290.7</v>
      </c>
      <c r="J28" s="1">
        <v>2276.8</v>
      </c>
      <c r="K28" s="4">
        <f t="shared" si="1"/>
        <v>-0.006105059732958378</v>
      </c>
      <c r="L28" s="5">
        <f t="shared" si="2"/>
        <v>-3.2131893331359884</v>
      </c>
    </row>
    <row r="29" spans="3:12" ht="12.75">
      <c r="C29" s="2">
        <v>15.5</v>
      </c>
      <c r="D29" s="1">
        <v>2272.2</v>
      </c>
      <c r="E29" s="1">
        <v>2275.9</v>
      </c>
      <c r="F29" s="1">
        <f t="shared" si="0"/>
        <v>-3.700000000000273</v>
      </c>
      <c r="H29" s="2">
        <v>20</v>
      </c>
      <c r="I29" s="1">
        <v>2290.8</v>
      </c>
      <c r="J29" s="1">
        <v>2276.9</v>
      </c>
      <c r="K29" s="4">
        <f t="shared" si="1"/>
        <v>-0.006104791602617634</v>
      </c>
      <c r="L29" s="5">
        <f t="shared" si="2"/>
        <v>-3.2130482119040176</v>
      </c>
    </row>
    <row r="30" spans="3:12" ht="12.75">
      <c r="C30" s="2">
        <v>16</v>
      </c>
      <c r="D30" s="1">
        <v>2273.6</v>
      </c>
      <c r="E30" s="1">
        <v>2276</v>
      </c>
      <c r="F30" s="1">
        <f t="shared" si="0"/>
        <v>-2.400000000000091</v>
      </c>
      <c r="H30" s="2">
        <v>20.5</v>
      </c>
      <c r="I30" s="1">
        <v>2290.3</v>
      </c>
      <c r="J30" s="1">
        <v>2276</v>
      </c>
      <c r="K30" s="4">
        <f t="shared" si="1"/>
        <v>-0.006282952548330484</v>
      </c>
      <c r="L30" s="5">
        <f t="shared" si="2"/>
        <v>-3.3068171307002547</v>
      </c>
    </row>
    <row r="31" spans="3:12" ht="12.75">
      <c r="C31" s="2">
        <v>16.5</v>
      </c>
      <c r="D31" s="1">
        <v>2274.7</v>
      </c>
      <c r="E31" s="1">
        <v>2276.4</v>
      </c>
      <c r="F31" s="1">
        <f t="shared" si="0"/>
        <v>-1.7000000000002728</v>
      </c>
      <c r="H31" s="2">
        <v>21</v>
      </c>
      <c r="I31" s="1">
        <v>2287.3</v>
      </c>
      <c r="J31" s="1">
        <v>2273.2</v>
      </c>
      <c r="K31" s="4">
        <f t="shared" si="1"/>
        <v>-0.006202709836354199</v>
      </c>
      <c r="L31" s="5">
        <f t="shared" si="2"/>
        <v>-3.264584124396947</v>
      </c>
    </row>
    <row r="32" spans="3:12" ht="12.75">
      <c r="C32" s="2">
        <v>17</v>
      </c>
      <c r="D32" s="1">
        <v>2275.4</v>
      </c>
      <c r="E32" s="1">
        <v>2276.4</v>
      </c>
      <c r="F32" s="1">
        <f t="shared" si="0"/>
        <v>-1</v>
      </c>
      <c r="H32" s="2">
        <v>21.5</v>
      </c>
      <c r="I32" s="1">
        <v>2284.6</v>
      </c>
      <c r="J32" s="1">
        <v>2270.6</v>
      </c>
      <c r="K32" s="4">
        <f t="shared" si="1"/>
        <v>-0.006165771161807452</v>
      </c>
      <c r="L32" s="5">
        <f t="shared" si="2"/>
        <v>-3.2451427167407645</v>
      </c>
    </row>
    <row r="33" spans="3:12" ht="12.75">
      <c r="C33" s="2">
        <v>17.5</v>
      </c>
      <c r="D33" s="1">
        <v>2274.7</v>
      </c>
      <c r="E33" s="1">
        <v>2275</v>
      </c>
      <c r="F33" s="1">
        <f t="shared" si="0"/>
        <v>-0.3000000000001819</v>
      </c>
      <c r="H33" s="2">
        <v>22</v>
      </c>
      <c r="I33" s="1">
        <v>2283</v>
      </c>
      <c r="J33" s="1">
        <v>2269.1</v>
      </c>
      <c r="K33" s="4">
        <f t="shared" si="1"/>
        <v>-0.006125776739676564</v>
      </c>
      <c r="L33" s="5">
        <f t="shared" si="2"/>
        <v>-3.2240930208824023</v>
      </c>
    </row>
    <row r="34" spans="3:12" ht="12.75">
      <c r="C34" s="2">
        <v>18</v>
      </c>
      <c r="D34" s="1">
        <v>2272.8</v>
      </c>
      <c r="E34" s="1">
        <v>2272.7</v>
      </c>
      <c r="F34" s="1">
        <f t="shared" si="0"/>
        <v>0.1000000000003638</v>
      </c>
      <c r="H34" s="2">
        <v>22.5</v>
      </c>
      <c r="I34" s="1">
        <v>2267.2</v>
      </c>
      <c r="J34" s="1">
        <v>2255</v>
      </c>
      <c r="K34" s="4">
        <f t="shared" si="1"/>
        <v>-0.005410199556540939</v>
      </c>
      <c r="L34" s="5">
        <f t="shared" si="2"/>
        <v>-2.8474734508110204</v>
      </c>
    </row>
    <row r="35" spans="3:11" ht="12.75">
      <c r="C35" s="2">
        <v>18.5</v>
      </c>
      <c r="D35" s="1">
        <v>2270.5</v>
      </c>
      <c r="E35" s="1">
        <v>2270.2</v>
      </c>
      <c r="F35" s="1">
        <f t="shared" si="0"/>
        <v>0.3000000000001819</v>
      </c>
      <c r="H35" s="2">
        <v>23</v>
      </c>
      <c r="I35" s="1">
        <v>1904.5</v>
      </c>
      <c r="J35" s="1">
        <v>1908.4</v>
      </c>
      <c r="K35" s="4">
        <f t="shared" si="1"/>
        <v>0.002043596730245279</v>
      </c>
    </row>
    <row r="36" spans="3:12" ht="12.75">
      <c r="C36" s="2">
        <v>19</v>
      </c>
      <c r="D36" s="1">
        <v>2269.1</v>
      </c>
      <c r="E36" s="1">
        <v>2267.9</v>
      </c>
      <c r="F36" s="1">
        <f t="shared" si="0"/>
        <v>1.199999999999818</v>
      </c>
      <c r="H36" s="2">
        <v>23.125</v>
      </c>
      <c r="I36" s="1">
        <v>1604.8</v>
      </c>
      <c r="J36" s="1">
        <v>1571.9</v>
      </c>
      <c r="K36" s="4">
        <f t="shared" si="1"/>
        <v>-0.020930084610980254</v>
      </c>
      <c r="L36" s="5">
        <f>AVERAGE(L16:L34)</f>
        <v>-3.020368532842531</v>
      </c>
    </row>
    <row r="37" spans="3:11" ht="12.75">
      <c r="C37" s="2">
        <v>19.5</v>
      </c>
      <c r="D37" s="1">
        <v>2249</v>
      </c>
      <c r="E37" s="1">
        <v>2248.1</v>
      </c>
      <c r="F37" s="1">
        <f t="shared" si="0"/>
        <v>0.900000000000091</v>
      </c>
      <c r="H37" s="2">
        <v>23.25</v>
      </c>
      <c r="I37" s="1">
        <v>1308.8</v>
      </c>
      <c r="J37" s="1">
        <v>1294.9</v>
      </c>
      <c r="K37" s="4">
        <f t="shared" si="1"/>
        <v>-0.010734419646304628</v>
      </c>
    </row>
    <row r="38" spans="3:11" ht="12.75">
      <c r="C38" s="2">
        <v>19.75</v>
      </c>
      <c r="D38" s="1">
        <v>2170.8</v>
      </c>
      <c r="E38" s="1">
        <v>2170.7</v>
      </c>
      <c r="F38" s="1">
        <f t="shared" si="0"/>
        <v>0.1000000000003638</v>
      </c>
      <c r="H38" s="2">
        <v>23.375</v>
      </c>
      <c r="I38" s="1">
        <v>1018</v>
      </c>
      <c r="J38" s="1">
        <v>1030.4</v>
      </c>
      <c r="K38" s="4">
        <f t="shared" si="1"/>
        <v>0.012034161490683317</v>
      </c>
    </row>
    <row r="39" spans="3:11" ht="12.75">
      <c r="C39" s="2">
        <v>19.875</v>
      </c>
      <c r="D39" s="1">
        <v>2074.4</v>
      </c>
      <c r="E39" s="1">
        <v>2073.2</v>
      </c>
      <c r="F39" s="1">
        <f t="shared" si="0"/>
        <v>1.2000000000002728</v>
      </c>
      <c r="H39" s="2">
        <v>23.5</v>
      </c>
      <c r="I39" s="1">
        <v>821.8</v>
      </c>
      <c r="J39" s="1">
        <v>779.6</v>
      </c>
      <c r="K39" s="4">
        <f t="shared" si="1"/>
        <v>-0.05413032324268847</v>
      </c>
    </row>
    <row r="40" spans="3:11" ht="12.75">
      <c r="C40" s="2">
        <v>20</v>
      </c>
      <c r="D40" s="1">
        <v>1875.7</v>
      </c>
      <c r="E40" s="1">
        <v>1920.2</v>
      </c>
      <c r="F40" s="1">
        <f t="shared" si="0"/>
        <v>-44.5</v>
      </c>
      <c r="H40" s="2">
        <v>23.625</v>
      </c>
      <c r="I40" s="1">
        <v>609.7</v>
      </c>
      <c r="J40" s="1">
        <v>582.3</v>
      </c>
      <c r="K40" s="4">
        <f t="shared" si="1"/>
        <v>-0.04705478275802867</v>
      </c>
    </row>
    <row r="41" spans="3:11" ht="12.75">
      <c r="C41" s="2">
        <v>20.125</v>
      </c>
      <c r="D41" s="1">
        <v>1672.4</v>
      </c>
      <c r="E41" s="1">
        <v>1669.1</v>
      </c>
      <c r="F41" s="1">
        <f t="shared" si="0"/>
        <v>3.300000000000182</v>
      </c>
      <c r="H41" s="2">
        <v>23.75</v>
      </c>
      <c r="I41" s="1">
        <v>439.4</v>
      </c>
      <c r="J41" s="1">
        <v>434.8</v>
      </c>
      <c r="K41" s="4">
        <f t="shared" si="1"/>
        <v>-0.010579576816927245</v>
      </c>
    </row>
    <row r="42" spans="3:11" ht="12.75">
      <c r="C42" s="2">
        <v>20.25</v>
      </c>
      <c r="D42" s="1">
        <v>1388.1</v>
      </c>
      <c r="E42" s="1">
        <v>1370.5</v>
      </c>
      <c r="F42" s="1">
        <f t="shared" si="0"/>
        <v>17.59999999999991</v>
      </c>
      <c r="H42" s="2">
        <v>23.875</v>
      </c>
      <c r="I42" s="1">
        <v>271.4</v>
      </c>
      <c r="J42" s="1">
        <v>296.3</v>
      </c>
      <c r="K42" s="4">
        <f t="shared" si="1"/>
        <v>0.0840364495443808</v>
      </c>
    </row>
    <row r="43" spans="3:11" ht="12.75">
      <c r="C43" s="2">
        <v>20.375</v>
      </c>
      <c r="D43" s="1">
        <v>1112.3</v>
      </c>
      <c r="E43" s="1">
        <v>1120</v>
      </c>
      <c r="F43" s="1">
        <f t="shared" si="0"/>
        <v>-7.7000000000000455</v>
      </c>
      <c r="H43" s="2">
        <v>24</v>
      </c>
      <c r="I43" s="1">
        <v>170.6</v>
      </c>
      <c r="J43" s="1">
        <v>169.6</v>
      </c>
      <c r="K43" s="4">
        <f t="shared" si="1"/>
        <v>-0.00589622641509434</v>
      </c>
    </row>
    <row r="44" spans="3:11" ht="12.75">
      <c r="C44" s="2">
        <v>20.5</v>
      </c>
      <c r="D44" s="1">
        <v>885.3</v>
      </c>
      <c r="E44" s="1">
        <v>854.6</v>
      </c>
      <c r="F44" s="1">
        <f t="shared" si="0"/>
        <v>30.699999999999932</v>
      </c>
      <c r="H44" s="2">
        <v>24.5</v>
      </c>
      <c r="I44" s="1">
        <v>24.2</v>
      </c>
      <c r="J44" s="1">
        <v>20.8</v>
      </c>
      <c r="K44" s="4">
        <f t="shared" si="1"/>
        <v>-0.16346153846153838</v>
      </c>
    </row>
    <row r="45" spans="3:11" ht="12.75">
      <c r="C45" s="2">
        <v>20.625</v>
      </c>
      <c r="D45" s="1">
        <v>658.1</v>
      </c>
      <c r="E45" s="1">
        <v>664.8</v>
      </c>
      <c r="F45" s="1">
        <f t="shared" si="0"/>
        <v>-6.699999999999932</v>
      </c>
      <c r="H45" s="2">
        <v>25</v>
      </c>
      <c r="I45" s="1">
        <v>10.5</v>
      </c>
      <c r="J45" s="1">
        <v>9</v>
      </c>
      <c r="K45" s="4">
        <f t="shared" si="1"/>
        <v>-0.16666666666666666</v>
      </c>
    </row>
    <row r="46" spans="3:11" ht="12.75">
      <c r="C46" s="2">
        <v>20.75</v>
      </c>
      <c r="D46" s="1">
        <v>495.8</v>
      </c>
      <c r="E46" s="1">
        <v>503.5</v>
      </c>
      <c r="F46" s="1">
        <f t="shared" si="0"/>
        <v>-7.699999999999989</v>
      </c>
      <c r="H46" s="2">
        <v>25.5</v>
      </c>
      <c r="I46" s="1">
        <v>5.3</v>
      </c>
      <c r="J46" s="1">
        <v>4.3</v>
      </c>
      <c r="K46" s="4">
        <f t="shared" si="1"/>
        <v>-0.23255813953488372</v>
      </c>
    </row>
    <row r="47" spans="3:11" ht="12.75">
      <c r="C47" s="2">
        <v>20.875</v>
      </c>
      <c r="D47" s="1">
        <v>320.6</v>
      </c>
      <c r="E47" s="1">
        <v>339.2</v>
      </c>
      <c r="F47" s="1">
        <f t="shared" si="0"/>
        <v>-18.599999999999966</v>
      </c>
      <c r="H47" s="2">
        <v>26</v>
      </c>
      <c r="I47" s="1">
        <v>3.2</v>
      </c>
      <c r="J47" s="1">
        <v>2.3</v>
      </c>
      <c r="K47" s="4">
        <f t="shared" si="1"/>
        <v>-0.39130434782608714</v>
      </c>
    </row>
    <row r="48" spans="3:11" ht="12.75">
      <c r="C48" s="2">
        <v>21</v>
      </c>
      <c r="D48" s="1">
        <v>194.9</v>
      </c>
      <c r="E48" s="1">
        <v>214.7</v>
      </c>
      <c r="F48" s="1">
        <f t="shared" si="0"/>
        <v>-19.799999999999983</v>
      </c>
      <c r="H48" s="2">
        <v>26.5</v>
      </c>
      <c r="I48" s="1">
        <v>2</v>
      </c>
      <c r="J48" s="1">
        <v>1.4</v>
      </c>
      <c r="K48" s="4">
        <f t="shared" si="1"/>
        <v>-0.42857142857142866</v>
      </c>
    </row>
    <row r="49" spans="3:11" ht="12.75">
      <c r="C49" s="2">
        <v>21.5</v>
      </c>
      <c r="D49" s="1">
        <v>24</v>
      </c>
      <c r="E49" s="1">
        <v>29.3</v>
      </c>
      <c r="F49" s="1">
        <f t="shared" si="0"/>
        <v>-5.300000000000001</v>
      </c>
      <c r="H49" s="2">
        <v>27</v>
      </c>
      <c r="I49" s="1">
        <v>1.4</v>
      </c>
      <c r="J49" s="1">
        <v>0.6</v>
      </c>
      <c r="K49" s="4">
        <f t="shared" si="1"/>
        <v>-1.3333333333333333</v>
      </c>
    </row>
    <row r="50" spans="3:8" ht="12.75">
      <c r="C50" s="2">
        <v>22</v>
      </c>
      <c r="D50" s="1">
        <v>8.4</v>
      </c>
      <c r="E50" s="1">
        <v>11.7</v>
      </c>
      <c r="F50" s="1">
        <f t="shared" si="0"/>
        <v>-3.299999999999999</v>
      </c>
      <c r="H50" s="2"/>
    </row>
    <row r="51" spans="3:10" ht="12.75">
      <c r="C51" s="2">
        <v>22.5</v>
      </c>
      <c r="D51" s="1">
        <v>4.5</v>
      </c>
      <c r="E51" s="1">
        <v>6</v>
      </c>
      <c r="F51" s="1">
        <f t="shared" si="0"/>
        <v>-1.5</v>
      </c>
      <c r="H51" s="2" t="s">
        <v>20</v>
      </c>
      <c r="I51" s="1">
        <f>SUM(I3:I50)</f>
        <v>58982.90000000001</v>
      </c>
      <c r="J51" s="1">
        <f>SUM(J3:J50)</f>
        <v>58603.60000000002</v>
      </c>
    </row>
    <row r="52" spans="3:8" ht="12.75">
      <c r="C52" s="2">
        <v>23</v>
      </c>
      <c r="D52" s="1">
        <v>2.6</v>
      </c>
      <c r="E52" s="1">
        <v>3.5</v>
      </c>
      <c r="F52" s="1">
        <f t="shared" si="0"/>
        <v>-0.8999999999999999</v>
      </c>
      <c r="H52" s="2"/>
    </row>
    <row r="53" spans="3:8" ht="12.75">
      <c r="C53" s="2">
        <v>23.5</v>
      </c>
      <c r="D53" s="1">
        <v>1.7</v>
      </c>
      <c r="H53" s="2"/>
    </row>
    <row r="54" spans="3:8" ht="12.75">
      <c r="C54" s="2">
        <v>24</v>
      </c>
      <c r="D54" s="1">
        <v>1.1</v>
      </c>
      <c r="H54" s="2"/>
    </row>
    <row r="55" spans="3:8" ht="12.75">
      <c r="C55" s="2"/>
      <c r="D55" s="1"/>
      <c r="H55" s="2"/>
    </row>
    <row r="56" spans="3:8" ht="12.75">
      <c r="C56" s="2" t="s">
        <v>31</v>
      </c>
      <c r="D56" s="1">
        <f>SUM(D15:D43)</f>
        <v>59592.600000000006</v>
      </c>
      <c r="E56" s="1">
        <f>SUM(E15:E43)</f>
        <v>59720.69999999999</v>
      </c>
      <c r="H56" s="2"/>
    </row>
    <row r="57" spans="3:4" ht="12.75">
      <c r="C57" s="2" t="s">
        <v>32</v>
      </c>
      <c r="D57" s="1">
        <v>0.23118</v>
      </c>
    </row>
    <row r="58" spans="3:4" ht="12.75">
      <c r="C58" s="2"/>
      <c r="D58" s="1"/>
    </row>
    <row r="59" spans="3:10" ht="12.75">
      <c r="C59" s="2" t="s">
        <v>33</v>
      </c>
      <c r="D59" s="1">
        <f>(D56/D57)</f>
        <v>257775.75914871533</v>
      </c>
      <c r="E59">
        <f>(E56/D57)</f>
        <v>258329.872826369</v>
      </c>
      <c r="G59" t="s">
        <v>34</v>
      </c>
      <c r="H59" t="s">
        <v>33</v>
      </c>
      <c r="I59">
        <f>(I51/D57)</f>
        <v>255138.42027857085</v>
      </c>
      <c r="J59">
        <f>(J51/D57)</f>
        <v>253497.70741413627</v>
      </c>
    </row>
    <row r="60" spans="3:10" ht="12.75">
      <c r="C60" s="2"/>
      <c r="D60" s="2">
        <f>(D59/10000)</f>
        <v>25.777575914871534</v>
      </c>
      <c r="E60" s="2">
        <f>(E59/10000)</f>
        <v>25.8329872826369</v>
      </c>
      <c r="G60">
        <f>(D60-E60)/D60</f>
        <v>-0.002149595755177206</v>
      </c>
      <c r="H60" t="s">
        <v>18</v>
      </c>
      <c r="I60">
        <f>(I59/10000)</f>
        <v>25.513842027857084</v>
      </c>
      <c r="J60">
        <f>(J59/10000)</f>
        <v>25.349770741413625</v>
      </c>
    </row>
    <row r="61" ht="12.75">
      <c r="C61" t="s">
        <v>1</v>
      </c>
    </row>
    <row r="62" spans="2:10" ht="12.75">
      <c r="B62" t="s">
        <v>29</v>
      </c>
      <c r="D62" s="1">
        <f>AVERAGE(D19:D38)</f>
        <v>2248.8700000000003</v>
      </c>
      <c r="F62" s="1">
        <f>AVERAGE(F19:F38)</f>
        <v>-4.804999999999995</v>
      </c>
      <c r="I62">
        <f>(J60-I60)/J60*10000</f>
        <v>-64.7229863011809</v>
      </c>
      <c r="J62" s="5">
        <f>(I62/19)</f>
        <v>-3.4064729632200472</v>
      </c>
    </row>
    <row r="64" ht="12.75">
      <c r="D64">
        <f>(F62/D62)</f>
        <v>-0.0021366286179281125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</dc:creator>
  <cp:keywords/>
  <dc:description/>
  <cp:lastModifiedBy>volk</cp:lastModifiedBy>
  <cp:lastPrinted>2002-08-21T14:12:23Z</cp:lastPrinted>
  <dcterms:created xsi:type="dcterms:W3CDTF">2002-08-07T16:19:56Z</dcterms:created>
  <dcterms:modified xsi:type="dcterms:W3CDTF">2002-08-27T14:39:11Z</dcterms:modified>
  <cp:category/>
  <cp:version/>
  <cp:contentType/>
  <cp:contentStatus/>
</cp:coreProperties>
</file>