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75" windowHeight="2160" activeTab="2"/>
  </bookViews>
  <sheets>
    <sheet name="TLL001 1" sheetId="1" r:id="rId1"/>
    <sheet name="TLL001 2" sheetId="2" r:id="rId2"/>
    <sheet name="Field Free comparison" sheetId="3" r:id="rId3"/>
    <sheet name="TLL101 field free chart" sheetId="4" r:id="rId4"/>
    <sheet name="pt_grp3_pnts.3977261" sheetId="5" r:id="rId5"/>
    <sheet name="pt_grp3_pnts.3977160" sheetId="6" r:id="rId6"/>
    <sheet name="pt_grp3_pnts.3980501" sheetId="7" r:id="rId7"/>
  </sheets>
  <definedNames/>
  <calcPr fullCalcOnLoad="1"/>
</workbook>
</file>

<file path=xl/sharedStrings.xml><?xml version="1.0" encoding="utf-8"?>
<sst xmlns="http://schemas.openxmlformats.org/spreadsheetml/2006/main" count="140" uniqueCount="66">
  <si>
    <t>!Apr</t>
  </si>
  <si>
    <t>raw</t>
  </si>
  <si>
    <t>seq</t>
  </si>
  <si>
    <t>sn</t>
  </si>
  <si>
    <t>=</t>
  </si>
  <si>
    <t>!</t>
  </si>
  <si>
    <t>Start</t>
  </si>
  <si>
    <t>of</t>
  </si>
  <si>
    <t>Report</t>
  </si>
  <si>
    <t>num</t>
  </si>
  <si>
    <t>z's</t>
  </si>
  <si>
    <t>!raw_run_sn</t>
  </si>
  <si>
    <t>raw_pnt_num</t>
  </si>
  <si>
    <t>x</t>
  </si>
  <si>
    <t>y</t>
  </si>
  <si>
    <t>z</t>
  </si>
  <si>
    <t>reduced_current</t>
  </si>
  <si>
    <t>hall_y</t>
  </si>
  <si>
    <t>End</t>
  </si>
  <si>
    <t>Page</t>
  </si>
  <si>
    <t>B_y</t>
  </si>
  <si>
    <t>!May</t>
  </si>
  <si>
    <t>B(gauss)</t>
  </si>
  <si>
    <t>z(m)</t>
  </si>
  <si>
    <t>dz(m)</t>
  </si>
  <si>
    <t>B_avg</t>
  </si>
  <si>
    <t>B*dz (gauss-m)</t>
  </si>
  <si>
    <t>integral (B*dz):</t>
  </si>
  <si>
    <t>gauss-m</t>
  </si>
  <si>
    <t>hall_y (T)</t>
  </si>
  <si>
    <t>!Hall readings in "null field" beam pipe</t>
  </si>
  <si>
    <t>!  carbon-steel beam pipe, measured 12/23/92</t>
  </si>
  <si>
    <t>!  z=0 is located 6.5" beyond lead end of steel</t>
  </si>
  <si>
    <t>!  magnet current = 451.2</t>
  </si>
  <si>
    <t>Results of Integration of B*dz:</t>
  </si>
  <si>
    <t>entire magnet (limits zlow=0, zhi=48)</t>
  </si>
  <si>
    <t>integral = 1.4229526E-02 +- 1.8789360E-04 Tesla*m</t>
  </si>
  <si>
    <t>lead end only (limits zlow=0, zhi=10)</t>
  </si>
  <si>
    <t>integral = 6.8580639E-03 +- 1.8094563E-04 Tesla*m</t>
  </si>
  <si>
    <t>body only (limits zlow=10, zhi=38)</t>
  </si>
  <si>
    <t>integral = 4.2710098E-04 +- 3.3864028E-06 Tesla*m</t>
  </si>
  <si>
    <t>other end only (limits zlow=38, zhi=48)</t>
  </si>
  <si>
    <t>integral = 6.9443602E-03 +- 5.0497907E-05 Tesla*m</t>
  </si>
  <si>
    <t>reminder:  1st beam pipe</t>
  </si>
  <si>
    <t>limits = 0, 50"  (entire magnet):</t>
  </si>
  <si>
    <t>int(B*dl) = 2.4069807E-02  +- 1.0553703E-04  T*m</t>
  </si>
  <si>
    <t>!  z=0 is located 9 7/16" beyond lead end of steel</t>
  </si>
  <si>
    <t>!  field near center of main aperture = 7061 +-10 gauss</t>
  </si>
  <si>
    <t>results of field integral calculation (trapezoidal rule integration):</t>
  </si>
  <si>
    <t>limits = 0, 10"  (lead end region):</t>
  </si>
  <si>
    <t>int(B*dl) = 1.2006200E-02  +- 8.0951824E-05  T*m</t>
  </si>
  <si>
    <t>limits = 10, 40"  (body region):</t>
  </si>
  <si>
    <t>int(B*dl) = 1.2049761E-03  +- 5.5299774E-06  T*m</t>
  </si>
  <si>
    <t>limits = 40, 50"  (non-lead end region):</t>
  </si>
  <si>
    <t>int(B*dl) = 1.0858627E-02  +- 6.7368470E-05  T*m</t>
  </si>
  <si>
    <t>about 95% of the contribution to the total integral comes from the</t>
  </si>
  <si>
    <t>regions just beyond the ends of the steel.</t>
  </si>
  <si>
    <t xml:space="preserve">$ </t>
  </si>
  <si>
    <t>B_y(gauss)</t>
  </si>
  <si>
    <t>{1st scan}</t>
  </si>
  <si>
    <t>{2nd scan}</t>
  </si>
  <si>
    <t>dz (m)</t>
  </si>
  <si>
    <t>Bave (G)</t>
  </si>
  <si>
    <t>Gdz</t>
  </si>
  <si>
    <t>Total Bdl (G-m)</t>
  </si>
  <si>
    <t>TLL101-1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</si>
</sst>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free region, scan at 454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9625"/>
          <c:w val="0.90575"/>
          <c:h val="0.8465"/>
        </c:manualLayout>
      </c:layout>
      <c:scatterChart>
        <c:scatterStyle val="smoothMarker"/>
        <c:varyColors val="0"/>
        <c:ser>
          <c:idx val="6"/>
          <c:order val="0"/>
          <c:tx>
            <c:v>TLL101-1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'pt_grp3_pnts.3980501'!$E$6:$E$84</c:f>
              <c:numCache>
                <c:ptCount val="79"/>
                <c:pt idx="0">
                  <c:v>-8</c:v>
                </c:pt>
                <c:pt idx="1">
                  <c:v>-7.5</c:v>
                </c:pt>
                <c:pt idx="2">
                  <c:v>-7</c:v>
                </c:pt>
                <c:pt idx="3">
                  <c:v>-6.5</c:v>
                </c:pt>
                <c:pt idx="4">
                  <c:v>-6</c:v>
                </c:pt>
                <c:pt idx="5">
                  <c:v>-5.5</c:v>
                </c:pt>
                <c:pt idx="6">
                  <c:v>-5</c:v>
                </c:pt>
                <c:pt idx="7">
                  <c:v>-4.5</c:v>
                </c:pt>
                <c:pt idx="8">
                  <c:v>-4</c:v>
                </c:pt>
                <c:pt idx="9">
                  <c:v>-3.5</c:v>
                </c:pt>
                <c:pt idx="10">
                  <c:v>-3</c:v>
                </c:pt>
                <c:pt idx="11">
                  <c:v>-2.5</c:v>
                </c:pt>
                <c:pt idx="12">
                  <c:v>-2</c:v>
                </c:pt>
                <c:pt idx="13">
                  <c:v>-1.5</c:v>
                </c:pt>
                <c:pt idx="14">
                  <c:v>-1</c:v>
                </c:pt>
                <c:pt idx="15">
                  <c:v>-0.5</c:v>
                </c:pt>
                <c:pt idx="16">
                  <c:v>0</c:v>
                </c:pt>
                <c:pt idx="17">
                  <c:v>0.5</c:v>
                </c:pt>
                <c:pt idx="18">
                  <c:v>1</c:v>
                </c:pt>
                <c:pt idx="19">
                  <c:v>1.5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38</c:v>
                </c:pt>
                <c:pt idx="57">
                  <c:v>39</c:v>
                </c:pt>
                <c:pt idx="58">
                  <c:v>40</c:v>
                </c:pt>
                <c:pt idx="59">
                  <c:v>40.5</c:v>
                </c:pt>
                <c:pt idx="60">
                  <c:v>41</c:v>
                </c:pt>
                <c:pt idx="61">
                  <c:v>41.5</c:v>
                </c:pt>
                <c:pt idx="62">
                  <c:v>42</c:v>
                </c:pt>
                <c:pt idx="63">
                  <c:v>42.5</c:v>
                </c:pt>
                <c:pt idx="64">
                  <c:v>43</c:v>
                </c:pt>
                <c:pt idx="65">
                  <c:v>43.5</c:v>
                </c:pt>
                <c:pt idx="66">
                  <c:v>44</c:v>
                </c:pt>
                <c:pt idx="67">
                  <c:v>44.5</c:v>
                </c:pt>
                <c:pt idx="68">
                  <c:v>45</c:v>
                </c:pt>
                <c:pt idx="69">
                  <c:v>45.5</c:v>
                </c:pt>
                <c:pt idx="70">
                  <c:v>46</c:v>
                </c:pt>
                <c:pt idx="71">
                  <c:v>46.5</c:v>
                </c:pt>
                <c:pt idx="72">
                  <c:v>47</c:v>
                </c:pt>
                <c:pt idx="73">
                  <c:v>47.5</c:v>
                </c:pt>
                <c:pt idx="74">
                  <c:v>48</c:v>
                </c:pt>
                <c:pt idx="75">
                  <c:v>48.5</c:v>
                </c:pt>
                <c:pt idx="76">
                  <c:v>49</c:v>
                </c:pt>
                <c:pt idx="77">
                  <c:v>49.5</c:v>
                </c:pt>
                <c:pt idx="78">
                  <c:v>50</c:v>
                </c:pt>
              </c:numCache>
            </c:numRef>
          </c:xVal>
          <c:yVal>
            <c:numRef>
              <c:f>'pt_grp3_pnts.3980501'!$H$6:$H$84</c:f>
              <c:numCache>
                <c:ptCount val="79"/>
                <c:pt idx="0">
                  <c:v>42.6</c:v>
                </c:pt>
                <c:pt idx="1">
                  <c:v>47.6</c:v>
                </c:pt>
                <c:pt idx="2">
                  <c:v>54.5</c:v>
                </c:pt>
                <c:pt idx="3">
                  <c:v>62.4</c:v>
                </c:pt>
                <c:pt idx="4">
                  <c:v>70.7</c:v>
                </c:pt>
                <c:pt idx="5">
                  <c:v>80.5</c:v>
                </c:pt>
                <c:pt idx="6">
                  <c:v>91.6</c:v>
                </c:pt>
                <c:pt idx="7">
                  <c:v>105</c:v>
                </c:pt>
                <c:pt idx="8">
                  <c:v>120.7</c:v>
                </c:pt>
                <c:pt idx="9">
                  <c:v>133.2</c:v>
                </c:pt>
                <c:pt idx="10">
                  <c:v>145.6</c:v>
                </c:pt>
                <c:pt idx="11">
                  <c:v>153.79999999999998</c:v>
                </c:pt>
                <c:pt idx="12">
                  <c:v>145.79999999999998</c:v>
                </c:pt>
                <c:pt idx="13">
                  <c:v>121.1</c:v>
                </c:pt>
                <c:pt idx="14">
                  <c:v>64.1</c:v>
                </c:pt>
                <c:pt idx="15">
                  <c:v>19.5</c:v>
                </c:pt>
                <c:pt idx="16">
                  <c:v>22.8</c:v>
                </c:pt>
                <c:pt idx="17">
                  <c:v>28.700000000000003</c:v>
                </c:pt>
                <c:pt idx="18">
                  <c:v>14.499999999999998</c:v>
                </c:pt>
                <c:pt idx="19">
                  <c:v>11.2</c:v>
                </c:pt>
                <c:pt idx="20">
                  <c:v>11.2</c:v>
                </c:pt>
                <c:pt idx="21">
                  <c:v>17</c:v>
                </c:pt>
                <c:pt idx="22">
                  <c:v>32.6</c:v>
                </c:pt>
                <c:pt idx="23">
                  <c:v>61.7</c:v>
                </c:pt>
                <c:pt idx="24">
                  <c:v>81.3</c:v>
                </c:pt>
                <c:pt idx="25">
                  <c:v>57.7</c:v>
                </c:pt>
                <c:pt idx="26">
                  <c:v>37.3</c:v>
                </c:pt>
                <c:pt idx="27">
                  <c:v>25.400000000000002</c:v>
                </c:pt>
                <c:pt idx="28">
                  <c:v>14.499999999999998</c:v>
                </c:pt>
                <c:pt idx="29">
                  <c:v>8.2</c:v>
                </c:pt>
                <c:pt idx="30">
                  <c:v>6.1</c:v>
                </c:pt>
                <c:pt idx="31">
                  <c:v>5.6</c:v>
                </c:pt>
                <c:pt idx="32">
                  <c:v>5.8</c:v>
                </c:pt>
                <c:pt idx="33">
                  <c:v>6.1</c:v>
                </c:pt>
                <c:pt idx="34">
                  <c:v>5.999999999999999</c:v>
                </c:pt>
                <c:pt idx="35">
                  <c:v>5.9</c:v>
                </c:pt>
                <c:pt idx="36">
                  <c:v>5.8</c:v>
                </c:pt>
                <c:pt idx="37">
                  <c:v>5.7</c:v>
                </c:pt>
                <c:pt idx="38">
                  <c:v>5.6</c:v>
                </c:pt>
                <c:pt idx="39">
                  <c:v>5.4</c:v>
                </c:pt>
                <c:pt idx="40">
                  <c:v>5.7</c:v>
                </c:pt>
                <c:pt idx="41">
                  <c:v>5.8</c:v>
                </c:pt>
                <c:pt idx="42">
                  <c:v>5.8</c:v>
                </c:pt>
                <c:pt idx="43">
                  <c:v>5.8</c:v>
                </c:pt>
                <c:pt idx="44">
                  <c:v>5.8</c:v>
                </c:pt>
                <c:pt idx="45">
                  <c:v>5.7</c:v>
                </c:pt>
                <c:pt idx="46">
                  <c:v>5.7</c:v>
                </c:pt>
                <c:pt idx="47">
                  <c:v>5.8</c:v>
                </c:pt>
                <c:pt idx="48">
                  <c:v>5.8</c:v>
                </c:pt>
                <c:pt idx="49">
                  <c:v>6.1</c:v>
                </c:pt>
                <c:pt idx="50">
                  <c:v>6.6</c:v>
                </c:pt>
                <c:pt idx="51">
                  <c:v>8</c:v>
                </c:pt>
                <c:pt idx="52">
                  <c:v>10.6</c:v>
                </c:pt>
                <c:pt idx="53">
                  <c:v>14.1</c:v>
                </c:pt>
                <c:pt idx="54">
                  <c:v>19.2</c:v>
                </c:pt>
                <c:pt idx="55">
                  <c:v>16.8</c:v>
                </c:pt>
                <c:pt idx="56">
                  <c:v>10.200000000000001</c:v>
                </c:pt>
                <c:pt idx="57">
                  <c:v>6.4</c:v>
                </c:pt>
                <c:pt idx="58">
                  <c:v>5.8</c:v>
                </c:pt>
                <c:pt idx="59">
                  <c:v>8.8</c:v>
                </c:pt>
                <c:pt idx="60">
                  <c:v>25.500000000000004</c:v>
                </c:pt>
                <c:pt idx="61">
                  <c:v>84.3</c:v>
                </c:pt>
                <c:pt idx="62">
                  <c:v>239.20000000000002</c:v>
                </c:pt>
                <c:pt idx="63">
                  <c:v>380</c:v>
                </c:pt>
                <c:pt idx="64">
                  <c:v>438.6</c:v>
                </c:pt>
                <c:pt idx="65">
                  <c:v>434.99999999999994</c:v>
                </c:pt>
                <c:pt idx="66">
                  <c:v>404</c:v>
                </c:pt>
                <c:pt idx="67">
                  <c:v>368.3</c:v>
                </c:pt>
                <c:pt idx="68">
                  <c:v>325.3</c:v>
                </c:pt>
                <c:pt idx="69">
                  <c:v>289.7</c:v>
                </c:pt>
                <c:pt idx="70">
                  <c:v>254.4</c:v>
                </c:pt>
                <c:pt idx="71">
                  <c:v>225.99999999999997</c:v>
                </c:pt>
                <c:pt idx="72">
                  <c:v>199.1</c:v>
                </c:pt>
                <c:pt idx="73">
                  <c:v>177.39999999999998</c:v>
                </c:pt>
                <c:pt idx="74">
                  <c:v>156.3</c:v>
                </c:pt>
                <c:pt idx="75">
                  <c:v>138.8</c:v>
                </c:pt>
                <c:pt idx="76">
                  <c:v>124.60000000000001</c:v>
                </c:pt>
                <c:pt idx="77">
                  <c:v>109.19999999999999</c:v>
                </c:pt>
                <c:pt idx="78">
                  <c:v>98.1</c:v>
                </c:pt>
              </c:numCache>
            </c:numRef>
          </c:yVal>
          <c:smooth val="1"/>
        </c:ser>
        <c:ser>
          <c:idx val="5"/>
          <c:order val="1"/>
          <c:tx>
            <c:v>TLL101, first pass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'pt_grp3_pnts.3977160'!$F$6:$F$60</c:f>
              <c:numCache>
                <c:ptCount val="55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</c:numCache>
            </c:numRef>
          </c:xVal>
          <c:yVal>
            <c:numRef>
              <c:f>'pt_grp3_pnts.3977160'!$I$6:$I$60</c:f>
              <c:numCache>
                <c:ptCount val="55"/>
                <c:pt idx="1">
                  <c:v>210.7</c:v>
                </c:pt>
                <c:pt idx="2">
                  <c:v>288.09999999999997</c:v>
                </c:pt>
                <c:pt idx="3">
                  <c:v>331.3</c:v>
                </c:pt>
                <c:pt idx="4">
                  <c:v>155.70000000000002</c:v>
                </c:pt>
                <c:pt idx="5">
                  <c:v>19.1</c:v>
                </c:pt>
                <c:pt idx="6">
                  <c:v>12.2</c:v>
                </c:pt>
                <c:pt idx="7">
                  <c:v>15.299999999999999</c:v>
                </c:pt>
                <c:pt idx="8">
                  <c:v>23.700000000000003</c:v>
                </c:pt>
                <c:pt idx="9">
                  <c:v>40</c:v>
                </c:pt>
                <c:pt idx="10">
                  <c:v>47.99999999999999</c:v>
                </c:pt>
                <c:pt idx="11">
                  <c:v>34.7</c:v>
                </c:pt>
                <c:pt idx="12">
                  <c:v>24.5</c:v>
                </c:pt>
                <c:pt idx="13">
                  <c:v>19</c:v>
                </c:pt>
                <c:pt idx="14">
                  <c:v>14</c:v>
                </c:pt>
                <c:pt idx="15">
                  <c:v>11.4</c:v>
                </c:pt>
                <c:pt idx="16">
                  <c:v>10.3</c:v>
                </c:pt>
                <c:pt idx="17">
                  <c:v>10.399999999999999</c:v>
                </c:pt>
                <c:pt idx="18">
                  <c:v>10.9</c:v>
                </c:pt>
                <c:pt idx="19">
                  <c:v>11.2</c:v>
                </c:pt>
                <c:pt idx="20">
                  <c:v>11.299999999999999</c:v>
                </c:pt>
                <c:pt idx="21">
                  <c:v>11.2</c:v>
                </c:pt>
                <c:pt idx="22">
                  <c:v>11.2</c:v>
                </c:pt>
                <c:pt idx="23">
                  <c:v>11.2</c:v>
                </c:pt>
                <c:pt idx="24">
                  <c:v>11.2</c:v>
                </c:pt>
                <c:pt idx="25">
                  <c:v>11</c:v>
                </c:pt>
                <c:pt idx="26">
                  <c:v>11.2</c:v>
                </c:pt>
                <c:pt idx="27">
                  <c:v>11.2</c:v>
                </c:pt>
                <c:pt idx="28">
                  <c:v>11.100000000000001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10.9</c:v>
                </c:pt>
                <c:pt idx="33">
                  <c:v>10.9</c:v>
                </c:pt>
                <c:pt idx="34">
                  <c:v>11.4</c:v>
                </c:pt>
                <c:pt idx="35">
                  <c:v>12.6</c:v>
                </c:pt>
                <c:pt idx="36">
                  <c:v>14.9</c:v>
                </c:pt>
                <c:pt idx="37">
                  <c:v>19.5</c:v>
                </c:pt>
                <c:pt idx="38">
                  <c:v>26.3</c:v>
                </c:pt>
                <c:pt idx="39">
                  <c:v>35.2</c:v>
                </c:pt>
                <c:pt idx="40">
                  <c:v>43.6</c:v>
                </c:pt>
                <c:pt idx="41">
                  <c:v>35.9</c:v>
                </c:pt>
                <c:pt idx="42">
                  <c:v>22.4</c:v>
                </c:pt>
                <c:pt idx="43">
                  <c:v>15.5</c:v>
                </c:pt>
                <c:pt idx="44">
                  <c:v>12.8</c:v>
                </c:pt>
                <c:pt idx="45">
                  <c:v>29.900000000000002</c:v>
                </c:pt>
                <c:pt idx="46">
                  <c:v>219.4</c:v>
                </c:pt>
                <c:pt idx="47">
                  <c:v>375.5</c:v>
                </c:pt>
                <c:pt idx="48">
                  <c:v>313.4</c:v>
                </c:pt>
                <c:pt idx="49">
                  <c:v>226.5</c:v>
                </c:pt>
                <c:pt idx="50">
                  <c:v>163.7</c:v>
                </c:pt>
                <c:pt idx="51">
                  <c:v>117.1</c:v>
                </c:pt>
                <c:pt idx="52">
                  <c:v>86</c:v>
                </c:pt>
                <c:pt idx="53">
                  <c:v>64.9</c:v>
                </c:pt>
                <c:pt idx="54">
                  <c:v>50</c:v>
                </c:pt>
              </c:numCache>
            </c:numRef>
          </c:yVal>
          <c:smooth val="1"/>
        </c:ser>
        <c:ser>
          <c:idx val="0"/>
          <c:order val="2"/>
          <c:tx>
            <c:v>TLL101, second pass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'pt_grp3_pnts.3977261'!$E$6:$E$84</c:f>
              <c:numCache>
                <c:ptCount val="79"/>
                <c:pt idx="0">
                  <c:v>-8</c:v>
                </c:pt>
                <c:pt idx="1">
                  <c:v>-7.5</c:v>
                </c:pt>
                <c:pt idx="2">
                  <c:v>-7</c:v>
                </c:pt>
                <c:pt idx="3">
                  <c:v>-6.5</c:v>
                </c:pt>
                <c:pt idx="4">
                  <c:v>-6</c:v>
                </c:pt>
                <c:pt idx="5">
                  <c:v>-5.5</c:v>
                </c:pt>
                <c:pt idx="6">
                  <c:v>-5</c:v>
                </c:pt>
                <c:pt idx="7">
                  <c:v>-4.5</c:v>
                </c:pt>
                <c:pt idx="8">
                  <c:v>-4</c:v>
                </c:pt>
                <c:pt idx="9">
                  <c:v>-3.5</c:v>
                </c:pt>
                <c:pt idx="10">
                  <c:v>-3</c:v>
                </c:pt>
                <c:pt idx="11">
                  <c:v>-2.5</c:v>
                </c:pt>
                <c:pt idx="12">
                  <c:v>-2</c:v>
                </c:pt>
                <c:pt idx="13">
                  <c:v>-1.5</c:v>
                </c:pt>
                <c:pt idx="14">
                  <c:v>-1</c:v>
                </c:pt>
                <c:pt idx="15">
                  <c:v>-0.5</c:v>
                </c:pt>
                <c:pt idx="16">
                  <c:v>0</c:v>
                </c:pt>
                <c:pt idx="17">
                  <c:v>0.5</c:v>
                </c:pt>
                <c:pt idx="18">
                  <c:v>1</c:v>
                </c:pt>
                <c:pt idx="19">
                  <c:v>1.5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38</c:v>
                </c:pt>
                <c:pt idx="57">
                  <c:v>39</c:v>
                </c:pt>
                <c:pt idx="58">
                  <c:v>40</c:v>
                </c:pt>
                <c:pt idx="59">
                  <c:v>40.5</c:v>
                </c:pt>
                <c:pt idx="60">
                  <c:v>41</c:v>
                </c:pt>
                <c:pt idx="61">
                  <c:v>41.5</c:v>
                </c:pt>
                <c:pt idx="62">
                  <c:v>42</c:v>
                </c:pt>
                <c:pt idx="63">
                  <c:v>42.5</c:v>
                </c:pt>
                <c:pt idx="64">
                  <c:v>43</c:v>
                </c:pt>
                <c:pt idx="65">
                  <c:v>43.5</c:v>
                </c:pt>
                <c:pt idx="66">
                  <c:v>44</c:v>
                </c:pt>
                <c:pt idx="67">
                  <c:v>44.5</c:v>
                </c:pt>
                <c:pt idx="68">
                  <c:v>45</c:v>
                </c:pt>
                <c:pt idx="69">
                  <c:v>45.5</c:v>
                </c:pt>
                <c:pt idx="70">
                  <c:v>46</c:v>
                </c:pt>
                <c:pt idx="71">
                  <c:v>46.5</c:v>
                </c:pt>
                <c:pt idx="72">
                  <c:v>47</c:v>
                </c:pt>
                <c:pt idx="73">
                  <c:v>47.5</c:v>
                </c:pt>
                <c:pt idx="74">
                  <c:v>48</c:v>
                </c:pt>
                <c:pt idx="75">
                  <c:v>48.5</c:v>
                </c:pt>
                <c:pt idx="76">
                  <c:v>49</c:v>
                </c:pt>
                <c:pt idx="77">
                  <c:v>49.5</c:v>
                </c:pt>
                <c:pt idx="78">
                  <c:v>50</c:v>
                </c:pt>
              </c:numCache>
            </c:numRef>
          </c:xVal>
          <c:yVal>
            <c:numRef>
              <c:f>'pt_grp3_pnts.3977261'!$H$6:$H$84</c:f>
              <c:numCache>
                <c:ptCount val="79"/>
                <c:pt idx="0">
                  <c:v>45.6</c:v>
                </c:pt>
                <c:pt idx="1">
                  <c:v>52.7</c:v>
                </c:pt>
                <c:pt idx="2">
                  <c:v>59.6</c:v>
                </c:pt>
                <c:pt idx="3">
                  <c:v>68.8</c:v>
                </c:pt>
                <c:pt idx="4">
                  <c:v>79.3</c:v>
                </c:pt>
                <c:pt idx="5">
                  <c:v>91.69999999999999</c:v>
                </c:pt>
                <c:pt idx="6">
                  <c:v>107.3</c:v>
                </c:pt>
                <c:pt idx="7">
                  <c:v>126</c:v>
                </c:pt>
                <c:pt idx="8">
                  <c:v>148.29999999999998</c:v>
                </c:pt>
                <c:pt idx="9">
                  <c:v>177.1</c:v>
                </c:pt>
                <c:pt idx="10">
                  <c:v>208.4</c:v>
                </c:pt>
                <c:pt idx="11">
                  <c:v>246.9</c:v>
                </c:pt>
                <c:pt idx="12">
                  <c:v>285.90000000000003</c:v>
                </c:pt>
                <c:pt idx="13">
                  <c:v>321.5</c:v>
                </c:pt>
                <c:pt idx="14">
                  <c:v>332.2</c:v>
                </c:pt>
                <c:pt idx="15">
                  <c:v>287.2</c:v>
                </c:pt>
                <c:pt idx="16">
                  <c:v>173.7</c:v>
                </c:pt>
                <c:pt idx="17">
                  <c:v>51.1</c:v>
                </c:pt>
                <c:pt idx="18">
                  <c:v>18.9</c:v>
                </c:pt>
                <c:pt idx="19">
                  <c:v>12.899999999999999</c:v>
                </c:pt>
                <c:pt idx="20">
                  <c:v>12.2</c:v>
                </c:pt>
                <c:pt idx="21">
                  <c:v>15.299999999999999</c:v>
                </c:pt>
                <c:pt idx="22">
                  <c:v>23.8</c:v>
                </c:pt>
                <c:pt idx="23">
                  <c:v>40</c:v>
                </c:pt>
                <c:pt idx="24">
                  <c:v>48.1</c:v>
                </c:pt>
                <c:pt idx="25">
                  <c:v>37.1</c:v>
                </c:pt>
                <c:pt idx="26">
                  <c:v>24.7</c:v>
                </c:pt>
                <c:pt idx="27">
                  <c:v>19.2</c:v>
                </c:pt>
                <c:pt idx="28">
                  <c:v>14.3</c:v>
                </c:pt>
                <c:pt idx="29">
                  <c:v>11.5</c:v>
                </c:pt>
                <c:pt idx="30">
                  <c:v>10.5</c:v>
                </c:pt>
                <c:pt idx="31">
                  <c:v>10.5</c:v>
                </c:pt>
                <c:pt idx="32">
                  <c:v>11</c:v>
                </c:pt>
                <c:pt idx="33">
                  <c:v>11.299999999999999</c:v>
                </c:pt>
                <c:pt idx="34">
                  <c:v>11.299999999999999</c:v>
                </c:pt>
                <c:pt idx="35">
                  <c:v>11.299999999999999</c:v>
                </c:pt>
                <c:pt idx="36">
                  <c:v>11.2</c:v>
                </c:pt>
                <c:pt idx="37">
                  <c:v>11.2</c:v>
                </c:pt>
                <c:pt idx="38">
                  <c:v>11.100000000000001</c:v>
                </c:pt>
                <c:pt idx="39">
                  <c:v>11</c:v>
                </c:pt>
                <c:pt idx="40">
                  <c:v>11.2</c:v>
                </c:pt>
                <c:pt idx="41">
                  <c:v>11.2</c:v>
                </c:pt>
                <c:pt idx="42">
                  <c:v>11.100000000000001</c:v>
                </c:pt>
                <c:pt idx="43">
                  <c:v>11</c:v>
                </c:pt>
                <c:pt idx="44">
                  <c:v>11</c:v>
                </c:pt>
                <c:pt idx="45">
                  <c:v>10.9</c:v>
                </c:pt>
                <c:pt idx="46">
                  <c:v>10.9</c:v>
                </c:pt>
                <c:pt idx="47">
                  <c:v>11</c:v>
                </c:pt>
                <c:pt idx="48">
                  <c:v>11.4</c:v>
                </c:pt>
                <c:pt idx="49">
                  <c:v>12.5</c:v>
                </c:pt>
                <c:pt idx="50">
                  <c:v>14.7</c:v>
                </c:pt>
                <c:pt idx="51">
                  <c:v>19.5</c:v>
                </c:pt>
                <c:pt idx="52">
                  <c:v>26.7</c:v>
                </c:pt>
                <c:pt idx="53">
                  <c:v>35.2</c:v>
                </c:pt>
                <c:pt idx="54">
                  <c:v>43.699999999999996</c:v>
                </c:pt>
                <c:pt idx="55">
                  <c:v>36.1</c:v>
                </c:pt>
                <c:pt idx="56">
                  <c:v>23.2</c:v>
                </c:pt>
                <c:pt idx="57">
                  <c:v>15.6</c:v>
                </c:pt>
                <c:pt idx="58">
                  <c:v>13</c:v>
                </c:pt>
                <c:pt idx="59">
                  <c:v>15.200000000000001</c:v>
                </c:pt>
                <c:pt idx="60">
                  <c:v>27.9</c:v>
                </c:pt>
                <c:pt idx="61">
                  <c:v>86.6</c:v>
                </c:pt>
                <c:pt idx="62">
                  <c:v>216.7</c:v>
                </c:pt>
                <c:pt idx="63">
                  <c:v>338.1</c:v>
                </c:pt>
                <c:pt idx="64">
                  <c:v>374.90000000000003</c:v>
                </c:pt>
                <c:pt idx="65">
                  <c:v>354.5</c:v>
                </c:pt>
                <c:pt idx="66">
                  <c:v>314.40000000000003</c:v>
                </c:pt>
                <c:pt idx="67">
                  <c:v>270</c:v>
                </c:pt>
                <c:pt idx="68">
                  <c:v>229.70000000000002</c:v>
                </c:pt>
                <c:pt idx="69">
                  <c:v>193.7</c:v>
                </c:pt>
                <c:pt idx="70">
                  <c:v>162.7</c:v>
                </c:pt>
                <c:pt idx="71">
                  <c:v>138.9</c:v>
                </c:pt>
                <c:pt idx="72">
                  <c:v>120.1</c:v>
                </c:pt>
                <c:pt idx="73">
                  <c:v>100.9</c:v>
                </c:pt>
                <c:pt idx="74">
                  <c:v>86.89999999999999</c:v>
                </c:pt>
                <c:pt idx="75">
                  <c:v>75</c:v>
                </c:pt>
                <c:pt idx="76">
                  <c:v>65.7</c:v>
                </c:pt>
                <c:pt idx="77">
                  <c:v>57.5</c:v>
                </c:pt>
                <c:pt idx="78">
                  <c:v>50.5</c:v>
                </c:pt>
              </c:numCache>
            </c:numRef>
          </c:yVal>
          <c:smooth val="1"/>
        </c:ser>
        <c:ser>
          <c:idx val="1"/>
          <c:order val="3"/>
          <c:tx>
            <c:v>TLL001 first, pass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'TLL001 1'!$B$6:$B$35</c:f>
              <c:numCache>
                <c:ptCount val="30"/>
                <c:pt idx="0">
                  <c:v>-4.75</c:v>
                </c:pt>
                <c:pt idx="1">
                  <c:v>-2.75</c:v>
                </c:pt>
                <c:pt idx="2">
                  <c:v>-1.75</c:v>
                </c:pt>
                <c:pt idx="3">
                  <c:v>-0.75</c:v>
                </c:pt>
                <c:pt idx="4">
                  <c:v>0.25</c:v>
                </c:pt>
                <c:pt idx="5">
                  <c:v>1.25</c:v>
                </c:pt>
                <c:pt idx="6">
                  <c:v>2.25</c:v>
                </c:pt>
                <c:pt idx="7">
                  <c:v>3.25</c:v>
                </c:pt>
                <c:pt idx="8">
                  <c:v>4.25</c:v>
                </c:pt>
                <c:pt idx="9">
                  <c:v>5.25</c:v>
                </c:pt>
                <c:pt idx="10">
                  <c:v>7.25</c:v>
                </c:pt>
                <c:pt idx="11">
                  <c:v>9.25</c:v>
                </c:pt>
                <c:pt idx="12">
                  <c:v>11.25</c:v>
                </c:pt>
                <c:pt idx="13">
                  <c:v>13.25</c:v>
                </c:pt>
                <c:pt idx="14">
                  <c:v>15.25</c:v>
                </c:pt>
                <c:pt idx="15">
                  <c:v>17.25</c:v>
                </c:pt>
                <c:pt idx="16">
                  <c:v>19.25</c:v>
                </c:pt>
                <c:pt idx="17">
                  <c:v>21.25</c:v>
                </c:pt>
                <c:pt idx="18">
                  <c:v>23.25</c:v>
                </c:pt>
                <c:pt idx="19">
                  <c:v>25.25</c:v>
                </c:pt>
                <c:pt idx="20">
                  <c:v>27.25</c:v>
                </c:pt>
                <c:pt idx="21">
                  <c:v>29.25</c:v>
                </c:pt>
                <c:pt idx="22">
                  <c:v>31.25</c:v>
                </c:pt>
                <c:pt idx="23">
                  <c:v>33.25</c:v>
                </c:pt>
                <c:pt idx="24">
                  <c:v>35.25</c:v>
                </c:pt>
                <c:pt idx="25">
                  <c:v>37.25</c:v>
                </c:pt>
                <c:pt idx="26">
                  <c:v>39.25</c:v>
                </c:pt>
                <c:pt idx="27">
                  <c:v>41.25</c:v>
                </c:pt>
                <c:pt idx="28">
                  <c:v>43.25</c:v>
                </c:pt>
                <c:pt idx="29">
                  <c:v>45.25</c:v>
                </c:pt>
              </c:numCache>
            </c:numRef>
          </c:xVal>
          <c:yVal>
            <c:numRef>
              <c:f>'TLL001 1'!$C$6:$C$35</c:f>
              <c:numCache>
                <c:ptCount val="30"/>
                <c:pt idx="0">
                  <c:v>19.9</c:v>
                </c:pt>
                <c:pt idx="1">
                  <c:v>59.6</c:v>
                </c:pt>
                <c:pt idx="2">
                  <c:v>134</c:v>
                </c:pt>
                <c:pt idx="3">
                  <c:v>296.2</c:v>
                </c:pt>
                <c:pt idx="5">
                  <c:v>825.05</c:v>
                </c:pt>
                <c:pt idx="7">
                  <c:v>1149.15</c:v>
                </c:pt>
                <c:pt idx="8">
                  <c:v>519.25</c:v>
                </c:pt>
                <c:pt idx="9">
                  <c:v>71.4</c:v>
                </c:pt>
                <c:pt idx="10">
                  <c:v>33.95</c:v>
                </c:pt>
                <c:pt idx="11">
                  <c:v>15.7</c:v>
                </c:pt>
                <c:pt idx="12">
                  <c:v>11.7</c:v>
                </c:pt>
                <c:pt idx="13">
                  <c:v>11.1</c:v>
                </c:pt>
                <c:pt idx="14">
                  <c:v>11.1</c:v>
                </c:pt>
                <c:pt idx="15">
                  <c:v>11</c:v>
                </c:pt>
                <c:pt idx="16">
                  <c:v>10.55</c:v>
                </c:pt>
                <c:pt idx="17">
                  <c:v>10.7</c:v>
                </c:pt>
                <c:pt idx="18">
                  <c:v>10.3</c:v>
                </c:pt>
                <c:pt idx="19">
                  <c:v>10.8</c:v>
                </c:pt>
                <c:pt idx="20">
                  <c:v>11.2</c:v>
                </c:pt>
                <c:pt idx="21">
                  <c:v>11.3</c:v>
                </c:pt>
                <c:pt idx="22">
                  <c:v>11.7</c:v>
                </c:pt>
                <c:pt idx="23">
                  <c:v>15.7</c:v>
                </c:pt>
                <c:pt idx="24">
                  <c:v>32.2</c:v>
                </c:pt>
                <c:pt idx="25">
                  <c:v>110.45</c:v>
                </c:pt>
                <c:pt idx="26">
                  <c:v>1069.3</c:v>
                </c:pt>
                <c:pt idx="27">
                  <c:v>710.5</c:v>
                </c:pt>
                <c:pt idx="28">
                  <c:v>205.6</c:v>
                </c:pt>
                <c:pt idx="29">
                  <c:v>52.85</c:v>
                </c:pt>
              </c:numCache>
            </c:numRef>
          </c:yVal>
          <c:smooth val="1"/>
        </c:ser>
        <c:ser>
          <c:idx val="2"/>
          <c:order val="4"/>
          <c:tx>
            <c:v>TLL001 first, pass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'TLL001 1'!$B$6:$B$35</c:f>
              <c:numCache>
                <c:ptCount val="30"/>
                <c:pt idx="0">
                  <c:v>-4.75</c:v>
                </c:pt>
                <c:pt idx="1">
                  <c:v>-2.75</c:v>
                </c:pt>
                <c:pt idx="2">
                  <c:v>-1.75</c:v>
                </c:pt>
                <c:pt idx="3">
                  <c:v>-0.75</c:v>
                </c:pt>
                <c:pt idx="4">
                  <c:v>0.25</c:v>
                </c:pt>
                <c:pt idx="5">
                  <c:v>1.25</c:v>
                </c:pt>
                <c:pt idx="6">
                  <c:v>2.25</c:v>
                </c:pt>
                <c:pt idx="7">
                  <c:v>3.25</c:v>
                </c:pt>
                <c:pt idx="8">
                  <c:v>4.25</c:v>
                </c:pt>
                <c:pt idx="9">
                  <c:v>5.25</c:v>
                </c:pt>
                <c:pt idx="10">
                  <c:v>7.25</c:v>
                </c:pt>
                <c:pt idx="11">
                  <c:v>9.25</c:v>
                </c:pt>
                <c:pt idx="12">
                  <c:v>11.25</c:v>
                </c:pt>
                <c:pt idx="13">
                  <c:v>13.25</c:v>
                </c:pt>
                <c:pt idx="14">
                  <c:v>15.25</c:v>
                </c:pt>
                <c:pt idx="15">
                  <c:v>17.25</c:v>
                </c:pt>
                <c:pt idx="16">
                  <c:v>19.25</c:v>
                </c:pt>
                <c:pt idx="17">
                  <c:v>21.25</c:v>
                </c:pt>
                <c:pt idx="18">
                  <c:v>23.25</c:v>
                </c:pt>
                <c:pt idx="19">
                  <c:v>25.25</c:v>
                </c:pt>
                <c:pt idx="20">
                  <c:v>27.25</c:v>
                </c:pt>
                <c:pt idx="21">
                  <c:v>29.25</c:v>
                </c:pt>
                <c:pt idx="22">
                  <c:v>31.25</c:v>
                </c:pt>
                <c:pt idx="23">
                  <c:v>33.25</c:v>
                </c:pt>
                <c:pt idx="24">
                  <c:v>35.25</c:v>
                </c:pt>
                <c:pt idx="25">
                  <c:v>37.25</c:v>
                </c:pt>
                <c:pt idx="26">
                  <c:v>39.25</c:v>
                </c:pt>
                <c:pt idx="27">
                  <c:v>41.25</c:v>
                </c:pt>
                <c:pt idx="28">
                  <c:v>43.25</c:v>
                </c:pt>
                <c:pt idx="29">
                  <c:v>45.25</c:v>
                </c:pt>
              </c:numCache>
            </c:numRef>
          </c:xVal>
          <c:yVal>
            <c:numRef>
              <c:f>'TLL001 1'!$D$6:$D$35</c:f>
              <c:numCache>
                <c:ptCount val="30"/>
                <c:pt idx="0">
                  <c:v>20.85</c:v>
                </c:pt>
                <c:pt idx="1">
                  <c:v>61.5</c:v>
                </c:pt>
                <c:pt idx="2">
                  <c:v>138.15</c:v>
                </c:pt>
                <c:pt idx="3">
                  <c:v>307.9</c:v>
                </c:pt>
                <c:pt idx="4">
                  <c:v>560.25</c:v>
                </c:pt>
                <c:pt idx="5">
                  <c:v>842.6</c:v>
                </c:pt>
                <c:pt idx="6">
                  <c:v>1100.5</c:v>
                </c:pt>
                <c:pt idx="7">
                  <c:v>1141.2</c:v>
                </c:pt>
                <c:pt idx="8">
                  <c:v>485.75</c:v>
                </c:pt>
                <c:pt idx="9">
                  <c:v>69.7</c:v>
                </c:pt>
                <c:pt idx="10">
                  <c:v>33</c:v>
                </c:pt>
                <c:pt idx="11">
                  <c:v>15.3</c:v>
                </c:pt>
                <c:pt idx="12">
                  <c:v>11.55</c:v>
                </c:pt>
                <c:pt idx="13">
                  <c:v>11</c:v>
                </c:pt>
                <c:pt idx="14">
                  <c:v>10.95</c:v>
                </c:pt>
                <c:pt idx="15">
                  <c:v>10.85</c:v>
                </c:pt>
                <c:pt idx="16">
                  <c:v>10.4</c:v>
                </c:pt>
                <c:pt idx="17">
                  <c:v>10.55</c:v>
                </c:pt>
                <c:pt idx="18">
                  <c:v>10.15</c:v>
                </c:pt>
                <c:pt idx="19">
                  <c:v>10.65</c:v>
                </c:pt>
                <c:pt idx="20">
                  <c:v>11</c:v>
                </c:pt>
                <c:pt idx="21">
                  <c:v>11.25</c:v>
                </c:pt>
                <c:pt idx="22">
                  <c:v>11.65</c:v>
                </c:pt>
                <c:pt idx="23">
                  <c:v>16.05</c:v>
                </c:pt>
                <c:pt idx="24">
                  <c:v>33.2</c:v>
                </c:pt>
                <c:pt idx="25">
                  <c:v>124.05</c:v>
                </c:pt>
                <c:pt idx="26">
                  <c:v>1072.15</c:v>
                </c:pt>
                <c:pt idx="27">
                  <c:v>701.8</c:v>
                </c:pt>
                <c:pt idx="28">
                  <c:v>196.55</c:v>
                </c:pt>
                <c:pt idx="29">
                  <c:v>51.05</c:v>
                </c:pt>
              </c:numCache>
            </c:numRef>
          </c:yVal>
          <c:smooth val="1"/>
        </c:ser>
        <c:ser>
          <c:idx val="3"/>
          <c:order val="5"/>
          <c:tx>
            <c:v>TLL001 carbon steel beam tube, pass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'TLL001 2'!$B$8:$B$41</c:f>
              <c:numCache>
                <c:ptCount val="3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6">
                  <c:v>22</c:v>
                </c:pt>
                <c:pt idx="17">
                  <c:v>24</c:v>
                </c:pt>
                <c:pt idx="18">
                  <c:v>26</c:v>
                </c:pt>
                <c:pt idx="19">
                  <c:v>28</c:v>
                </c:pt>
                <c:pt idx="20">
                  <c:v>30</c:v>
                </c:pt>
                <c:pt idx="21">
                  <c:v>32</c:v>
                </c:pt>
                <c:pt idx="22">
                  <c:v>34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</c:numCache>
            </c:numRef>
          </c:xVal>
          <c:yVal>
            <c:numRef>
              <c:f>'TLL001 2'!$D$8:$D$41</c:f>
              <c:numCache>
                <c:ptCount val="34"/>
                <c:pt idx="0">
                  <c:v>32.3</c:v>
                </c:pt>
                <c:pt idx="1">
                  <c:v>43.55</c:v>
                </c:pt>
                <c:pt idx="2">
                  <c:v>153.8</c:v>
                </c:pt>
                <c:pt idx="3">
                  <c:v>346.8</c:v>
                </c:pt>
                <c:pt idx="4">
                  <c:v>607.65</c:v>
                </c:pt>
                <c:pt idx="5">
                  <c:v>767.5</c:v>
                </c:pt>
                <c:pt idx="6">
                  <c:v>605.9</c:v>
                </c:pt>
                <c:pt idx="7">
                  <c:v>55.6</c:v>
                </c:pt>
                <c:pt idx="8">
                  <c:v>24.2</c:v>
                </c:pt>
                <c:pt idx="9">
                  <c:v>8.75</c:v>
                </c:pt>
                <c:pt idx="10">
                  <c:v>5.15</c:v>
                </c:pt>
                <c:pt idx="11">
                  <c:v>5</c:v>
                </c:pt>
                <c:pt idx="12">
                  <c:v>5.25</c:v>
                </c:pt>
                <c:pt idx="13">
                  <c:v>5.5</c:v>
                </c:pt>
                <c:pt idx="14">
                  <c:v>5.55</c:v>
                </c:pt>
                <c:pt idx="15">
                  <c:v>5.5</c:v>
                </c:pt>
                <c:pt idx="16">
                  <c:v>5.45</c:v>
                </c:pt>
                <c:pt idx="17">
                  <c:v>5.35</c:v>
                </c:pt>
                <c:pt idx="18">
                  <c:v>5.45</c:v>
                </c:pt>
                <c:pt idx="19">
                  <c:v>5.45</c:v>
                </c:pt>
                <c:pt idx="20">
                  <c:v>5.25</c:v>
                </c:pt>
                <c:pt idx="21">
                  <c:v>5.1</c:v>
                </c:pt>
                <c:pt idx="22">
                  <c:v>6.85</c:v>
                </c:pt>
                <c:pt idx="23">
                  <c:v>16.65</c:v>
                </c:pt>
                <c:pt idx="24">
                  <c:v>43.85</c:v>
                </c:pt>
                <c:pt idx="25">
                  <c:v>318.6</c:v>
                </c:pt>
                <c:pt idx="26">
                  <c:v>765.1</c:v>
                </c:pt>
                <c:pt idx="27">
                  <c:v>731.05</c:v>
                </c:pt>
                <c:pt idx="28">
                  <c:v>495.15</c:v>
                </c:pt>
                <c:pt idx="29">
                  <c:v>256.4</c:v>
                </c:pt>
                <c:pt idx="30">
                  <c:v>88.25</c:v>
                </c:pt>
                <c:pt idx="31">
                  <c:v>18</c:v>
                </c:pt>
                <c:pt idx="32">
                  <c:v>4.95</c:v>
                </c:pt>
                <c:pt idx="33">
                  <c:v>15.8</c:v>
                </c:pt>
              </c:numCache>
            </c:numRef>
          </c:yVal>
          <c:smooth val="1"/>
        </c:ser>
        <c:ser>
          <c:idx val="4"/>
          <c:order val="6"/>
          <c:tx>
            <c:v>TLL001 carbon steel beam tube, pass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'TLL001 2'!$B$8:$B$41</c:f>
              <c:numCache>
                <c:ptCount val="3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6">
                  <c:v>22</c:v>
                </c:pt>
                <c:pt idx="17">
                  <c:v>24</c:v>
                </c:pt>
                <c:pt idx="18">
                  <c:v>26</c:v>
                </c:pt>
                <c:pt idx="19">
                  <c:v>28</c:v>
                </c:pt>
                <c:pt idx="20">
                  <c:v>30</c:v>
                </c:pt>
                <c:pt idx="21">
                  <c:v>32</c:v>
                </c:pt>
                <c:pt idx="22">
                  <c:v>34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</c:numCache>
            </c:numRef>
          </c:xVal>
          <c:yVal>
            <c:numRef>
              <c:f>'TLL001 2'!$D$8:$D$41</c:f>
              <c:numCache>
                <c:ptCount val="34"/>
                <c:pt idx="0">
                  <c:v>32.3</c:v>
                </c:pt>
                <c:pt idx="1">
                  <c:v>43.55</c:v>
                </c:pt>
                <c:pt idx="2">
                  <c:v>153.8</c:v>
                </c:pt>
                <c:pt idx="3">
                  <c:v>346.8</c:v>
                </c:pt>
                <c:pt idx="4">
                  <c:v>607.65</c:v>
                </c:pt>
                <c:pt idx="5">
                  <c:v>767.5</c:v>
                </c:pt>
                <c:pt idx="6">
                  <c:v>605.9</c:v>
                </c:pt>
                <c:pt idx="7">
                  <c:v>55.6</c:v>
                </c:pt>
                <c:pt idx="8">
                  <c:v>24.2</c:v>
                </c:pt>
                <c:pt idx="9">
                  <c:v>8.75</c:v>
                </c:pt>
                <c:pt idx="10">
                  <c:v>5.15</c:v>
                </c:pt>
                <c:pt idx="11">
                  <c:v>5</c:v>
                </c:pt>
                <c:pt idx="12">
                  <c:v>5.25</c:v>
                </c:pt>
                <c:pt idx="13">
                  <c:v>5.5</c:v>
                </c:pt>
                <c:pt idx="14">
                  <c:v>5.55</c:v>
                </c:pt>
                <c:pt idx="15">
                  <c:v>5.5</c:v>
                </c:pt>
                <c:pt idx="16">
                  <c:v>5.45</c:v>
                </c:pt>
                <c:pt idx="17">
                  <c:v>5.35</c:v>
                </c:pt>
                <c:pt idx="18">
                  <c:v>5.45</c:v>
                </c:pt>
                <c:pt idx="19">
                  <c:v>5.45</c:v>
                </c:pt>
                <c:pt idx="20">
                  <c:v>5.25</c:v>
                </c:pt>
                <c:pt idx="21">
                  <c:v>5.1</c:v>
                </c:pt>
                <c:pt idx="22">
                  <c:v>6.85</c:v>
                </c:pt>
                <c:pt idx="23">
                  <c:v>16.65</c:v>
                </c:pt>
                <c:pt idx="24">
                  <c:v>43.85</c:v>
                </c:pt>
                <c:pt idx="25">
                  <c:v>318.6</c:v>
                </c:pt>
                <c:pt idx="26">
                  <c:v>765.1</c:v>
                </c:pt>
                <c:pt idx="27">
                  <c:v>731.05</c:v>
                </c:pt>
                <c:pt idx="28">
                  <c:v>495.15</c:v>
                </c:pt>
                <c:pt idx="29">
                  <c:v>256.4</c:v>
                </c:pt>
                <c:pt idx="30">
                  <c:v>88.25</c:v>
                </c:pt>
                <c:pt idx="31">
                  <c:v>18</c:v>
                </c:pt>
                <c:pt idx="32">
                  <c:v>4.95</c:v>
                </c:pt>
                <c:pt idx="33">
                  <c:v>15.8</c:v>
                </c:pt>
              </c:numCache>
            </c:numRef>
          </c:yVal>
          <c:smooth val="1"/>
        </c:ser>
        <c:axId val="56179253"/>
        <c:axId val="35851230"/>
      </c:scatterChart>
      <c:valAx>
        <c:axId val="56179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non-lead end,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51230"/>
        <c:crosses val="autoZero"/>
        <c:crossBetween val="midCat"/>
        <c:dispUnits/>
      </c:valAx>
      <c:valAx>
        <c:axId val="35851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B_y, 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792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062"/>
          <c:w val="0.19425"/>
          <c:h val="0.48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TLL101-0, field free region, scan at 454 A
(seq #3977261)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9625"/>
          <c:w val="0.95075"/>
          <c:h val="0.84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'pt_grp3_pnts.3977261'!$H$5</c:f>
              <c:strCache>
                <c:ptCount val="1"/>
                <c:pt idx="0">
                  <c:v>B(gauss)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'pt_grp3_pnts.3977261'!$E$6:$E$84</c:f>
              <c:numCache>
                <c:ptCount val="79"/>
                <c:pt idx="0">
                  <c:v>-8</c:v>
                </c:pt>
                <c:pt idx="1">
                  <c:v>-7.5</c:v>
                </c:pt>
                <c:pt idx="2">
                  <c:v>-7</c:v>
                </c:pt>
                <c:pt idx="3">
                  <c:v>-6.5</c:v>
                </c:pt>
                <c:pt idx="4">
                  <c:v>-6</c:v>
                </c:pt>
                <c:pt idx="5">
                  <c:v>-5.5</c:v>
                </c:pt>
                <c:pt idx="6">
                  <c:v>-5</c:v>
                </c:pt>
                <c:pt idx="7">
                  <c:v>-4.5</c:v>
                </c:pt>
                <c:pt idx="8">
                  <c:v>-4</c:v>
                </c:pt>
                <c:pt idx="9">
                  <c:v>-3.5</c:v>
                </c:pt>
                <c:pt idx="10">
                  <c:v>-3</c:v>
                </c:pt>
                <c:pt idx="11">
                  <c:v>-2.5</c:v>
                </c:pt>
                <c:pt idx="12">
                  <c:v>-2</c:v>
                </c:pt>
                <c:pt idx="13">
                  <c:v>-1.5</c:v>
                </c:pt>
                <c:pt idx="14">
                  <c:v>-1</c:v>
                </c:pt>
                <c:pt idx="15">
                  <c:v>-0.5</c:v>
                </c:pt>
                <c:pt idx="16">
                  <c:v>0</c:v>
                </c:pt>
                <c:pt idx="17">
                  <c:v>0.5</c:v>
                </c:pt>
                <c:pt idx="18">
                  <c:v>1</c:v>
                </c:pt>
                <c:pt idx="19">
                  <c:v>1.5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38</c:v>
                </c:pt>
                <c:pt idx="57">
                  <c:v>39</c:v>
                </c:pt>
                <c:pt idx="58">
                  <c:v>40</c:v>
                </c:pt>
                <c:pt idx="59">
                  <c:v>40.5</c:v>
                </c:pt>
                <c:pt idx="60">
                  <c:v>41</c:v>
                </c:pt>
                <c:pt idx="61">
                  <c:v>41.5</c:v>
                </c:pt>
                <c:pt idx="62">
                  <c:v>42</c:v>
                </c:pt>
                <c:pt idx="63">
                  <c:v>42.5</c:v>
                </c:pt>
                <c:pt idx="64">
                  <c:v>43</c:v>
                </c:pt>
                <c:pt idx="65">
                  <c:v>43.5</c:v>
                </c:pt>
                <c:pt idx="66">
                  <c:v>44</c:v>
                </c:pt>
                <c:pt idx="67">
                  <c:v>44.5</c:v>
                </c:pt>
                <c:pt idx="68">
                  <c:v>45</c:v>
                </c:pt>
                <c:pt idx="69">
                  <c:v>45.5</c:v>
                </c:pt>
                <c:pt idx="70">
                  <c:v>46</c:v>
                </c:pt>
                <c:pt idx="71">
                  <c:v>46.5</c:v>
                </c:pt>
                <c:pt idx="72">
                  <c:v>47</c:v>
                </c:pt>
                <c:pt idx="73">
                  <c:v>47.5</c:v>
                </c:pt>
                <c:pt idx="74">
                  <c:v>48</c:v>
                </c:pt>
                <c:pt idx="75">
                  <c:v>48.5</c:v>
                </c:pt>
                <c:pt idx="76">
                  <c:v>49</c:v>
                </c:pt>
                <c:pt idx="77">
                  <c:v>49.5</c:v>
                </c:pt>
                <c:pt idx="78">
                  <c:v>50</c:v>
                </c:pt>
              </c:numCache>
            </c:numRef>
          </c:xVal>
          <c:yVal>
            <c:numRef>
              <c:f>'pt_grp3_pnts.3977261'!$H$6:$H$84</c:f>
              <c:numCache>
                <c:ptCount val="79"/>
                <c:pt idx="0">
                  <c:v>45.6</c:v>
                </c:pt>
                <c:pt idx="1">
                  <c:v>52.7</c:v>
                </c:pt>
                <c:pt idx="2">
                  <c:v>59.6</c:v>
                </c:pt>
                <c:pt idx="3">
                  <c:v>68.8</c:v>
                </c:pt>
                <c:pt idx="4">
                  <c:v>79.3</c:v>
                </c:pt>
                <c:pt idx="5">
                  <c:v>91.69999999999999</c:v>
                </c:pt>
                <c:pt idx="6">
                  <c:v>107.3</c:v>
                </c:pt>
                <c:pt idx="7">
                  <c:v>126</c:v>
                </c:pt>
                <c:pt idx="8">
                  <c:v>148.29999999999998</c:v>
                </c:pt>
                <c:pt idx="9">
                  <c:v>177.1</c:v>
                </c:pt>
                <c:pt idx="10">
                  <c:v>208.4</c:v>
                </c:pt>
                <c:pt idx="11">
                  <c:v>246.9</c:v>
                </c:pt>
                <c:pt idx="12">
                  <c:v>285.90000000000003</c:v>
                </c:pt>
                <c:pt idx="13">
                  <c:v>321.5</c:v>
                </c:pt>
                <c:pt idx="14">
                  <c:v>332.2</c:v>
                </c:pt>
                <c:pt idx="15">
                  <c:v>287.2</c:v>
                </c:pt>
                <c:pt idx="16">
                  <c:v>173.7</c:v>
                </c:pt>
                <c:pt idx="17">
                  <c:v>51.1</c:v>
                </c:pt>
                <c:pt idx="18">
                  <c:v>18.9</c:v>
                </c:pt>
                <c:pt idx="19">
                  <c:v>12.899999999999999</c:v>
                </c:pt>
                <c:pt idx="20">
                  <c:v>12.2</c:v>
                </c:pt>
                <c:pt idx="21">
                  <c:v>15.299999999999999</c:v>
                </c:pt>
                <c:pt idx="22">
                  <c:v>23.8</c:v>
                </c:pt>
                <c:pt idx="23">
                  <c:v>40</c:v>
                </c:pt>
                <c:pt idx="24">
                  <c:v>48.1</c:v>
                </c:pt>
                <c:pt idx="25">
                  <c:v>37.1</c:v>
                </c:pt>
                <c:pt idx="26">
                  <c:v>24.7</c:v>
                </c:pt>
                <c:pt idx="27">
                  <c:v>19.2</c:v>
                </c:pt>
                <c:pt idx="28">
                  <c:v>14.3</c:v>
                </c:pt>
                <c:pt idx="29">
                  <c:v>11.5</c:v>
                </c:pt>
                <c:pt idx="30">
                  <c:v>10.5</c:v>
                </c:pt>
                <c:pt idx="31">
                  <c:v>10.5</c:v>
                </c:pt>
                <c:pt idx="32">
                  <c:v>11</c:v>
                </c:pt>
                <c:pt idx="33">
                  <c:v>11.299999999999999</c:v>
                </c:pt>
                <c:pt idx="34">
                  <c:v>11.299999999999999</c:v>
                </c:pt>
                <c:pt idx="35">
                  <c:v>11.299999999999999</c:v>
                </c:pt>
                <c:pt idx="36">
                  <c:v>11.2</c:v>
                </c:pt>
                <c:pt idx="37">
                  <c:v>11.2</c:v>
                </c:pt>
                <c:pt idx="38">
                  <c:v>11.100000000000001</c:v>
                </c:pt>
                <c:pt idx="39">
                  <c:v>11</c:v>
                </c:pt>
                <c:pt idx="40">
                  <c:v>11.2</c:v>
                </c:pt>
                <c:pt idx="41">
                  <c:v>11.2</c:v>
                </c:pt>
                <c:pt idx="42">
                  <c:v>11.100000000000001</c:v>
                </c:pt>
                <c:pt idx="43">
                  <c:v>11</c:v>
                </c:pt>
                <c:pt idx="44">
                  <c:v>11</c:v>
                </c:pt>
                <c:pt idx="45">
                  <c:v>10.9</c:v>
                </c:pt>
                <c:pt idx="46">
                  <c:v>10.9</c:v>
                </c:pt>
                <c:pt idx="47">
                  <c:v>11</c:v>
                </c:pt>
                <c:pt idx="48">
                  <c:v>11.4</c:v>
                </c:pt>
                <c:pt idx="49">
                  <c:v>12.5</c:v>
                </c:pt>
                <c:pt idx="50">
                  <c:v>14.7</c:v>
                </c:pt>
                <c:pt idx="51">
                  <c:v>19.5</c:v>
                </c:pt>
                <c:pt idx="52">
                  <c:v>26.7</c:v>
                </c:pt>
                <c:pt idx="53">
                  <c:v>35.2</c:v>
                </c:pt>
                <c:pt idx="54">
                  <c:v>43.699999999999996</c:v>
                </c:pt>
                <c:pt idx="55">
                  <c:v>36.1</c:v>
                </c:pt>
                <c:pt idx="56">
                  <c:v>23.2</c:v>
                </c:pt>
                <c:pt idx="57">
                  <c:v>15.6</c:v>
                </c:pt>
                <c:pt idx="58">
                  <c:v>13</c:v>
                </c:pt>
                <c:pt idx="59">
                  <c:v>15.200000000000001</c:v>
                </c:pt>
                <c:pt idx="60">
                  <c:v>27.9</c:v>
                </c:pt>
                <c:pt idx="61">
                  <c:v>86.6</c:v>
                </c:pt>
                <c:pt idx="62">
                  <c:v>216.7</c:v>
                </c:pt>
                <c:pt idx="63">
                  <c:v>338.1</c:v>
                </c:pt>
                <c:pt idx="64">
                  <c:v>374.90000000000003</c:v>
                </c:pt>
                <c:pt idx="65">
                  <c:v>354.5</c:v>
                </c:pt>
                <c:pt idx="66">
                  <c:v>314.40000000000003</c:v>
                </c:pt>
                <c:pt idx="67">
                  <c:v>270</c:v>
                </c:pt>
                <c:pt idx="68">
                  <c:v>229.70000000000002</c:v>
                </c:pt>
                <c:pt idx="69">
                  <c:v>193.7</c:v>
                </c:pt>
                <c:pt idx="70">
                  <c:v>162.7</c:v>
                </c:pt>
                <c:pt idx="71">
                  <c:v>138.9</c:v>
                </c:pt>
                <c:pt idx="72">
                  <c:v>120.1</c:v>
                </c:pt>
                <c:pt idx="73">
                  <c:v>100.9</c:v>
                </c:pt>
                <c:pt idx="74">
                  <c:v>86.89999999999999</c:v>
                </c:pt>
                <c:pt idx="75">
                  <c:v>75</c:v>
                </c:pt>
                <c:pt idx="76">
                  <c:v>65.7</c:v>
                </c:pt>
                <c:pt idx="77">
                  <c:v>57.5</c:v>
                </c:pt>
                <c:pt idx="78">
                  <c:v>50.5</c:v>
                </c:pt>
              </c:numCache>
            </c:numRef>
          </c:yVal>
          <c:smooth val="1"/>
        </c:ser>
        <c:axId val="54225615"/>
        <c:axId val="18268488"/>
      </c:scatterChart>
      <c:valAx>
        <c:axId val="5422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non-lead end,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68488"/>
        <c:crosses val="autoZero"/>
        <c:crossBetween val="midCat"/>
        <c:dispUnits/>
      </c:valAx>
      <c:valAx>
        <c:axId val="18268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B_y, 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256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TLL101-0, field free scan at 450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'pt_grp3_pnts.3977160'!$H$5</c:f>
              <c:strCache>
                <c:ptCount val="1"/>
                <c:pt idx="0">
                  <c:v>hall_y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'pt_grp3_pnts.3977160'!$F$6:$F$60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'pt_grp3_pnts.3977160'!$I$6:$I$60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1"/>
        </c:ser>
        <c:axId val="30198665"/>
        <c:axId val="3352530"/>
      </c:scatterChart>
      <c:valAx>
        <c:axId val="3019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z, distance from non-lead end,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2530"/>
        <c:crosses val="autoZero"/>
        <c:crossBetween val="midCat"/>
        <c:dispUnits/>
      </c:valAx>
      <c:valAx>
        <c:axId val="3352530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B_y, 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98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0.83</cdr:y>
    </cdr:from>
    <cdr:to>
      <cdr:x>0.671</cdr:x>
      <cdr:y>0.83075</cdr:y>
    </cdr:to>
    <cdr:sp>
      <cdr:nvSpPr>
        <cdr:cNvPr id="1" name="Line 1"/>
        <cdr:cNvSpPr>
          <a:spLocks/>
        </cdr:cNvSpPr>
      </cdr:nvSpPr>
      <cdr:spPr>
        <a:xfrm>
          <a:off x="2981325" y="4924425"/>
          <a:ext cx="28384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0.264</cdr:x>
      <cdr:y>0.6425</cdr:y>
    </cdr:from>
    <cdr:to>
      <cdr:x>0.74875</cdr:x>
      <cdr:y>0.64325</cdr:y>
    </cdr:to>
    <cdr:sp>
      <cdr:nvSpPr>
        <cdr:cNvPr id="2" name="Line 2"/>
        <cdr:cNvSpPr>
          <a:spLocks/>
        </cdr:cNvSpPr>
      </cdr:nvSpPr>
      <cdr:spPr>
        <a:xfrm flipV="1">
          <a:off x="2286000" y="3810000"/>
          <a:ext cx="42100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0.50025</cdr:x>
      <cdr:y>0.7895</cdr:y>
    </cdr:from>
    <cdr:to>
      <cdr:x>0.545</cdr:x>
      <cdr:y>0.83</cdr:y>
    </cdr:to>
    <cdr:sp>
      <cdr:nvSpPr>
        <cdr:cNvPr id="3" name="TextBox 3"/>
        <cdr:cNvSpPr txBox="1">
          <a:spLocks noChangeArrowheads="1"/>
        </cdr:cNvSpPr>
      </cdr:nvSpPr>
      <cdr:spPr>
        <a:xfrm>
          <a:off x="4333875" y="467677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30"</a:t>
          </a:r>
        </a:p>
      </cdr:txBody>
    </cdr:sp>
  </cdr:relSizeAnchor>
  <cdr:relSizeAnchor xmlns:cdr="http://schemas.openxmlformats.org/drawingml/2006/chartDrawing">
    <cdr:from>
      <cdr:x>0.50025</cdr:x>
      <cdr:y>0.59875</cdr:y>
    </cdr:from>
    <cdr:to>
      <cdr:x>0.53375</cdr:x>
      <cdr:y>0.6425</cdr:y>
    </cdr:to>
    <cdr:sp>
      <cdr:nvSpPr>
        <cdr:cNvPr id="4" name="TextBox 4"/>
        <cdr:cNvSpPr txBox="1">
          <a:spLocks noChangeArrowheads="1"/>
        </cdr:cNvSpPr>
      </cdr:nvSpPr>
      <cdr:spPr>
        <a:xfrm>
          <a:off x="4333875" y="3552825"/>
          <a:ext cx="295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44"</a:t>
          </a:r>
        </a:p>
      </cdr:txBody>
    </cdr:sp>
  </cdr:relSizeAnchor>
  <cdr:relSizeAnchor xmlns:cdr="http://schemas.openxmlformats.org/drawingml/2006/chartDrawing">
    <cdr:from>
      <cdr:x>0.324</cdr:x>
      <cdr:y>0.24</cdr:y>
    </cdr:from>
    <cdr:to>
      <cdr:x>0.716</cdr:x>
      <cdr:y>0.24</cdr:y>
    </cdr:to>
    <cdr:sp>
      <cdr:nvSpPr>
        <cdr:cNvPr id="5" name="Line 5"/>
        <cdr:cNvSpPr>
          <a:spLocks/>
        </cdr:cNvSpPr>
      </cdr:nvSpPr>
      <cdr:spPr>
        <a:xfrm flipV="1">
          <a:off x="2809875" y="1419225"/>
          <a:ext cx="34004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0.50025</cdr:x>
      <cdr:y>0.25575</cdr:y>
    </cdr:from>
    <cdr:to>
      <cdr:x>0.53375</cdr:x>
      <cdr:y>0.3</cdr:y>
    </cdr:to>
    <cdr:sp>
      <cdr:nvSpPr>
        <cdr:cNvPr id="6" name="TextBox 6"/>
        <cdr:cNvSpPr txBox="1">
          <a:spLocks noChangeArrowheads="1"/>
        </cdr:cNvSpPr>
      </cdr:nvSpPr>
      <cdr:spPr>
        <a:xfrm>
          <a:off x="4333875" y="1514475"/>
          <a:ext cx="295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36"</a:t>
          </a:r>
        </a:p>
      </cdr:txBody>
    </cdr:sp>
  </cdr:relSizeAnchor>
  <cdr:relSizeAnchor xmlns:cdr="http://schemas.openxmlformats.org/drawingml/2006/chartDrawing">
    <cdr:from>
      <cdr:x>0.36525</cdr:x>
      <cdr:y>0.279</cdr:y>
    </cdr:from>
    <cdr:to>
      <cdr:x>0.47375</cdr:x>
      <cdr:y>0.318</cdr:y>
    </cdr:to>
    <cdr:sp>
      <cdr:nvSpPr>
        <cdr:cNvPr id="7" name="TextBox 7"/>
        <cdr:cNvSpPr txBox="1">
          <a:spLocks noChangeArrowheads="1"/>
        </cdr:cNvSpPr>
      </cdr:nvSpPr>
      <cdr:spPr>
        <a:xfrm>
          <a:off x="3162300" y="1647825"/>
          <a:ext cx="942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241 G-m total</a:t>
          </a:r>
        </a:p>
      </cdr:txBody>
    </cdr:sp>
  </cdr:relSizeAnchor>
  <cdr:relSizeAnchor xmlns:cdr="http://schemas.openxmlformats.org/drawingml/2006/chartDrawing">
    <cdr:from>
      <cdr:x>0.3855</cdr:x>
      <cdr:y>0.49075</cdr:y>
    </cdr:from>
    <cdr:to>
      <cdr:x>0.493</cdr:x>
      <cdr:y>0.52725</cdr:y>
    </cdr:to>
    <cdr:sp>
      <cdr:nvSpPr>
        <cdr:cNvPr id="8" name="TextBox 8"/>
        <cdr:cNvSpPr txBox="1">
          <a:spLocks noChangeArrowheads="1"/>
        </cdr:cNvSpPr>
      </cdr:nvSpPr>
      <cdr:spPr>
        <a:xfrm>
          <a:off x="3343275" y="2905125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141 G-m total</a:t>
          </a:r>
        </a:p>
      </cdr:txBody>
    </cdr:sp>
  </cdr:relSizeAnchor>
  <cdr:relSizeAnchor xmlns:cdr="http://schemas.openxmlformats.org/drawingml/2006/chartDrawing">
    <cdr:from>
      <cdr:x>0.137</cdr:x>
      <cdr:y>0.70475</cdr:y>
    </cdr:from>
    <cdr:to>
      <cdr:x>0.22525</cdr:x>
      <cdr:y>0.7585</cdr:y>
    </cdr:to>
    <cdr:sp>
      <cdr:nvSpPr>
        <cdr:cNvPr id="9" name="TextBox 9"/>
        <cdr:cNvSpPr txBox="1">
          <a:spLocks noChangeArrowheads="1"/>
        </cdr:cNvSpPr>
      </cdr:nvSpPr>
      <cdr:spPr>
        <a:xfrm>
          <a:off x="1181100" y="418147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95 G-m total</a:t>
          </a:r>
        </a:p>
      </cdr:txBody>
    </cdr:sp>
  </cdr:relSizeAnchor>
  <cdr:relSizeAnchor xmlns:cdr="http://schemas.openxmlformats.org/drawingml/2006/chartDrawing">
    <cdr:from>
      <cdr:x>0.17225</cdr:x>
      <cdr:y>0.749</cdr:y>
    </cdr:from>
    <cdr:to>
      <cdr:x>0.2455</cdr:x>
      <cdr:y>0.7585</cdr:y>
    </cdr:to>
    <cdr:sp>
      <cdr:nvSpPr>
        <cdr:cNvPr id="10" name="Line 10"/>
        <cdr:cNvSpPr>
          <a:spLocks/>
        </cdr:cNvSpPr>
      </cdr:nvSpPr>
      <cdr:spPr>
        <a:xfrm>
          <a:off x="1485900" y="4438650"/>
          <a:ext cx="6381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0.52725</cdr:y>
    </cdr:from>
    <cdr:to>
      <cdr:x>0.43325</cdr:x>
      <cdr:y>0.59875</cdr:y>
    </cdr:to>
    <cdr:sp>
      <cdr:nvSpPr>
        <cdr:cNvPr id="11" name="Line 11"/>
        <cdr:cNvSpPr>
          <a:spLocks/>
        </cdr:cNvSpPr>
      </cdr:nvSpPr>
      <cdr:spPr>
        <a:xfrm flipH="1">
          <a:off x="2609850" y="3124200"/>
          <a:ext cx="11430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0.324</cdr:x>
      <cdr:y>0.31</cdr:y>
    </cdr:from>
    <cdr:to>
      <cdr:x>0.4165</cdr:x>
      <cdr:y>0.38025</cdr:y>
    </cdr:to>
    <cdr:sp>
      <cdr:nvSpPr>
        <cdr:cNvPr id="12" name="Line 12"/>
        <cdr:cNvSpPr>
          <a:spLocks/>
        </cdr:cNvSpPr>
      </cdr:nvSpPr>
      <cdr:spPr>
        <a:xfrm flipH="1">
          <a:off x="2809875" y="1838325"/>
          <a:ext cx="8001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0.651</cdr:y>
    </cdr:from>
    <cdr:to>
      <cdr:x>0.92225</cdr:x>
      <cdr:y>0.70475</cdr:y>
    </cdr:to>
    <cdr:sp>
      <cdr:nvSpPr>
        <cdr:cNvPr id="13" name="TextBox 13"/>
        <cdr:cNvSpPr txBox="1">
          <a:spLocks noChangeArrowheads="1"/>
        </cdr:cNvSpPr>
      </cdr:nvSpPr>
      <cdr:spPr>
        <a:xfrm>
          <a:off x="7239000" y="3857625"/>
          <a:ext cx="752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90 G-m total</a:t>
          </a:r>
        </a:p>
      </cdr:txBody>
    </cdr:sp>
  </cdr:relSizeAnchor>
  <cdr:relSizeAnchor xmlns:cdr="http://schemas.openxmlformats.org/drawingml/2006/chartDrawing">
    <cdr:from>
      <cdr:x>0.78225</cdr:x>
      <cdr:y>0.68675</cdr:y>
    </cdr:from>
    <cdr:to>
      <cdr:x>0.87825</cdr:x>
      <cdr:y>0.7585</cdr:y>
    </cdr:to>
    <cdr:sp>
      <cdr:nvSpPr>
        <cdr:cNvPr id="14" name="Line 14"/>
        <cdr:cNvSpPr>
          <a:spLocks/>
        </cdr:cNvSpPr>
      </cdr:nvSpPr>
      <cdr:spPr>
        <a:xfrm flipH="1">
          <a:off x="6781800" y="4067175"/>
          <a:ext cx="828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0.75375</cdr:y>
    </cdr:from>
    <cdr:to>
      <cdr:x>0.69825</cdr:x>
      <cdr:y>0.75375</cdr:y>
    </cdr:to>
    <cdr:sp>
      <cdr:nvSpPr>
        <cdr:cNvPr id="1" name="Line 1"/>
        <cdr:cNvSpPr>
          <a:spLocks/>
        </cdr:cNvSpPr>
      </cdr:nvSpPr>
      <cdr:spPr>
        <a:xfrm>
          <a:off x="3048000" y="4467225"/>
          <a:ext cx="300037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0.2735</cdr:x>
      <cdr:y>0.142</cdr:y>
    </cdr:from>
    <cdr:to>
      <cdr:x>0.779</cdr:x>
      <cdr:y>0.142</cdr:y>
    </cdr:to>
    <cdr:sp>
      <cdr:nvSpPr>
        <cdr:cNvPr id="2" name="Line 2"/>
        <cdr:cNvSpPr>
          <a:spLocks/>
        </cdr:cNvSpPr>
      </cdr:nvSpPr>
      <cdr:spPr>
        <a:xfrm>
          <a:off x="2371725" y="838200"/>
          <a:ext cx="43910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0.52625</cdr:x>
      <cdr:y>0.71325</cdr:y>
    </cdr:from>
    <cdr:to>
      <cdr:x>0.554</cdr:x>
      <cdr:y>0.75375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4229100"/>
          <a:ext cx="238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30"</a:t>
          </a:r>
        </a:p>
      </cdr:txBody>
    </cdr:sp>
  </cdr:relSizeAnchor>
  <cdr:relSizeAnchor xmlns:cdr="http://schemas.openxmlformats.org/drawingml/2006/chartDrawing">
    <cdr:from>
      <cdr:x>0.52625</cdr:x>
      <cdr:y>0.15825</cdr:y>
    </cdr:from>
    <cdr:to>
      <cdr:x>0.565</cdr:x>
      <cdr:y>0.202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933450"/>
          <a:ext cx="333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44"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6</xdr:row>
      <xdr:rowOff>95250</xdr:rowOff>
    </xdr:from>
    <xdr:to>
      <xdr:col>20</xdr:col>
      <xdr:colOff>47625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276850" y="1066800"/>
        <a:ext cx="64293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27">
      <selection activeCell="H47" sqref="H47"/>
    </sheetView>
  </sheetViews>
  <sheetFormatPr defaultColWidth="9.140625" defaultRowHeight="12.75"/>
  <cols>
    <col min="3" max="3" width="11.140625" style="0" customWidth="1"/>
    <col min="4" max="4" width="11.57421875" style="0" customWidth="1"/>
  </cols>
  <sheetData>
    <row r="1" ht="12.75">
      <c r="A1" t="s">
        <v>30</v>
      </c>
    </row>
    <row r="2" ht="12.75">
      <c r="A2" t="s">
        <v>46</v>
      </c>
    </row>
    <row r="3" ht="12.75">
      <c r="A3" t="s">
        <v>33</v>
      </c>
    </row>
    <row r="4" ht="12.75">
      <c r="B4">
        <v>-4.75</v>
      </c>
    </row>
    <row r="5" spans="1:7" ht="12.75">
      <c r="A5" t="s">
        <v>5</v>
      </c>
      <c r="B5" t="s">
        <v>15</v>
      </c>
      <c r="C5" t="s">
        <v>58</v>
      </c>
      <c r="D5" t="s">
        <v>58</v>
      </c>
      <c r="E5" t="s">
        <v>61</v>
      </c>
      <c r="F5" t="s">
        <v>62</v>
      </c>
      <c r="G5" t="s">
        <v>63</v>
      </c>
    </row>
    <row r="6" spans="1:4" ht="12.75">
      <c r="A6">
        <v>0</v>
      </c>
      <c r="B6">
        <f>A6+B$4</f>
        <v>-4.75</v>
      </c>
      <c r="C6" s="4">
        <v>19.9</v>
      </c>
      <c r="D6" s="4">
        <v>20.85</v>
      </c>
    </row>
    <row r="7" spans="1:7" ht="12.75">
      <c r="A7">
        <v>2</v>
      </c>
      <c r="B7">
        <f aca="true" t="shared" si="0" ref="B7:B35">A7+B$4</f>
        <v>-2.75</v>
      </c>
      <c r="C7" s="4">
        <v>59.6</v>
      </c>
      <c r="D7" s="4">
        <v>61.5</v>
      </c>
      <c r="E7" s="2">
        <f>(B7-B6)*0.0254</f>
        <v>0.0508</v>
      </c>
      <c r="F7" s="4">
        <f>AVERAGE(D6:D7)</f>
        <v>41.175</v>
      </c>
      <c r="G7" s="5">
        <f>E7*F7</f>
        <v>2.09169</v>
      </c>
    </row>
    <row r="8" spans="1:7" ht="12.75">
      <c r="A8">
        <v>3</v>
      </c>
      <c r="B8">
        <f t="shared" si="0"/>
        <v>-1.75</v>
      </c>
      <c r="C8" s="4">
        <v>134</v>
      </c>
      <c r="D8" s="4">
        <v>138.15</v>
      </c>
      <c r="E8" s="2">
        <f aca="true" t="shared" si="1" ref="E8:E35">(B8-B7)*0.0254</f>
        <v>0.0254</v>
      </c>
      <c r="F8" s="4">
        <f aca="true" t="shared" si="2" ref="F8:F35">AVERAGE(D7:D8)</f>
        <v>99.825</v>
      </c>
      <c r="G8" s="5">
        <f aca="true" t="shared" si="3" ref="G8:G35">E8*F8</f>
        <v>2.535555</v>
      </c>
    </row>
    <row r="9" spans="1:7" ht="12.75">
      <c r="A9">
        <v>4</v>
      </c>
      <c r="B9">
        <f t="shared" si="0"/>
        <v>-0.75</v>
      </c>
      <c r="C9" s="4">
        <v>296.2</v>
      </c>
      <c r="D9" s="4">
        <v>307.9</v>
      </c>
      <c r="E9" s="2">
        <f t="shared" si="1"/>
        <v>0.0254</v>
      </c>
      <c r="F9" s="4">
        <f t="shared" si="2"/>
        <v>223.02499999999998</v>
      </c>
      <c r="G9" s="5">
        <f t="shared" si="3"/>
        <v>5.664834999999999</v>
      </c>
    </row>
    <row r="10" spans="1:7" ht="12.75">
      <c r="A10">
        <v>5</v>
      </c>
      <c r="B10">
        <f t="shared" si="0"/>
        <v>0.25</v>
      </c>
      <c r="C10" s="4"/>
      <c r="D10" s="4">
        <v>560.25</v>
      </c>
      <c r="E10" s="2">
        <f t="shared" si="1"/>
        <v>0.0254</v>
      </c>
      <c r="F10" s="4">
        <f t="shared" si="2"/>
        <v>434.075</v>
      </c>
      <c r="G10" s="5">
        <f t="shared" si="3"/>
        <v>11.025504999999999</v>
      </c>
    </row>
    <row r="11" spans="1:7" ht="12.75">
      <c r="A11">
        <v>6</v>
      </c>
      <c r="B11">
        <f t="shared" si="0"/>
        <v>1.25</v>
      </c>
      <c r="C11" s="4">
        <v>825.05</v>
      </c>
      <c r="D11" s="4">
        <v>842.6</v>
      </c>
      <c r="E11" s="2">
        <f t="shared" si="1"/>
        <v>0.0254</v>
      </c>
      <c r="F11" s="4">
        <f t="shared" si="2"/>
        <v>701.425</v>
      </c>
      <c r="G11" s="5">
        <f t="shared" si="3"/>
        <v>17.816194999999997</v>
      </c>
    </row>
    <row r="12" spans="1:7" ht="12.75">
      <c r="A12">
        <v>7</v>
      </c>
      <c r="B12">
        <f t="shared" si="0"/>
        <v>2.25</v>
      </c>
      <c r="C12" s="4"/>
      <c r="D12" s="4">
        <v>1100.5</v>
      </c>
      <c r="E12" s="2">
        <f t="shared" si="1"/>
        <v>0.0254</v>
      </c>
      <c r="F12" s="4">
        <f t="shared" si="2"/>
        <v>971.55</v>
      </c>
      <c r="G12" s="5">
        <f t="shared" si="3"/>
        <v>24.677369999999996</v>
      </c>
    </row>
    <row r="13" spans="1:7" ht="12.75">
      <c r="A13">
        <v>8</v>
      </c>
      <c r="B13">
        <f t="shared" si="0"/>
        <v>3.25</v>
      </c>
      <c r="C13" s="4">
        <v>1149.15</v>
      </c>
      <c r="D13" s="4">
        <v>1141.2</v>
      </c>
      <c r="E13" s="2">
        <f t="shared" si="1"/>
        <v>0.0254</v>
      </c>
      <c r="F13" s="4">
        <f t="shared" si="2"/>
        <v>1120.85</v>
      </c>
      <c r="G13" s="5">
        <f t="shared" si="3"/>
        <v>28.469589999999997</v>
      </c>
    </row>
    <row r="14" spans="1:7" ht="12.75">
      <c r="A14">
        <v>9</v>
      </c>
      <c r="B14">
        <f t="shared" si="0"/>
        <v>4.25</v>
      </c>
      <c r="C14" s="4">
        <v>519.25</v>
      </c>
      <c r="D14" s="4">
        <v>485.75</v>
      </c>
      <c r="E14" s="2">
        <f t="shared" si="1"/>
        <v>0.0254</v>
      </c>
      <c r="F14" s="4">
        <f t="shared" si="2"/>
        <v>813.475</v>
      </c>
      <c r="G14" s="5">
        <f t="shared" si="3"/>
        <v>20.662265</v>
      </c>
    </row>
    <row r="15" spans="1:7" ht="12.75">
      <c r="A15">
        <v>10</v>
      </c>
      <c r="B15">
        <f t="shared" si="0"/>
        <v>5.25</v>
      </c>
      <c r="C15" s="4">
        <v>71.4</v>
      </c>
      <c r="D15" s="4">
        <v>69.7</v>
      </c>
      <c r="E15" s="2">
        <f t="shared" si="1"/>
        <v>0.0254</v>
      </c>
      <c r="F15" s="4">
        <f t="shared" si="2"/>
        <v>277.725</v>
      </c>
      <c r="G15" s="5">
        <f t="shared" si="3"/>
        <v>7.054215</v>
      </c>
    </row>
    <row r="16" spans="1:7" ht="12.75">
      <c r="A16">
        <v>12</v>
      </c>
      <c r="B16">
        <f t="shared" si="0"/>
        <v>7.25</v>
      </c>
      <c r="C16" s="4">
        <v>33.95</v>
      </c>
      <c r="D16" s="4">
        <v>33</v>
      </c>
      <c r="E16" s="2">
        <f t="shared" si="1"/>
        <v>0.0508</v>
      </c>
      <c r="F16" s="4">
        <f t="shared" si="2"/>
        <v>51.35</v>
      </c>
      <c r="G16" s="5">
        <f t="shared" si="3"/>
        <v>2.60858</v>
      </c>
    </row>
    <row r="17" spans="1:7" ht="12.75">
      <c r="A17">
        <v>14</v>
      </c>
      <c r="B17">
        <f t="shared" si="0"/>
        <v>9.25</v>
      </c>
      <c r="C17" s="4">
        <v>15.7</v>
      </c>
      <c r="D17" s="4">
        <v>15.3</v>
      </c>
      <c r="E17" s="2">
        <f t="shared" si="1"/>
        <v>0.0508</v>
      </c>
      <c r="F17" s="4">
        <f t="shared" si="2"/>
        <v>24.15</v>
      </c>
      <c r="G17" s="5">
        <f t="shared" si="3"/>
        <v>1.2268199999999998</v>
      </c>
    </row>
    <row r="18" spans="1:7" ht="12.75">
      <c r="A18">
        <v>16</v>
      </c>
      <c r="B18">
        <f t="shared" si="0"/>
        <v>11.25</v>
      </c>
      <c r="C18" s="4">
        <v>11.7</v>
      </c>
      <c r="D18" s="4">
        <v>11.55</v>
      </c>
      <c r="E18" s="2">
        <f t="shared" si="1"/>
        <v>0.0508</v>
      </c>
      <c r="F18" s="4">
        <f t="shared" si="2"/>
        <v>13.425</v>
      </c>
      <c r="G18" s="5">
        <f t="shared" si="3"/>
        <v>0.68199</v>
      </c>
    </row>
    <row r="19" spans="1:7" ht="12.75">
      <c r="A19">
        <v>18</v>
      </c>
      <c r="B19">
        <f t="shared" si="0"/>
        <v>13.25</v>
      </c>
      <c r="C19" s="4">
        <v>11.1</v>
      </c>
      <c r="D19" s="4">
        <v>11</v>
      </c>
      <c r="E19" s="2">
        <f t="shared" si="1"/>
        <v>0.0508</v>
      </c>
      <c r="F19" s="4">
        <f t="shared" si="2"/>
        <v>11.275</v>
      </c>
      <c r="G19" s="5">
        <f t="shared" si="3"/>
        <v>0.57277</v>
      </c>
    </row>
    <row r="20" spans="1:7" ht="12.75">
      <c r="A20">
        <v>20</v>
      </c>
      <c r="B20">
        <f t="shared" si="0"/>
        <v>15.25</v>
      </c>
      <c r="C20" s="4">
        <v>11.1</v>
      </c>
      <c r="D20" s="4">
        <v>10.95</v>
      </c>
      <c r="E20" s="2">
        <f t="shared" si="1"/>
        <v>0.0508</v>
      </c>
      <c r="F20" s="4">
        <f t="shared" si="2"/>
        <v>10.975</v>
      </c>
      <c r="G20" s="5">
        <f t="shared" si="3"/>
        <v>0.55753</v>
      </c>
    </row>
    <row r="21" spans="1:7" ht="12.75">
      <c r="A21">
        <v>22</v>
      </c>
      <c r="B21">
        <f t="shared" si="0"/>
        <v>17.25</v>
      </c>
      <c r="C21" s="4">
        <v>11</v>
      </c>
      <c r="D21" s="4">
        <v>10.85</v>
      </c>
      <c r="E21" s="2">
        <f t="shared" si="1"/>
        <v>0.0508</v>
      </c>
      <c r="F21" s="4">
        <f t="shared" si="2"/>
        <v>10.899999999999999</v>
      </c>
      <c r="G21" s="5">
        <f t="shared" si="3"/>
        <v>0.5537199999999999</v>
      </c>
    </row>
    <row r="22" spans="1:7" ht="12.75">
      <c r="A22">
        <v>24</v>
      </c>
      <c r="B22">
        <f t="shared" si="0"/>
        <v>19.25</v>
      </c>
      <c r="C22" s="4">
        <v>10.55</v>
      </c>
      <c r="D22" s="4">
        <v>10.4</v>
      </c>
      <c r="E22" s="2">
        <f t="shared" si="1"/>
        <v>0.0508</v>
      </c>
      <c r="F22" s="4">
        <f t="shared" si="2"/>
        <v>10.625</v>
      </c>
      <c r="G22" s="5">
        <f t="shared" si="3"/>
        <v>0.53975</v>
      </c>
    </row>
    <row r="23" spans="1:7" ht="12.75">
      <c r="A23">
        <v>26</v>
      </c>
      <c r="B23">
        <f t="shared" si="0"/>
        <v>21.25</v>
      </c>
      <c r="C23" s="4">
        <v>10.7</v>
      </c>
      <c r="D23" s="4">
        <v>10.55</v>
      </c>
      <c r="E23" s="2">
        <f t="shared" si="1"/>
        <v>0.0508</v>
      </c>
      <c r="F23" s="4">
        <f t="shared" si="2"/>
        <v>10.475000000000001</v>
      </c>
      <c r="G23" s="5">
        <f t="shared" si="3"/>
        <v>0.5321300000000001</v>
      </c>
    </row>
    <row r="24" spans="1:7" ht="12.75">
      <c r="A24">
        <v>28</v>
      </c>
      <c r="B24">
        <f t="shared" si="0"/>
        <v>23.25</v>
      </c>
      <c r="C24" s="4">
        <v>10.3</v>
      </c>
      <c r="D24" s="4">
        <v>10.15</v>
      </c>
      <c r="E24" s="2">
        <f t="shared" si="1"/>
        <v>0.0508</v>
      </c>
      <c r="F24" s="4">
        <f t="shared" si="2"/>
        <v>10.350000000000001</v>
      </c>
      <c r="G24" s="5">
        <f t="shared" si="3"/>
        <v>0.52578</v>
      </c>
    </row>
    <row r="25" spans="1:7" ht="12.75">
      <c r="A25">
        <v>30</v>
      </c>
      <c r="B25">
        <f t="shared" si="0"/>
        <v>25.25</v>
      </c>
      <c r="C25" s="4">
        <v>10.8</v>
      </c>
      <c r="D25" s="4">
        <v>10.65</v>
      </c>
      <c r="E25" s="2">
        <f t="shared" si="1"/>
        <v>0.0508</v>
      </c>
      <c r="F25" s="4">
        <f t="shared" si="2"/>
        <v>10.4</v>
      </c>
      <c r="G25" s="5">
        <f t="shared" si="3"/>
        <v>0.52832</v>
      </c>
    </row>
    <row r="26" spans="1:7" ht="12.75">
      <c r="A26">
        <v>32</v>
      </c>
      <c r="B26">
        <f t="shared" si="0"/>
        <v>27.25</v>
      </c>
      <c r="C26" s="4">
        <v>11.2</v>
      </c>
      <c r="D26" s="4">
        <v>11</v>
      </c>
      <c r="E26" s="2">
        <f t="shared" si="1"/>
        <v>0.0508</v>
      </c>
      <c r="F26" s="4">
        <f t="shared" si="2"/>
        <v>10.825</v>
      </c>
      <c r="G26" s="5">
        <f t="shared" si="3"/>
        <v>0.5499099999999999</v>
      </c>
    </row>
    <row r="27" spans="1:7" ht="12.75">
      <c r="A27">
        <v>34</v>
      </c>
      <c r="B27">
        <f t="shared" si="0"/>
        <v>29.25</v>
      </c>
      <c r="C27" s="4">
        <v>11.3</v>
      </c>
      <c r="D27" s="4">
        <v>11.25</v>
      </c>
      <c r="E27" s="2">
        <f t="shared" si="1"/>
        <v>0.0508</v>
      </c>
      <c r="F27" s="4">
        <f t="shared" si="2"/>
        <v>11.125</v>
      </c>
      <c r="G27" s="5">
        <f t="shared" si="3"/>
        <v>0.5651499999999999</v>
      </c>
    </row>
    <row r="28" spans="1:7" ht="12.75">
      <c r="A28">
        <v>36</v>
      </c>
      <c r="B28">
        <f t="shared" si="0"/>
        <v>31.25</v>
      </c>
      <c r="C28" s="4">
        <v>11.7</v>
      </c>
      <c r="D28" s="4">
        <v>11.65</v>
      </c>
      <c r="E28" s="2">
        <f t="shared" si="1"/>
        <v>0.0508</v>
      </c>
      <c r="F28" s="4">
        <f t="shared" si="2"/>
        <v>11.45</v>
      </c>
      <c r="G28" s="5">
        <f t="shared" si="3"/>
        <v>0.58166</v>
      </c>
    </row>
    <row r="29" spans="1:7" ht="12.75">
      <c r="A29">
        <v>38</v>
      </c>
      <c r="B29">
        <f t="shared" si="0"/>
        <v>33.25</v>
      </c>
      <c r="C29" s="4">
        <v>15.7</v>
      </c>
      <c r="D29" s="4">
        <v>16.05</v>
      </c>
      <c r="E29" s="2">
        <f t="shared" si="1"/>
        <v>0.0508</v>
      </c>
      <c r="F29" s="4">
        <f t="shared" si="2"/>
        <v>13.850000000000001</v>
      </c>
      <c r="G29" s="5">
        <f t="shared" si="3"/>
        <v>0.7035800000000001</v>
      </c>
    </row>
    <row r="30" spans="1:7" ht="12.75">
      <c r="A30">
        <v>40</v>
      </c>
      <c r="B30">
        <f t="shared" si="0"/>
        <v>35.25</v>
      </c>
      <c r="C30" s="4">
        <v>32.2</v>
      </c>
      <c r="D30" s="4">
        <v>33.2</v>
      </c>
      <c r="E30" s="2">
        <f t="shared" si="1"/>
        <v>0.0508</v>
      </c>
      <c r="F30" s="4">
        <f t="shared" si="2"/>
        <v>24.625</v>
      </c>
      <c r="G30" s="5">
        <f t="shared" si="3"/>
        <v>1.25095</v>
      </c>
    </row>
    <row r="31" spans="1:7" ht="12.75">
      <c r="A31">
        <v>42</v>
      </c>
      <c r="B31">
        <f t="shared" si="0"/>
        <v>37.25</v>
      </c>
      <c r="C31" s="4">
        <v>110.45</v>
      </c>
      <c r="D31" s="4">
        <v>124.05</v>
      </c>
      <c r="E31" s="2">
        <f t="shared" si="1"/>
        <v>0.0508</v>
      </c>
      <c r="F31" s="4">
        <f t="shared" si="2"/>
        <v>78.625</v>
      </c>
      <c r="G31" s="5">
        <f t="shared" si="3"/>
        <v>3.99415</v>
      </c>
    </row>
    <row r="32" spans="1:7" ht="12.75">
      <c r="A32">
        <v>44</v>
      </c>
      <c r="B32">
        <f t="shared" si="0"/>
        <v>39.25</v>
      </c>
      <c r="C32" s="4">
        <v>1069.3</v>
      </c>
      <c r="D32" s="4">
        <v>1072.15</v>
      </c>
      <c r="E32" s="2">
        <f t="shared" si="1"/>
        <v>0.0508</v>
      </c>
      <c r="F32" s="4">
        <f t="shared" si="2"/>
        <v>598.1</v>
      </c>
      <c r="G32" s="5">
        <f t="shared" si="3"/>
        <v>30.38348</v>
      </c>
    </row>
    <row r="33" spans="1:7" ht="12.75">
      <c r="A33">
        <v>46</v>
      </c>
      <c r="B33">
        <f t="shared" si="0"/>
        <v>41.25</v>
      </c>
      <c r="C33" s="4">
        <v>710.5</v>
      </c>
      <c r="D33" s="4">
        <v>701.8</v>
      </c>
      <c r="E33" s="2">
        <f t="shared" si="1"/>
        <v>0.0508</v>
      </c>
      <c r="F33" s="4">
        <f t="shared" si="2"/>
        <v>886.975</v>
      </c>
      <c r="G33" s="5">
        <f t="shared" si="3"/>
        <v>45.05833</v>
      </c>
    </row>
    <row r="34" spans="1:7" ht="12.75">
      <c r="A34">
        <v>48</v>
      </c>
      <c r="B34">
        <f t="shared" si="0"/>
        <v>43.25</v>
      </c>
      <c r="C34" s="4">
        <v>205.6</v>
      </c>
      <c r="D34" s="4">
        <v>196.55</v>
      </c>
      <c r="E34" s="2">
        <f t="shared" si="1"/>
        <v>0.0508</v>
      </c>
      <c r="F34" s="4">
        <f t="shared" si="2"/>
        <v>449.17499999999995</v>
      </c>
      <c r="G34" s="5">
        <f t="shared" si="3"/>
        <v>22.818089999999998</v>
      </c>
    </row>
    <row r="35" spans="1:7" ht="12.75">
      <c r="A35">
        <v>50</v>
      </c>
      <c r="B35">
        <f t="shared" si="0"/>
        <v>45.25</v>
      </c>
      <c r="C35" s="4">
        <v>52.85</v>
      </c>
      <c r="D35" s="4">
        <v>51.05</v>
      </c>
      <c r="E35" s="2">
        <f t="shared" si="1"/>
        <v>0.0508</v>
      </c>
      <c r="F35" s="4">
        <f t="shared" si="2"/>
        <v>123.80000000000001</v>
      </c>
      <c r="G35" s="5">
        <f t="shared" si="3"/>
        <v>6.28904</v>
      </c>
    </row>
    <row r="36" spans="7:8" ht="12.75">
      <c r="G36" s="6">
        <f>SUM(G7:G35)</f>
        <v>240.5189499999999</v>
      </c>
      <c r="H36" t="s">
        <v>64</v>
      </c>
    </row>
    <row r="37" ht="12.75">
      <c r="A37" t="s">
        <v>47</v>
      </c>
    </row>
    <row r="39" ht="12.75">
      <c r="A39" s="8" t="s">
        <v>48</v>
      </c>
    </row>
    <row r="40" ht="12.75">
      <c r="A40" t="s">
        <v>44</v>
      </c>
    </row>
    <row r="41" ht="12.75">
      <c r="A41" t="s">
        <v>45</v>
      </c>
    </row>
    <row r="43" ht="12.75">
      <c r="A43" t="s">
        <v>49</v>
      </c>
    </row>
    <row r="44" ht="12.75">
      <c r="A44" t="s">
        <v>50</v>
      </c>
    </row>
    <row r="46" ht="12.75">
      <c r="A46" t="s">
        <v>51</v>
      </c>
    </row>
    <row r="47" ht="12.75">
      <c r="A47" t="s">
        <v>52</v>
      </c>
    </row>
    <row r="49" ht="12.75">
      <c r="A49" t="s">
        <v>53</v>
      </c>
    </row>
    <row r="50" ht="12.75">
      <c r="A50" t="s">
        <v>54</v>
      </c>
    </row>
    <row r="52" ht="12.75">
      <c r="A52" t="s">
        <v>55</v>
      </c>
    </row>
    <row r="53" ht="12.75">
      <c r="A53" t="s">
        <v>56</v>
      </c>
    </row>
    <row r="55" ht="12.75">
      <c r="A55" t="s">
        <v>57</v>
      </c>
    </row>
  </sheetData>
  <printOptions/>
  <pageMargins left="0.75" right="0.75" top="0.5" bottom="0.5" header="0.5" footer="0.5"/>
  <pageSetup horizontalDpi="355" verticalDpi="3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37">
      <selection activeCell="G52" sqref="G52"/>
    </sheetView>
  </sheetViews>
  <sheetFormatPr defaultColWidth="9.14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  <row r="4" ht="12.75">
      <c r="A4" t="s">
        <v>33</v>
      </c>
    </row>
    <row r="5" spans="1:3" ht="12.75">
      <c r="A5" t="s">
        <v>5</v>
      </c>
      <c r="B5">
        <f>'TLL001 1'!B4+'TLL001 2'!C5</f>
        <v>-2</v>
      </c>
      <c r="C5">
        <v>2.75</v>
      </c>
    </row>
    <row r="6" spans="1:4" ht="12.75">
      <c r="A6" t="s">
        <v>5</v>
      </c>
      <c r="B6" t="s">
        <v>15</v>
      </c>
      <c r="C6" t="s">
        <v>58</v>
      </c>
      <c r="D6" t="s">
        <v>58</v>
      </c>
    </row>
    <row r="7" spans="1:7" ht="12.75">
      <c r="A7" t="s">
        <v>5</v>
      </c>
      <c r="C7" t="s">
        <v>59</v>
      </c>
      <c r="D7" t="s">
        <v>60</v>
      </c>
      <c r="E7" t="s">
        <v>61</v>
      </c>
      <c r="F7" t="s">
        <v>62</v>
      </c>
      <c r="G7" t="s">
        <v>63</v>
      </c>
    </row>
    <row r="8" spans="1:4" ht="12.75">
      <c r="A8">
        <v>0</v>
      </c>
      <c r="B8">
        <f>A8+B$5</f>
        <v>-2</v>
      </c>
      <c r="C8" s="5">
        <v>32.25</v>
      </c>
      <c r="D8" s="5">
        <v>32.3</v>
      </c>
    </row>
    <row r="9" spans="1:7" ht="12.75">
      <c r="A9">
        <v>1</v>
      </c>
      <c r="B9">
        <f aca="true" t="shared" si="0" ref="B9:B41">A9+B$5</f>
        <v>-1</v>
      </c>
      <c r="C9" s="5">
        <v>32.35</v>
      </c>
      <c r="D9" s="5">
        <v>43.55</v>
      </c>
      <c r="E9" s="2">
        <f>(B9-B8)*0.0254</f>
        <v>0.0254</v>
      </c>
      <c r="F9" s="4">
        <f>AVERAGE(D8:D9)</f>
        <v>37.925</v>
      </c>
      <c r="G9" s="5">
        <f>E9*F9</f>
        <v>0.9632949999999999</v>
      </c>
    </row>
    <row r="10" spans="1:7" ht="12.75">
      <c r="A10">
        <v>2</v>
      </c>
      <c r="B10">
        <f t="shared" si="0"/>
        <v>0</v>
      </c>
      <c r="C10" s="5">
        <v>147.4</v>
      </c>
      <c r="D10" s="5">
        <v>153.8</v>
      </c>
      <c r="E10" s="2">
        <f aca="true" t="shared" si="1" ref="E10:E41">(B10-B9)*0.0254</f>
        <v>0.0254</v>
      </c>
      <c r="F10" s="4">
        <f aca="true" t="shared" si="2" ref="F10:F41">AVERAGE(D9:D10)</f>
        <v>98.67500000000001</v>
      </c>
      <c r="G10" s="5">
        <f aca="true" t="shared" si="3" ref="G10:G41">E10*F10</f>
        <v>2.506345</v>
      </c>
    </row>
    <row r="11" spans="1:7" ht="12.75">
      <c r="A11">
        <v>3</v>
      </c>
      <c r="B11">
        <f t="shared" si="0"/>
        <v>1</v>
      </c>
      <c r="C11" s="5">
        <v>357.85</v>
      </c>
      <c r="D11" s="5">
        <v>346.8</v>
      </c>
      <c r="E11" s="2">
        <f t="shared" si="1"/>
        <v>0.0254</v>
      </c>
      <c r="F11" s="4">
        <f t="shared" si="2"/>
        <v>250.3</v>
      </c>
      <c r="G11" s="5">
        <f t="shared" si="3"/>
        <v>6.35762</v>
      </c>
    </row>
    <row r="12" spans="1:7" ht="12.75">
      <c r="A12">
        <v>4</v>
      </c>
      <c r="B12">
        <f t="shared" si="0"/>
        <v>2</v>
      </c>
      <c r="C12" s="5">
        <v>613.45</v>
      </c>
      <c r="D12" s="5">
        <v>607.65</v>
      </c>
      <c r="E12" s="2">
        <f t="shared" si="1"/>
        <v>0.0254</v>
      </c>
      <c r="F12" s="4">
        <f t="shared" si="2"/>
        <v>477.225</v>
      </c>
      <c r="G12" s="5">
        <f t="shared" si="3"/>
        <v>12.121515</v>
      </c>
    </row>
    <row r="13" spans="1:7" ht="12.75">
      <c r="A13">
        <v>5</v>
      </c>
      <c r="B13">
        <f t="shared" si="0"/>
        <v>3</v>
      </c>
      <c r="C13" s="5">
        <v>794.95</v>
      </c>
      <c r="D13" s="5">
        <v>767.5</v>
      </c>
      <c r="E13" s="2">
        <f t="shared" si="1"/>
        <v>0.0254</v>
      </c>
      <c r="F13" s="4">
        <f t="shared" si="2"/>
        <v>687.575</v>
      </c>
      <c r="G13" s="5">
        <f t="shared" si="3"/>
        <v>17.464405</v>
      </c>
    </row>
    <row r="14" spans="1:7" ht="12.75">
      <c r="A14">
        <v>6</v>
      </c>
      <c r="B14">
        <f t="shared" si="0"/>
        <v>4</v>
      </c>
      <c r="C14" s="5">
        <v>700.95</v>
      </c>
      <c r="D14" s="5">
        <v>605.9</v>
      </c>
      <c r="E14" s="2">
        <f t="shared" si="1"/>
        <v>0.0254</v>
      </c>
      <c r="F14" s="4">
        <f t="shared" si="2"/>
        <v>686.7</v>
      </c>
      <c r="G14" s="5">
        <f t="shared" si="3"/>
        <v>17.44218</v>
      </c>
    </row>
    <row r="15" spans="1:7" ht="12.75">
      <c r="A15">
        <v>7</v>
      </c>
      <c r="B15">
        <f t="shared" si="0"/>
        <v>5</v>
      </c>
      <c r="C15" s="5">
        <v>56.5</v>
      </c>
      <c r="D15" s="5">
        <v>55.6</v>
      </c>
      <c r="E15" s="2">
        <f t="shared" si="1"/>
        <v>0.0254</v>
      </c>
      <c r="F15" s="4">
        <f t="shared" si="2"/>
        <v>330.75</v>
      </c>
      <c r="G15" s="5">
        <f t="shared" si="3"/>
        <v>8.40105</v>
      </c>
    </row>
    <row r="16" spans="1:7" ht="12.75">
      <c r="A16">
        <v>8</v>
      </c>
      <c r="B16">
        <f t="shared" si="0"/>
        <v>6</v>
      </c>
      <c r="C16" s="5">
        <v>20.05</v>
      </c>
      <c r="D16" s="5">
        <v>24.2</v>
      </c>
      <c r="E16" s="2">
        <f t="shared" si="1"/>
        <v>0.0254</v>
      </c>
      <c r="F16" s="4">
        <f t="shared" si="2"/>
        <v>39.9</v>
      </c>
      <c r="G16" s="5">
        <f t="shared" si="3"/>
        <v>1.01346</v>
      </c>
    </row>
    <row r="17" spans="1:7" ht="12.75">
      <c r="A17">
        <v>10</v>
      </c>
      <c r="B17">
        <f t="shared" si="0"/>
        <v>8</v>
      </c>
      <c r="C17" s="5">
        <v>8.4</v>
      </c>
      <c r="D17" s="5">
        <v>8.75</v>
      </c>
      <c r="E17" s="2">
        <f t="shared" si="1"/>
        <v>0.0508</v>
      </c>
      <c r="F17" s="4">
        <f t="shared" si="2"/>
        <v>16.475</v>
      </c>
      <c r="G17" s="5">
        <f t="shared" si="3"/>
        <v>0.8369300000000001</v>
      </c>
    </row>
    <row r="18" spans="1:7" ht="12.75">
      <c r="A18">
        <v>12</v>
      </c>
      <c r="B18">
        <f t="shared" si="0"/>
        <v>10</v>
      </c>
      <c r="C18" s="5">
        <v>4.9</v>
      </c>
      <c r="D18" s="5">
        <v>5.15</v>
      </c>
      <c r="E18" s="2">
        <f t="shared" si="1"/>
        <v>0.0508</v>
      </c>
      <c r="F18" s="4">
        <f t="shared" si="2"/>
        <v>6.95</v>
      </c>
      <c r="G18" s="5">
        <f t="shared" si="3"/>
        <v>0.35306</v>
      </c>
    </row>
    <row r="19" spans="1:7" ht="12.75">
      <c r="A19">
        <v>14</v>
      </c>
      <c r="B19">
        <f t="shared" si="0"/>
        <v>12</v>
      </c>
      <c r="C19" s="5">
        <v>4.95</v>
      </c>
      <c r="D19" s="5">
        <v>5</v>
      </c>
      <c r="E19" s="2">
        <f t="shared" si="1"/>
        <v>0.0508</v>
      </c>
      <c r="F19" s="4">
        <f t="shared" si="2"/>
        <v>5.075</v>
      </c>
      <c r="G19" s="5">
        <f t="shared" si="3"/>
        <v>0.25781</v>
      </c>
    </row>
    <row r="20" spans="1:7" ht="12.75">
      <c r="A20">
        <v>16</v>
      </c>
      <c r="B20">
        <f t="shared" si="0"/>
        <v>14</v>
      </c>
      <c r="C20" s="5">
        <v>5.35</v>
      </c>
      <c r="D20" s="5">
        <v>5.25</v>
      </c>
      <c r="E20" s="2">
        <f t="shared" si="1"/>
        <v>0.0508</v>
      </c>
      <c r="F20" s="4">
        <f t="shared" si="2"/>
        <v>5.125</v>
      </c>
      <c r="G20" s="5">
        <f t="shared" si="3"/>
        <v>0.26034999999999997</v>
      </c>
    </row>
    <row r="21" spans="1:7" ht="12.75">
      <c r="A21">
        <v>18</v>
      </c>
      <c r="B21">
        <f t="shared" si="0"/>
        <v>16</v>
      </c>
      <c r="C21" s="5">
        <v>5.55</v>
      </c>
      <c r="D21" s="5">
        <v>5.5</v>
      </c>
      <c r="E21" s="2">
        <f t="shared" si="1"/>
        <v>0.0508</v>
      </c>
      <c r="F21" s="4">
        <f t="shared" si="2"/>
        <v>5.375</v>
      </c>
      <c r="G21" s="5">
        <f t="shared" si="3"/>
        <v>0.27305</v>
      </c>
    </row>
    <row r="22" spans="1:7" ht="12.75">
      <c r="A22">
        <v>20</v>
      </c>
      <c r="B22">
        <f t="shared" si="0"/>
        <v>18</v>
      </c>
      <c r="C22" s="5">
        <v>5.5</v>
      </c>
      <c r="D22" s="5">
        <v>5.55</v>
      </c>
      <c r="E22" s="2">
        <f t="shared" si="1"/>
        <v>0.0508</v>
      </c>
      <c r="F22" s="4">
        <f t="shared" si="2"/>
        <v>5.525</v>
      </c>
      <c r="G22" s="5">
        <f t="shared" si="3"/>
        <v>0.28067000000000003</v>
      </c>
    </row>
    <row r="23" spans="1:7" ht="12.75">
      <c r="A23">
        <v>22</v>
      </c>
      <c r="B23">
        <f t="shared" si="0"/>
        <v>20</v>
      </c>
      <c r="C23" s="5">
        <v>5.45</v>
      </c>
      <c r="D23" s="5">
        <v>5.5</v>
      </c>
      <c r="E23" s="2">
        <f t="shared" si="1"/>
        <v>0.0508</v>
      </c>
      <c r="F23" s="4">
        <f t="shared" si="2"/>
        <v>5.525</v>
      </c>
      <c r="G23" s="5">
        <f t="shared" si="3"/>
        <v>0.28067000000000003</v>
      </c>
    </row>
    <row r="24" spans="1:7" ht="12.75">
      <c r="A24">
        <v>24</v>
      </c>
      <c r="B24">
        <f t="shared" si="0"/>
        <v>22</v>
      </c>
      <c r="C24" s="5">
        <v>5.4</v>
      </c>
      <c r="D24" s="5">
        <v>5.45</v>
      </c>
      <c r="E24" s="2">
        <f t="shared" si="1"/>
        <v>0.0508</v>
      </c>
      <c r="F24" s="4">
        <f t="shared" si="2"/>
        <v>5.475</v>
      </c>
      <c r="G24" s="5">
        <f t="shared" si="3"/>
        <v>0.27813</v>
      </c>
    </row>
    <row r="25" spans="1:7" ht="12.75">
      <c r="A25">
        <v>26</v>
      </c>
      <c r="B25">
        <f t="shared" si="0"/>
        <v>24</v>
      </c>
      <c r="C25" s="5">
        <v>5.35</v>
      </c>
      <c r="D25" s="5">
        <v>5.35</v>
      </c>
      <c r="E25" s="2">
        <f t="shared" si="1"/>
        <v>0.0508</v>
      </c>
      <c r="F25" s="4">
        <f t="shared" si="2"/>
        <v>5.4</v>
      </c>
      <c r="G25" s="5">
        <f t="shared" si="3"/>
        <v>0.27432</v>
      </c>
    </row>
    <row r="26" spans="1:7" ht="12.75">
      <c r="A26">
        <v>28</v>
      </c>
      <c r="B26">
        <f t="shared" si="0"/>
        <v>26</v>
      </c>
      <c r="C26" s="5">
        <v>5.6</v>
      </c>
      <c r="D26" s="5">
        <v>5.45</v>
      </c>
      <c r="E26" s="2">
        <f t="shared" si="1"/>
        <v>0.0508</v>
      </c>
      <c r="F26" s="4">
        <f t="shared" si="2"/>
        <v>5.4</v>
      </c>
      <c r="G26" s="5">
        <f t="shared" si="3"/>
        <v>0.27432</v>
      </c>
    </row>
    <row r="27" spans="1:7" ht="12.75">
      <c r="A27">
        <v>30</v>
      </c>
      <c r="B27">
        <f t="shared" si="0"/>
        <v>28</v>
      </c>
      <c r="C27" s="5">
        <v>5.5</v>
      </c>
      <c r="D27" s="5">
        <v>5.45</v>
      </c>
      <c r="E27" s="2">
        <f t="shared" si="1"/>
        <v>0.0508</v>
      </c>
      <c r="F27" s="4">
        <f t="shared" si="2"/>
        <v>5.45</v>
      </c>
      <c r="G27" s="5">
        <f t="shared" si="3"/>
        <v>0.27686</v>
      </c>
    </row>
    <row r="28" spans="1:7" ht="12.75">
      <c r="A28">
        <v>32</v>
      </c>
      <c r="B28">
        <f t="shared" si="0"/>
        <v>30</v>
      </c>
      <c r="C28" s="5">
        <v>5.35</v>
      </c>
      <c r="D28" s="5">
        <v>5.25</v>
      </c>
      <c r="E28" s="2">
        <f t="shared" si="1"/>
        <v>0.0508</v>
      </c>
      <c r="F28" s="4">
        <f t="shared" si="2"/>
        <v>5.35</v>
      </c>
      <c r="G28" s="5">
        <f t="shared" si="3"/>
        <v>0.27177999999999997</v>
      </c>
    </row>
    <row r="29" spans="1:7" ht="12.75">
      <c r="A29">
        <v>34</v>
      </c>
      <c r="B29">
        <f t="shared" si="0"/>
        <v>32</v>
      </c>
      <c r="C29" s="5">
        <v>5.35</v>
      </c>
      <c r="D29" s="5">
        <v>5.1</v>
      </c>
      <c r="E29" s="2">
        <f t="shared" si="1"/>
        <v>0.0508</v>
      </c>
      <c r="F29" s="4">
        <f t="shared" si="2"/>
        <v>5.175</v>
      </c>
      <c r="G29" s="5">
        <f t="shared" si="3"/>
        <v>0.26288999999999996</v>
      </c>
    </row>
    <row r="30" spans="1:7" ht="12.75">
      <c r="A30">
        <v>36</v>
      </c>
      <c r="B30">
        <f t="shared" si="0"/>
        <v>34</v>
      </c>
      <c r="C30" s="5">
        <v>7.65</v>
      </c>
      <c r="D30" s="5">
        <v>6.85</v>
      </c>
      <c r="E30" s="2">
        <f t="shared" si="1"/>
        <v>0.0508</v>
      </c>
      <c r="F30" s="4">
        <f t="shared" si="2"/>
        <v>5.975</v>
      </c>
      <c r="G30" s="5">
        <f t="shared" si="3"/>
        <v>0.30352999999999997</v>
      </c>
    </row>
    <row r="31" spans="1:7" ht="12.75">
      <c r="A31">
        <v>38</v>
      </c>
      <c r="B31">
        <f t="shared" si="0"/>
        <v>36</v>
      </c>
      <c r="C31" s="5">
        <v>17</v>
      </c>
      <c r="D31" s="5">
        <v>16.65</v>
      </c>
      <c r="E31" s="2">
        <f t="shared" si="1"/>
        <v>0.0508</v>
      </c>
      <c r="F31" s="4">
        <f t="shared" si="2"/>
        <v>11.75</v>
      </c>
      <c r="G31" s="5">
        <f t="shared" si="3"/>
        <v>0.5969</v>
      </c>
    </row>
    <row r="32" spans="1:7" ht="12.75">
      <c r="A32">
        <v>39</v>
      </c>
      <c r="B32">
        <f t="shared" si="0"/>
        <v>37</v>
      </c>
      <c r="C32" s="5">
        <v>42.8</v>
      </c>
      <c r="D32" s="5">
        <v>43.85</v>
      </c>
      <c r="E32" s="2">
        <f t="shared" si="1"/>
        <v>0.0254</v>
      </c>
      <c r="F32" s="4">
        <f t="shared" si="2"/>
        <v>30.25</v>
      </c>
      <c r="G32" s="5">
        <f t="shared" si="3"/>
        <v>0.76835</v>
      </c>
    </row>
    <row r="33" spans="1:7" ht="12.75">
      <c r="A33">
        <v>40</v>
      </c>
      <c r="B33">
        <f t="shared" si="0"/>
        <v>38</v>
      </c>
      <c r="C33" s="5">
        <v>294.35</v>
      </c>
      <c r="D33" s="5">
        <v>318.6</v>
      </c>
      <c r="E33" s="2">
        <f t="shared" si="1"/>
        <v>0.0254</v>
      </c>
      <c r="F33" s="4">
        <f t="shared" si="2"/>
        <v>181.22500000000002</v>
      </c>
      <c r="G33" s="5">
        <f t="shared" si="3"/>
        <v>4.603115000000001</v>
      </c>
    </row>
    <row r="34" spans="1:7" ht="12.75">
      <c r="A34">
        <v>41</v>
      </c>
      <c r="B34">
        <f t="shared" si="0"/>
        <v>39</v>
      </c>
      <c r="C34" s="5">
        <v>759.4</v>
      </c>
      <c r="D34" s="5">
        <v>765.1</v>
      </c>
      <c r="E34" s="2">
        <f t="shared" si="1"/>
        <v>0.0254</v>
      </c>
      <c r="F34" s="4">
        <f t="shared" si="2"/>
        <v>541.85</v>
      </c>
      <c r="G34" s="5">
        <f t="shared" si="3"/>
        <v>13.76299</v>
      </c>
    </row>
    <row r="35" spans="1:7" ht="12.75">
      <c r="A35">
        <v>42</v>
      </c>
      <c r="B35">
        <f t="shared" si="0"/>
        <v>40</v>
      </c>
      <c r="C35" s="5">
        <v>736.9</v>
      </c>
      <c r="D35" s="5">
        <v>731.05</v>
      </c>
      <c r="E35" s="2">
        <f t="shared" si="1"/>
        <v>0.0254</v>
      </c>
      <c r="F35" s="4">
        <f t="shared" si="2"/>
        <v>748.075</v>
      </c>
      <c r="G35" s="5">
        <f t="shared" si="3"/>
        <v>19.001105</v>
      </c>
    </row>
    <row r="36" spans="1:7" ht="12.75">
      <c r="A36">
        <v>43</v>
      </c>
      <c r="B36">
        <f t="shared" si="0"/>
        <v>41</v>
      </c>
      <c r="C36" s="5">
        <v>501.6</v>
      </c>
      <c r="D36" s="5">
        <v>495.15</v>
      </c>
      <c r="E36" s="2">
        <f t="shared" si="1"/>
        <v>0.0254</v>
      </c>
      <c r="F36" s="4">
        <f t="shared" si="2"/>
        <v>613.0999999999999</v>
      </c>
      <c r="G36" s="5">
        <f t="shared" si="3"/>
        <v>15.572739999999998</v>
      </c>
    </row>
    <row r="37" spans="1:7" ht="12.75">
      <c r="A37">
        <v>44</v>
      </c>
      <c r="B37">
        <f t="shared" si="0"/>
        <v>42</v>
      </c>
      <c r="C37" s="5">
        <v>258.55</v>
      </c>
      <c r="D37" s="5">
        <v>256.4</v>
      </c>
      <c r="E37" s="2">
        <f t="shared" si="1"/>
        <v>0.0254</v>
      </c>
      <c r="F37" s="4">
        <f t="shared" si="2"/>
        <v>375.775</v>
      </c>
      <c r="G37" s="5">
        <f t="shared" si="3"/>
        <v>9.544685</v>
      </c>
    </row>
    <row r="38" spans="1:7" ht="12.75">
      <c r="A38">
        <v>45</v>
      </c>
      <c r="B38">
        <f t="shared" si="0"/>
        <v>43</v>
      </c>
      <c r="C38" s="5">
        <v>97.65</v>
      </c>
      <c r="D38" s="5">
        <v>88.25</v>
      </c>
      <c r="E38" s="2">
        <f t="shared" si="1"/>
        <v>0.0254</v>
      </c>
      <c r="F38" s="4">
        <f t="shared" si="2"/>
        <v>172.325</v>
      </c>
      <c r="G38" s="5">
        <f t="shared" si="3"/>
        <v>4.3770549999999995</v>
      </c>
    </row>
    <row r="39" spans="1:7" ht="12.75">
      <c r="A39">
        <v>46</v>
      </c>
      <c r="B39">
        <f t="shared" si="0"/>
        <v>44</v>
      </c>
      <c r="C39" s="5">
        <v>18</v>
      </c>
      <c r="D39" s="5">
        <v>18</v>
      </c>
      <c r="E39" s="2">
        <f t="shared" si="1"/>
        <v>0.0254</v>
      </c>
      <c r="F39" s="4">
        <f t="shared" si="2"/>
        <v>53.125</v>
      </c>
      <c r="G39" s="5">
        <f t="shared" si="3"/>
        <v>1.349375</v>
      </c>
    </row>
    <row r="40" spans="1:7" ht="12.75">
      <c r="A40">
        <v>47</v>
      </c>
      <c r="B40">
        <f t="shared" si="0"/>
        <v>45</v>
      </c>
      <c r="C40" s="5">
        <v>4.85</v>
      </c>
      <c r="D40" s="5">
        <v>4.95</v>
      </c>
      <c r="E40" s="2">
        <f t="shared" si="1"/>
        <v>0.0254</v>
      </c>
      <c r="F40" s="4">
        <f t="shared" si="2"/>
        <v>11.475</v>
      </c>
      <c r="G40" s="5">
        <f t="shared" si="3"/>
        <v>0.291465</v>
      </c>
    </row>
    <row r="41" spans="1:7" ht="12.75">
      <c r="A41">
        <v>48</v>
      </c>
      <c r="B41">
        <f t="shared" si="0"/>
        <v>46</v>
      </c>
      <c r="C41" s="5">
        <v>15.65</v>
      </c>
      <c r="D41" s="5">
        <v>15.8</v>
      </c>
      <c r="E41" s="2">
        <f t="shared" si="1"/>
        <v>0.0254</v>
      </c>
      <c r="F41" s="4">
        <f t="shared" si="2"/>
        <v>10.375</v>
      </c>
      <c r="G41" s="5">
        <f t="shared" si="3"/>
        <v>0.263525</v>
      </c>
    </row>
    <row r="42" spans="7:8" ht="12.75">
      <c r="G42" s="7">
        <f>SUM(G9:G41)</f>
        <v>140.885545</v>
      </c>
      <c r="H42" t="s">
        <v>64</v>
      </c>
    </row>
    <row r="43" ht="12.75">
      <c r="A43" s="8" t="s">
        <v>34</v>
      </c>
    </row>
    <row r="44" ht="12.75">
      <c r="A44" t="s">
        <v>35</v>
      </c>
    </row>
    <row r="45" ht="12.75">
      <c r="A45" t="s">
        <v>36</v>
      </c>
    </row>
    <row r="47" ht="12.75">
      <c r="A47" t="s">
        <v>37</v>
      </c>
    </row>
    <row r="48" ht="12.75">
      <c r="A48" t="s">
        <v>38</v>
      </c>
    </row>
    <row r="50" ht="12.75">
      <c r="A50" t="s">
        <v>39</v>
      </c>
    </row>
    <row r="51" ht="12.75">
      <c r="A51" t="s">
        <v>40</v>
      </c>
    </row>
    <row r="53" ht="12.75">
      <c r="A53" t="s">
        <v>41</v>
      </c>
    </row>
    <row r="54" ht="12.75">
      <c r="A54" t="s">
        <v>42</v>
      </c>
    </row>
    <row r="56" ht="12.75">
      <c r="A56" t="s">
        <v>43</v>
      </c>
    </row>
    <row r="57" ht="12.75">
      <c r="A57" t="s">
        <v>44</v>
      </c>
    </row>
    <row r="58" ht="12.75">
      <c r="A58" t="s">
        <v>45</v>
      </c>
    </row>
  </sheetData>
  <printOptions/>
  <pageMargins left="0.75" right="0.75" top="0.35" bottom="0.49" header="0.5" footer="0.5"/>
  <pageSetup horizontalDpi="355" verticalDpi="3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M3" sqref="M3"/>
    </sheetView>
  </sheetViews>
  <sheetFormatPr defaultColWidth="9.140625" defaultRowHeight="12.75"/>
  <cols>
    <col min="1" max="1" width="11.00390625" style="0" bestFit="1" customWidth="1"/>
    <col min="2" max="2" width="12.140625" style="0" bestFit="1" customWidth="1"/>
    <col min="3" max="3" width="5.8515625" style="0" bestFit="1" customWidth="1"/>
    <col min="4" max="4" width="6.57421875" style="0" bestFit="1" customWidth="1"/>
    <col min="5" max="5" width="5.28125" style="0" bestFit="1" customWidth="1"/>
    <col min="6" max="6" width="14.57421875" style="0" bestFit="1" customWidth="1"/>
    <col min="7" max="7" width="9.57421875" style="0" bestFit="1" customWidth="1"/>
    <col min="8" max="8" width="9.28125" style="0" bestFit="1" customWidth="1"/>
    <col min="9" max="9" width="2.421875" style="0" bestFit="1" customWidth="1"/>
    <col min="10" max="12" width="9.28125" style="0" bestFit="1" customWidth="1"/>
    <col min="13" max="13" width="15.8515625" style="0" bestFit="1" customWidth="1"/>
    <col min="15" max="15" width="9.28125" style="0" bestFit="1" customWidth="1"/>
  </cols>
  <sheetData>
    <row r="1" spans="1:8" ht="12.75">
      <c r="A1" t="s">
        <v>21</v>
      </c>
      <c r="B1">
        <v>2</v>
      </c>
      <c r="C1">
        <v>2002</v>
      </c>
      <c r="D1" t="s">
        <v>1</v>
      </c>
      <c r="E1" t="s">
        <v>2</v>
      </c>
      <c r="F1" t="s">
        <v>3</v>
      </c>
      <c r="G1" t="s">
        <v>4</v>
      </c>
      <c r="H1">
        <v>3977261</v>
      </c>
    </row>
    <row r="2" spans="1:12" ht="12.75">
      <c r="A2" t="s">
        <v>5</v>
      </c>
      <c r="B2" t="s">
        <v>6</v>
      </c>
      <c r="C2" t="s">
        <v>7</v>
      </c>
      <c r="D2" t="s">
        <v>8</v>
      </c>
      <c r="L2" t="s">
        <v>27</v>
      </c>
    </row>
    <row r="3" spans="1:13" ht="12.75">
      <c r="A3" t="s">
        <v>5</v>
      </c>
      <c r="L3">
        <f>SUM(M7:M84)</f>
        <v>95.343345</v>
      </c>
      <c r="M3" t="s">
        <v>28</v>
      </c>
    </row>
    <row r="4" ht="12.75">
      <c r="A4" t="s">
        <v>5</v>
      </c>
    </row>
    <row r="5" spans="1:13" ht="12.7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29</v>
      </c>
      <c r="H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0" ht="12.75">
      <c r="A6">
        <v>3977286</v>
      </c>
      <c r="B6">
        <v>1</v>
      </c>
      <c r="C6">
        <v>0</v>
      </c>
      <c r="D6">
        <v>0</v>
      </c>
      <c r="E6" s="1">
        <v>-8</v>
      </c>
      <c r="F6" s="5">
        <v>453.602</v>
      </c>
      <c r="G6" s="3">
        <v>-0.00456</v>
      </c>
      <c r="H6" s="1">
        <f>-G6*10000</f>
        <v>45.6</v>
      </c>
      <c r="J6" s="2">
        <f aca="true" t="shared" si="0" ref="J6:J12">E6*0.0254</f>
        <v>-0.2032</v>
      </c>
    </row>
    <row r="7" spans="1:13" ht="12.75">
      <c r="A7">
        <v>3977286</v>
      </c>
      <c r="B7">
        <v>2</v>
      </c>
      <c r="C7">
        <v>0</v>
      </c>
      <c r="D7">
        <v>0</v>
      </c>
      <c r="E7" s="1">
        <v>-7.5</v>
      </c>
      <c r="F7" s="5">
        <v>453.599</v>
      </c>
      <c r="G7" s="3">
        <v>-0.00527</v>
      </c>
      <c r="H7" s="1">
        <f aca="true" t="shared" si="1" ref="H7:H70">-G7*10000</f>
        <v>52.7</v>
      </c>
      <c r="J7" s="2">
        <f t="shared" si="0"/>
        <v>-0.1905</v>
      </c>
      <c r="K7">
        <f>J7-J6</f>
        <v>0.012699999999999989</v>
      </c>
      <c r="L7" s="4">
        <f aca="true" t="shared" si="2" ref="L7:L12">AVERAGE(H7,H6)</f>
        <v>49.150000000000006</v>
      </c>
      <c r="M7" s="3">
        <f aca="true" t="shared" si="3" ref="M7:M12">L7*K7</f>
        <v>0.6242049999999996</v>
      </c>
    </row>
    <row r="8" spans="1:13" ht="12.75">
      <c r="A8">
        <v>3977286</v>
      </c>
      <c r="B8">
        <v>3</v>
      </c>
      <c r="C8">
        <v>0</v>
      </c>
      <c r="D8">
        <v>0</v>
      </c>
      <c r="E8" s="1">
        <v>-7</v>
      </c>
      <c r="F8" s="5">
        <v>453.594</v>
      </c>
      <c r="G8" s="3">
        <v>-0.00596</v>
      </c>
      <c r="H8" s="1">
        <f t="shared" si="1"/>
        <v>59.6</v>
      </c>
      <c r="J8" s="2">
        <f t="shared" si="0"/>
        <v>-0.17779999999999999</v>
      </c>
      <c r="K8">
        <f aca="true" t="shared" si="4" ref="K8:K71">J8-J7</f>
        <v>0.012700000000000017</v>
      </c>
      <c r="L8" s="4">
        <f t="shared" si="2"/>
        <v>56.150000000000006</v>
      </c>
      <c r="M8" s="3">
        <f t="shared" si="3"/>
        <v>0.713105000000001</v>
      </c>
    </row>
    <row r="9" spans="1:13" ht="12.75">
      <c r="A9">
        <v>3977286</v>
      </c>
      <c r="B9">
        <v>4</v>
      </c>
      <c r="C9">
        <v>0</v>
      </c>
      <c r="D9">
        <v>0</v>
      </c>
      <c r="E9" s="1">
        <v>-6.5</v>
      </c>
      <c r="F9" s="5">
        <v>453.597</v>
      </c>
      <c r="G9" s="3">
        <v>-0.00688</v>
      </c>
      <c r="H9" s="1">
        <f t="shared" si="1"/>
        <v>68.8</v>
      </c>
      <c r="J9" s="2">
        <f t="shared" si="0"/>
        <v>-0.1651</v>
      </c>
      <c r="K9">
        <f t="shared" si="4"/>
        <v>0.012699999999999989</v>
      </c>
      <c r="L9" s="4">
        <f t="shared" si="2"/>
        <v>64.2</v>
      </c>
      <c r="M9" s="3">
        <f t="shared" si="3"/>
        <v>0.8153399999999993</v>
      </c>
    </row>
    <row r="10" spans="1:13" ht="12.75">
      <c r="A10">
        <v>3977286</v>
      </c>
      <c r="B10">
        <v>5</v>
      </c>
      <c r="C10">
        <v>0</v>
      </c>
      <c r="D10">
        <v>0</v>
      </c>
      <c r="E10" s="1">
        <v>-6</v>
      </c>
      <c r="F10" s="5">
        <v>453.601</v>
      </c>
      <c r="G10" s="3">
        <v>-0.00793</v>
      </c>
      <c r="H10" s="1">
        <f t="shared" si="1"/>
        <v>79.3</v>
      </c>
      <c r="J10" s="2">
        <f t="shared" si="0"/>
        <v>-0.15239999999999998</v>
      </c>
      <c r="K10">
        <f t="shared" si="4"/>
        <v>0.012700000000000017</v>
      </c>
      <c r="L10" s="4">
        <f t="shared" si="2"/>
        <v>74.05</v>
      </c>
      <c r="M10" s="3">
        <f t="shared" si="3"/>
        <v>0.9404350000000012</v>
      </c>
    </row>
    <row r="11" spans="1:13" ht="12.75">
      <c r="A11">
        <v>3977286</v>
      </c>
      <c r="B11">
        <v>6</v>
      </c>
      <c r="C11">
        <v>0</v>
      </c>
      <c r="D11">
        <v>0</v>
      </c>
      <c r="E11" s="1">
        <v>-5.5</v>
      </c>
      <c r="F11" s="5">
        <v>453.596</v>
      </c>
      <c r="G11" s="3">
        <v>-0.00917</v>
      </c>
      <c r="H11" s="1">
        <f t="shared" si="1"/>
        <v>91.69999999999999</v>
      </c>
      <c r="J11" s="2">
        <f t="shared" si="0"/>
        <v>-0.1397</v>
      </c>
      <c r="K11">
        <f t="shared" si="4"/>
        <v>0.012699999999999989</v>
      </c>
      <c r="L11" s="4">
        <f t="shared" si="2"/>
        <v>85.5</v>
      </c>
      <c r="M11" s="3">
        <f t="shared" si="3"/>
        <v>1.085849999999999</v>
      </c>
    </row>
    <row r="12" spans="1:13" ht="12.75">
      <c r="A12">
        <v>3977286</v>
      </c>
      <c r="B12">
        <v>7</v>
      </c>
      <c r="C12">
        <v>0</v>
      </c>
      <c r="D12">
        <v>0</v>
      </c>
      <c r="E12" s="1">
        <v>-5</v>
      </c>
      <c r="F12" s="5">
        <v>453.603</v>
      </c>
      <c r="G12" s="3">
        <v>-0.01073</v>
      </c>
      <c r="H12" s="1">
        <f t="shared" si="1"/>
        <v>107.3</v>
      </c>
      <c r="J12" s="2">
        <f t="shared" si="0"/>
        <v>-0.127</v>
      </c>
      <c r="K12">
        <f t="shared" si="4"/>
        <v>0.012699999999999989</v>
      </c>
      <c r="L12" s="4">
        <f t="shared" si="2"/>
        <v>99.5</v>
      </c>
      <c r="M12" s="3">
        <f t="shared" si="3"/>
        <v>1.2636499999999988</v>
      </c>
    </row>
    <row r="13" spans="1:13" ht="12.75">
      <c r="A13">
        <v>3977286</v>
      </c>
      <c r="B13">
        <v>8</v>
      </c>
      <c r="C13">
        <v>0</v>
      </c>
      <c r="D13">
        <v>0</v>
      </c>
      <c r="E13" s="1">
        <v>-4.5</v>
      </c>
      <c r="F13" s="5">
        <v>453.601</v>
      </c>
      <c r="G13" s="3">
        <v>-0.0126</v>
      </c>
      <c r="H13" s="1">
        <f t="shared" si="1"/>
        <v>126</v>
      </c>
      <c r="J13" s="2">
        <f aca="true" t="shared" si="5" ref="J13:J76">E13*0.0254</f>
        <v>-0.1143</v>
      </c>
      <c r="K13">
        <f t="shared" si="4"/>
        <v>0.012700000000000003</v>
      </c>
      <c r="L13" s="4">
        <f aca="true" t="shared" si="6" ref="L13:L76">AVERAGE(H13,H12)</f>
        <v>116.65</v>
      </c>
      <c r="M13" s="3">
        <f aca="true" t="shared" si="7" ref="M13:M76">L13*K13</f>
        <v>1.4814550000000004</v>
      </c>
    </row>
    <row r="14" spans="1:13" ht="12.75">
      <c r="A14">
        <v>3977286</v>
      </c>
      <c r="B14">
        <v>9</v>
      </c>
      <c r="C14">
        <v>0</v>
      </c>
      <c r="D14">
        <v>0</v>
      </c>
      <c r="E14" s="1">
        <v>-4</v>
      </c>
      <c r="F14" s="5">
        <v>453.606</v>
      </c>
      <c r="G14" s="3">
        <v>-0.01483</v>
      </c>
      <c r="H14" s="1">
        <f t="shared" si="1"/>
        <v>148.29999999999998</v>
      </c>
      <c r="J14" s="2">
        <f t="shared" si="5"/>
        <v>-0.1016</v>
      </c>
      <c r="K14">
        <f t="shared" si="4"/>
        <v>0.012700000000000003</v>
      </c>
      <c r="L14" s="4">
        <f t="shared" si="6"/>
        <v>137.14999999999998</v>
      </c>
      <c r="M14" s="3">
        <f t="shared" si="7"/>
        <v>1.741805</v>
      </c>
    </row>
    <row r="15" spans="1:13" ht="12.75">
      <c r="A15">
        <v>3977286</v>
      </c>
      <c r="B15">
        <v>10</v>
      </c>
      <c r="C15">
        <v>0</v>
      </c>
      <c r="D15">
        <v>0</v>
      </c>
      <c r="E15" s="1">
        <v>-3.5</v>
      </c>
      <c r="F15" s="5">
        <v>453.598</v>
      </c>
      <c r="G15" s="3">
        <v>-0.01771</v>
      </c>
      <c r="H15" s="1">
        <f t="shared" si="1"/>
        <v>177.1</v>
      </c>
      <c r="J15" s="2">
        <f t="shared" si="5"/>
        <v>-0.08889999999999999</v>
      </c>
      <c r="K15">
        <f t="shared" si="4"/>
        <v>0.012700000000000003</v>
      </c>
      <c r="L15" s="4">
        <f t="shared" si="6"/>
        <v>162.7</v>
      </c>
      <c r="M15" s="3">
        <f t="shared" si="7"/>
        <v>2.0662900000000004</v>
      </c>
    </row>
    <row r="16" spans="1:13" ht="12.75">
      <c r="A16">
        <v>3977286</v>
      </c>
      <c r="B16">
        <v>11</v>
      </c>
      <c r="C16">
        <v>0</v>
      </c>
      <c r="D16">
        <v>0</v>
      </c>
      <c r="E16" s="1">
        <v>-3</v>
      </c>
      <c r="F16" s="5">
        <v>453.601</v>
      </c>
      <c r="G16" s="3">
        <v>-0.02084</v>
      </c>
      <c r="H16" s="1">
        <f t="shared" si="1"/>
        <v>208.4</v>
      </c>
      <c r="J16" s="2">
        <f t="shared" si="5"/>
        <v>-0.07619999999999999</v>
      </c>
      <c r="K16">
        <f t="shared" si="4"/>
        <v>0.012700000000000003</v>
      </c>
      <c r="L16" s="4">
        <f t="shared" si="6"/>
        <v>192.75</v>
      </c>
      <c r="M16" s="3">
        <f t="shared" si="7"/>
        <v>2.4479250000000006</v>
      </c>
    </row>
    <row r="17" spans="1:13" ht="12.75">
      <c r="A17">
        <v>3977286</v>
      </c>
      <c r="B17">
        <v>12</v>
      </c>
      <c r="C17">
        <v>0</v>
      </c>
      <c r="D17">
        <v>0</v>
      </c>
      <c r="E17" s="1">
        <v>-2.5</v>
      </c>
      <c r="F17" s="5">
        <v>453.598</v>
      </c>
      <c r="G17" s="3">
        <v>-0.02469</v>
      </c>
      <c r="H17" s="1">
        <f t="shared" si="1"/>
        <v>246.9</v>
      </c>
      <c r="J17" s="2">
        <f t="shared" si="5"/>
        <v>-0.0635</v>
      </c>
      <c r="K17">
        <f t="shared" si="4"/>
        <v>0.012699999999999989</v>
      </c>
      <c r="L17" s="4">
        <f t="shared" si="6"/>
        <v>227.65</v>
      </c>
      <c r="M17" s="3">
        <f t="shared" si="7"/>
        <v>2.8911549999999977</v>
      </c>
    </row>
    <row r="18" spans="1:13" ht="12.75">
      <c r="A18">
        <v>3977286</v>
      </c>
      <c r="B18">
        <v>13</v>
      </c>
      <c r="C18">
        <v>0</v>
      </c>
      <c r="D18">
        <v>0</v>
      </c>
      <c r="E18" s="1">
        <v>-2</v>
      </c>
      <c r="F18" s="5">
        <v>453.6</v>
      </c>
      <c r="G18" s="3">
        <v>-0.02859</v>
      </c>
      <c r="H18" s="1">
        <f t="shared" si="1"/>
        <v>285.90000000000003</v>
      </c>
      <c r="J18" s="2">
        <f t="shared" si="5"/>
        <v>-0.0508</v>
      </c>
      <c r="K18">
        <f t="shared" si="4"/>
        <v>0.012700000000000003</v>
      </c>
      <c r="L18" s="4">
        <f t="shared" si="6"/>
        <v>266.40000000000003</v>
      </c>
      <c r="M18" s="3">
        <f t="shared" si="7"/>
        <v>3.3832800000000014</v>
      </c>
    </row>
    <row r="19" spans="1:13" ht="12.75">
      <c r="A19">
        <v>3977286</v>
      </c>
      <c r="B19">
        <v>14</v>
      </c>
      <c r="C19">
        <v>0</v>
      </c>
      <c r="D19">
        <v>0</v>
      </c>
      <c r="E19" s="1">
        <v>-1.5</v>
      </c>
      <c r="F19" s="5">
        <v>453.597</v>
      </c>
      <c r="G19" s="3">
        <v>-0.03215</v>
      </c>
      <c r="H19" s="1">
        <f t="shared" si="1"/>
        <v>321.5</v>
      </c>
      <c r="J19" s="2">
        <f t="shared" si="5"/>
        <v>-0.038099999999999995</v>
      </c>
      <c r="K19">
        <f t="shared" si="4"/>
        <v>0.012700000000000003</v>
      </c>
      <c r="L19" s="4">
        <f t="shared" si="6"/>
        <v>303.70000000000005</v>
      </c>
      <c r="M19" s="3">
        <f t="shared" si="7"/>
        <v>3.8569900000000015</v>
      </c>
    </row>
    <row r="20" spans="1:13" ht="12.75">
      <c r="A20">
        <v>3977286</v>
      </c>
      <c r="B20">
        <v>15</v>
      </c>
      <c r="C20">
        <v>0</v>
      </c>
      <c r="D20">
        <v>0</v>
      </c>
      <c r="E20" s="1">
        <v>-1</v>
      </c>
      <c r="F20" s="5">
        <v>453.6</v>
      </c>
      <c r="G20" s="3">
        <v>-0.03322</v>
      </c>
      <c r="H20" s="1">
        <f t="shared" si="1"/>
        <v>332.2</v>
      </c>
      <c r="I20" t="s">
        <v>14</v>
      </c>
      <c r="J20" s="2">
        <f t="shared" si="5"/>
        <v>-0.0254</v>
      </c>
      <c r="K20">
        <f t="shared" si="4"/>
        <v>0.012699999999999996</v>
      </c>
      <c r="L20" s="4">
        <f t="shared" si="6"/>
        <v>326.85</v>
      </c>
      <c r="M20" s="3">
        <f t="shared" si="7"/>
        <v>4.150994999999999</v>
      </c>
    </row>
    <row r="21" spans="1:13" ht="12.75">
      <c r="A21">
        <v>3977286</v>
      </c>
      <c r="B21">
        <v>16</v>
      </c>
      <c r="C21">
        <v>0</v>
      </c>
      <c r="D21">
        <v>0</v>
      </c>
      <c r="E21" s="1">
        <v>-0.5</v>
      </c>
      <c r="F21" s="5">
        <v>453.597</v>
      </c>
      <c r="G21" s="3">
        <v>-0.02872</v>
      </c>
      <c r="H21" s="1">
        <f t="shared" si="1"/>
        <v>287.2</v>
      </c>
      <c r="J21" s="2">
        <f t="shared" si="5"/>
        <v>-0.0127</v>
      </c>
      <c r="K21">
        <f t="shared" si="4"/>
        <v>0.0127</v>
      </c>
      <c r="L21" s="4">
        <f t="shared" si="6"/>
        <v>309.7</v>
      </c>
      <c r="M21" s="3">
        <f t="shared" si="7"/>
        <v>3.9331899999999997</v>
      </c>
    </row>
    <row r="22" spans="1:13" ht="12.75">
      <c r="A22">
        <v>3977286</v>
      </c>
      <c r="B22">
        <v>17</v>
      </c>
      <c r="C22">
        <v>0</v>
      </c>
      <c r="D22">
        <v>0</v>
      </c>
      <c r="E22" s="1">
        <v>0</v>
      </c>
      <c r="F22" s="5">
        <v>453.601</v>
      </c>
      <c r="G22" s="3">
        <v>-0.01737</v>
      </c>
      <c r="H22" s="1">
        <f t="shared" si="1"/>
        <v>173.7</v>
      </c>
      <c r="J22" s="2">
        <f t="shared" si="5"/>
        <v>0</v>
      </c>
      <c r="K22">
        <f t="shared" si="4"/>
        <v>0.0127</v>
      </c>
      <c r="L22" s="4">
        <f t="shared" si="6"/>
        <v>230.45</v>
      </c>
      <c r="M22" s="3">
        <f t="shared" si="7"/>
        <v>2.9267149999999997</v>
      </c>
    </row>
    <row r="23" spans="1:13" ht="12.75">
      <c r="A23">
        <v>3977286</v>
      </c>
      <c r="B23">
        <v>18</v>
      </c>
      <c r="C23">
        <v>0</v>
      </c>
      <c r="D23">
        <v>0</v>
      </c>
      <c r="E23" s="1">
        <v>0.5</v>
      </c>
      <c r="F23" s="5">
        <v>453.604</v>
      </c>
      <c r="G23" s="3">
        <v>-0.00511</v>
      </c>
      <c r="H23" s="1">
        <f t="shared" si="1"/>
        <v>51.1</v>
      </c>
      <c r="J23" s="2">
        <f t="shared" si="5"/>
        <v>0.0127</v>
      </c>
      <c r="K23">
        <f t="shared" si="4"/>
        <v>0.0127</v>
      </c>
      <c r="L23" s="4">
        <f t="shared" si="6"/>
        <v>112.39999999999999</v>
      </c>
      <c r="M23" s="3">
        <f t="shared" si="7"/>
        <v>1.4274799999999999</v>
      </c>
    </row>
    <row r="24" spans="1:13" ht="12.75">
      <c r="A24">
        <v>3977286</v>
      </c>
      <c r="B24">
        <v>19</v>
      </c>
      <c r="C24">
        <v>0</v>
      </c>
      <c r="D24">
        <v>0</v>
      </c>
      <c r="E24" s="1">
        <v>1</v>
      </c>
      <c r="F24" s="5">
        <v>453.602</v>
      </c>
      <c r="G24" s="3">
        <v>-0.00189</v>
      </c>
      <c r="H24" s="1">
        <f t="shared" si="1"/>
        <v>18.9</v>
      </c>
      <c r="J24" s="2">
        <f t="shared" si="5"/>
        <v>0.0254</v>
      </c>
      <c r="K24">
        <f t="shared" si="4"/>
        <v>0.0127</v>
      </c>
      <c r="L24" s="4">
        <f t="shared" si="6"/>
        <v>35</v>
      </c>
      <c r="M24" s="3">
        <f t="shared" si="7"/>
        <v>0.4445</v>
      </c>
    </row>
    <row r="25" spans="1:13" ht="12.75">
      <c r="A25">
        <v>3977286</v>
      </c>
      <c r="B25">
        <v>20</v>
      </c>
      <c r="C25">
        <v>0</v>
      </c>
      <c r="D25">
        <v>0</v>
      </c>
      <c r="E25" s="1">
        <v>1.5</v>
      </c>
      <c r="F25" s="5">
        <v>453.603</v>
      </c>
      <c r="G25" s="3">
        <v>-0.00129</v>
      </c>
      <c r="H25" s="1">
        <f t="shared" si="1"/>
        <v>12.899999999999999</v>
      </c>
      <c r="J25" s="2">
        <f t="shared" si="5"/>
        <v>0.038099999999999995</v>
      </c>
      <c r="K25">
        <f t="shared" si="4"/>
        <v>0.012699999999999996</v>
      </c>
      <c r="L25" s="4">
        <f t="shared" si="6"/>
        <v>15.899999999999999</v>
      </c>
      <c r="M25" s="3">
        <f t="shared" si="7"/>
        <v>0.20192999999999992</v>
      </c>
    </row>
    <row r="26" spans="1:13" ht="12.75">
      <c r="A26">
        <v>3977286</v>
      </c>
      <c r="B26">
        <v>21</v>
      </c>
      <c r="C26">
        <v>0</v>
      </c>
      <c r="D26">
        <v>0</v>
      </c>
      <c r="E26" s="1">
        <v>2</v>
      </c>
      <c r="F26" s="5">
        <v>453.605</v>
      </c>
      <c r="G26" s="3">
        <v>-0.00122</v>
      </c>
      <c r="H26" s="1">
        <f t="shared" si="1"/>
        <v>12.2</v>
      </c>
      <c r="J26" s="2">
        <f t="shared" si="5"/>
        <v>0.0508</v>
      </c>
      <c r="K26">
        <f t="shared" si="4"/>
        <v>0.012700000000000003</v>
      </c>
      <c r="L26" s="4">
        <f t="shared" si="6"/>
        <v>12.549999999999999</v>
      </c>
      <c r="M26" s="3">
        <f t="shared" si="7"/>
        <v>0.15938500000000003</v>
      </c>
    </row>
    <row r="27" spans="1:13" ht="12.75">
      <c r="A27">
        <v>3977286</v>
      </c>
      <c r="B27">
        <v>22</v>
      </c>
      <c r="C27">
        <v>0</v>
      </c>
      <c r="D27">
        <v>0</v>
      </c>
      <c r="E27" s="1">
        <v>3</v>
      </c>
      <c r="F27" s="5">
        <v>453.596</v>
      </c>
      <c r="G27" s="3">
        <v>-0.00153</v>
      </c>
      <c r="H27" s="1">
        <f t="shared" si="1"/>
        <v>15.299999999999999</v>
      </c>
      <c r="J27" s="2">
        <f t="shared" si="5"/>
        <v>0.07619999999999999</v>
      </c>
      <c r="K27">
        <f t="shared" si="4"/>
        <v>0.025399999999999992</v>
      </c>
      <c r="L27" s="4">
        <f t="shared" si="6"/>
        <v>13.75</v>
      </c>
      <c r="M27" s="3">
        <f t="shared" si="7"/>
        <v>0.3492499999999999</v>
      </c>
    </row>
    <row r="28" spans="1:13" ht="12.75">
      <c r="A28">
        <v>3977286</v>
      </c>
      <c r="B28">
        <v>23</v>
      </c>
      <c r="C28">
        <v>0</v>
      </c>
      <c r="D28">
        <v>0</v>
      </c>
      <c r="E28" s="1">
        <v>4</v>
      </c>
      <c r="F28" s="5">
        <v>453.599</v>
      </c>
      <c r="G28" s="3">
        <v>-0.00238</v>
      </c>
      <c r="H28" s="1">
        <f t="shared" si="1"/>
        <v>23.8</v>
      </c>
      <c r="J28" s="2">
        <f t="shared" si="5"/>
        <v>0.1016</v>
      </c>
      <c r="K28">
        <f t="shared" si="4"/>
        <v>0.025400000000000006</v>
      </c>
      <c r="L28" s="4">
        <f t="shared" si="6"/>
        <v>19.55</v>
      </c>
      <c r="M28" s="3">
        <f t="shared" si="7"/>
        <v>0.4965700000000001</v>
      </c>
    </row>
    <row r="29" spans="1:13" ht="12.75">
      <c r="A29">
        <v>3977286</v>
      </c>
      <c r="B29">
        <v>24</v>
      </c>
      <c r="C29">
        <v>0</v>
      </c>
      <c r="D29">
        <v>0</v>
      </c>
      <c r="E29" s="1">
        <v>5</v>
      </c>
      <c r="F29" s="5">
        <v>453.596</v>
      </c>
      <c r="G29" s="3">
        <v>-0.004</v>
      </c>
      <c r="H29" s="1">
        <f t="shared" si="1"/>
        <v>40</v>
      </c>
      <c r="J29" s="2">
        <f t="shared" si="5"/>
        <v>0.127</v>
      </c>
      <c r="K29">
        <f t="shared" si="4"/>
        <v>0.025400000000000006</v>
      </c>
      <c r="L29" s="4">
        <f t="shared" si="6"/>
        <v>31.9</v>
      </c>
      <c r="M29" s="3">
        <f t="shared" si="7"/>
        <v>0.8102600000000002</v>
      </c>
    </row>
    <row r="30" spans="1:13" ht="12.75">
      <c r="A30">
        <v>3977286</v>
      </c>
      <c r="B30">
        <v>25</v>
      </c>
      <c r="C30">
        <v>0</v>
      </c>
      <c r="D30">
        <v>0</v>
      </c>
      <c r="E30" s="1">
        <v>6</v>
      </c>
      <c r="F30" s="5">
        <v>453.601</v>
      </c>
      <c r="G30" s="3">
        <v>-0.00481</v>
      </c>
      <c r="H30" s="1">
        <f t="shared" si="1"/>
        <v>48.1</v>
      </c>
      <c r="I30" t="s">
        <v>13</v>
      </c>
      <c r="J30" s="2">
        <f t="shared" si="5"/>
        <v>0.15239999999999998</v>
      </c>
      <c r="K30">
        <f t="shared" si="4"/>
        <v>0.025399999999999978</v>
      </c>
      <c r="L30" s="4">
        <f t="shared" si="6"/>
        <v>44.05</v>
      </c>
      <c r="M30" s="3">
        <f t="shared" si="7"/>
        <v>1.118869999999999</v>
      </c>
    </row>
    <row r="31" spans="1:13" ht="12.75">
      <c r="A31">
        <v>3977286</v>
      </c>
      <c r="B31">
        <v>26</v>
      </c>
      <c r="C31">
        <v>0</v>
      </c>
      <c r="D31">
        <v>0</v>
      </c>
      <c r="E31" s="1">
        <v>7</v>
      </c>
      <c r="F31" s="5">
        <v>453.604</v>
      </c>
      <c r="G31" s="3">
        <v>-0.00371</v>
      </c>
      <c r="H31" s="1">
        <f t="shared" si="1"/>
        <v>37.1</v>
      </c>
      <c r="J31" s="2">
        <f t="shared" si="5"/>
        <v>0.17779999999999999</v>
      </c>
      <c r="K31">
        <f t="shared" si="4"/>
        <v>0.025400000000000006</v>
      </c>
      <c r="L31" s="4">
        <f t="shared" si="6"/>
        <v>42.6</v>
      </c>
      <c r="M31" s="3">
        <f t="shared" si="7"/>
        <v>1.0820400000000003</v>
      </c>
    </row>
    <row r="32" spans="1:13" ht="12.75">
      <c r="A32">
        <v>3977286</v>
      </c>
      <c r="B32">
        <v>27</v>
      </c>
      <c r="C32">
        <v>0</v>
      </c>
      <c r="D32">
        <v>0</v>
      </c>
      <c r="E32" s="1">
        <v>8</v>
      </c>
      <c r="F32" s="5">
        <v>453.601</v>
      </c>
      <c r="G32" s="3">
        <v>-0.00247</v>
      </c>
      <c r="H32" s="1">
        <f t="shared" si="1"/>
        <v>24.7</v>
      </c>
      <c r="J32" s="2">
        <f t="shared" si="5"/>
        <v>0.2032</v>
      </c>
      <c r="K32">
        <f t="shared" si="4"/>
        <v>0.025400000000000006</v>
      </c>
      <c r="L32" s="4">
        <f t="shared" si="6"/>
        <v>30.9</v>
      </c>
      <c r="M32" s="3">
        <f t="shared" si="7"/>
        <v>0.7848600000000001</v>
      </c>
    </row>
    <row r="33" spans="1:13" ht="12.75">
      <c r="A33">
        <v>3977286</v>
      </c>
      <c r="B33">
        <v>28</v>
      </c>
      <c r="C33">
        <v>0</v>
      </c>
      <c r="D33">
        <v>0</v>
      </c>
      <c r="E33" s="1">
        <v>9</v>
      </c>
      <c r="F33" s="5">
        <v>453.6</v>
      </c>
      <c r="G33" s="3">
        <v>-0.00192</v>
      </c>
      <c r="H33" s="1">
        <f t="shared" si="1"/>
        <v>19.2</v>
      </c>
      <c r="J33" s="2">
        <f t="shared" si="5"/>
        <v>0.2286</v>
      </c>
      <c r="K33">
        <f t="shared" si="4"/>
        <v>0.025400000000000006</v>
      </c>
      <c r="L33" s="4">
        <f t="shared" si="6"/>
        <v>21.95</v>
      </c>
      <c r="M33" s="3">
        <f t="shared" si="7"/>
        <v>0.5575300000000001</v>
      </c>
    </row>
    <row r="34" spans="1:13" ht="12.75">
      <c r="A34">
        <v>3977286</v>
      </c>
      <c r="B34">
        <v>29</v>
      </c>
      <c r="C34">
        <v>0</v>
      </c>
      <c r="D34">
        <v>0</v>
      </c>
      <c r="E34" s="1">
        <v>10</v>
      </c>
      <c r="F34" s="5">
        <v>453.599</v>
      </c>
      <c r="G34" s="3">
        <v>-0.00143</v>
      </c>
      <c r="H34" s="1">
        <f t="shared" si="1"/>
        <v>14.3</v>
      </c>
      <c r="J34" s="2">
        <f t="shared" si="5"/>
        <v>0.254</v>
      </c>
      <c r="K34">
        <f t="shared" si="4"/>
        <v>0.025400000000000006</v>
      </c>
      <c r="L34" s="4">
        <f t="shared" si="6"/>
        <v>16.75</v>
      </c>
      <c r="M34" s="3">
        <f t="shared" si="7"/>
        <v>0.4254500000000001</v>
      </c>
    </row>
    <row r="35" spans="1:13" ht="12.75">
      <c r="A35">
        <v>3977286</v>
      </c>
      <c r="B35">
        <v>30</v>
      </c>
      <c r="C35">
        <v>0</v>
      </c>
      <c r="D35">
        <v>0</v>
      </c>
      <c r="E35" s="1">
        <v>11</v>
      </c>
      <c r="F35" s="5">
        <v>453.603</v>
      </c>
      <c r="G35" s="3">
        <v>-0.00115</v>
      </c>
      <c r="H35" s="1">
        <f t="shared" si="1"/>
        <v>11.5</v>
      </c>
      <c r="J35" s="2">
        <f t="shared" si="5"/>
        <v>0.2794</v>
      </c>
      <c r="K35">
        <f t="shared" si="4"/>
        <v>0.025399999999999978</v>
      </c>
      <c r="L35" s="4">
        <f t="shared" si="6"/>
        <v>12.9</v>
      </c>
      <c r="M35" s="3">
        <f t="shared" si="7"/>
        <v>0.32765999999999973</v>
      </c>
    </row>
    <row r="36" spans="1:13" ht="12.75">
      <c r="A36">
        <v>3977286</v>
      </c>
      <c r="B36">
        <v>31</v>
      </c>
      <c r="C36">
        <v>0</v>
      </c>
      <c r="D36">
        <v>0</v>
      </c>
      <c r="E36" s="1">
        <v>12</v>
      </c>
      <c r="F36" s="5">
        <v>453.597</v>
      </c>
      <c r="G36" s="3">
        <v>-0.00105</v>
      </c>
      <c r="H36" s="1">
        <f t="shared" si="1"/>
        <v>10.5</v>
      </c>
      <c r="J36" s="2">
        <f t="shared" si="5"/>
        <v>0.30479999999999996</v>
      </c>
      <c r="K36">
        <f t="shared" si="4"/>
        <v>0.025399999999999978</v>
      </c>
      <c r="L36" s="4">
        <f t="shared" si="6"/>
        <v>11</v>
      </c>
      <c r="M36" s="3">
        <f t="shared" si="7"/>
        <v>0.27939999999999976</v>
      </c>
    </row>
    <row r="37" spans="1:13" ht="12.75">
      <c r="A37">
        <v>3977286</v>
      </c>
      <c r="B37">
        <v>32</v>
      </c>
      <c r="C37">
        <v>0</v>
      </c>
      <c r="D37">
        <v>0</v>
      </c>
      <c r="E37" s="1">
        <v>13</v>
      </c>
      <c r="F37" s="5">
        <v>453.599</v>
      </c>
      <c r="G37" s="3">
        <v>-0.00105</v>
      </c>
      <c r="H37" s="1">
        <f t="shared" si="1"/>
        <v>10.5</v>
      </c>
      <c r="J37" s="2">
        <f t="shared" si="5"/>
        <v>0.3302</v>
      </c>
      <c r="K37">
        <f t="shared" si="4"/>
        <v>0.025400000000000034</v>
      </c>
      <c r="L37" s="4">
        <f t="shared" si="6"/>
        <v>10.5</v>
      </c>
      <c r="M37" s="3">
        <f t="shared" si="7"/>
        <v>0.2667000000000004</v>
      </c>
    </row>
    <row r="38" spans="1:13" ht="12.75">
      <c r="A38">
        <v>3977286</v>
      </c>
      <c r="B38">
        <v>33</v>
      </c>
      <c r="C38">
        <v>0</v>
      </c>
      <c r="D38">
        <v>0</v>
      </c>
      <c r="E38" s="1">
        <v>14</v>
      </c>
      <c r="F38" s="5">
        <v>453.6</v>
      </c>
      <c r="G38" s="3">
        <v>-0.0011</v>
      </c>
      <c r="H38" s="1">
        <f t="shared" si="1"/>
        <v>11</v>
      </c>
      <c r="J38" s="2">
        <f t="shared" si="5"/>
        <v>0.35559999999999997</v>
      </c>
      <c r="K38">
        <f t="shared" si="4"/>
        <v>0.025399999999999978</v>
      </c>
      <c r="L38" s="4">
        <f t="shared" si="6"/>
        <v>10.75</v>
      </c>
      <c r="M38" s="3">
        <f t="shared" si="7"/>
        <v>0.2730499999999998</v>
      </c>
    </row>
    <row r="39" spans="1:13" ht="12.75">
      <c r="A39">
        <v>3977286</v>
      </c>
      <c r="B39">
        <v>34</v>
      </c>
      <c r="C39">
        <v>0</v>
      </c>
      <c r="D39">
        <v>0</v>
      </c>
      <c r="E39" s="1">
        <v>15</v>
      </c>
      <c r="F39" s="5">
        <v>453.602</v>
      </c>
      <c r="G39" s="3">
        <v>-0.00113</v>
      </c>
      <c r="H39" s="1">
        <f t="shared" si="1"/>
        <v>11.299999999999999</v>
      </c>
      <c r="J39" s="2">
        <f t="shared" si="5"/>
        <v>0.381</v>
      </c>
      <c r="K39">
        <f t="shared" si="4"/>
        <v>0.025400000000000034</v>
      </c>
      <c r="L39" s="4">
        <f t="shared" si="6"/>
        <v>11.149999999999999</v>
      </c>
      <c r="M39" s="3">
        <f t="shared" si="7"/>
        <v>0.28321000000000035</v>
      </c>
    </row>
    <row r="40" spans="1:13" ht="12.75">
      <c r="A40">
        <v>3977286</v>
      </c>
      <c r="B40">
        <v>35</v>
      </c>
      <c r="C40">
        <v>0</v>
      </c>
      <c r="D40">
        <v>0</v>
      </c>
      <c r="E40" s="1">
        <v>16</v>
      </c>
      <c r="F40" s="5">
        <v>453.598</v>
      </c>
      <c r="G40" s="3">
        <v>-0.00113</v>
      </c>
      <c r="H40" s="1">
        <f t="shared" si="1"/>
        <v>11.299999999999999</v>
      </c>
      <c r="J40" s="2">
        <f t="shared" si="5"/>
        <v>0.4064</v>
      </c>
      <c r="K40">
        <f t="shared" si="4"/>
        <v>0.025399999999999978</v>
      </c>
      <c r="L40" s="4">
        <f t="shared" si="6"/>
        <v>11.299999999999999</v>
      </c>
      <c r="M40" s="3">
        <f t="shared" si="7"/>
        <v>0.2870199999999997</v>
      </c>
    </row>
    <row r="41" spans="1:13" ht="12.75">
      <c r="A41">
        <v>3977286</v>
      </c>
      <c r="B41">
        <v>36</v>
      </c>
      <c r="C41">
        <v>0</v>
      </c>
      <c r="D41">
        <v>0</v>
      </c>
      <c r="E41" s="1">
        <v>17</v>
      </c>
      <c r="F41" s="5">
        <v>453.603</v>
      </c>
      <c r="G41" s="3">
        <v>-0.00113</v>
      </c>
      <c r="H41" s="1">
        <f t="shared" si="1"/>
        <v>11.299999999999999</v>
      </c>
      <c r="J41" s="2">
        <f t="shared" si="5"/>
        <v>0.43179999999999996</v>
      </c>
      <c r="K41">
        <f t="shared" si="4"/>
        <v>0.025399999999999978</v>
      </c>
      <c r="L41" s="4">
        <f t="shared" si="6"/>
        <v>11.299999999999999</v>
      </c>
      <c r="M41" s="3">
        <f t="shared" si="7"/>
        <v>0.2870199999999997</v>
      </c>
    </row>
    <row r="42" spans="1:13" ht="12.75">
      <c r="A42">
        <v>3977286</v>
      </c>
      <c r="B42">
        <v>37</v>
      </c>
      <c r="C42">
        <v>0</v>
      </c>
      <c r="D42">
        <v>0</v>
      </c>
      <c r="E42" s="1">
        <v>18</v>
      </c>
      <c r="F42" s="5">
        <v>453.601</v>
      </c>
      <c r="G42" s="3">
        <v>-0.00112</v>
      </c>
      <c r="H42" s="1">
        <f t="shared" si="1"/>
        <v>11.2</v>
      </c>
      <c r="J42" s="2">
        <f t="shared" si="5"/>
        <v>0.4572</v>
      </c>
      <c r="K42">
        <f t="shared" si="4"/>
        <v>0.025400000000000034</v>
      </c>
      <c r="L42" s="4">
        <f t="shared" si="6"/>
        <v>11.25</v>
      </c>
      <c r="M42" s="3">
        <f t="shared" si="7"/>
        <v>0.2857500000000004</v>
      </c>
    </row>
    <row r="43" spans="1:13" ht="12.75">
      <c r="A43">
        <v>3977286</v>
      </c>
      <c r="B43">
        <v>38</v>
      </c>
      <c r="C43">
        <v>0</v>
      </c>
      <c r="D43">
        <v>0</v>
      </c>
      <c r="E43" s="1">
        <v>19</v>
      </c>
      <c r="F43" s="5">
        <v>453.599</v>
      </c>
      <c r="G43" s="3">
        <v>-0.00112</v>
      </c>
      <c r="H43" s="1">
        <f t="shared" si="1"/>
        <v>11.2</v>
      </c>
      <c r="J43" s="2">
        <f t="shared" si="5"/>
        <v>0.4826</v>
      </c>
      <c r="K43">
        <f t="shared" si="4"/>
        <v>0.025399999999999978</v>
      </c>
      <c r="L43" s="4">
        <f t="shared" si="6"/>
        <v>11.2</v>
      </c>
      <c r="M43" s="3">
        <f t="shared" si="7"/>
        <v>0.28447999999999973</v>
      </c>
    </row>
    <row r="44" spans="1:13" ht="12.75">
      <c r="A44">
        <v>3977286</v>
      </c>
      <c r="B44">
        <v>39</v>
      </c>
      <c r="C44">
        <v>0</v>
      </c>
      <c r="D44">
        <v>0</v>
      </c>
      <c r="E44" s="1">
        <v>20</v>
      </c>
      <c r="F44" s="5">
        <v>453.605</v>
      </c>
      <c r="G44" s="3">
        <v>-0.00111</v>
      </c>
      <c r="H44" s="1">
        <f t="shared" si="1"/>
        <v>11.100000000000001</v>
      </c>
      <c r="J44" s="2">
        <f t="shared" si="5"/>
        <v>0.508</v>
      </c>
      <c r="K44">
        <f t="shared" si="4"/>
        <v>0.025400000000000034</v>
      </c>
      <c r="L44" s="4">
        <f t="shared" si="6"/>
        <v>11.15</v>
      </c>
      <c r="M44" s="3">
        <f t="shared" si="7"/>
        <v>0.2832100000000004</v>
      </c>
    </row>
    <row r="45" spans="1:13" ht="12.75">
      <c r="A45">
        <v>3977286</v>
      </c>
      <c r="B45">
        <v>40</v>
      </c>
      <c r="C45">
        <v>0</v>
      </c>
      <c r="D45">
        <v>0</v>
      </c>
      <c r="E45" s="1">
        <v>21</v>
      </c>
      <c r="F45" s="5">
        <v>453.601</v>
      </c>
      <c r="G45" s="3">
        <v>-0.0011</v>
      </c>
      <c r="H45" s="1">
        <f t="shared" si="1"/>
        <v>11</v>
      </c>
      <c r="J45" s="2">
        <f t="shared" si="5"/>
        <v>0.5334</v>
      </c>
      <c r="K45">
        <f t="shared" si="4"/>
        <v>0.025399999999999978</v>
      </c>
      <c r="L45" s="4">
        <f t="shared" si="6"/>
        <v>11.05</v>
      </c>
      <c r="M45" s="3">
        <f t="shared" si="7"/>
        <v>0.28066999999999975</v>
      </c>
    </row>
    <row r="46" spans="1:13" ht="12.75">
      <c r="A46">
        <v>3977286</v>
      </c>
      <c r="B46">
        <v>41</v>
      </c>
      <c r="C46">
        <v>0</v>
      </c>
      <c r="D46">
        <v>0</v>
      </c>
      <c r="E46" s="1">
        <v>22</v>
      </c>
      <c r="F46" s="5">
        <v>453.602</v>
      </c>
      <c r="G46" s="3">
        <v>-0.00112</v>
      </c>
      <c r="H46" s="1">
        <f t="shared" si="1"/>
        <v>11.2</v>
      </c>
      <c r="J46" s="2">
        <f t="shared" si="5"/>
        <v>0.5588</v>
      </c>
      <c r="K46">
        <f t="shared" si="4"/>
        <v>0.025399999999999978</v>
      </c>
      <c r="L46" s="4">
        <f t="shared" si="6"/>
        <v>11.1</v>
      </c>
      <c r="M46" s="3">
        <f t="shared" si="7"/>
        <v>0.28193999999999975</v>
      </c>
    </row>
    <row r="47" spans="1:13" ht="12.75">
      <c r="A47">
        <v>3977286</v>
      </c>
      <c r="B47">
        <v>42</v>
      </c>
      <c r="C47">
        <v>0</v>
      </c>
      <c r="D47">
        <v>0</v>
      </c>
      <c r="E47" s="1">
        <v>23</v>
      </c>
      <c r="F47" s="5">
        <v>453.599</v>
      </c>
      <c r="G47" s="3">
        <v>-0.00112</v>
      </c>
      <c r="H47" s="1">
        <f t="shared" si="1"/>
        <v>11.2</v>
      </c>
      <c r="J47" s="2">
        <f t="shared" si="5"/>
        <v>0.5841999999999999</v>
      </c>
      <c r="K47">
        <f t="shared" si="4"/>
        <v>0.025399999999999978</v>
      </c>
      <c r="L47" s="4">
        <f t="shared" si="6"/>
        <v>11.2</v>
      </c>
      <c r="M47" s="3">
        <f t="shared" si="7"/>
        <v>0.28447999999999973</v>
      </c>
    </row>
    <row r="48" spans="1:13" ht="12.75">
      <c r="A48">
        <v>3977286</v>
      </c>
      <c r="B48">
        <v>43</v>
      </c>
      <c r="C48">
        <v>0</v>
      </c>
      <c r="D48">
        <v>0</v>
      </c>
      <c r="E48" s="1">
        <v>24</v>
      </c>
      <c r="F48" s="5">
        <v>453.599</v>
      </c>
      <c r="G48" s="3">
        <v>-0.00111</v>
      </c>
      <c r="H48" s="1">
        <f t="shared" si="1"/>
        <v>11.100000000000001</v>
      </c>
      <c r="J48" s="2">
        <f t="shared" si="5"/>
        <v>0.6095999999999999</v>
      </c>
      <c r="K48">
        <f t="shared" si="4"/>
        <v>0.025399999999999978</v>
      </c>
      <c r="L48" s="4">
        <f t="shared" si="6"/>
        <v>11.15</v>
      </c>
      <c r="M48" s="3">
        <f t="shared" si="7"/>
        <v>0.28320999999999974</v>
      </c>
    </row>
    <row r="49" spans="1:13" ht="12.75">
      <c r="A49">
        <v>3977286</v>
      </c>
      <c r="B49">
        <v>44</v>
      </c>
      <c r="C49">
        <v>0</v>
      </c>
      <c r="D49">
        <v>0</v>
      </c>
      <c r="E49" s="1">
        <v>25</v>
      </c>
      <c r="F49" s="5">
        <v>453.604</v>
      </c>
      <c r="G49" s="3">
        <v>-0.0011</v>
      </c>
      <c r="H49" s="1">
        <f t="shared" si="1"/>
        <v>11</v>
      </c>
      <c r="J49" s="2">
        <f t="shared" si="5"/>
        <v>0.635</v>
      </c>
      <c r="K49">
        <f t="shared" si="4"/>
        <v>0.02540000000000009</v>
      </c>
      <c r="L49" s="4">
        <f t="shared" si="6"/>
        <v>11.05</v>
      </c>
      <c r="M49" s="3">
        <f t="shared" si="7"/>
        <v>0.28067000000000103</v>
      </c>
    </row>
    <row r="50" spans="1:13" ht="12.75">
      <c r="A50">
        <v>3977286</v>
      </c>
      <c r="B50">
        <v>45</v>
      </c>
      <c r="C50">
        <v>0</v>
      </c>
      <c r="D50">
        <v>0</v>
      </c>
      <c r="E50" s="1">
        <v>26</v>
      </c>
      <c r="F50" s="5">
        <v>453.601</v>
      </c>
      <c r="G50" s="3">
        <v>-0.0011</v>
      </c>
      <c r="H50" s="1">
        <f t="shared" si="1"/>
        <v>11</v>
      </c>
      <c r="J50" s="2">
        <f t="shared" si="5"/>
        <v>0.6604</v>
      </c>
      <c r="K50">
        <f t="shared" si="4"/>
        <v>0.025399999999999978</v>
      </c>
      <c r="L50" s="4">
        <f t="shared" si="6"/>
        <v>11</v>
      </c>
      <c r="M50" s="3">
        <f t="shared" si="7"/>
        <v>0.27939999999999976</v>
      </c>
    </row>
    <row r="51" spans="1:13" ht="12.75">
      <c r="A51">
        <v>3977286</v>
      </c>
      <c r="B51">
        <v>46</v>
      </c>
      <c r="C51">
        <v>0</v>
      </c>
      <c r="D51">
        <v>0</v>
      </c>
      <c r="E51" s="1">
        <v>27</v>
      </c>
      <c r="F51" s="5">
        <v>453.603</v>
      </c>
      <c r="G51" s="3">
        <v>-0.00109</v>
      </c>
      <c r="H51" s="1">
        <f t="shared" si="1"/>
        <v>10.9</v>
      </c>
      <c r="J51" s="2">
        <f t="shared" si="5"/>
        <v>0.6858</v>
      </c>
      <c r="K51">
        <f t="shared" si="4"/>
        <v>0.025399999999999978</v>
      </c>
      <c r="L51" s="4">
        <f t="shared" si="6"/>
        <v>10.95</v>
      </c>
      <c r="M51" s="3">
        <f t="shared" si="7"/>
        <v>0.27812999999999977</v>
      </c>
    </row>
    <row r="52" spans="1:13" ht="12.75">
      <c r="A52">
        <v>3977286</v>
      </c>
      <c r="B52">
        <v>47</v>
      </c>
      <c r="C52">
        <v>0</v>
      </c>
      <c r="D52">
        <v>0</v>
      </c>
      <c r="E52" s="1">
        <v>28</v>
      </c>
      <c r="F52" s="5">
        <v>453.602</v>
      </c>
      <c r="G52" s="3">
        <v>-0.00109</v>
      </c>
      <c r="H52" s="1">
        <f t="shared" si="1"/>
        <v>10.9</v>
      </c>
      <c r="J52" s="2">
        <f t="shared" si="5"/>
        <v>0.7111999999999999</v>
      </c>
      <c r="K52">
        <f t="shared" si="4"/>
        <v>0.025399999999999978</v>
      </c>
      <c r="L52" s="4">
        <f t="shared" si="6"/>
        <v>10.9</v>
      </c>
      <c r="M52" s="3">
        <f t="shared" si="7"/>
        <v>0.2768599999999998</v>
      </c>
    </row>
    <row r="53" spans="1:13" ht="12.75">
      <c r="A53">
        <v>3977286</v>
      </c>
      <c r="B53">
        <v>48</v>
      </c>
      <c r="C53">
        <v>0</v>
      </c>
      <c r="D53">
        <v>0</v>
      </c>
      <c r="E53" s="1">
        <v>29</v>
      </c>
      <c r="F53" s="5">
        <v>453.603</v>
      </c>
      <c r="G53" s="3">
        <v>-0.0011</v>
      </c>
      <c r="H53" s="1">
        <f t="shared" si="1"/>
        <v>11</v>
      </c>
      <c r="J53" s="2">
        <f t="shared" si="5"/>
        <v>0.7365999999999999</v>
      </c>
      <c r="K53">
        <f t="shared" si="4"/>
        <v>0.025399999999999978</v>
      </c>
      <c r="L53" s="4">
        <f t="shared" si="6"/>
        <v>10.95</v>
      </c>
      <c r="M53" s="3">
        <f t="shared" si="7"/>
        <v>0.27812999999999977</v>
      </c>
    </row>
    <row r="54" spans="1:13" ht="12.75">
      <c r="A54">
        <v>3977286</v>
      </c>
      <c r="B54">
        <v>49</v>
      </c>
      <c r="C54">
        <v>0</v>
      </c>
      <c r="D54">
        <v>0</v>
      </c>
      <c r="E54" s="1">
        <v>30</v>
      </c>
      <c r="F54" s="5">
        <v>453.603</v>
      </c>
      <c r="G54" s="3">
        <v>-0.00114</v>
      </c>
      <c r="H54" s="1">
        <f t="shared" si="1"/>
        <v>11.4</v>
      </c>
      <c r="J54" s="2">
        <f t="shared" si="5"/>
        <v>0.762</v>
      </c>
      <c r="K54">
        <f t="shared" si="4"/>
        <v>0.02540000000000009</v>
      </c>
      <c r="L54" s="4">
        <f t="shared" si="6"/>
        <v>11.2</v>
      </c>
      <c r="M54" s="3">
        <f t="shared" si="7"/>
        <v>0.28448000000000095</v>
      </c>
    </row>
    <row r="55" spans="1:13" ht="12.75">
      <c r="A55">
        <v>3977286</v>
      </c>
      <c r="B55">
        <v>50</v>
      </c>
      <c r="C55">
        <v>0</v>
      </c>
      <c r="D55">
        <v>0</v>
      </c>
      <c r="E55" s="1">
        <v>31</v>
      </c>
      <c r="F55" s="5">
        <v>453.599</v>
      </c>
      <c r="G55" s="3">
        <v>-0.00125</v>
      </c>
      <c r="H55" s="1">
        <f t="shared" si="1"/>
        <v>12.5</v>
      </c>
      <c r="J55" s="2">
        <f t="shared" si="5"/>
        <v>0.7874</v>
      </c>
      <c r="K55">
        <f t="shared" si="4"/>
        <v>0.025399999999999978</v>
      </c>
      <c r="L55" s="4">
        <f t="shared" si="6"/>
        <v>11.95</v>
      </c>
      <c r="M55" s="3">
        <f t="shared" si="7"/>
        <v>0.30352999999999974</v>
      </c>
    </row>
    <row r="56" spans="1:13" ht="12.75">
      <c r="A56">
        <v>3977286</v>
      </c>
      <c r="B56">
        <v>51</v>
      </c>
      <c r="C56">
        <v>0</v>
      </c>
      <c r="D56">
        <v>0</v>
      </c>
      <c r="E56" s="1">
        <v>32</v>
      </c>
      <c r="F56" s="5">
        <v>453.601</v>
      </c>
      <c r="G56" s="3">
        <v>-0.00147</v>
      </c>
      <c r="H56" s="1">
        <f t="shared" si="1"/>
        <v>14.7</v>
      </c>
      <c r="J56" s="2">
        <f t="shared" si="5"/>
        <v>0.8128</v>
      </c>
      <c r="K56">
        <f t="shared" si="4"/>
        <v>0.025399999999999978</v>
      </c>
      <c r="L56" s="4">
        <f t="shared" si="6"/>
        <v>13.6</v>
      </c>
      <c r="M56" s="3">
        <f t="shared" si="7"/>
        <v>0.3454399999999997</v>
      </c>
    </row>
    <row r="57" spans="1:13" ht="12.75">
      <c r="A57">
        <v>3977286</v>
      </c>
      <c r="B57">
        <v>52</v>
      </c>
      <c r="C57">
        <v>0</v>
      </c>
      <c r="D57">
        <v>0</v>
      </c>
      <c r="E57" s="1">
        <v>33</v>
      </c>
      <c r="F57" s="5">
        <v>453.599</v>
      </c>
      <c r="G57" s="3">
        <v>-0.00195</v>
      </c>
      <c r="H57" s="1">
        <f t="shared" si="1"/>
        <v>19.5</v>
      </c>
      <c r="J57" s="2">
        <f t="shared" si="5"/>
        <v>0.8382</v>
      </c>
      <c r="K57">
        <f t="shared" si="4"/>
        <v>0.025399999999999978</v>
      </c>
      <c r="L57" s="4">
        <f t="shared" si="6"/>
        <v>17.1</v>
      </c>
      <c r="M57" s="3">
        <f t="shared" si="7"/>
        <v>0.43433999999999967</v>
      </c>
    </row>
    <row r="58" spans="1:13" ht="12.75">
      <c r="A58">
        <v>3977286</v>
      </c>
      <c r="B58">
        <v>53</v>
      </c>
      <c r="C58">
        <v>0</v>
      </c>
      <c r="D58">
        <v>0</v>
      </c>
      <c r="E58" s="1">
        <v>34</v>
      </c>
      <c r="F58" s="5">
        <v>453.603</v>
      </c>
      <c r="G58" s="3">
        <v>-0.00267</v>
      </c>
      <c r="H58" s="1">
        <f t="shared" si="1"/>
        <v>26.7</v>
      </c>
      <c r="J58" s="2">
        <f t="shared" si="5"/>
        <v>0.8635999999999999</v>
      </c>
      <c r="K58">
        <f t="shared" si="4"/>
        <v>0.025399999999999978</v>
      </c>
      <c r="L58" s="4">
        <f t="shared" si="6"/>
        <v>23.1</v>
      </c>
      <c r="M58" s="3">
        <f t="shared" si="7"/>
        <v>0.5867399999999995</v>
      </c>
    </row>
    <row r="59" spans="1:13" ht="12.75">
      <c r="A59">
        <v>3977286</v>
      </c>
      <c r="B59">
        <v>54</v>
      </c>
      <c r="C59">
        <v>0</v>
      </c>
      <c r="D59">
        <v>0</v>
      </c>
      <c r="E59" s="1">
        <v>35</v>
      </c>
      <c r="F59" s="5">
        <v>453.603</v>
      </c>
      <c r="G59" s="3">
        <v>-0.00352</v>
      </c>
      <c r="H59" s="1">
        <f t="shared" si="1"/>
        <v>35.2</v>
      </c>
      <c r="J59" s="2">
        <f t="shared" si="5"/>
        <v>0.889</v>
      </c>
      <c r="K59">
        <f t="shared" si="4"/>
        <v>0.02540000000000009</v>
      </c>
      <c r="L59" s="4">
        <f t="shared" si="6"/>
        <v>30.950000000000003</v>
      </c>
      <c r="M59" s="3">
        <f t="shared" si="7"/>
        <v>0.7861300000000029</v>
      </c>
    </row>
    <row r="60" spans="1:13" ht="12.75">
      <c r="A60">
        <v>3977286</v>
      </c>
      <c r="B60">
        <v>55</v>
      </c>
      <c r="C60">
        <v>0</v>
      </c>
      <c r="D60">
        <v>0</v>
      </c>
      <c r="E60" s="1">
        <v>36</v>
      </c>
      <c r="F60" s="5">
        <v>453.601</v>
      </c>
      <c r="G60" s="3">
        <v>-0.00437</v>
      </c>
      <c r="H60" s="1">
        <f t="shared" si="1"/>
        <v>43.699999999999996</v>
      </c>
      <c r="I60" t="s">
        <v>13</v>
      </c>
      <c r="J60" s="2">
        <f t="shared" si="5"/>
        <v>0.9144</v>
      </c>
      <c r="K60">
        <f t="shared" si="4"/>
        <v>0.025399999999999978</v>
      </c>
      <c r="L60" s="4">
        <f t="shared" si="6"/>
        <v>39.45</v>
      </c>
      <c r="M60" s="3">
        <f t="shared" si="7"/>
        <v>1.0020299999999993</v>
      </c>
    </row>
    <row r="61" spans="1:13" ht="12.75">
      <c r="A61">
        <v>3977286</v>
      </c>
      <c r="B61">
        <v>56</v>
      </c>
      <c r="C61">
        <v>0</v>
      </c>
      <c r="D61">
        <v>0</v>
      </c>
      <c r="E61" s="1">
        <v>37</v>
      </c>
      <c r="F61" s="5">
        <v>453.603</v>
      </c>
      <c r="G61" s="3">
        <v>-0.00361</v>
      </c>
      <c r="H61" s="1">
        <f t="shared" si="1"/>
        <v>36.1</v>
      </c>
      <c r="J61" s="2">
        <f t="shared" si="5"/>
        <v>0.9398</v>
      </c>
      <c r="K61">
        <f t="shared" si="4"/>
        <v>0.025399999999999978</v>
      </c>
      <c r="L61" s="4">
        <f t="shared" si="6"/>
        <v>39.9</v>
      </c>
      <c r="M61" s="3">
        <f t="shared" si="7"/>
        <v>1.0134599999999991</v>
      </c>
    </row>
    <row r="62" spans="1:13" ht="12.75">
      <c r="A62">
        <v>3977286</v>
      </c>
      <c r="B62">
        <v>57</v>
      </c>
      <c r="C62">
        <v>0</v>
      </c>
      <c r="D62">
        <v>0</v>
      </c>
      <c r="E62" s="1">
        <v>38</v>
      </c>
      <c r="F62" s="5">
        <v>453.601</v>
      </c>
      <c r="G62" s="3">
        <v>-0.00232</v>
      </c>
      <c r="H62" s="1">
        <f t="shared" si="1"/>
        <v>23.2</v>
      </c>
      <c r="J62" s="2">
        <f t="shared" si="5"/>
        <v>0.9652</v>
      </c>
      <c r="K62">
        <f t="shared" si="4"/>
        <v>0.025399999999999978</v>
      </c>
      <c r="L62" s="4">
        <f t="shared" si="6"/>
        <v>29.65</v>
      </c>
      <c r="M62" s="3">
        <f t="shared" si="7"/>
        <v>0.7531099999999993</v>
      </c>
    </row>
    <row r="63" spans="1:13" ht="12.75">
      <c r="A63">
        <v>3977286</v>
      </c>
      <c r="B63">
        <v>58</v>
      </c>
      <c r="C63">
        <v>0</v>
      </c>
      <c r="D63">
        <v>0</v>
      </c>
      <c r="E63" s="1">
        <v>39</v>
      </c>
      <c r="F63" s="5">
        <v>453.601</v>
      </c>
      <c r="G63" s="3">
        <v>-0.00156</v>
      </c>
      <c r="H63" s="1">
        <f t="shared" si="1"/>
        <v>15.6</v>
      </c>
      <c r="J63" s="2">
        <f t="shared" si="5"/>
        <v>0.9905999999999999</v>
      </c>
      <c r="K63">
        <f t="shared" si="4"/>
        <v>0.025399999999999978</v>
      </c>
      <c r="L63" s="4">
        <f t="shared" si="6"/>
        <v>19.4</v>
      </c>
      <c r="M63" s="3">
        <f t="shared" si="7"/>
        <v>0.49275999999999953</v>
      </c>
    </row>
    <row r="64" spans="1:13" ht="12.75">
      <c r="A64">
        <v>3977286</v>
      </c>
      <c r="B64">
        <v>59</v>
      </c>
      <c r="C64">
        <v>0</v>
      </c>
      <c r="D64">
        <v>0</v>
      </c>
      <c r="E64" s="1">
        <v>40</v>
      </c>
      <c r="F64" s="5">
        <v>453.599</v>
      </c>
      <c r="G64" s="3">
        <v>-0.0013</v>
      </c>
      <c r="H64" s="1">
        <f t="shared" si="1"/>
        <v>13</v>
      </c>
      <c r="J64" s="2">
        <f t="shared" si="5"/>
        <v>1.016</v>
      </c>
      <c r="K64">
        <f t="shared" si="4"/>
        <v>0.02540000000000009</v>
      </c>
      <c r="L64" s="4">
        <f t="shared" si="6"/>
        <v>14.3</v>
      </c>
      <c r="M64" s="3">
        <f t="shared" si="7"/>
        <v>0.3632200000000013</v>
      </c>
    </row>
    <row r="65" spans="1:13" ht="12.75">
      <c r="A65">
        <v>3977286</v>
      </c>
      <c r="B65">
        <v>60</v>
      </c>
      <c r="C65">
        <v>0</v>
      </c>
      <c r="D65">
        <v>0</v>
      </c>
      <c r="E65" s="1">
        <v>40.5</v>
      </c>
      <c r="F65" s="5">
        <v>453.602</v>
      </c>
      <c r="G65" s="3">
        <v>-0.00152</v>
      </c>
      <c r="H65" s="1">
        <f t="shared" si="1"/>
        <v>15.200000000000001</v>
      </c>
      <c r="J65" s="2">
        <f t="shared" si="5"/>
        <v>1.0287</v>
      </c>
      <c r="K65">
        <f t="shared" si="4"/>
        <v>0.012699999999999934</v>
      </c>
      <c r="L65" s="4">
        <f t="shared" si="6"/>
        <v>14.100000000000001</v>
      </c>
      <c r="M65" s="3">
        <f t="shared" si="7"/>
        <v>0.1790699999999991</v>
      </c>
    </row>
    <row r="66" spans="1:13" ht="12.75">
      <c r="A66">
        <v>3977286</v>
      </c>
      <c r="B66">
        <v>61</v>
      </c>
      <c r="C66">
        <v>0</v>
      </c>
      <c r="D66">
        <v>0</v>
      </c>
      <c r="E66" s="1">
        <v>41</v>
      </c>
      <c r="F66" s="5">
        <v>453.601</v>
      </c>
      <c r="G66" s="3">
        <v>-0.00279</v>
      </c>
      <c r="H66" s="1">
        <f t="shared" si="1"/>
        <v>27.9</v>
      </c>
      <c r="J66" s="2">
        <f t="shared" si="5"/>
        <v>1.0413999999999999</v>
      </c>
      <c r="K66">
        <f t="shared" si="4"/>
        <v>0.012699999999999934</v>
      </c>
      <c r="L66" s="4">
        <f t="shared" si="6"/>
        <v>21.55</v>
      </c>
      <c r="M66" s="3">
        <f t="shared" si="7"/>
        <v>0.27368499999999857</v>
      </c>
    </row>
    <row r="67" spans="1:13" ht="12.75">
      <c r="A67">
        <v>3977286</v>
      </c>
      <c r="B67">
        <v>62</v>
      </c>
      <c r="C67">
        <v>0</v>
      </c>
      <c r="D67">
        <v>0</v>
      </c>
      <c r="E67" s="1">
        <v>41.5</v>
      </c>
      <c r="F67" s="5">
        <v>453.606</v>
      </c>
      <c r="G67" s="3">
        <v>-0.00866</v>
      </c>
      <c r="H67" s="1">
        <f t="shared" si="1"/>
        <v>86.6</v>
      </c>
      <c r="J67" s="2">
        <f t="shared" si="5"/>
        <v>1.0541</v>
      </c>
      <c r="K67">
        <f t="shared" si="4"/>
        <v>0.012700000000000156</v>
      </c>
      <c r="L67" s="4">
        <f t="shared" si="6"/>
        <v>57.25</v>
      </c>
      <c r="M67" s="3">
        <f t="shared" si="7"/>
        <v>0.7270750000000089</v>
      </c>
    </row>
    <row r="68" spans="1:13" ht="12.75">
      <c r="A68">
        <v>3977286</v>
      </c>
      <c r="B68">
        <v>63</v>
      </c>
      <c r="C68">
        <v>0</v>
      </c>
      <c r="D68">
        <v>0</v>
      </c>
      <c r="E68" s="1">
        <v>42</v>
      </c>
      <c r="F68" s="5">
        <v>453.6</v>
      </c>
      <c r="G68" s="3">
        <v>-0.02167</v>
      </c>
      <c r="H68" s="1">
        <f t="shared" si="1"/>
        <v>216.7</v>
      </c>
      <c r="J68" s="2">
        <f t="shared" si="5"/>
        <v>1.0668</v>
      </c>
      <c r="K68">
        <f t="shared" si="4"/>
        <v>0.012699999999999934</v>
      </c>
      <c r="L68" s="4">
        <f t="shared" si="6"/>
        <v>151.64999999999998</v>
      </c>
      <c r="M68" s="3">
        <f t="shared" si="7"/>
        <v>1.9259549999999896</v>
      </c>
    </row>
    <row r="69" spans="1:13" ht="12.75">
      <c r="A69">
        <v>3977286</v>
      </c>
      <c r="B69">
        <v>64</v>
      </c>
      <c r="C69">
        <v>0</v>
      </c>
      <c r="D69">
        <v>0</v>
      </c>
      <c r="E69" s="1">
        <v>42.5</v>
      </c>
      <c r="F69" s="5">
        <v>453.604</v>
      </c>
      <c r="G69" s="3">
        <v>-0.03381</v>
      </c>
      <c r="H69" s="1">
        <f t="shared" si="1"/>
        <v>338.1</v>
      </c>
      <c r="J69" s="2">
        <f t="shared" si="5"/>
        <v>1.0795</v>
      </c>
      <c r="K69">
        <f t="shared" si="4"/>
        <v>0.012699999999999934</v>
      </c>
      <c r="L69" s="4">
        <f t="shared" si="6"/>
        <v>277.4</v>
      </c>
      <c r="M69" s="3">
        <f t="shared" si="7"/>
        <v>3.5229799999999813</v>
      </c>
    </row>
    <row r="70" spans="1:13" ht="12.75">
      <c r="A70">
        <v>3977286</v>
      </c>
      <c r="B70">
        <v>65</v>
      </c>
      <c r="C70">
        <v>0</v>
      </c>
      <c r="D70">
        <v>0</v>
      </c>
      <c r="E70" s="1">
        <v>43</v>
      </c>
      <c r="F70" s="5">
        <v>453.602</v>
      </c>
      <c r="G70" s="3">
        <v>-0.03749</v>
      </c>
      <c r="H70" s="1">
        <f t="shared" si="1"/>
        <v>374.90000000000003</v>
      </c>
      <c r="I70" t="s">
        <v>14</v>
      </c>
      <c r="J70" s="2">
        <f t="shared" si="5"/>
        <v>1.0922</v>
      </c>
      <c r="K70">
        <f t="shared" si="4"/>
        <v>0.012700000000000156</v>
      </c>
      <c r="L70" s="4">
        <f t="shared" si="6"/>
        <v>356.5</v>
      </c>
      <c r="M70" s="3">
        <f t="shared" si="7"/>
        <v>4.527550000000056</v>
      </c>
    </row>
    <row r="71" spans="1:13" ht="12.75">
      <c r="A71">
        <v>3977286</v>
      </c>
      <c r="B71">
        <v>66</v>
      </c>
      <c r="C71">
        <v>0</v>
      </c>
      <c r="D71">
        <v>0</v>
      </c>
      <c r="E71" s="1">
        <v>43.5</v>
      </c>
      <c r="F71" s="5">
        <v>453.599</v>
      </c>
      <c r="G71" s="3">
        <v>-0.03545</v>
      </c>
      <c r="H71" s="1">
        <f aca="true" t="shared" si="8" ref="H71:H84">-G71*10000</f>
        <v>354.5</v>
      </c>
      <c r="J71" s="2">
        <f t="shared" si="5"/>
        <v>1.1049</v>
      </c>
      <c r="K71">
        <f t="shared" si="4"/>
        <v>0.012699999999999934</v>
      </c>
      <c r="L71" s="4">
        <f t="shared" si="6"/>
        <v>364.70000000000005</v>
      </c>
      <c r="M71" s="3">
        <f t="shared" si="7"/>
        <v>4.631689999999977</v>
      </c>
    </row>
    <row r="72" spans="1:13" ht="12.75">
      <c r="A72">
        <v>3977286</v>
      </c>
      <c r="B72">
        <v>67</v>
      </c>
      <c r="C72">
        <v>0</v>
      </c>
      <c r="D72">
        <v>0</v>
      </c>
      <c r="E72" s="1">
        <v>44</v>
      </c>
      <c r="F72" s="5">
        <v>453.601</v>
      </c>
      <c r="G72" s="3">
        <v>-0.03144</v>
      </c>
      <c r="H72" s="1">
        <f t="shared" si="8"/>
        <v>314.40000000000003</v>
      </c>
      <c r="J72" s="2">
        <f t="shared" si="5"/>
        <v>1.1176</v>
      </c>
      <c r="K72">
        <f aca="true" t="shared" si="9" ref="K72:K84">J72-J71</f>
        <v>0.012699999999999934</v>
      </c>
      <c r="L72" s="4">
        <f t="shared" si="6"/>
        <v>334.45000000000005</v>
      </c>
      <c r="M72" s="3">
        <f t="shared" si="7"/>
        <v>4.247514999999979</v>
      </c>
    </row>
    <row r="73" spans="1:13" ht="12.75">
      <c r="A73">
        <v>3977286</v>
      </c>
      <c r="B73">
        <v>68</v>
      </c>
      <c r="C73">
        <v>0</v>
      </c>
      <c r="D73">
        <v>0</v>
      </c>
      <c r="E73" s="1">
        <v>44.5</v>
      </c>
      <c r="F73" s="5">
        <v>453.603</v>
      </c>
      <c r="G73" s="3">
        <v>-0.027</v>
      </c>
      <c r="H73" s="1">
        <f t="shared" si="8"/>
        <v>270</v>
      </c>
      <c r="J73" s="2">
        <f t="shared" si="5"/>
        <v>1.1302999999999999</v>
      </c>
      <c r="K73">
        <f t="shared" si="9"/>
        <v>0.012699999999999934</v>
      </c>
      <c r="L73" s="4">
        <f t="shared" si="6"/>
        <v>292.20000000000005</v>
      </c>
      <c r="M73" s="3">
        <f t="shared" si="7"/>
        <v>3.7109399999999813</v>
      </c>
    </row>
    <row r="74" spans="1:13" ht="12.75">
      <c r="A74">
        <v>3977286</v>
      </c>
      <c r="B74">
        <v>69</v>
      </c>
      <c r="C74">
        <v>0</v>
      </c>
      <c r="D74">
        <v>0</v>
      </c>
      <c r="E74" s="1">
        <v>45</v>
      </c>
      <c r="F74" s="5">
        <v>453.603</v>
      </c>
      <c r="G74" s="3">
        <v>-0.02297</v>
      </c>
      <c r="H74" s="1">
        <f t="shared" si="8"/>
        <v>229.70000000000002</v>
      </c>
      <c r="J74" s="2">
        <f t="shared" si="5"/>
        <v>1.143</v>
      </c>
      <c r="K74">
        <f t="shared" si="9"/>
        <v>0.012700000000000156</v>
      </c>
      <c r="L74" s="4">
        <f t="shared" si="6"/>
        <v>249.85000000000002</v>
      </c>
      <c r="M74" s="3">
        <f t="shared" si="7"/>
        <v>3.173095000000039</v>
      </c>
    </row>
    <row r="75" spans="1:13" ht="12.75">
      <c r="A75">
        <v>3977286</v>
      </c>
      <c r="B75">
        <v>70</v>
      </c>
      <c r="C75">
        <v>0</v>
      </c>
      <c r="D75">
        <v>0</v>
      </c>
      <c r="E75" s="1">
        <v>45.5</v>
      </c>
      <c r="F75" s="5">
        <v>453.601</v>
      </c>
      <c r="G75" s="3">
        <v>-0.01937</v>
      </c>
      <c r="H75" s="1">
        <f t="shared" si="8"/>
        <v>193.7</v>
      </c>
      <c r="J75" s="2">
        <f t="shared" si="5"/>
        <v>1.1557</v>
      </c>
      <c r="K75">
        <f t="shared" si="9"/>
        <v>0.012699999999999934</v>
      </c>
      <c r="L75" s="4">
        <f t="shared" si="6"/>
        <v>211.7</v>
      </c>
      <c r="M75" s="3">
        <f t="shared" si="7"/>
        <v>2.688589999999986</v>
      </c>
    </row>
    <row r="76" spans="1:13" ht="12.75">
      <c r="A76">
        <v>3977286</v>
      </c>
      <c r="B76">
        <v>71</v>
      </c>
      <c r="C76">
        <v>0</v>
      </c>
      <c r="D76">
        <v>0</v>
      </c>
      <c r="E76" s="1">
        <v>46</v>
      </c>
      <c r="F76" s="5">
        <v>453.607</v>
      </c>
      <c r="G76" s="3">
        <v>-0.01627</v>
      </c>
      <c r="H76" s="1">
        <f t="shared" si="8"/>
        <v>162.7</v>
      </c>
      <c r="J76" s="2">
        <f t="shared" si="5"/>
        <v>1.1683999999999999</v>
      </c>
      <c r="K76">
        <f t="shared" si="9"/>
        <v>0.012699999999999934</v>
      </c>
      <c r="L76" s="4">
        <f t="shared" si="6"/>
        <v>178.2</v>
      </c>
      <c r="M76" s="3">
        <f t="shared" si="7"/>
        <v>2.263139999999988</v>
      </c>
    </row>
    <row r="77" spans="1:13" ht="12.75">
      <c r="A77">
        <v>3977286</v>
      </c>
      <c r="B77">
        <v>72</v>
      </c>
      <c r="C77">
        <v>0</v>
      </c>
      <c r="D77">
        <v>0</v>
      </c>
      <c r="E77" s="1">
        <v>46.5</v>
      </c>
      <c r="F77" s="5">
        <v>453.599</v>
      </c>
      <c r="G77" s="3">
        <v>-0.01389</v>
      </c>
      <c r="H77" s="1">
        <f t="shared" si="8"/>
        <v>138.9</v>
      </c>
      <c r="J77" s="2">
        <f aca="true" t="shared" si="10" ref="J77:J84">E77*0.0254</f>
        <v>1.1811</v>
      </c>
      <c r="K77">
        <f t="shared" si="9"/>
        <v>0.012700000000000156</v>
      </c>
      <c r="L77" s="4">
        <f aca="true" t="shared" si="11" ref="L77:L84">AVERAGE(H77,H76)</f>
        <v>150.8</v>
      </c>
      <c r="M77" s="3">
        <f aca="true" t="shared" si="12" ref="M77:M84">L77*K77</f>
        <v>1.9151600000000235</v>
      </c>
    </row>
    <row r="78" spans="1:13" ht="12.75">
      <c r="A78">
        <v>3977286</v>
      </c>
      <c r="B78">
        <v>73</v>
      </c>
      <c r="C78">
        <v>0</v>
      </c>
      <c r="D78">
        <v>0</v>
      </c>
      <c r="E78" s="1">
        <v>47</v>
      </c>
      <c r="F78" s="5">
        <v>453.601</v>
      </c>
      <c r="G78" s="3">
        <v>-0.01201</v>
      </c>
      <c r="H78" s="1">
        <f t="shared" si="8"/>
        <v>120.1</v>
      </c>
      <c r="J78" s="2">
        <f t="shared" si="10"/>
        <v>1.1938</v>
      </c>
      <c r="K78">
        <f t="shared" si="9"/>
        <v>0.012699999999999934</v>
      </c>
      <c r="L78" s="4">
        <f t="shared" si="11"/>
        <v>129.5</v>
      </c>
      <c r="M78" s="3">
        <f t="shared" si="12"/>
        <v>1.6446499999999915</v>
      </c>
    </row>
    <row r="79" spans="1:13" ht="12.75">
      <c r="A79">
        <v>3977286</v>
      </c>
      <c r="B79">
        <v>74</v>
      </c>
      <c r="C79">
        <v>0</v>
      </c>
      <c r="D79">
        <v>0</v>
      </c>
      <c r="E79" s="1">
        <v>47.5</v>
      </c>
      <c r="F79" s="5">
        <v>453.602</v>
      </c>
      <c r="G79" s="3">
        <v>-0.01009</v>
      </c>
      <c r="H79" s="1">
        <f t="shared" si="8"/>
        <v>100.9</v>
      </c>
      <c r="J79" s="2">
        <f t="shared" si="10"/>
        <v>1.2065</v>
      </c>
      <c r="K79">
        <f t="shared" si="9"/>
        <v>0.012699999999999934</v>
      </c>
      <c r="L79" s="4">
        <f t="shared" si="11"/>
        <v>110.5</v>
      </c>
      <c r="M79" s="3">
        <f t="shared" si="12"/>
        <v>1.4033499999999925</v>
      </c>
    </row>
    <row r="80" spans="1:13" ht="12.75">
      <c r="A80">
        <v>3977286</v>
      </c>
      <c r="B80">
        <v>75</v>
      </c>
      <c r="C80">
        <v>0</v>
      </c>
      <c r="D80">
        <v>0</v>
      </c>
      <c r="E80" s="1">
        <v>48</v>
      </c>
      <c r="F80" s="5">
        <v>453.601</v>
      </c>
      <c r="G80" s="3">
        <v>-0.00869</v>
      </c>
      <c r="H80" s="1">
        <f t="shared" si="8"/>
        <v>86.89999999999999</v>
      </c>
      <c r="J80" s="2">
        <f t="shared" si="10"/>
        <v>1.2191999999999998</v>
      </c>
      <c r="K80">
        <f t="shared" si="9"/>
        <v>0.012699999999999934</v>
      </c>
      <c r="L80" s="4">
        <f t="shared" si="11"/>
        <v>93.9</v>
      </c>
      <c r="M80" s="3">
        <f t="shared" si="12"/>
        <v>1.1925299999999939</v>
      </c>
    </row>
    <row r="81" spans="1:13" ht="12.75">
      <c r="A81">
        <v>3977286</v>
      </c>
      <c r="B81">
        <v>76</v>
      </c>
      <c r="C81">
        <v>0</v>
      </c>
      <c r="D81">
        <v>0</v>
      </c>
      <c r="E81" s="1">
        <v>48.5</v>
      </c>
      <c r="F81" s="5">
        <v>453.606</v>
      </c>
      <c r="G81" s="3">
        <v>-0.0075</v>
      </c>
      <c r="H81" s="1">
        <f t="shared" si="8"/>
        <v>75</v>
      </c>
      <c r="J81" s="2">
        <f t="shared" si="10"/>
        <v>1.2319</v>
      </c>
      <c r="K81">
        <f t="shared" si="9"/>
        <v>0.012700000000000156</v>
      </c>
      <c r="L81" s="4">
        <f t="shared" si="11"/>
        <v>80.94999999999999</v>
      </c>
      <c r="M81" s="3">
        <f t="shared" si="12"/>
        <v>1.0280650000000124</v>
      </c>
    </row>
    <row r="82" spans="1:13" ht="12.75">
      <c r="A82">
        <v>3977286</v>
      </c>
      <c r="B82">
        <v>77</v>
      </c>
      <c r="C82">
        <v>0</v>
      </c>
      <c r="D82">
        <v>0</v>
      </c>
      <c r="E82" s="1">
        <v>49</v>
      </c>
      <c r="F82" s="5">
        <v>453.603</v>
      </c>
      <c r="G82" s="3">
        <v>-0.00657</v>
      </c>
      <c r="H82" s="1">
        <f t="shared" si="8"/>
        <v>65.7</v>
      </c>
      <c r="J82" s="2">
        <f t="shared" si="10"/>
        <v>1.2446</v>
      </c>
      <c r="K82">
        <f t="shared" si="9"/>
        <v>0.012699999999999934</v>
      </c>
      <c r="L82" s="4">
        <f t="shared" si="11"/>
        <v>70.35</v>
      </c>
      <c r="M82" s="3">
        <f t="shared" si="12"/>
        <v>0.8934449999999953</v>
      </c>
    </row>
    <row r="83" spans="1:13" ht="12.75">
      <c r="A83">
        <v>3977286</v>
      </c>
      <c r="B83">
        <v>78</v>
      </c>
      <c r="C83">
        <v>0</v>
      </c>
      <c r="D83">
        <v>0</v>
      </c>
      <c r="E83" s="1">
        <v>49.5</v>
      </c>
      <c r="F83" s="5">
        <v>453.599</v>
      </c>
      <c r="G83" s="3">
        <v>-0.00575</v>
      </c>
      <c r="H83" s="1">
        <f t="shared" si="8"/>
        <v>57.5</v>
      </c>
      <c r="J83" s="2">
        <f t="shared" si="10"/>
        <v>1.2572999999999999</v>
      </c>
      <c r="K83">
        <f t="shared" si="9"/>
        <v>0.012699999999999934</v>
      </c>
      <c r="L83" s="4">
        <f t="shared" si="11"/>
        <v>61.6</v>
      </c>
      <c r="M83" s="3">
        <f t="shared" si="12"/>
        <v>0.7823199999999959</v>
      </c>
    </row>
    <row r="84" spans="1:13" ht="12.75">
      <c r="A84">
        <v>3977286</v>
      </c>
      <c r="B84">
        <v>79</v>
      </c>
      <c r="C84">
        <v>0</v>
      </c>
      <c r="D84">
        <v>0</v>
      </c>
      <c r="E84" s="1">
        <v>50</v>
      </c>
      <c r="F84" s="5">
        <v>453.606</v>
      </c>
      <c r="G84" s="3">
        <v>-0.00505</v>
      </c>
      <c r="H84" s="1">
        <f t="shared" si="8"/>
        <v>50.5</v>
      </c>
      <c r="J84" s="2">
        <f t="shared" si="10"/>
        <v>1.27</v>
      </c>
      <c r="K84">
        <f t="shared" si="9"/>
        <v>0.012700000000000156</v>
      </c>
      <c r="L84" s="4">
        <f t="shared" si="11"/>
        <v>54</v>
      </c>
      <c r="M84" s="3">
        <f t="shared" si="12"/>
        <v>0.6858000000000084</v>
      </c>
    </row>
  </sheetData>
  <printOptions/>
  <pageMargins left="0.75" right="0.75" top="0.52" bottom="0.49" header="0.5" footer="0.5"/>
  <pageSetup horizontalDpi="355" verticalDpi="3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29">
      <selection activeCell="A1" sqref="A1"/>
    </sheetView>
  </sheetViews>
  <sheetFormatPr defaultColWidth="9.140625" defaultRowHeight="12.75"/>
  <cols>
    <col min="1" max="1" width="4.28125" style="0" bestFit="1" customWidth="1"/>
    <col min="2" max="2" width="10.8515625" style="0" bestFit="1" customWidth="1"/>
    <col min="3" max="3" width="12.00390625" style="0" bestFit="1" customWidth="1"/>
    <col min="4" max="4" width="6.421875" style="0" bestFit="1" customWidth="1"/>
    <col min="5" max="5" width="4.00390625" style="0" bestFit="1" customWidth="1"/>
    <col min="6" max="6" width="4.57421875" style="0" bestFit="1" customWidth="1"/>
    <col min="7" max="7" width="14.421875" style="0" bestFit="1" customWidth="1"/>
    <col min="8" max="8" width="8.57421875" style="0" bestFit="1" customWidth="1"/>
  </cols>
  <sheetData>
    <row r="1" spans="1:8" ht="12.75">
      <c r="A1" t="s">
        <v>0</v>
      </c>
      <c r="B1">
        <v>30</v>
      </c>
      <c r="C1">
        <v>2002</v>
      </c>
      <c r="D1" t="s">
        <v>1</v>
      </c>
      <c r="E1" t="s">
        <v>2</v>
      </c>
      <c r="F1" t="s">
        <v>3</v>
      </c>
      <c r="G1" t="s">
        <v>4</v>
      </c>
      <c r="H1">
        <v>3977160</v>
      </c>
    </row>
    <row r="2" spans="1:4" ht="12.75">
      <c r="A2" t="s">
        <v>5</v>
      </c>
      <c r="B2" t="s">
        <v>6</v>
      </c>
      <c r="C2" t="s">
        <v>7</v>
      </c>
      <c r="D2" t="s">
        <v>8</v>
      </c>
    </row>
    <row r="3" spans="1:3" ht="12.75">
      <c r="A3" t="s">
        <v>5</v>
      </c>
      <c r="B3" t="s">
        <v>9</v>
      </c>
      <c r="C3" t="s">
        <v>10</v>
      </c>
    </row>
    <row r="4" spans="1:2" ht="12.75">
      <c r="A4" t="s">
        <v>5</v>
      </c>
      <c r="B4">
        <v>1</v>
      </c>
    </row>
    <row r="5" spans="2:9" ht="12.7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20</v>
      </c>
    </row>
    <row r="6" spans="2:8" ht="12.75">
      <c r="B6">
        <v>3977185</v>
      </c>
      <c r="C6">
        <v>1</v>
      </c>
      <c r="D6">
        <v>0</v>
      </c>
      <c r="E6">
        <v>0</v>
      </c>
      <c r="F6" s="1">
        <v>-4</v>
      </c>
      <c r="G6">
        <v>453.59</v>
      </c>
      <c r="H6">
        <v>-0.15038</v>
      </c>
    </row>
    <row r="7" spans="2:9" ht="12.75">
      <c r="B7">
        <v>3977185</v>
      </c>
      <c r="C7">
        <v>2</v>
      </c>
      <c r="D7">
        <v>0</v>
      </c>
      <c r="E7">
        <v>0</v>
      </c>
      <c r="F7" s="1">
        <v>-3</v>
      </c>
      <c r="G7">
        <v>453.595</v>
      </c>
      <c r="H7">
        <v>-0.02107</v>
      </c>
      <c r="I7">
        <f aca="true" t="shared" si="0" ref="I7:I60">-H7*10000</f>
        <v>210.7</v>
      </c>
    </row>
    <row r="8" spans="2:9" ht="12.75">
      <c r="B8">
        <v>3977185</v>
      </c>
      <c r="C8">
        <v>3</v>
      </c>
      <c r="D8">
        <v>0</v>
      </c>
      <c r="E8">
        <v>0</v>
      </c>
      <c r="F8" s="1">
        <v>-2</v>
      </c>
      <c r="G8">
        <v>453.594</v>
      </c>
      <c r="H8">
        <v>-0.02881</v>
      </c>
      <c r="I8">
        <f t="shared" si="0"/>
        <v>288.09999999999997</v>
      </c>
    </row>
    <row r="9" spans="2:9" ht="12.75">
      <c r="B9">
        <v>3977185</v>
      </c>
      <c r="C9">
        <v>4</v>
      </c>
      <c r="D9">
        <v>0</v>
      </c>
      <c r="E9">
        <v>0</v>
      </c>
      <c r="F9" s="1">
        <v>-1</v>
      </c>
      <c r="G9">
        <v>453.594</v>
      </c>
      <c r="H9">
        <v>-0.03313</v>
      </c>
      <c r="I9">
        <f t="shared" si="0"/>
        <v>331.3</v>
      </c>
    </row>
    <row r="10" spans="2:9" ht="12.75">
      <c r="B10">
        <v>3977185</v>
      </c>
      <c r="C10">
        <v>5</v>
      </c>
      <c r="D10">
        <v>0</v>
      </c>
      <c r="E10">
        <v>0</v>
      </c>
      <c r="F10" s="1">
        <v>0</v>
      </c>
      <c r="G10">
        <v>453.597</v>
      </c>
      <c r="H10">
        <v>-0.01557</v>
      </c>
      <c r="I10">
        <f t="shared" si="0"/>
        <v>155.70000000000002</v>
      </c>
    </row>
    <row r="11" spans="2:9" ht="12.75">
      <c r="B11">
        <v>3977185</v>
      </c>
      <c r="C11">
        <v>6</v>
      </c>
      <c r="D11">
        <v>0</v>
      </c>
      <c r="E11">
        <v>0</v>
      </c>
      <c r="F11" s="1">
        <v>1</v>
      </c>
      <c r="G11">
        <v>453.597</v>
      </c>
      <c r="H11">
        <v>-0.00191</v>
      </c>
      <c r="I11">
        <f t="shared" si="0"/>
        <v>19.1</v>
      </c>
    </row>
    <row r="12" spans="2:9" ht="12.75">
      <c r="B12">
        <v>3977185</v>
      </c>
      <c r="C12">
        <v>7</v>
      </c>
      <c r="D12">
        <v>0</v>
      </c>
      <c r="E12">
        <v>0</v>
      </c>
      <c r="F12" s="1">
        <v>2</v>
      </c>
      <c r="G12">
        <v>453.595</v>
      </c>
      <c r="H12">
        <v>-0.00122</v>
      </c>
      <c r="I12">
        <f t="shared" si="0"/>
        <v>12.2</v>
      </c>
    </row>
    <row r="13" spans="2:9" ht="12.75">
      <c r="B13">
        <v>3977185</v>
      </c>
      <c r="C13">
        <v>8</v>
      </c>
      <c r="D13">
        <v>0</v>
      </c>
      <c r="E13">
        <v>0</v>
      </c>
      <c r="F13" s="1">
        <v>3</v>
      </c>
      <c r="G13">
        <v>453.597</v>
      </c>
      <c r="H13">
        <v>-0.00153</v>
      </c>
      <c r="I13">
        <f t="shared" si="0"/>
        <v>15.299999999999999</v>
      </c>
    </row>
    <row r="14" spans="2:9" ht="12.75">
      <c r="B14">
        <v>3977185</v>
      </c>
      <c r="C14">
        <v>9</v>
      </c>
      <c r="D14">
        <v>0</v>
      </c>
      <c r="E14">
        <v>0</v>
      </c>
      <c r="F14" s="1">
        <v>4</v>
      </c>
      <c r="G14">
        <v>453.597</v>
      </c>
      <c r="H14">
        <v>-0.00237</v>
      </c>
      <c r="I14">
        <f t="shared" si="0"/>
        <v>23.700000000000003</v>
      </c>
    </row>
    <row r="15" spans="2:9" ht="12.75">
      <c r="B15">
        <v>3977185</v>
      </c>
      <c r="C15">
        <v>10</v>
      </c>
      <c r="D15">
        <v>0</v>
      </c>
      <c r="E15">
        <v>0</v>
      </c>
      <c r="F15" s="1">
        <v>5</v>
      </c>
      <c r="G15">
        <v>453.597</v>
      </c>
      <c r="H15">
        <v>-0.004</v>
      </c>
      <c r="I15">
        <f t="shared" si="0"/>
        <v>40</v>
      </c>
    </row>
    <row r="16" spans="2:9" ht="12.75">
      <c r="B16">
        <v>3977185</v>
      </c>
      <c r="C16">
        <v>11</v>
      </c>
      <c r="D16">
        <v>0</v>
      </c>
      <c r="E16">
        <v>0</v>
      </c>
      <c r="F16" s="1">
        <v>6</v>
      </c>
      <c r="G16">
        <v>453.593</v>
      </c>
      <c r="H16">
        <v>-0.0048</v>
      </c>
      <c r="I16">
        <f t="shared" si="0"/>
        <v>47.99999999999999</v>
      </c>
    </row>
    <row r="17" spans="2:9" ht="12.75">
      <c r="B17">
        <v>3977185</v>
      </c>
      <c r="C17">
        <v>12</v>
      </c>
      <c r="D17">
        <v>0</v>
      </c>
      <c r="E17">
        <v>0</v>
      </c>
      <c r="F17" s="1">
        <v>7</v>
      </c>
      <c r="G17">
        <v>453.595</v>
      </c>
      <c r="H17">
        <v>-0.00347</v>
      </c>
      <c r="I17">
        <f t="shared" si="0"/>
        <v>34.7</v>
      </c>
    </row>
    <row r="18" spans="2:9" ht="12.75">
      <c r="B18">
        <v>3977185</v>
      </c>
      <c r="C18">
        <v>13</v>
      </c>
      <c r="D18">
        <v>0</v>
      </c>
      <c r="E18">
        <v>0</v>
      </c>
      <c r="F18" s="1">
        <v>8</v>
      </c>
      <c r="G18">
        <v>453.595</v>
      </c>
      <c r="H18">
        <v>-0.00245</v>
      </c>
      <c r="I18">
        <f t="shared" si="0"/>
        <v>24.5</v>
      </c>
    </row>
    <row r="19" spans="2:9" ht="12.75">
      <c r="B19">
        <v>3977185</v>
      </c>
      <c r="C19">
        <v>14</v>
      </c>
      <c r="D19">
        <v>0</v>
      </c>
      <c r="E19">
        <v>0</v>
      </c>
      <c r="F19" s="1">
        <v>9</v>
      </c>
      <c r="G19">
        <v>453.596</v>
      </c>
      <c r="H19">
        <v>-0.0019</v>
      </c>
      <c r="I19">
        <f t="shared" si="0"/>
        <v>19</v>
      </c>
    </row>
    <row r="20" spans="2:9" ht="12.75">
      <c r="B20">
        <v>3977185</v>
      </c>
      <c r="C20">
        <v>15</v>
      </c>
      <c r="D20">
        <v>0</v>
      </c>
      <c r="E20">
        <v>0</v>
      </c>
      <c r="F20" s="1">
        <v>10</v>
      </c>
      <c r="G20">
        <v>453.597</v>
      </c>
      <c r="H20">
        <v>-0.0014</v>
      </c>
      <c r="I20">
        <f t="shared" si="0"/>
        <v>14</v>
      </c>
    </row>
    <row r="21" spans="2:9" ht="12.75">
      <c r="B21">
        <v>3977185</v>
      </c>
      <c r="C21">
        <v>16</v>
      </c>
      <c r="D21">
        <v>0</v>
      </c>
      <c r="E21">
        <v>0</v>
      </c>
      <c r="F21" s="1">
        <v>11</v>
      </c>
      <c r="G21">
        <v>453.594</v>
      </c>
      <c r="H21">
        <v>-0.00114</v>
      </c>
      <c r="I21">
        <f t="shared" si="0"/>
        <v>11.4</v>
      </c>
    </row>
    <row r="22" spans="2:9" ht="12.75">
      <c r="B22">
        <v>3977185</v>
      </c>
      <c r="C22">
        <v>17</v>
      </c>
      <c r="D22">
        <v>0</v>
      </c>
      <c r="E22">
        <v>0</v>
      </c>
      <c r="F22" s="1">
        <v>12</v>
      </c>
      <c r="G22">
        <v>453.599</v>
      </c>
      <c r="H22">
        <v>-0.00103</v>
      </c>
      <c r="I22">
        <f t="shared" si="0"/>
        <v>10.3</v>
      </c>
    </row>
    <row r="23" spans="2:9" ht="12.75">
      <c r="B23">
        <v>3977185</v>
      </c>
      <c r="C23">
        <v>18</v>
      </c>
      <c r="D23">
        <v>0</v>
      </c>
      <c r="E23">
        <v>0</v>
      </c>
      <c r="F23" s="1">
        <v>13</v>
      </c>
      <c r="G23">
        <v>453.601</v>
      </c>
      <c r="H23">
        <v>-0.00104</v>
      </c>
      <c r="I23">
        <f t="shared" si="0"/>
        <v>10.399999999999999</v>
      </c>
    </row>
    <row r="24" spans="2:9" ht="12.75">
      <c r="B24">
        <v>3977185</v>
      </c>
      <c r="C24">
        <v>19</v>
      </c>
      <c r="D24">
        <v>0</v>
      </c>
      <c r="E24">
        <v>0</v>
      </c>
      <c r="F24" s="1">
        <v>14</v>
      </c>
      <c r="G24">
        <v>453.601</v>
      </c>
      <c r="H24">
        <v>-0.00109</v>
      </c>
      <c r="I24">
        <f t="shared" si="0"/>
        <v>10.9</v>
      </c>
    </row>
    <row r="25" spans="2:9" ht="12.75">
      <c r="B25">
        <v>3977185</v>
      </c>
      <c r="C25">
        <v>20</v>
      </c>
      <c r="D25">
        <v>0</v>
      </c>
      <c r="E25">
        <v>0</v>
      </c>
      <c r="F25" s="1">
        <v>15</v>
      </c>
      <c r="G25">
        <v>453.599</v>
      </c>
      <c r="H25">
        <v>-0.00112</v>
      </c>
      <c r="I25">
        <f t="shared" si="0"/>
        <v>11.2</v>
      </c>
    </row>
    <row r="26" spans="2:9" ht="12.75">
      <c r="B26">
        <v>3977185</v>
      </c>
      <c r="C26">
        <v>21</v>
      </c>
      <c r="D26">
        <v>0</v>
      </c>
      <c r="E26">
        <v>0</v>
      </c>
      <c r="F26" s="1">
        <v>16</v>
      </c>
      <c r="G26">
        <v>453.596</v>
      </c>
      <c r="H26">
        <v>-0.00113</v>
      </c>
      <c r="I26">
        <f t="shared" si="0"/>
        <v>11.299999999999999</v>
      </c>
    </row>
    <row r="27" spans="2:9" ht="12.75">
      <c r="B27">
        <v>3977185</v>
      </c>
      <c r="C27">
        <v>22</v>
      </c>
      <c r="D27">
        <v>0</v>
      </c>
      <c r="E27">
        <v>0</v>
      </c>
      <c r="F27" s="1">
        <v>17</v>
      </c>
      <c r="G27">
        <v>453.599</v>
      </c>
      <c r="H27">
        <v>-0.00112</v>
      </c>
      <c r="I27">
        <f t="shared" si="0"/>
        <v>11.2</v>
      </c>
    </row>
    <row r="28" spans="2:9" ht="12.75">
      <c r="B28">
        <v>3977185</v>
      </c>
      <c r="C28">
        <v>23</v>
      </c>
      <c r="D28">
        <v>0</v>
      </c>
      <c r="E28">
        <v>0</v>
      </c>
      <c r="F28" s="1">
        <v>18</v>
      </c>
      <c r="G28">
        <v>453.597</v>
      </c>
      <c r="H28">
        <v>-0.00112</v>
      </c>
      <c r="I28">
        <f t="shared" si="0"/>
        <v>11.2</v>
      </c>
    </row>
    <row r="29" spans="2:9" ht="12.75">
      <c r="B29">
        <v>3977185</v>
      </c>
      <c r="C29">
        <v>24</v>
      </c>
      <c r="D29">
        <v>0</v>
      </c>
      <c r="E29">
        <v>0</v>
      </c>
      <c r="F29" s="1">
        <v>19</v>
      </c>
      <c r="G29">
        <v>453.597</v>
      </c>
      <c r="H29">
        <v>-0.00112</v>
      </c>
      <c r="I29">
        <f t="shared" si="0"/>
        <v>11.2</v>
      </c>
    </row>
    <row r="30" spans="2:9" ht="12.75">
      <c r="B30">
        <v>3977185</v>
      </c>
      <c r="C30">
        <v>25</v>
      </c>
      <c r="D30">
        <v>0</v>
      </c>
      <c r="E30">
        <v>0</v>
      </c>
      <c r="F30" s="1">
        <v>20</v>
      </c>
      <c r="G30">
        <v>453.597</v>
      </c>
      <c r="H30">
        <v>-0.00112</v>
      </c>
      <c r="I30">
        <f t="shared" si="0"/>
        <v>11.2</v>
      </c>
    </row>
    <row r="31" spans="2:9" ht="12.75">
      <c r="B31">
        <v>3977185</v>
      </c>
      <c r="C31">
        <v>26</v>
      </c>
      <c r="D31">
        <v>0</v>
      </c>
      <c r="E31">
        <v>0</v>
      </c>
      <c r="F31" s="1">
        <v>21</v>
      </c>
      <c r="G31">
        <v>453.595</v>
      </c>
      <c r="H31">
        <v>-0.0011</v>
      </c>
      <c r="I31">
        <f t="shared" si="0"/>
        <v>11</v>
      </c>
    </row>
    <row r="32" spans="2:9" ht="12.75">
      <c r="B32">
        <v>3977185</v>
      </c>
      <c r="C32">
        <v>27</v>
      </c>
      <c r="D32">
        <v>0</v>
      </c>
      <c r="E32">
        <v>0</v>
      </c>
      <c r="F32" s="1">
        <v>22</v>
      </c>
      <c r="G32">
        <v>453.597</v>
      </c>
      <c r="H32">
        <v>-0.00112</v>
      </c>
      <c r="I32">
        <f t="shared" si="0"/>
        <v>11.2</v>
      </c>
    </row>
    <row r="33" spans="2:9" ht="12.75">
      <c r="B33">
        <v>3977185</v>
      </c>
      <c r="C33">
        <v>28</v>
      </c>
      <c r="D33">
        <v>0</v>
      </c>
      <c r="E33">
        <v>0</v>
      </c>
      <c r="F33" s="1">
        <v>23</v>
      </c>
      <c r="G33">
        <v>453.597</v>
      </c>
      <c r="H33">
        <v>-0.00112</v>
      </c>
      <c r="I33">
        <f t="shared" si="0"/>
        <v>11.2</v>
      </c>
    </row>
    <row r="34" spans="2:9" ht="12.75">
      <c r="B34">
        <v>3977185</v>
      </c>
      <c r="C34">
        <v>29</v>
      </c>
      <c r="D34">
        <v>0</v>
      </c>
      <c r="E34">
        <v>0</v>
      </c>
      <c r="F34" s="1">
        <v>24</v>
      </c>
      <c r="G34">
        <v>453.594</v>
      </c>
      <c r="H34">
        <v>-0.00111</v>
      </c>
      <c r="I34">
        <f t="shared" si="0"/>
        <v>11.100000000000001</v>
      </c>
    </row>
    <row r="35" spans="2:9" ht="12.75">
      <c r="B35">
        <v>3977185</v>
      </c>
      <c r="C35">
        <v>30</v>
      </c>
      <c r="D35">
        <v>0</v>
      </c>
      <c r="E35">
        <v>0</v>
      </c>
      <c r="F35" s="1">
        <v>25</v>
      </c>
      <c r="G35">
        <v>453.594</v>
      </c>
      <c r="H35">
        <v>-0.0011</v>
      </c>
      <c r="I35">
        <f t="shared" si="0"/>
        <v>11</v>
      </c>
    </row>
    <row r="36" spans="2:9" ht="12.75">
      <c r="B36">
        <v>3977185</v>
      </c>
      <c r="C36">
        <v>31</v>
      </c>
      <c r="D36">
        <v>0</v>
      </c>
      <c r="E36">
        <v>0</v>
      </c>
      <c r="F36" s="1">
        <v>26</v>
      </c>
      <c r="G36">
        <v>453.593</v>
      </c>
      <c r="H36">
        <v>-0.0011</v>
      </c>
      <c r="I36">
        <f t="shared" si="0"/>
        <v>11</v>
      </c>
    </row>
    <row r="37" spans="2:9" ht="12.75">
      <c r="B37">
        <v>3977185</v>
      </c>
      <c r="C37">
        <v>32</v>
      </c>
      <c r="D37">
        <v>0</v>
      </c>
      <c r="E37">
        <v>0</v>
      </c>
      <c r="F37" s="1">
        <v>27</v>
      </c>
      <c r="G37">
        <v>453.596</v>
      </c>
      <c r="H37">
        <v>-0.0011</v>
      </c>
      <c r="I37">
        <f t="shared" si="0"/>
        <v>11</v>
      </c>
    </row>
    <row r="38" spans="2:9" ht="12.75">
      <c r="B38">
        <v>3977185</v>
      </c>
      <c r="C38">
        <v>33</v>
      </c>
      <c r="D38">
        <v>0</v>
      </c>
      <c r="E38">
        <v>0</v>
      </c>
      <c r="F38" s="1">
        <v>28</v>
      </c>
      <c r="G38">
        <v>453.595</v>
      </c>
      <c r="H38">
        <v>-0.00109</v>
      </c>
      <c r="I38">
        <f t="shared" si="0"/>
        <v>10.9</v>
      </c>
    </row>
    <row r="39" spans="2:9" ht="12.75">
      <c r="B39">
        <v>3977185</v>
      </c>
      <c r="C39">
        <v>34</v>
      </c>
      <c r="D39">
        <v>0</v>
      </c>
      <c r="E39">
        <v>0</v>
      </c>
      <c r="F39" s="1">
        <v>29</v>
      </c>
      <c r="G39">
        <v>453.597</v>
      </c>
      <c r="H39">
        <v>-0.00109</v>
      </c>
      <c r="I39">
        <f t="shared" si="0"/>
        <v>10.9</v>
      </c>
    </row>
    <row r="40" spans="2:9" ht="12.75">
      <c r="B40">
        <v>3977185</v>
      </c>
      <c r="C40">
        <v>35</v>
      </c>
      <c r="D40">
        <v>0</v>
      </c>
      <c r="E40">
        <v>0</v>
      </c>
      <c r="F40" s="1">
        <v>30</v>
      </c>
      <c r="G40">
        <v>453.597</v>
      </c>
      <c r="H40">
        <v>-0.00114</v>
      </c>
      <c r="I40">
        <f t="shared" si="0"/>
        <v>11.4</v>
      </c>
    </row>
    <row r="41" spans="2:9" ht="12.75">
      <c r="B41">
        <v>3977185</v>
      </c>
      <c r="C41">
        <v>36</v>
      </c>
      <c r="D41">
        <v>0</v>
      </c>
      <c r="E41">
        <v>0</v>
      </c>
      <c r="F41" s="1">
        <v>31</v>
      </c>
      <c r="G41">
        <v>453.597</v>
      </c>
      <c r="H41">
        <v>-0.00126</v>
      </c>
      <c r="I41">
        <f t="shared" si="0"/>
        <v>12.6</v>
      </c>
    </row>
    <row r="42" spans="2:9" ht="12.75">
      <c r="B42">
        <v>3977185</v>
      </c>
      <c r="C42">
        <v>37</v>
      </c>
      <c r="D42">
        <v>0</v>
      </c>
      <c r="E42">
        <v>0</v>
      </c>
      <c r="F42" s="1">
        <v>32</v>
      </c>
      <c r="G42">
        <v>453.595</v>
      </c>
      <c r="H42">
        <v>-0.00149</v>
      </c>
      <c r="I42">
        <f t="shared" si="0"/>
        <v>14.9</v>
      </c>
    </row>
    <row r="43" spans="2:9" ht="12.75">
      <c r="B43">
        <v>3977185</v>
      </c>
      <c r="C43">
        <v>38</v>
      </c>
      <c r="D43">
        <v>0</v>
      </c>
      <c r="E43">
        <v>0</v>
      </c>
      <c r="F43" s="1">
        <v>33</v>
      </c>
      <c r="G43">
        <v>453.598</v>
      </c>
      <c r="H43">
        <v>-0.00195</v>
      </c>
      <c r="I43">
        <f t="shared" si="0"/>
        <v>19.5</v>
      </c>
    </row>
    <row r="44" spans="2:9" ht="12.75">
      <c r="B44">
        <v>3977185</v>
      </c>
      <c r="C44">
        <v>39</v>
      </c>
      <c r="D44">
        <v>0</v>
      </c>
      <c r="E44">
        <v>0</v>
      </c>
      <c r="F44" s="1">
        <v>34</v>
      </c>
      <c r="G44">
        <v>453.596</v>
      </c>
      <c r="H44">
        <v>-0.00263</v>
      </c>
      <c r="I44">
        <f t="shared" si="0"/>
        <v>26.3</v>
      </c>
    </row>
    <row r="45" spans="2:9" ht="12.75">
      <c r="B45">
        <v>3977185</v>
      </c>
      <c r="C45">
        <v>40</v>
      </c>
      <c r="D45">
        <v>0</v>
      </c>
      <c r="E45">
        <v>0</v>
      </c>
      <c r="F45" s="1">
        <v>35</v>
      </c>
      <c r="G45">
        <v>453.595</v>
      </c>
      <c r="H45">
        <v>-0.00352</v>
      </c>
      <c r="I45">
        <f t="shared" si="0"/>
        <v>35.2</v>
      </c>
    </row>
    <row r="46" spans="2:9" ht="12.75">
      <c r="B46">
        <v>3977185</v>
      </c>
      <c r="C46">
        <v>41</v>
      </c>
      <c r="D46">
        <v>0</v>
      </c>
      <c r="E46">
        <v>0</v>
      </c>
      <c r="F46" s="1">
        <v>36</v>
      </c>
      <c r="G46">
        <v>453.597</v>
      </c>
      <c r="H46">
        <v>-0.00436</v>
      </c>
      <c r="I46">
        <f t="shared" si="0"/>
        <v>43.6</v>
      </c>
    </row>
    <row r="47" spans="2:9" ht="12.75">
      <c r="B47">
        <v>3977185</v>
      </c>
      <c r="C47">
        <v>42</v>
      </c>
      <c r="D47">
        <v>0</v>
      </c>
      <c r="E47">
        <v>0</v>
      </c>
      <c r="F47" s="1">
        <v>37</v>
      </c>
      <c r="G47">
        <v>453.601</v>
      </c>
      <c r="H47">
        <v>-0.00359</v>
      </c>
      <c r="I47">
        <f t="shared" si="0"/>
        <v>35.9</v>
      </c>
    </row>
    <row r="48" spans="2:9" ht="12.75">
      <c r="B48">
        <v>3977185</v>
      </c>
      <c r="C48">
        <v>43</v>
      </c>
      <c r="D48">
        <v>0</v>
      </c>
      <c r="E48">
        <v>0</v>
      </c>
      <c r="F48" s="1">
        <v>38</v>
      </c>
      <c r="G48">
        <v>453.59</v>
      </c>
      <c r="H48">
        <v>-0.00224</v>
      </c>
      <c r="I48">
        <f t="shared" si="0"/>
        <v>22.4</v>
      </c>
    </row>
    <row r="49" spans="2:9" ht="12.75">
      <c r="B49">
        <v>3977185</v>
      </c>
      <c r="C49">
        <v>44</v>
      </c>
      <c r="D49">
        <v>0</v>
      </c>
      <c r="E49">
        <v>0</v>
      </c>
      <c r="F49" s="1">
        <v>39</v>
      </c>
      <c r="G49">
        <v>453.597</v>
      </c>
      <c r="H49">
        <v>-0.00155</v>
      </c>
      <c r="I49">
        <f t="shared" si="0"/>
        <v>15.5</v>
      </c>
    </row>
    <row r="50" spans="2:9" ht="12.75">
      <c r="B50">
        <v>3977185</v>
      </c>
      <c r="C50">
        <v>45</v>
      </c>
      <c r="D50">
        <v>0</v>
      </c>
      <c r="E50">
        <v>0</v>
      </c>
      <c r="F50" s="1">
        <v>40</v>
      </c>
      <c r="G50">
        <v>453.593</v>
      </c>
      <c r="H50">
        <v>-0.00128</v>
      </c>
      <c r="I50">
        <f t="shared" si="0"/>
        <v>12.8</v>
      </c>
    </row>
    <row r="51" spans="2:9" ht="12.75">
      <c r="B51">
        <v>3977185</v>
      </c>
      <c r="C51">
        <v>46</v>
      </c>
      <c r="D51">
        <v>0</v>
      </c>
      <c r="E51">
        <v>0</v>
      </c>
      <c r="F51" s="1">
        <v>41</v>
      </c>
      <c r="G51">
        <v>453.599</v>
      </c>
      <c r="H51">
        <v>-0.00299</v>
      </c>
      <c r="I51">
        <f t="shared" si="0"/>
        <v>29.900000000000002</v>
      </c>
    </row>
    <row r="52" spans="2:9" ht="12.75">
      <c r="B52">
        <v>3977185</v>
      </c>
      <c r="C52">
        <v>47</v>
      </c>
      <c r="D52">
        <v>0</v>
      </c>
      <c r="E52">
        <v>0</v>
      </c>
      <c r="F52" s="1">
        <v>42</v>
      </c>
      <c r="G52">
        <v>453.595</v>
      </c>
      <c r="H52">
        <v>-0.02194</v>
      </c>
      <c r="I52">
        <f t="shared" si="0"/>
        <v>219.4</v>
      </c>
    </row>
    <row r="53" spans="2:9" ht="12.75">
      <c r="B53">
        <v>3977185</v>
      </c>
      <c r="C53">
        <v>48</v>
      </c>
      <c r="D53">
        <v>0</v>
      </c>
      <c r="E53">
        <v>0</v>
      </c>
      <c r="F53" s="1">
        <v>43</v>
      </c>
      <c r="G53">
        <v>453.599</v>
      </c>
      <c r="H53">
        <v>-0.03755</v>
      </c>
      <c r="I53">
        <f t="shared" si="0"/>
        <v>375.5</v>
      </c>
    </row>
    <row r="54" spans="2:9" ht="12.75">
      <c r="B54">
        <v>3977185</v>
      </c>
      <c r="C54">
        <v>49</v>
      </c>
      <c r="D54">
        <v>0</v>
      </c>
      <c r="E54">
        <v>0</v>
      </c>
      <c r="F54" s="1">
        <v>44</v>
      </c>
      <c r="G54">
        <v>453.597</v>
      </c>
      <c r="H54">
        <v>-0.03134</v>
      </c>
      <c r="I54">
        <f t="shared" si="0"/>
        <v>313.4</v>
      </c>
    </row>
    <row r="55" spans="2:9" ht="12.75">
      <c r="B55">
        <v>3977185</v>
      </c>
      <c r="C55">
        <v>50</v>
      </c>
      <c r="D55">
        <v>0</v>
      </c>
      <c r="E55">
        <v>0</v>
      </c>
      <c r="F55" s="1">
        <v>45</v>
      </c>
      <c r="G55">
        <v>453.601</v>
      </c>
      <c r="H55">
        <v>-0.02265</v>
      </c>
      <c r="I55">
        <f t="shared" si="0"/>
        <v>226.5</v>
      </c>
    </row>
    <row r="56" spans="2:9" ht="12.75">
      <c r="B56">
        <v>3977185</v>
      </c>
      <c r="C56">
        <v>51</v>
      </c>
      <c r="D56">
        <v>0</v>
      </c>
      <c r="E56">
        <v>0</v>
      </c>
      <c r="F56" s="1">
        <v>46</v>
      </c>
      <c r="G56">
        <v>453.601</v>
      </c>
      <c r="H56">
        <v>-0.01637</v>
      </c>
      <c r="I56">
        <f t="shared" si="0"/>
        <v>163.7</v>
      </c>
    </row>
    <row r="57" spans="2:9" ht="12.75">
      <c r="B57">
        <v>3977185</v>
      </c>
      <c r="C57">
        <v>52</v>
      </c>
      <c r="D57">
        <v>0</v>
      </c>
      <c r="E57">
        <v>0</v>
      </c>
      <c r="F57" s="1">
        <v>47</v>
      </c>
      <c r="G57">
        <v>453.603</v>
      </c>
      <c r="H57">
        <v>-0.01171</v>
      </c>
      <c r="I57">
        <f t="shared" si="0"/>
        <v>117.1</v>
      </c>
    </row>
    <row r="58" spans="2:9" ht="12.75">
      <c r="B58">
        <v>3977185</v>
      </c>
      <c r="C58">
        <v>53</v>
      </c>
      <c r="D58">
        <v>0</v>
      </c>
      <c r="E58">
        <v>0</v>
      </c>
      <c r="F58" s="1">
        <v>48</v>
      </c>
      <c r="G58">
        <v>453.6</v>
      </c>
      <c r="H58">
        <v>-0.0086</v>
      </c>
      <c r="I58">
        <f t="shared" si="0"/>
        <v>86</v>
      </c>
    </row>
    <row r="59" spans="2:9" ht="12.75">
      <c r="B59">
        <v>3977185</v>
      </c>
      <c r="C59">
        <v>54</v>
      </c>
      <c r="D59">
        <v>0</v>
      </c>
      <c r="E59">
        <v>0</v>
      </c>
      <c r="F59" s="1">
        <v>49</v>
      </c>
      <c r="G59">
        <v>453.603</v>
      </c>
      <c r="H59">
        <v>-0.00649</v>
      </c>
      <c r="I59">
        <f t="shared" si="0"/>
        <v>64.9</v>
      </c>
    </row>
    <row r="60" spans="2:9" ht="12.75">
      <c r="B60">
        <v>3977185</v>
      </c>
      <c r="C60">
        <v>55</v>
      </c>
      <c r="D60">
        <v>0</v>
      </c>
      <c r="E60">
        <v>0</v>
      </c>
      <c r="F60" s="1">
        <v>50</v>
      </c>
      <c r="G60">
        <v>453.601</v>
      </c>
      <c r="H60">
        <v>-0.005</v>
      </c>
      <c r="I60">
        <f t="shared" si="0"/>
        <v>50</v>
      </c>
    </row>
    <row r="61" spans="1:4" ht="12.75">
      <c r="A61" t="s">
        <v>5</v>
      </c>
      <c r="B61" t="s">
        <v>18</v>
      </c>
      <c r="C61" t="s">
        <v>7</v>
      </c>
      <c r="D61" t="s">
        <v>8</v>
      </c>
    </row>
    <row r="62" spans="1:3" ht="12.75">
      <c r="A62" t="s">
        <v>5</v>
      </c>
      <c r="B62" t="s">
        <v>19</v>
      </c>
      <c r="C62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L3" sqref="L3"/>
    </sheetView>
  </sheetViews>
  <sheetFormatPr defaultColWidth="9.140625" defaultRowHeight="12.75"/>
  <cols>
    <col min="1" max="1" width="10.8515625" style="0" bestFit="1" customWidth="1"/>
    <col min="2" max="2" width="12.00390625" style="0" bestFit="1" customWidth="1"/>
    <col min="3" max="3" width="5.00390625" style="0" bestFit="1" customWidth="1"/>
    <col min="4" max="4" width="6.421875" style="0" bestFit="1" customWidth="1"/>
    <col min="5" max="5" width="5.00390625" style="0" bestFit="1" customWidth="1"/>
    <col min="6" max="6" width="14.421875" style="0" bestFit="1" customWidth="1"/>
    <col min="7" max="7" width="8.57421875" style="0" bestFit="1" customWidth="1"/>
    <col min="8" max="8" width="8.421875" style="0" bestFit="1" customWidth="1"/>
    <col min="9" max="9" width="2.00390625" style="0" bestFit="1" customWidth="1"/>
    <col min="10" max="10" width="7.140625" style="0" bestFit="1" customWidth="1"/>
    <col min="11" max="11" width="7.00390625" style="0" bestFit="1" customWidth="1"/>
    <col min="12" max="12" width="13.421875" style="0" bestFit="1" customWidth="1"/>
    <col min="13" max="13" width="14.00390625" style="0" bestFit="1" customWidth="1"/>
  </cols>
  <sheetData>
    <row r="1" spans="1:13" ht="15.75">
      <c r="A1" t="s">
        <v>21</v>
      </c>
      <c r="B1">
        <v>14</v>
      </c>
      <c r="C1">
        <v>2002</v>
      </c>
      <c r="D1" t="s">
        <v>1</v>
      </c>
      <c r="E1" t="s">
        <v>2</v>
      </c>
      <c r="F1" t="s">
        <v>3</v>
      </c>
      <c r="G1" t="s">
        <v>4</v>
      </c>
      <c r="H1">
        <v>3980501</v>
      </c>
      <c r="M1" s="9" t="s">
        <v>65</v>
      </c>
    </row>
    <row r="2" spans="1:12" ht="12.75">
      <c r="A2" t="s">
        <v>5</v>
      </c>
      <c r="B2" t="s">
        <v>6</v>
      </c>
      <c r="C2" t="s">
        <v>7</v>
      </c>
      <c r="D2" t="s">
        <v>8</v>
      </c>
      <c r="L2" t="s">
        <v>27</v>
      </c>
    </row>
    <row r="3" spans="1:13" ht="12.75">
      <c r="A3" t="s">
        <v>5</v>
      </c>
      <c r="B3" t="s">
        <v>9</v>
      </c>
      <c r="C3" t="s">
        <v>10</v>
      </c>
      <c r="L3" s="5">
        <f>SUM(M7:M84)</f>
        <v>89.672795</v>
      </c>
      <c r="M3" t="s">
        <v>28</v>
      </c>
    </row>
    <row r="4" spans="1:2" ht="12.75">
      <c r="A4" t="s">
        <v>5</v>
      </c>
      <c r="B4">
        <v>1</v>
      </c>
    </row>
    <row r="5" spans="1:13" ht="12.7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0" ht="12.75">
      <c r="A6">
        <v>3980545</v>
      </c>
      <c r="B6">
        <v>1</v>
      </c>
      <c r="C6">
        <v>0</v>
      </c>
      <c r="D6">
        <v>0</v>
      </c>
      <c r="E6">
        <v>-8</v>
      </c>
      <c r="F6">
        <v>453.587</v>
      </c>
      <c r="G6">
        <v>-0.00426</v>
      </c>
      <c r="H6" s="1">
        <f aca="true" t="shared" si="0" ref="H6:H37">-G6*10000</f>
        <v>42.6</v>
      </c>
      <c r="J6" s="2">
        <f aca="true" t="shared" si="1" ref="J6:J37">E6*0.0254</f>
        <v>-0.2032</v>
      </c>
    </row>
    <row r="7" spans="1:13" ht="12.75">
      <c r="A7">
        <v>3980545</v>
      </c>
      <c r="B7">
        <v>2</v>
      </c>
      <c r="C7">
        <v>0</v>
      </c>
      <c r="D7">
        <v>0</v>
      </c>
      <c r="E7">
        <v>-7.5</v>
      </c>
      <c r="F7">
        <v>453.593</v>
      </c>
      <c r="G7">
        <v>-0.00476</v>
      </c>
      <c r="H7" s="1">
        <f t="shared" si="0"/>
        <v>47.6</v>
      </c>
      <c r="J7" s="2">
        <f t="shared" si="1"/>
        <v>-0.1905</v>
      </c>
      <c r="K7">
        <f aca="true" t="shared" si="2" ref="K7:K38">J7-J6</f>
        <v>0.012699999999999989</v>
      </c>
      <c r="L7" s="4">
        <f aca="true" t="shared" si="3" ref="L7:L38">AVERAGE(H7,H6)</f>
        <v>45.1</v>
      </c>
      <c r="M7" s="3">
        <f aca="true" t="shared" si="4" ref="M7:M38">L7*K7</f>
        <v>0.5727699999999996</v>
      </c>
    </row>
    <row r="8" spans="1:13" ht="12.75">
      <c r="A8">
        <v>3980545</v>
      </c>
      <c r="B8">
        <v>3</v>
      </c>
      <c r="C8">
        <v>0</v>
      </c>
      <c r="D8">
        <v>0</v>
      </c>
      <c r="E8">
        <v>-7</v>
      </c>
      <c r="F8">
        <v>453.593</v>
      </c>
      <c r="G8">
        <v>-0.00545</v>
      </c>
      <c r="H8" s="1">
        <f t="shared" si="0"/>
        <v>54.5</v>
      </c>
      <c r="J8" s="2">
        <f t="shared" si="1"/>
        <v>-0.17779999999999999</v>
      </c>
      <c r="K8">
        <f t="shared" si="2"/>
        <v>0.012700000000000017</v>
      </c>
      <c r="L8" s="4">
        <f t="shared" si="3"/>
        <v>51.05</v>
      </c>
      <c r="M8" s="3">
        <f t="shared" si="4"/>
        <v>0.6483350000000008</v>
      </c>
    </row>
    <row r="9" spans="1:13" ht="12.75">
      <c r="A9">
        <v>3980545</v>
      </c>
      <c r="B9">
        <v>4</v>
      </c>
      <c r="C9">
        <v>0</v>
      </c>
      <c r="D9">
        <v>0</v>
      </c>
      <c r="E9">
        <v>-6.5</v>
      </c>
      <c r="F9">
        <v>453.589</v>
      </c>
      <c r="G9">
        <v>-0.00624</v>
      </c>
      <c r="H9" s="1">
        <f t="shared" si="0"/>
        <v>62.4</v>
      </c>
      <c r="J9" s="2">
        <f t="shared" si="1"/>
        <v>-0.1651</v>
      </c>
      <c r="K9">
        <f t="shared" si="2"/>
        <v>0.012699999999999989</v>
      </c>
      <c r="L9" s="4">
        <f t="shared" si="3"/>
        <v>58.45</v>
      </c>
      <c r="M9" s="3">
        <f t="shared" si="4"/>
        <v>0.7423149999999994</v>
      </c>
    </row>
    <row r="10" spans="1:13" ht="12.75">
      <c r="A10">
        <v>3980545</v>
      </c>
      <c r="B10">
        <v>5</v>
      </c>
      <c r="C10">
        <v>0</v>
      </c>
      <c r="D10">
        <v>0</v>
      </c>
      <c r="E10">
        <v>-6</v>
      </c>
      <c r="F10">
        <v>453.592</v>
      </c>
      <c r="G10">
        <v>-0.00707</v>
      </c>
      <c r="H10" s="1">
        <f t="shared" si="0"/>
        <v>70.7</v>
      </c>
      <c r="J10" s="2">
        <f t="shared" si="1"/>
        <v>-0.15239999999999998</v>
      </c>
      <c r="K10">
        <f t="shared" si="2"/>
        <v>0.012700000000000017</v>
      </c>
      <c r="L10" s="4">
        <f t="shared" si="3"/>
        <v>66.55</v>
      </c>
      <c r="M10" s="3">
        <f t="shared" si="4"/>
        <v>0.8451850000000011</v>
      </c>
    </row>
    <row r="11" spans="1:13" ht="12.75">
      <c r="A11">
        <v>3980545</v>
      </c>
      <c r="B11">
        <v>6</v>
      </c>
      <c r="C11">
        <v>0</v>
      </c>
      <c r="D11">
        <v>0</v>
      </c>
      <c r="E11">
        <v>-5.5</v>
      </c>
      <c r="F11">
        <v>453.587</v>
      </c>
      <c r="G11">
        <v>-0.00805</v>
      </c>
      <c r="H11" s="1">
        <f t="shared" si="0"/>
        <v>80.5</v>
      </c>
      <c r="J11" s="2">
        <f t="shared" si="1"/>
        <v>-0.1397</v>
      </c>
      <c r="K11">
        <f t="shared" si="2"/>
        <v>0.012699999999999989</v>
      </c>
      <c r="L11" s="4">
        <f t="shared" si="3"/>
        <v>75.6</v>
      </c>
      <c r="M11" s="3">
        <f t="shared" si="4"/>
        <v>0.9601199999999991</v>
      </c>
    </row>
    <row r="12" spans="1:13" ht="12.75">
      <c r="A12">
        <v>3980545</v>
      </c>
      <c r="B12">
        <v>7</v>
      </c>
      <c r="C12">
        <v>0</v>
      </c>
      <c r="D12">
        <v>0</v>
      </c>
      <c r="E12">
        <v>-5</v>
      </c>
      <c r="F12">
        <v>453.59</v>
      </c>
      <c r="G12">
        <v>-0.00916</v>
      </c>
      <c r="H12" s="1">
        <f t="shared" si="0"/>
        <v>91.6</v>
      </c>
      <c r="J12" s="2">
        <f t="shared" si="1"/>
        <v>-0.127</v>
      </c>
      <c r="K12">
        <f t="shared" si="2"/>
        <v>0.012699999999999989</v>
      </c>
      <c r="L12" s="4">
        <f t="shared" si="3"/>
        <v>86.05</v>
      </c>
      <c r="M12" s="3">
        <f t="shared" si="4"/>
        <v>1.0928349999999991</v>
      </c>
    </row>
    <row r="13" spans="1:13" ht="12.75">
      <c r="A13">
        <v>3980545</v>
      </c>
      <c r="B13">
        <v>8</v>
      </c>
      <c r="C13">
        <v>0</v>
      </c>
      <c r="D13">
        <v>0</v>
      </c>
      <c r="E13">
        <v>-4.5</v>
      </c>
      <c r="F13">
        <v>453.588</v>
      </c>
      <c r="G13">
        <v>-0.0105</v>
      </c>
      <c r="H13" s="1">
        <f t="shared" si="0"/>
        <v>105</v>
      </c>
      <c r="J13" s="2">
        <f t="shared" si="1"/>
        <v>-0.1143</v>
      </c>
      <c r="K13">
        <f t="shared" si="2"/>
        <v>0.012700000000000003</v>
      </c>
      <c r="L13" s="4">
        <f t="shared" si="3"/>
        <v>98.3</v>
      </c>
      <c r="M13" s="3">
        <f t="shared" si="4"/>
        <v>1.2484100000000002</v>
      </c>
    </row>
    <row r="14" spans="1:13" ht="12.75">
      <c r="A14">
        <v>3980545</v>
      </c>
      <c r="B14">
        <v>9</v>
      </c>
      <c r="C14">
        <v>0</v>
      </c>
      <c r="D14">
        <v>0</v>
      </c>
      <c r="E14">
        <v>-4</v>
      </c>
      <c r="F14">
        <v>453.588</v>
      </c>
      <c r="G14">
        <v>-0.01207</v>
      </c>
      <c r="H14" s="1">
        <f t="shared" si="0"/>
        <v>120.7</v>
      </c>
      <c r="J14" s="2">
        <f t="shared" si="1"/>
        <v>-0.1016</v>
      </c>
      <c r="K14">
        <f t="shared" si="2"/>
        <v>0.012700000000000003</v>
      </c>
      <c r="L14" s="4">
        <f t="shared" si="3"/>
        <v>112.85</v>
      </c>
      <c r="M14" s="3">
        <f t="shared" si="4"/>
        <v>1.4331950000000002</v>
      </c>
    </row>
    <row r="15" spans="1:13" ht="12.75">
      <c r="A15">
        <v>3980545</v>
      </c>
      <c r="B15">
        <v>10</v>
      </c>
      <c r="C15">
        <v>0</v>
      </c>
      <c r="D15">
        <v>0</v>
      </c>
      <c r="E15">
        <v>-3.5</v>
      </c>
      <c r="F15">
        <v>453.592</v>
      </c>
      <c r="G15">
        <v>-0.01332</v>
      </c>
      <c r="H15" s="1">
        <f t="shared" si="0"/>
        <v>133.2</v>
      </c>
      <c r="J15" s="2">
        <f t="shared" si="1"/>
        <v>-0.08889999999999999</v>
      </c>
      <c r="K15">
        <f t="shared" si="2"/>
        <v>0.012700000000000003</v>
      </c>
      <c r="L15" s="4">
        <f t="shared" si="3"/>
        <v>126.94999999999999</v>
      </c>
      <c r="M15" s="3">
        <f t="shared" si="4"/>
        <v>1.6122650000000003</v>
      </c>
    </row>
    <row r="16" spans="1:13" ht="12.75">
      <c r="A16">
        <v>3980545</v>
      </c>
      <c r="B16">
        <v>11</v>
      </c>
      <c r="C16">
        <v>0</v>
      </c>
      <c r="D16">
        <v>0</v>
      </c>
      <c r="E16">
        <v>-3</v>
      </c>
      <c r="F16">
        <v>453.59</v>
      </c>
      <c r="G16">
        <v>-0.01456</v>
      </c>
      <c r="H16" s="1">
        <f t="shared" si="0"/>
        <v>145.6</v>
      </c>
      <c r="J16" s="2">
        <f t="shared" si="1"/>
        <v>-0.07619999999999999</v>
      </c>
      <c r="K16">
        <f t="shared" si="2"/>
        <v>0.012700000000000003</v>
      </c>
      <c r="L16" s="4">
        <f t="shared" si="3"/>
        <v>139.39999999999998</v>
      </c>
      <c r="M16" s="3">
        <f t="shared" si="4"/>
        <v>1.77038</v>
      </c>
    </row>
    <row r="17" spans="1:13" ht="12.75">
      <c r="A17">
        <v>3980545</v>
      </c>
      <c r="B17">
        <v>12</v>
      </c>
      <c r="C17">
        <v>0</v>
      </c>
      <c r="D17">
        <v>0</v>
      </c>
      <c r="E17">
        <v>-2.5</v>
      </c>
      <c r="F17">
        <v>453.591</v>
      </c>
      <c r="G17">
        <v>-0.01538</v>
      </c>
      <c r="H17" s="1">
        <f t="shared" si="0"/>
        <v>153.79999999999998</v>
      </c>
      <c r="J17" s="2">
        <f t="shared" si="1"/>
        <v>-0.0635</v>
      </c>
      <c r="K17">
        <f t="shared" si="2"/>
        <v>0.012699999999999989</v>
      </c>
      <c r="L17" s="4">
        <f t="shared" si="3"/>
        <v>149.7</v>
      </c>
      <c r="M17" s="3">
        <f t="shared" si="4"/>
        <v>1.9011899999999982</v>
      </c>
    </row>
    <row r="18" spans="1:13" ht="12.75">
      <c r="A18">
        <v>3980545</v>
      </c>
      <c r="B18">
        <v>13</v>
      </c>
      <c r="C18">
        <v>0</v>
      </c>
      <c r="D18">
        <v>0</v>
      </c>
      <c r="E18">
        <v>-2</v>
      </c>
      <c r="F18">
        <v>453.589</v>
      </c>
      <c r="G18">
        <v>-0.01458</v>
      </c>
      <c r="H18" s="1">
        <f t="shared" si="0"/>
        <v>145.79999999999998</v>
      </c>
      <c r="J18" s="2">
        <f t="shared" si="1"/>
        <v>-0.0508</v>
      </c>
      <c r="K18">
        <f t="shared" si="2"/>
        <v>0.012700000000000003</v>
      </c>
      <c r="L18" s="4">
        <f t="shared" si="3"/>
        <v>149.79999999999998</v>
      </c>
      <c r="M18" s="3">
        <f t="shared" si="4"/>
        <v>1.9024600000000003</v>
      </c>
    </row>
    <row r="19" spans="1:13" ht="12.75">
      <c r="A19">
        <v>3980545</v>
      </c>
      <c r="B19">
        <v>14</v>
      </c>
      <c r="C19">
        <v>0</v>
      </c>
      <c r="D19">
        <v>0</v>
      </c>
      <c r="E19">
        <v>-1.5</v>
      </c>
      <c r="F19">
        <v>453.59</v>
      </c>
      <c r="G19">
        <v>-0.01211</v>
      </c>
      <c r="H19" s="1">
        <f t="shared" si="0"/>
        <v>121.1</v>
      </c>
      <c r="J19" s="2">
        <f t="shared" si="1"/>
        <v>-0.038099999999999995</v>
      </c>
      <c r="K19">
        <f t="shared" si="2"/>
        <v>0.012700000000000003</v>
      </c>
      <c r="L19" s="4">
        <f t="shared" si="3"/>
        <v>133.45</v>
      </c>
      <c r="M19" s="3">
        <f t="shared" si="4"/>
        <v>1.6948150000000002</v>
      </c>
    </row>
    <row r="20" spans="1:13" ht="12.75">
      <c r="A20">
        <v>3980545</v>
      </c>
      <c r="B20">
        <v>15</v>
      </c>
      <c r="C20">
        <v>0</v>
      </c>
      <c r="D20">
        <v>0</v>
      </c>
      <c r="E20">
        <v>-1</v>
      </c>
      <c r="F20">
        <v>453.594</v>
      </c>
      <c r="G20">
        <v>-0.00641</v>
      </c>
      <c r="H20" s="1">
        <f t="shared" si="0"/>
        <v>64.1</v>
      </c>
      <c r="I20" t="s">
        <v>14</v>
      </c>
      <c r="J20" s="2">
        <f t="shared" si="1"/>
        <v>-0.0254</v>
      </c>
      <c r="K20">
        <f t="shared" si="2"/>
        <v>0.012699999999999996</v>
      </c>
      <c r="L20" s="4">
        <f t="shared" si="3"/>
        <v>92.6</v>
      </c>
      <c r="M20" s="3">
        <f t="shared" si="4"/>
        <v>1.1760199999999996</v>
      </c>
    </row>
    <row r="21" spans="1:13" ht="12.75">
      <c r="A21">
        <v>3980545</v>
      </c>
      <c r="B21">
        <v>16</v>
      </c>
      <c r="C21">
        <v>0</v>
      </c>
      <c r="D21">
        <v>0</v>
      </c>
      <c r="E21">
        <v>-0.5</v>
      </c>
      <c r="F21">
        <v>453.592</v>
      </c>
      <c r="G21">
        <v>-0.00195</v>
      </c>
      <c r="H21" s="1">
        <f t="shared" si="0"/>
        <v>19.5</v>
      </c>
      <c r="J21" s="2">
        <f t="shared" si="1"/>
        <v>-0.0127</v>
      </c>
      <c r="K21">
        <f t="shared" si="2"/>
        <v>0.0127</v>
      </c>
      <c r="L21" s="4">
        <f t="shared" si="3"/>
        <v>41.8</v>
      </c>
      <c r="M21" s="3">
        <f t="shared" si="4"/>
        <v>0.5308599999999999</v>
      </c>
    </row>
    <row r="22" spans="1:13" ht="12.75">
      <c r="A22">
        <v>3980545</v>
      </c>
      <c r="B22">
        <v>17</v>
      </c>
      <c r="C22">
        <v>0</v>
      </c>
      <c r="D22">
        <v>0</v>
      </c>
      <c r="E22">
        <v>0</v>
      </c>
      <c r="F22">
        <v>453.592</v>
      </c>
      <c r="G22">
        <v>-0.00228</v>
      </c>
      <c r="H22" s="1">
        <f t="shared" si="0"/>
        <v>22.8</v>
      </c>
      <c r="J22" s="2">
        <f t="shared" si="1"/>
        <v>0</v>
      </c>
      <c r="K22">
        <f t="shared" si="2"/>
        <v>0.0127</v>
      </c>
      <c r="L22" s="4">
        <f t="shared" si="3"/>
        <v>21.15</v>
      </c>
      <c r="M22" s="3">
        <f t="shared" si="4"/>
        <v>0.268605</v>
      </c>
    </row>
    <row r="23" spans="1:13" ht="12.75">
      <c r="A23">
        <v>3980545</v>
      </c>
      <c r="B23">
        <v>18</v>
      </c>
      <c r="C23">
        <v>0</v>
      </c>
      <c r="D23">
        <v>0</v>
      </c>
      <c r="E23">
        <v>0.5</v>
      </c>
      <c r="F23">
        <v>453.592</v>
      </c>
      <c r="G23">
        <v>-0.00287</v>
      </c>
      <c r="H23" s="1">
        <f t="shared" si="0"/>
        <v>28.700000000000003</v>
      </c>
      <c r="J23" s="2">
        <f t="shared" si="1"/>
        <v>0.0127</v>
      </c>
      <c r="K23">
        <f t="shared" si="2"/>
        <v>0.0127</v>
      </c>
      <c r="L23" s="4">
        <f t="shared" si="3"/>
        <v>25.75</v>
      </c>
      <c r="M23" s="3">
        <f t="shared" si="4"/>
        <v>0.327025</v>
      </c>
    </row>
    <row r="24" spans="1:13" ht="12.75">
      <c r="A24">
        <v>3980545</v>
      </c>
      <c r="B24">
        <v>19</v>
      </c>
      <c r="C24">
        <v>0</v>
      </c>
      <c r="D24">
        <v>0</v>
      </c>
      <c r="E24">
        <v>1</v>
      </c>
      <c r="F24">
        <v>453.592</v>
      </c>
      <c r="G24">
        <v>-0.00145</v>
      </c>
      <c r="H24" s="1">
        <f t="shared" si="0"/>
        <v>14.499999999999998</v>
      </c>
      <c r="J24" s="2">
        <f t="shared" si="1"/>
        <v>0.0254</v>
      </c>
      <c r="K24">
        <f t="shared" si="2"/>
        <v>0.0127</v>
      </c>
      <c r="L24" s="4">
        <f t="shared" si="3"/>
        <v>21.6</v>
      </c>
      <c r="M24" s="3">
        <f t="shared" si="4"/>
        <v>0.27432</v>
      </c>
    </row>
    <row r="25" spans="1:13" ht="12.75">
      <c r="A25">
        <v>3980545</v>
      </c>
      <c r="B25">
        <v>20</v>
      </c>
      <c r="C25">
        <v>0</v>
      </c>
      <c r="D25">
        <v>0</v>
      </c>
      <c r="E25">
        <v>1.5</v>
      </c>
      <c r="F25">
        <v>453.592</v>
      </c>
      <c r="G25">
        <v>-0.00112</v>
      </c>
      <c r="H25" s="1">
        <f t="shared" si="0"/>
        <v>11.2</v>
      </c>
      <c r="J25" s="2">
        <f t="shared" si="1"/>
        <v>0.038099999999999995</v>
      </c>
      <c r="K25">
        <f t="shared" si="2"/>
        <v>0.012699999999999996</v>
      </c>
      <c r="L25" s="4">
        <f t="shared" si="3"/>
        <v>12.849999999999998</v>
      </c>
      <c r="M25" s="3">
        <f t="shared" si="4"/>
        <v>0.16319499999999992</v>
      </c>
    </row>
    <row r="26" spans="1:13" ht="12.75">
      <c r="A26">
        <v>3980545</v>
      </c>
      <c r="B26">
        <v>21</v>
      </c>
      <c r="C26">
        <v>0</v>
      </c>
      <c r="D26">
        <v>0</v>
      </c>
      <c r="E26">
        <v>2</v>
      </c>
      <c r="F26">
        <v>453.594</v>
      </c>
      <c r="G26">
        <v>-0.00112</v>
      </c>
      <c r="H26" s="1">
        <f t="shared" si="0"/>
        <v>11.2</v>
      </c>
      <c r="J26" s="2">
        <f t="shared" si="1"/>
        <v>0.0508</v>
      </c>
      <c r="K26">
        <f t="shared" si="2"/>
        <v>0.012700000000000003</v>
      </c>
      <c r="L26" s="4">
        <f t="shared" si="3"/>
        <v>11.2</v>
      </c>
      <c r="M26" s="3">
        <f t="shared" si="4"/>
        <v>0.14224000000000003</v>
      </c>
    </row>
    <row r="27" spans="1:13" ht="12.75">
      <c r="A27">
        <v>3980545</v>
      </c>
      <c r="B27">
        <v>22</v>
      </c>
      <c r="C27">
        <v>0</v>
      </c>
      <c r="D27">
        <v>0</v>
      </c>
      <c r="E27">
        <v>3</v>
      </c>
      <c r="F27">
        <v>453.592</v>
      </c>
      <c r="G27">
        <v>-0.0017</v>
      </c>
      <c r="H27" s="1">
        <f t="shared" si="0"/>
        <v>17</v>
      </c>
      <c r="J27" s="2">
        <f t="shared" si="1"/>
        <v>0.07619999999999999</v>
      </c>
      <c r="K27">
        <f t="shared" si="2"/>
        <v>0.025399999999999992</v>
      </c>
      <c r="L27" s="4">
        <f t="shared" si="3"/>
        <v>14.1</v>
      </c>
      <c r="M27" s="3">
        <f t="shared" si="4"/>
        <v>0.3581399999999999</v>
      </c>
    </row>
    <row r="28" spans="1:13" ht="12.75">
      <c r="A28">
        <v>3980545</v>
      </c>
      <c r="B28">
        <v>23</v>
      </c>
      <c r="C28">
        <v>0</v>
      </c>
      <c r="D28">
        <v>0</v>
      </c>
      <c r="E28">
        <v>4</v>
      </c>
      <c r="F28">
        <v>453.595</v>
      </c>
      <c r="G28">
        <v>-0.00326</v>
      </c>
      <c r="H28" s="1">
        <f t="shared" si="0"/>
        <v>32.6</v>
      </c>
      <c r="J28" s="2">
        <f t="shared" si="1"/>
        <v>0.1016</v>
      </c>
      <c r="K28">
        <f t="shared" si="2"/>
        <v>0.025400000000000006</v>
      </c>
      <c r="L28" s="4">
        <f t="shared" si="3"/>
        <v>24.8</v>
      </c>
      <c r="M28" s="3">
        <f t="shared" si="4"/>
        <v>0.6299200000000001</v>
      </c>
    </row>
    <row r="29" spans="1:13" ht="12.75">
      <c r="A29">
        <v>3980545</v>
      </c>
      <c r="B29">
        <v>24</v>
      </c>
      <c r="C29">
        <v>0</v>
      </c>
      <c r="D29">
        <v>0</v>
      </c>
      <c r="E29">
        <v>5</v>
      </c>
      <c r="F29">
        <v>453.589</v>
      </c>
      <c r="G29">
        <v>-0.00617</v>
      </c>
      <c r="H29" s="1">
        <f t="shared" si="0"/>
        <v>61.7</v>
      </c>
      <c r="J29" s="2">
        <f t="shared" si="1"/>
        <v>0.127</v>
      </c>
      <c r="K29">
        <f t="shared" si="2"/>
        <v>0.025400000000000006</v>
      </c>
      <c r="L29" s="4">
        <f t="shared" si="3"/>
        <v>47.150000000000006</v>
      </c>
      <c r="M29" s="3">
        <f t="shared" si="4"/>
        <v>1.1976100000000005</v>
      </c>
    </row>
    <row r="30" spans="1:13" ht="12.75">
      <c r="A30">
        <v>3980545</v>
      </c>
      <c r="B30">
        <v>25</v>
      </c>
      <c r="C30">
        <v>0</v>
      </c>
      <c r="D30">
        <v>0</v>
      </c>
      <c r="E30">
        <v>6</v>
      </c>
      <c r="F30">
        <v>453.593</v>
      </c>
      <c r="G30">
        <v>-0.00813</v>
      </c>
      <c r="H30" s="1">
        <f t="shared" si="0"/>
        <v>81.3</v>
      </c>
      <c r="I30" t="s">
        <v>13</v>
      </c>
      <c r="J30" s="2">
        <f t="shared" si="1"/>
        <v>0.15239999999999998</v>
      </c>
      <c r="K30">
        <f t="shared" si="2"/>
        <v>0.025399999999999978</v>
      </c>
      <c r="L30" s="4">
        <f t="shared" si="3"/>
        <v>71.5</v>
      </c>
      <c r="M30" s="3">
        <f t="shared" si="4"/>
        <v>1.8160999999999985</v>
      </c>
    </row>
    <row r="31" spans="1:13" ht="12.75">
      <c r="A31">
        <v>3980545</v>
      </c>
      <c r="B31">
        <v>26</v>
      </c>
      <c r="C31">
        <v>0</v>
      </c>
      <c r="D31">
        <v>0</v>
      </c>
      <c r="E31">
        <v>7</v>
      </c>
      <c r="F31">
        <v>453.595</v>
      </c>
      <c r="G31">
        <v>-0.00577</v>
      </c>
      <c r="H31" s="1">
        <f t="shared" si="0"/>
        <v>57.7</v>
      </c>
      <c r="J31" s="2">
        <f t="shared" si="1"/>
        <v>0.17779999999999999</v>
      </c>
      <c r="K31">
        <f t="shared" si="2"/>
        <v>0.025400000000000006</v>
      </c>
      <c r="L31" s="4">
        <f t="shared" si="3"/>
        <v>69.5</v>
      </c>
      <c r="M31" s="3">
        <f t="shared" si="4"/>
        <v>1.7653000000000003</v>
      </c>
    </row>
    <row r="32" spans="1:13" ht="12.75">
      <c r="A32">
        <v>3980545</v>
      </c>
      <c r="B32">
        <v>27</v>
      </c>
      <c r="C32">
        <v>0</v>
      </c>
      <c r="D32">
        <v>0</v>
      </c>
      <c r="E32">
        <v>8</v>
      </c>
      <c r="F32">
        <v>453.59</v>
      </c>
      <c r="G32">
        <v>-0.00373</v>
      </c>
      <c r="H32" s="1">
        <f t="shared" si="0"/>
        <v>37.3</v>
      </c>
      <c r="J32" s="2">
        <f t="shared" si="1"/>
        <v>0.2032</v>
      </c>
      <c r="K32">
        <f t="shared" si="2"/>
        <v>0.025400000000000006</v>
      </c>
      <c r="L32" s="4">
        <f t="shared" si="3"/>
        <v>47.5</v>
      </c>
      <c r="M32" s="3">
        <f t="shared" si="4"/>
        <v>1.2065000000000003</v>
      </c>
    </row>
    <row r="33" spans="1:13" ht="12.75">
      <c r="A33">
        <v>3980545</v>
      </c>
      <c r="B33">
        <v>28</v>
      </c>
      <c r="C33">
        <v>0</v>
      </c>
      <c r="D33">
        <v>0</v>
      </c>
      <c r="E33">
        <v>9</v>
      </c>
      <c r="F33">
        <v>453.592</v>
      </c>
      <c r="G33">
        <v>-0.00254</v>
      </c>
      <c r="H33" s="1">
        <f t="shared" si="0"/>
        <v>25.400000000000002</v>
      </c>
      <c r="J33" s="2">
        <f t="shared" si="1"/>
        <v>0.2286</v>
      </c>
      <c r="K33">
        <f t="shared" si="2"/>
        <v>0.025400000000000006</v>
      </c>
      <c r="L33" s="4">
        <f t="shared" si="3"/>
        <v>31.35</v>
      </c>
      <c r="M33" s="3">
        <f t="shared" si="4"/>
        <v>0.7962900000000003</v>
      </c>
    </row>
    <row r="34" spans="1:13" ht="12.75">
      <c r="A34">
        <v>3980545</v>
      </c>
      <c r="B34">
        <v>29</v>
      </c>
      <c r="C34">
        <v>0</v>
      </c>
      <c r="D34">
        <v>0</v>
      </c>
      <c r="E34">
        <v>10</v>
      </c>
      <c r="F34">
        <v>453.59</v>
      </c>
      <c r="G34">
        <v>-0.00145</v>
      </c>
      <c r="H34" s="1">
        <f t="shared" si="0"/>
        <v>14.499999999999998</v>
      </c>
      <c r="J34" s="2">
        <f t="shared" si="1"/>
        <v>0.254</v>
      </c>
      <c r="K34">
        <f t="shared" si="2"/>
        <v>0.025400000000000006</v>
      </c>
      <c r="L34" s="4">
        <f t="shared" si="3"/>
        <v>19.95</v>
      </c>
      <c r="M34" s="3">
        <f t="shared" si="4"/>
        <v>0.5067300000000001</v>
      </c>
    </row>
    <row r="35" spans="1:13" ht="12.75">
      <c r="A35">
        <v>3980545</v>
      </c>
      <c r="B35">
        <v>30</v>
      </c>
      <c r="C35">
        <v>0</v>
      </c>
      <c r="D35">
        <v>0</v>
      </c>
      <c r="E35">
        <v>11</v>
      </c>
      <c r="F35">
        <v>453.592</v>
      </c>
      <c r="G35">
        <v>-0.00082</v>
      </c>
      <c r="H35" s="1">
        <f t="shared" si="0"/>
        <v>8.2</v>
      </c>
      <c r="J35" s="2">
        <f t="shared" si="1"/>
        <v>0.2794</v>
      </c>
      <c r="K35">
        <f t="shared" si="2"/>
        <v>0.025399999999999978</v>
      </c>
      <c r="L35" s="4">
        <f t="shared" si="3"/>
        <v>11.349999999999998</v>
      </c>
      <c r="M35" s="3">
        <f t="shared" si="4"/>
        <v>0.2882899999999997</v>
      </c>
    </row>
    <row r="36" spans="1:13" ht="12.75">
      <c r="A36">
        <v>3980545</v>
      </c>
      <c r="B36">
        <v>31</v>
      </c>
      <c r="C36">
        <v>0</v>
      </c>
      <c r="D36">
        <v>0</v>
      </c>
      <c r="E36">
        <v>12</v>
      </c>
      <c r="F36">
        <v>453.595</v>
      </c>
      <c r="G36">
        <v>-0.00061</v>
      </c>
      <c r="H36" s="1">
        <f t="shared" si="0"/>
        <v>6.1</v>
      </c>
      <c r="J36" s="2">
        <f t="shared" si="1"/>
        <v>0.30479999999999996</v>
      </c>
      <c r="K36">
        <f t="shared" si="2"/>
        <v>0.025399999999999978</v>
      </c>
      <c r="L36" s="4">
        <f t="shared" si="3"/>
        <v>7.1499999999999995</v>
      </c>
      <c r="M36" s="3">
        <f t="shared" si="4"/>
        <v>0.18160999999999983</v>
      </c>
    </row>
    <row r="37" spans="1:13" ht="12.75">
      <c r="A37">
        <v>3980545</v>
      </c>
      <c r="B37">
        <v>32</v>
      </c>
      <c r="C37">
        <v>0</v>
      </c>
      <c r="D37">
        <v>0</v>
      </c>
      <c r="E37">
        <v>13</v>
      </c>
      <c r="F37">
        <v>453.594</v>
      </c>
      <c r="G37">
        <v>-0.00056</v>
      </c>
      <c r="H37" s="1">
        <f t="shared" si="0"/>
        <v>5.6</v>
      </c>
      <c r="J37" s="2">
        <f t="shared" si="1"/>
        <v>0.3302</v>
      </c>
      <c r="K37">
        <f t="shared" si="2"/>
        <v>0.025400000000000034</v>
      </c>
      <c r="L37" s="4">
        <f t="shared" si="3"/>
        <v>5.85</v>
      </c>
      <c r="M37" s="3">
        <f t="shared" si="4"/>
        <v>0.1485900000000002</v>
      </c>
    </row>
    <row r="38" spans="1:13" ht="12.75">
      <c r="A38">
        <v>3980545</v>
      </c>
      <c r="B38">
        <v>33</v>
      </c>
      <c r="C38">
        <v>0</v>
      </c>
      <c r="D38">
        <v>0</v>
      </c>
      <c r="E38">
        <v>14</v>
      </c>
      <c r="F38">
        <v>453.595</v>
      </c>
      <c r="G38">
        <v>-0.00058</v>
      </c>
      <c r="H38" s="1">
        <f aca="true" t="shared" si="5" ref="H38:H69">-G38*10000</f>
        <v>5.8</v>
      </c>
      <c r="J38" s="2">
        <f aca="true" t="shared" si="6" ref="J38:J69">E38*0.0254</f>
        <v>0.35559999999999997</v>
      </c>
      <c r="K38">
        <f t="shared" si="2"/>
        <v>0.025399999999999978</v>
      </c>
      <c r="L38" s="4">
        <f t="shared" si="3"/>
        <v>5.699999999999999</v>
      </c>
      <c r="M38" s="3">
        <f t="shared" si="4"/>
        <v>0.14477999999999985</v>
      </c>
    </row>
    <row r="39" spans="1:13" ht="12.75">
      <c r="A39">
        <v>3980545</v>
      </c>
      <c r="B39">
        <v>34</v>
      </c>
      <c r="C39">
        <v>0</v>
      </c>
      <c r="D39">
        <v>0</v>
      </c>
      <c r="E39">
        <v>15</v>
      </c>
      <c r="F39">
        <v>453.594</v>
      </c>
      <c r="G39">
        <v>-0.00061</v>
      </c>
      <c r="H39" s="1">
        <f t="shared" si="5"/>
        <v>6.1</v>
      </c>
      <c r="J39" s="2">
        <f t="shared" si="6"/>
        <v>0.381</v>
      </c>
      <c r="K39">
        <f aca="true" t="shared" si="7" ref="K39:K70">J39-J38</f>
        <v>0.025400000000000034</v>
      </c>
      <c r="L39" s="4">
        <f aca="true" t="shared" si="8" ref="L39:L70">AVERAGE(H39,H38)</f>
        <v>5.949999999999999</v>
      </c>
      <c r="M39" s="3">
        <f aca="true" t="shared" si="9" ref="M39:M70">L39*K39</f>
        <v>0.15113000000000018</v>
      </c>
    </row>
    <row r="40" spans="1:13" ht="12.75">
      <c r="A40">
        <v>3980545</v>
      </c>
      <c r="B40">
        <v>35</v>
      </c>
      <c r="C40">
        <v>0</v>
      </c>
      <c r="D40">
        <v>0</v>
      </c>
      <c r="E40">
        <v>16</v>
      </c>
      <c r="F40">
        <v>453.588</v>
      </c>
      <c r="G40">
        <v>-0.0006</v>
      </c>
      <c r="H40" s="1">
        <f t="shared" si="5"/>
        <v>5.999999999999999</v>
      </c>
      <c r="J40" s="2">
        <f t="shared" si="6"/>
        <v>0.4064</v>
      </c>
      <c r="K40">
        <f t="shared" si="7"/>
        <v>0.025399999999999978</v>
      </c>
      <c r="L40" s="4">
        <f t="shared" si="8"/>
        <v>6.049999999999999</v>
      </c>
      <c r="M40" s="3">
        <f t="shared" si="9"/>
        <v>0.15366999999999983</v>
      </c>
    </row>
    <row r="41" spans="1:13" ht="12.75">
      <c r="A41">
        <v>3980545</v>
      </c>
      <c r="B41">
        <v>36</v>
      </c>
      <c r="C41">
        <v>0</v>
      </c>
      <c r="D41">
        <v>0</v>
      </c>
      <c r="E41">
        <v>17</v>
      </c>
      <c r="F41">
        <v>453.588</v>
      </c>
      <c r="G41">
        <v>-0.00059</v>
      </c>
      <c r="H41" s="1">
        <f t="shared" si="5"/>
        <v>5.9</v>
      </c>
      <c r="J41" s="2">
        <f t="shared" si="6"/>
        <v>0.43179999999999996</v>
      </c>
      <c r="K41">
        <f t="shared" si="7"/>
        <v>0.025399999999999978</v>
      </c>
      <c r="L41" s="4">
        <f t="shared" si="8"/>
        <v>5.949999999999999</v>
      </c>
      <c r="M41" s="3">
        <f t="shared" si="9"/>
        <v>0.15112999999999985</v>
      </c>
    </row>
    <row r="42" spans="1:13" ht="12.75">
      <c r="A42">
        <v>3980545</v>
      </c>
      <c r="B42">
        <v>37</v>
      </c>
      <c r="C42">
        <v>0</v>
      </c>
      <c r="D42">
        <v>0</v>
      </c>
      <c r="E42">
        <v>18</v>
      </c>
      <c r="F42">
        <v>453.592</v>
      </c>
      <c r="G42">
        <v>-0.00058</v>
      </c>
      <c r="H42" s="1">
        <f t="shared" si="5"/>
        <v>5.8</v>
      </c>
      <c r="J42" s="2">
        <f t="shared" si="6"/>
        <v>0.4572</v>
      </c>
      <c r="K42">
        <f t="shared" si="7"/>
        <v>0.025400000000000034</v>
      </c>
      <c r="L42" s="4">
        <f t="shared" si="8"/>
        <v>5.85</v>
      </c>
      <c r="M42" s="3">
        <f t="shared" si="9"/>
        <v>0.1485900000000002</v>
      </c>
    </row>
    <row r="43" spans="1:13" ht="12.75">
      <c r="A43">
        <v>3980545</v>
      </c>
      <c r="B43">
        <v>38</v>
      </c>
      <c r="C43">
        <v>0</v>
      </c>
      <c r="D43">
        <v>0</v>
      </c>
      <c r="E43">
        <v>19</v>
      </c>
      <c r="F43">
        <v>453.594</v>
      </c>
      <c r="G43">
        <v>-0.00057</v>
      </c>
      <c r="H43" s="1">
        <f t="shared" si="5"/>
        <v>5.7</v>
      </c>
      <c r="J43" s="2">
        <f t="shared" si="6"/>
        <v>0.4826</v>
      </c>
      <c r="K43">
        <f t="shared" si="7"/>
        <v>0.025399999999999978</v>
      </c>
      <c r="L43" s="4">
        <f t="shared" si="8"/>
        <v>5.75</v>
      </c>
      <c r="M43" s="3">
        <f t="shared" si="9"/>
        <v>0.14604999999999987</v>
      </c>
    </row>
    <row r="44" spans="1:13" ht="12.75">
      <c r="A44">
        <v>3980545</v>
      </c>
      <c r="B44">
        <v>39</v>
      </c>
      <c r="C44">
        <v>0</v>
      </c>
      <c r="D44">
        <v>0</v>
      </c>
      <c r="E44">
        <v>20</v>
      </c>
      <c r="F44">
        <v>453.589</v>
      </c>
      <c r="G44">
        <v>-0.00056</v>
      </c>
      <c r="H44" s="1">
        <f t="shared" si="5"/>
        <v>5.6</v>
      </c>
      <c r="J44" s="2">
        <f t="shared" si="6"/>
        <v>0.508</v>
      </c>
      <c r="K44">
        <f t="shared" si="7"/>
        <v>0.025400000000000034</v>
      </c>
      <c r="L44" s="4">
        <f t="shared" si="8"/>
        <v>5.65</v>
      </c>
      <c r="M44" s="3">
        <f t="shared" si="9"/>
        <v>0.1435100000000002</v>
      </c>
    </row>
    <row r="45" spans="1:13" ht="12.75">
      <c r="A45">
        <v>3980545</v>
      </c>
      <c r="B45">
        <v>40</v>
      </c>
      <c r="C45">
        <v>0</v>
      </c>
      <c r="D45">
        <v>0</v>
      </c>
      <c r="E45">
        <v>21</v>
      </c>
      <c r="F45">
        <v>453.592</v>
      </c>
      <c r="G45">
        <v>-0.00054</v>
      </c>
      <c r="H45" s="1">
        <f t="shared" si="5"/>
        <v>5.4</v>
      </c>
      <c r="J45" s="2">
        <f t="shared" si="6"/>
        <v>0.5334</v>
      </c>
      <c r="K45">
        <f t="shared" si="7"/>
        <v>0.025399999999999978</v>
      </c>
      <c r="L45" s="4">
        <f t="shared" si="8"/>
        <v>5.5</v>
      </c>
      <c r="M45" s="3">
        <f t="shared" si="9"/>
        <v>0.13969999999999988</v>
      </c>
    </row>
    <row r="46" spans="1:13" ht="12.75">
      <c r="A46">
        <v>3980545</v>
      </c>
      <c r="B46">
        <v>41</v>
      </c>
      <c r="C46">
        <v>0</v>
      </c>
      <c r="D46">
        <v>0</v>
      </c>
      <c r="E46">
        <v>22</v>
      </c>
      <c r="F46">
        <v>453.593</v>
      </c>
      <c r="G46">
        <v>-0.00057</v>
      </c>
      <c r="H46" s="1">
        <f t="shared" si="5"/>
        <v>5.7</v>
      </c>
      <c r="J46" s="2">
        <f t="shared" si="6"/>
        <v>0.5588</v>
      </c>
      <c r="K46">
        <f t="shared" si="7"/>
        <v>0.025399999999999978</v>
      </c>
      <c r="L46" s="4">
        <f t="shared" si="8"/>
        <v>5.550000000000001</v>
      </c>
      <c r="M46" s="3">
        <f t="shared" si="9"/>
        <v>0.1409699999999999</v>
      </c>
    </row>
    <row r="47" spans="1:13" ht="12.75">
      <c r="A47">
        <v>3980545</v>
      </c>
      <c r="B47">
        <v>42</v>
      </c>
      <c r="C47">
        <v>0</v>
      </c>
      <c r="D47">
        <v>0</v>
      </c>
      <c r="E47">
        <v>23</v>
      </c>
      <c r="F47">
        <v>453.592</v>
      </c>
      <c r="G47">
        <v>-0.00058</v>
      </c>
      <c r="H47" s="1">
        <f t="shared" si="5"/>
        <v>5.8</v>
      </c>
      <c r="J47" s="2">
        <f t="shared" si="6"/>
        <v>0.5841999999999999</v>
      </c>
      <c r="K47">
        <f t="shared" si="7"/>
        <v>0.025399999999999978</v>
      </c>
      <c r="L47" s="4">
        <f t="shared" si="8"/>
        <v>5.75</v>
      </c>
      <c r="M47" s="3">
        <f t="shared" si="9"/>
        <v>0.14604999999999987</v>
      </c>
    </row>
    <row r="48" spans="1:13" ht="12.75">
      <c r="A48">
        <v>3980545</v>
      </c>
      <c r="B48">
        <v>43</v>
      </c>
      <c r="C48">
        <v>0</v>
      </c>
      <c r="D48">
        <v>0</v>
      </c>
      <c r="E48">
        <v>24</v>
      </c>
      <c r="F48">
        <v>453.59</v>
      </c>
      <c r="G48">
        <v>-0.00058</v>
      </c>
      <c r="H48" s="1">
        <f t="shared" si="5"/>
        <v>5.8</v>
      </c>
      <c r="J48" s="2">
        <f t="shared" si="6"/>
        <v>0.6095999999999999</v>
      </c>
      <c r="K48">
        <f t="shared" si="7"/>
        <v>0.025399999999999978</v>
      </c>
      <c r="L48" s="4">
        <f t="shared" si="8"/>
        <v>5.8</v>
      </c>
      <c r="M48" s="3">
        <f t="shared" si="9"/>
        <v>0.14731999999999987</v>
      </c>
    </row>
    <row r="49" spans="1:13" ht="12.75">
      <c r="A49">
        <v>3980545</v>
      </c>
      <c r="B49">
        <v>44</v>
      </c>
      <c r="C49">
        <v>0</v>
      </c>
      <c r="D49">
        <v>0</v>
      </c>
      <c r="E49">
        <v>25</v>
      </c>
      <c r="F49">
        <v>453.588</v>
      </c>
      <c r="G49">
        <v>-0.00058</v>
      </c>
      <c r="H49" s="1">
        <f t="shared" si="5"/>
        <v>5.8</v>
      </c>
      <c r="J49" s="2">
        <f t="shared" si="6"/>
        <v>0.635</v>
      </c>
      <c r="K49">
        <f t="shared" si="7"/>
        <v>0.02540000000000009</v>
      </c>
      <c r="L49" s="4">
        <f t="shared" si="8"/>
        <v>5.8</v>
      </c>
      <c r="M49" s="3">
        <f t="shared" si="9"/>
        <v>0.1473200000000005</v>
      </c>
    </row>
    <row r="50" spans="1:13" ht="12.75">
      <c r="A50">
        <v>3980545</v>
      </c>
      <c r="B50">
        <v>45</v>
      </c>
      <c r="C50">
        <v>0</v>
      </c>
      <c r="D50">
        <v>0</v>
      </c>
      <c r="E50">
        <v>26</v>
      </c>
      <c r="F50">
        <v>453.594</v>
      </c>
      <c r="G50">
        <v>-0.00058</v>
      </c>
      <c r="H50" s="1">
        <f t="shared" si="5"/>
        <v>5.8</v>
      </c>
      <c r="J50" s="2">
        <f t="shared" si="6"/>
        <v>0.6604</v>
      </c>
      <c r="K50">
        <f t="shared" si="7"/>
        <v>0.025399999999999978</v>
      </c>
      <c r="L50" s="4">
        <f t="shared" si="8"/>
        <v>5.8</v>
      </c>
      <c r="M50" s="3">
        <f t="shared" si="9"/>
        <v>0.14731999999999987</v>
      </c>
    </row>
    <row r="51" spans="1:13" ht="12.75">
      <c r="A51">
        <v>3980545</v>
      </c>
      <c r="B51">
        <v>46</v>
      </c>
      <c r="C51">
        <v>0</v>
      </c>
      <c r="D51">
        <v>0</v>
      </c>
      <c r="E51">
        <v>27</v>
      </c>
      <c r="F51">
        <v>453.591</v>
      </c>
      <c r="G51">
        <v>-0.00057</v>
      </c>
      <c r="H51" s="1">
        <f t="shared" si="5"/>
        <v>5.7</v>
      </c>
      <c r="J51" s="2">
        <f t="shared" si="6"/>
        <v>0.6858</v>
      </c>
      <c r="K51">
        <f t="shared" si="7"/>
        <v>0.025399999999999978</v>
      </c>
      <c r="L51" s="4">
        <f t="shared" si="8"/>
        <v>5.75</v>
      </c>
      <c r="M51" s="3">
        <f t="shared" si="9"/>
        <v>0.14604999999999987</v>
      </c>
    </row>
    <row r="52" spans="1:13" ht="12.75">
      <c r="A52">
        <v>3980545</v>
      </c>
      <c r="B52">
        <v>47</v>
      </c>
      <c r="C52">
        <v>0</v>
      </c>
      <c r="D52">
        <v>0</v>
      </c>
      <c r="E52">
        <v>28</v>
      </c>
      <c r="F52">
        <v>453.59</v>
      </c>
      <c r="G52">
        <v>-0.00057</v>
      </c>
      <c r="H52" s="1">
        <f t="shared" si="5"/>
        <v>5.7</v>
      </c>
      <c r="J52" s="2">
        <f t="shared" si="6"/>
        <v>0.7111999999999999</v>
      </c>
      <c r="K52">
        <f t="shared" si="7"/>
        <v>0.025399999999999978</v>
      </c>
      <c r="L52" s="4">
        <f t="shared" si="8"/>
        <v>5.7</v>
      </c>
      <c r="M52" s="3">
        <f t="shared" si="9"/>
        <v>0.14477999999999988</v>
      </c>
    </row>
    <row r="53" spans="1:13" ht="12.75">
      <c r="A53">
        <v>3980545</v>
      </c>
      <c r="B53">
        <v>48</v>
      </c>
      <c r="C53">
        <v>0</v>
      </c>
      <c r="D53">
        <v>0</v>
      </c>
      <c r="E53">
        <v>29</v>
      </c>
      <c r="F53">
        <v>453.593</v>
      </c>
      <c r="G53">
        <v>-0.00058</v>
      </c>
      <c r="H53" s="1">
        <f t="shared" si="5"/>
        <v>5.8</v>
      </c>
      <c r="J53" s="2">
        <f t="shared" si="6"/>
        <v>0.7365999999999999</v>
      </c>
      <c r="K53">
        <f t="shared" si="7"/>
        <v>0.025399999999999978</v>
      </c>
      <c r="L53" s="4">
        <f t="shared" si="8"/>
        <v>5.75</v>
      </c>
      <c r="M53" s="3">
        <f t="shared" si="9"/>
        <v>0.14604999999999987</v>
      </c>
    </row>
    <row r="54" spans="1:13" ht="12.75">
      <c r="A54">
        <v>3980545</v>
      </c>
      <c r="B54">
        <v>49</v>
      </c>
      <c r="C54">
        <v>0</v>
      </c>
      <c r="D54">
        <v>0</v>
      </c>
      <c r="E54">
        <v>30</v>
      </c>
      <c r="F54">
        <v>453.597</v>
      </c>
      <c r="G54">
        <v>-0.00058</v>
      </c>
      <c r="H54" s="1">
        <f t="shared" si="5"/>
        <v>5.8</v>
      </c>
      <c r="J54" s="2">
        <f t="shared" si="6"/>
        <v>0.762</v>
      </c>
      <c r="K54">
        <f t="shared" si="7"/>
        <v>0.02540000000000009</v>
      </c>
      <c r="L54" s="4">
        <f t="shared" si="8"/>
        <v>5.8</v>
      </c>
      <c r="M54" s="3">
        <f t="shared" si="9"/>
        <v>0.1473200000000005</v>
      </c>
    </row>
    <row r="55" spans="1:13" ht="12.75">
      <c r="A55">
        <v>3980545</v>
      </c>
      <c r="B55">
        <v>50</v>
      </c>
      <c r="C55">
        <v>0</v>
      </c>
      <c r="D55">
        <v>0</v>
      </c>
      <c r="E55">
        <v>31</v>
      </c>
      <c r="F55">
        <v>453.595</v>
      </c>
      <c r="G55">
        <v>-0.00061</v>
      </c>
      <c r="H55" s="1">
        <f t="shared" si="5"/>
        <v>6.1</v>
      </c>
      <c r="J55" s="2">
        <f t="shared" si="6"/>
        <v>0.7874</v>
      </c>
      <c r="K55">
        <f t="shared" si="7"/>
        <v>0.025399999999999978</v>
      </c>
      <c r="L55" s="4">
        <f t="shared" si="8"/>
        <v>5.949999999999999</v>
      </c>
      <c r="M55" s="3">
        <f t="shared" si="9"/>
        <v>0.15112999999999985</v>
      </c>
    </row>
    <row r="56" spans="1:13" ht="12.75">
      <c r="A56">
        <v>3980545</v>
      </c>
      <c r="B56">
        <v>51</v>
      </c>
      <c r="C56">
        <v>0</v>
      </c>
      <c r="D56">
        <v>0</v>
      </c>
      <c r="E56">
        <v>32</v>
      </c>
      <c r="F56">
        <v>453.594</v>
      </c>
      <c r="G56">
        <v>-0.00066</v>
      </c>
      <c r="H56" s="1">
        <f t="shared" si="5"/>
        <v>6.6</v>
      </c>
      <c r="J56" s="2">
        <f t="shared" si="6"/>
        <v>0.8128</v>
      </c>
      <c r="K56">
        <f t="shared" si="7"/>
        <v>0.025399999999999978</v>
      </c>
      <c r="L56" s="4">
        <f t="shared" si="8"/>
        <v>6.35</v>
      </c>
      <c r="M56" s="3">
        <f t="shared" si="9"/>
        <v>0.16128999999999985</v>
      </c>
    </row>
    <row r="57" spans="1:13" ht="12.75">
      <c r="A57">
        <v>3980545</v>
      </c>
      <c r="B57">
        <v>52</v>
      </c>
      <c r="C57">
        <v>0</v>
      </c>
      <c r="D57">
        <v>0</v>
      </c>
      <c r="E57">
        <v>33</v>
      </c>
      <c r="F57">
        <v>453.593</v>
      </c>
      <c r="G57">
        <v>-0.0008</v>
      </c>
      <c r="H57" s="1">
        <f t="shared" si="5"/>
        <v>8</v>
      </c>
      <c r="J57" s="2">
        <f t="shared" si="6"/>
        <v>0.8382</v>
      </c>
      <c r="K57">
        <f t="shared" si="7"/>
        <v>0.025399999999999978</v>
      </c>
      <c r="L57" s="4">
        <f t="shared" si="8"/>
        <v>7.3</v>
      </c>
      <c r="M57" s="3">
        <f t="shared" si="9"/>
        <v>0.18541999999999983</v>
      </c>
    </row>
    <row r="58" spans="1:13" ht="12.75">
      <c r="A58">
        <v>3980545</v>
      </c>
      <c r="B58">
        <v>53</v>
      </c>
      <c r="C58">
        <v>0</v>
      </c>
      <c r="D58">
        <v>0</v>
      </c>
      <c r="E58">
        <v>34</v>
      </c>
      <c r="F58">
        <v>453.591</v>
      </c>
      <c r="G58">
        <v>-0.00106</v>
      </c>
      <c r="H58" s="1">
        <f t="shared" si="5"/>
        <v>10.6</v>
      </c>
      <c r="J58" s="2">
        <f t="shared" si="6"/>
        <v>0.8635999999999999</v>
      </c>
      <c r="K58">
        <f t="shared" si="7"/>
        <v>0.025399999999999978</v>
      </c>
      <c r="L58" s="4">
        <f t="shared" si="8"/>
        <v>9.3</v>
      </c>
      <c r="M58" s="3">
        <f t="shared" si="9"/>
        <v>0.23621999999999982</v>
      </c>
    </row>
    <row r="59" spans="1:13" ht="12.75">
      <c r="A59">
        <v>3980545</v>
      </c>
      <c r="B59">
        <v>54</v>
      </c>
      <c r="C59">
        <v>0</v>
      </c>
      <c r="D59">
        <v>0</v>
      </c>
      <c r="E59">
        <v>35</v>
      </c>
      <c r="F59">
        <v>453.598</v>
      </c>
      <c r="G59">
        <v>-0.00141</v>
      </c>
      <c r="H59" s="1">
        <f t="shared" si="5"/>
        <v>14.1</v>
      </c>
      <c r="J59" s="2">
        <f t="shared" si="6"/>
        <v>0.889</v>
      </c>
      <c r="K59">
        <f t="shared" si="7"/>
        <v>0.02540000000000009</v>
      </c>
      <c r="L59" s="4">
        <f t="shared" si="8"/>
        <v>12.35</v>
      </c>
      <c r="M59" s="3">
        <f t="shared" si="9"/>
        <v>0.3136900000000011</v>
      </c>
    </row>
    <row r="60" spans="1:13" ht="12.75">
      <c r="A60">
        <v>3980545</v>
      </c>
      <c r="B60">
        <v>55</v>
      </c>
      <c r="C60">
        <v>0</v>
      </c>
      <c r="D60">
        <v>0</v>
      </c>
      <c r="E60">
        <v>36</v>
      </c>
      <c r="F60">
        <v>453.597</v>
      </c>
      <c r="G60">
        <v>-0.00192</v>
      </c>
      <c r="H60" s="1">
        <f t="shared" si="5"/>
        <v>19.2</v>
      </c>
      <c r="I60" t="s">
        <v>13</v>
      </c>
      <c r="J60" s="2">
        <f t="shared" si="6"/>
        <v>0.9144</v>
      </c>
      <c r="K60">
        <f t="shared" si="7"/>
        <v>0.025399999999999978</v>
      </c>
      <c r="L60" s="4">
        <f t="shared" si="8"/>
        <v>16.65</v>
      </c>
      <c r="M60" s="3">
        <f t="shared" si="9"/>
        <v>0.4229099999999996</v>
      </c>
    </row>
    <row r="61" spans="1:13" ht="12.75">
      <c r="A61">
        <v>3980545</v>
      </c>
      <c r="B61">
        <v>56</v>
      </c>
      <c r="C61">
        <v>0</v>
      </c>
      <c r="D61">
        <v>0</v>
      </c>
      <c r="E61">
        <v>37</v>
      </c>
      <c r="F61">
        <v>453.594</v>
      </c>
      <c r="G61">
        <v>-0.00168</v>
      </c>
      <c r="H61" s="1">
        <f t="shared" si="5"/>
        <v>16.8</v>
      </c>
      <c r="J61" s="2">
        <f t="shared" si="6"/>
        <v>0.9398</v>
      </c>
      <c r="K61">
        <f t="shared" si="7"/>
        <v>0.025399999999999978</v>
      </c>
      <c r="L61" s="4">
        <f t="shared" si="8"/>
        <v>18</v>
      </c>
      <c r="M61" s="3">
        <f t="shared" si="9"/>
        <v>0.4571999999999996</v>
      </c>
    </row>
    <row r="62" spans="1:13" ht="12.75">
      <c r="A62">
        <v>3980545</v>
      </c>
      <c r="B62">
        <v>57</v>
      </c>
      <c r="C62">
        <v>0</v>
      </c>
      <c r="D62">
        <v>0</v>
      </c>
      <c r="E62">
        <v>38</v>
      </c>
      <c r="F62">
        <v>453.59</v>
      </c>
      <c r="G62">
        <v>-0.00102</v>
      </c>
      <c r="H62" s="1">
        <f t="shared" si="5"/>
        <v>10.200000000000001</v>
      </c>
      <c r="J62" s="2">
        <f t="shared" si="6"/>
        <v>0.9652</v>
      </c>
      <c r="K62">
        <f t="shared" si="7"/>
        <v>0.025399999999999978</v>
      </c>
      <c r="L62" s="4">
        <f t="shared" si="8"/>
        <v>13.5</v>
      </c>
      <c r="M62" s="3">
        <f t="shared" si="9"/>
        <v>0.3428999999999997</v>
      </c>
    </row>
    <row r="63" spans="1:13" ht="12.75">
      <c r="A63">
        <v>3980545</v>
      </c>
      <c r="B63">
        <v>58</v>
      </c>
      <c r="C63">
        <v>0</v>
      </c>
      <c r="D63">
        <v>0</v>
      </c>
      <c r="E63">
        <v>39</v>
      </c>
      <c r="F63">
        <v>453.592</v>
      </c>
      <c r="G63">
        <v>-0.00064</v>
      </c>
      <c r="H63" s="1">
        <f t="shared" si="5"/>
        <v>6.4</v>
      </c>
      <c r="J63" s="2">
        <f t="shared" si="6"/>
        <v>0.9905999999999999</v>
      </c>
      <c r="K63">
        <f t="shared" si="7"/>
        <v>0.025399999999999978</v>
      </c>
      <c r="L63" s="4">
        <f t="shared" si="8"/>
        <v>8.3</v>
      </c>
      <c r="M63" s="3">
        <f t="shared" si="9"/>
        <v>0.21081999999999984</v>
      </c>
    </row>
    <row r="64" spans="1:13" ht="12.75">
      <c r="A64">
        <v>3980545</v>
      </c>
      <c r="B64">
        <v>59</v>
      </c>
      <c r="C64">
        <v>0</v>
      </c>
      <c r="D64">
        <v>0</v>
      </c>
      <c r="E64">
        <v>40</v>
      </c>
      <c r="F64">
        <v>453.593</v>
      </c>
      <c r="G64">
        <v>-0.00058</v>
      </c>
      <c r="H64" s="1">
        <f t="shared" si="5"/>
        <v>5.8</v>
      </c>
      <c r="J64" s="2">
        <f t="shared" si="6"/>
        <v>1.016</v>
      </c>
      <c r="K64">
        <f t="shared" si="7"/>
        <v>0.02540000000000009</v>
      </c>
      <c r="L64" s="4">
        <f t="shared" si="8"/>
        <v>6.1</v>
      </c>
      <c r="M64" s="3">
        <f t="shared" si="9"/>
        <v>0.15494000000000052</v>
      </c>
    </row>
    <row r="65" spans="1:13" ht="12.75">
      <c r="A65">
        <v>3980545</v>
      </c>
      <c r="B65">
        <v>60</v>
      </c>
      <c r="C65">
        <v>0</v>
      </c>
      <c r="D65">
        <v>0</v>
      </c>
      <c r="E65">
        <v>40.5</v>
      </c>
      <c r="F65">
        <v>453.592</v>
      </c>
      <c r="G65">
        <v>-0.00088</v>
      </c>
      <c r="H65" s="1">
        <f t="shared" si="5"/>
        <v>8.8</v>
      </c>
      <c r="J65" s="2">
        <f t="shared" si="6"/>
        <v>1.0287</v>
      </c>
      <c r="K65">
        <f t="shared" si="7"/>
        <v>0.012699999999999934</v>
      </c>
      <c r="L65" s="4">
        <f t="shared" si="8"/>
        <v>7.300000000000001</v>
      </c>
      <c r="M65" s="3">
        <f t="shared" si="9"/>
        <v>0.09270999999999953</v>
      </c>
    </row>
    <row r="66" spans="1:13" ht="12.75">
      <c r="A66">
        <v>3980545</v>
      </c>
      <c r="B66">
        <v>61</v>
      </c>
      <c r="C66">
        <v>0</v>
      </c>
      <c r="D66">
        <v>0</v>
      </c>
      <c r="E66">
        <v>41</v>
      </c>
      <c r="F66">
        <v>453.594</v>
      </c>
      <c r="G66">
        <v>-0.00255</v>
      </c>
      <c r="H66" s="1">
        <f t="shared" si="5"/>
        <v>25.500000000000004</v>
      </c>
      <c r="J66" s="2">
        <f t="shared" si="6"/>
        <v>1.0413999999999999</v>
      </c>
      <c r="K66">
        <f t="shared" si="7"/>
        <v>0.012699999999999934</v>
      </c>
      <c r="L66" s="4">
        <f t="shared" si="8"/>
        <v>17.150000000000002</v>
      </c>
      <c r="M66" s="3">
        <f t="shared" si="9"/>
        <v>0.2178049999999989</v>
      </c>
    </row>
    <row r="67" spans="1:13" ht="12.75">
      <c r="A67">
        <v>3980545</v>
      </c>
      <c r="B67">
        <v>62</v>
      </c>
      <c r="C67">
        <v>0</v>
      </c>
      <c r="D67">
        <v>0</v>
      </c>
      <c r="E67">
        <v>41.5</v>
      </c>
      <c r="F67">
        <v>453.594</v>
      </c>
      <c r="G67">
        <v>-0.00843</v>
      </c>
      <c r="H67" s="1">
        <f t="shared" si="5"/>
        <v>84.3</v>
      </c>
      <c r="J67" s="2">
        <f t="shared" si="6"/>
        <v>1.0541</v>
      </c>
      <c r="K67">
        <f t="shared" si="7"/>
        <v>0.012700000000000156</v>
      </c>
      <c r="L67" s="4">
        <f t="shared" si="8"/>
        <v>54.9</v>
      </c>
      <c r="M67" s="3">
        <f t="shared" si="9"/>
        <v>0.6972300000000086</v>
      </c>
    </row>
    <row r="68" spans="1:13" ht="12.75">
      <c r="A68">
        <v>3980545</v>
      </c>
      <c r="B68">
        <v>63</v>
      </c>
      <c r="C68">
        <v>0</v>
      </c>
      <c r="D68">
        <v>0</v>
      </c>
      <c r="E68">
        <v>42</v>
      </c>
      <c r="F68">
        <v>453.594</v>
      </c>
      <c r="G68">
        <v>-0.02392</v>
      </c>
      <c r="H68" s="1">
        <f t="shared" si="5"/>
        <v>239.20000000000002</v>
      </c>
      <c r="J68" s="2">
        <f t="shared" si="6"/>
        <v>1.0668</v>
      </c>
      <c r="K68">
        <f t="shared" si="7"/>
        <v>0.012699999999999934</v>
      </c>
      <c r="L68" s="4">
        <f t="shared" si="8"/>
        <v>161.75</v>
      </c>
      <c r="M68" s="3">
        <f t="shared" si="9"/>
        <v>2.054224999999989</v>
      </c>
    </row>
    <row r="69" spans="1:13" ht="12.75">
      <c r="A69">
        <v>3980545</v>
      </c>
      <c r="B69">
        <v>64</v>
      </c>
      <c r="C69">
        <v>0</v>
      </c>
      <c r="D69">
        <v>0</v>
      </c>
      <c r="E69">
        <v>42.5</v>
      </c>
      <c r="F69">
        <v>453.591</v>
      </c>
      <c r="G69">
        <v>-0.038</v>
      </c>
      <c r="H69" s="1">
        <f t="shared" si="5"/>
        <v>380</v>
      </c>
      <c r="J69" s="2">
        <f t="shared" si="6"/>
        <v>1.0795</v>
      </c>
      <c r="K69">
        <f t="shared" si="7"/>
        <v>0.012699999999999934</v>
      </c>
      <c r="L69" s="4">
        <f t="shared" si="8"/>
        <v>309.6</v>
      </c>
      <c r="M69" s="3">
        <f t="shared" si="9"/>
        <v>3.93191999999998</v>
      </c>
    </row>
    <row r="70" spans="1:13" ht="12.75">
      <c r="A70">
        <v>3980545</v>
      </c>
      <c r="B70">
        <v>65</v>
      </c>
      <c r="C70">
        <v>0</v>
      </c>
      <c r="D70">
        <v>0</v>
      </c>
      <c r="E70">
        <v>43</v>
      </c>
      <c r="F70">
        <v>453.592</v>
      </c>
      <c r="G70">
        <v>-0.04386</v>
      </c>
      <c r="H70" s="1">
        <f aca="true" t="shared" si="10" ref="H70:H84">-G70*10000</f>
        <v>438.6</v>
      </c>
      <c r="I70" t="s">
        <v>14</v>
      </c>
      <c r="J70" s="2">
        <f aca="true" t="shared" si="11" ref="J70:J84">E70*0.0254</f>
        <v>1.0922</v>
      </c>
      <c r="K70">
        <f t="shared" si="7"/>
        <v>0.012700000000000156</v>
      </c>
      <c r="L70" s="4">
        <f t="shared" si="8"/>
        <v>409.3</v>
      </c>
      <c r="M70" s="3">
        <f t="shared" si="9"/>
        <v>5.198110000000064</v>
      </c>
    </row>
    <row r="71" spans="1:13" ht="12.75">
      <c r="A71">
        <v>3980545</v>
      </c>
      <c r="B71">
        <v>66</v>
      </c>
      <c r="C71">
        <v>0</v>
      </c>
      <c r="D71">
        <v>0</v>
      </c>
      <c r="E71">
        <v>43.5</v>
      </c>
      <c r="F71">
        <v>453.593</v>
      </c>
      <c r="G71">
        <v>-0.0435</v>
      </c>
      <c r="H71" s="1">
        <f t="shared" si="10"/>
        <v>434.99999999999994</v>
      </c>
      <c r="J71" s="2">
        <f t="shared" si="11"/>
        <v>1.1049</v>
      </c>
      <c r="K71">
        <f aca="true" t="shared" si="12" ref="K71:K84">J71-J70</f>
        <v>0.012699999999999934</v>
      </c>
      <c r="L71" s="4">
        <f aca="true" t="shared" si="13" ref="L71:L84">AVERAGE(H71,H70)</f>
        <v>436.79999999999995</v>
      </c>
      <c r="M71" s="3">
        <f aca="true" t="shared" si="14" ref="M71:M84">L71*K71</f>
        <v>5.54735999999997</v>
      </c>
    </row>
    <row r="72" spans="1:13" ht="12.75">
      <c r="A72">
        <v>3980545</v>
      </c>
      <c r="B72">
        <v>67</v>
      </c>
      <c r="C72">
        <v>0</v>
      </c>
      <c r="D72">
        <v>0</v>
      </c>
      <c r="E72">
        <v>44</v>
      </c>
      <c r="F72">
        <v>453.591</v>
      </c>
      <c r="G72">
        <v>-0.0404</v>
      </c>
      <c r="H72" s="1">
        <f t="shared" si="10"/>
        <v>404</v>
      </c>
      <c r="J72" s="2">
        <f t="shared" si="11"/>
        <v>1.1176</v>
      </c>
      <c r="K72">
        <f t="shared" si="12"/>
        <v>0.012699999999999934</v>
      </c>
      <c r="L72" s="4">
        <f t="shared" si="13"/>
        <v>419.5</v>
      </c>
      <c r="M72" s="3">
        <f t="shared" si="14"/>
        <v>5.327649999999972</v>
      </c>
    </row>
    <row r="73" spans="1:13" ht="12.75">
      <c r="A73">
        <v>3980545</v>
      </c>
      <c r="B73">
        <v>68</v>
      </c>
      <c r="C73">
        <v>0</v>
      </c>
      <c r="D73">
        <v>0</v>
      </c>
      <c r="E73">
        <v>44.5</v>
      </c>
      <c r="F73">
        <v>453.591</v>
      </c>
      <c r="G73">
        <v>-0.03683</v>
      </c>
      <c r="H73" s="1">
        <f t="shared" si="10"/>
        <v>368.3</v>
      </c>
      <c r="J73" s="2">
        <f t="shared" si="11"/>
        <v>1.1302999999999999</v>
      </c>
      <c r="K73">
        <f t="shared" si="12"/>
        <v>0.012699999999999934</v>
      </c>
      <c r="L73" s="4">
        <f t="shared" si="13"/>
        <v>386.15</v>
      </c>
      <c r="M73" s="3">
        <f t="shared" si="14"/>
        <v>4.904104999999974</v>
      </c>
    </row>
    <row r="74" spans="1:13" ht="12.75">
      <c r="A74">
        <v>3980545</v>
      </c>
      <c r="B74">
        <v>69</v>
      </c>
      <c r="C74">
        <v>0</v>
      </c>
      <c r="D74">
        <v>0</v>
      </c>
      <c r="E74">
        <v>45</v>
      </c>
      <c r="F74">
        <v>453.59</v>
      </c>
      <c r="G74">
        <v>-0.03253</v>
      </c>
      <c r="H74" s="1">
        <f t="shared" si="10"/>
        <v>325.3</v>
      </c>
      <c r="J74" s="2">
        <f t="shared" si="11"/>
        <v>1.143</v>
      </c>
      <c r="K74">
        <f t="shared" si="12"/>
        <v>0.012700000000000156</v>
      </c>
      <c r="L74" s="4">
        <f t="shared" si="13"/>
        <v>346.8</v>
      </c>
      <c r="M74" s="3">
        <f t="shared" si="14"/>
        <v>4.404360000000054</v>
      </c>
    </row>
    <row r="75" spans="1:13" ht="12.75">
      <c r="A75">
        <v>3980545</v>
      </c>
      <c r="B75">
        <v>70</v>
      </c>
      <c r="C75">
        <v>0</v>
      </c>
      <c r="D75">
        <v>0</v>
      </c>
      <c r="E75">
        <v>45.5</v>
      </c>
      <c r="F75">
        <v>453.594</v>
      </c>
      <c r="G75">
        <v>-0.02897</v>
      </c>
      <c r="H75" s="1">
        <f t="shared" si="10"/>
        <v>289.7</v>
      </c>
      <c r="J75" s="2">
        <f t="shared" si="11"/>
        <v>1.1557</v>
      </c>
      <c r="K75">
        <f t="shared" si="12"/>
        <v>0.012699999999999934</v>
      </c>
      <c r="L75" s="4">
        <f t="shared" si="13"/>
        <v>307.5</v>
      </c>
      <c r="M75" s="3">
        <f t="shared" si="14"/>
        <v>3.9052499999999797</v>
      </c>
    </row>
    <row r="76" spans="1:13" ht="12.75">
      <c r="A76">
        <v>3980545</v>
      </c>
      <c r="B76">
        <v>71</v>
      </c>
      <c r="C76">
        <v>0</v>
      </c>
      <c r="D76">
        <v>0</v>
      </c>
      <c r="E76">
        <v>46</v>
      </c>
      <c r="F76">
        <v>453.589</v>
      </c>
      <c r="G76">
        <v>-0.02544</v>
      </c>
      <c r="H76" s="1">
        <f t="shared" si="10"/>
        <v>254.4</v>
      </c>
      <c r="J76" s="2">
        <f t="shared" si="11"/>
        <v>1.1683999999999999</v>
      </c>
      <c r="K76">
        <f t="shared" si="12"/>
        <v>0.012699999999999934</v>
      </c>
      <c r="L76" s="4">
        <f t="shared" si="13"/>
        <v>272.05</v>
      </c>
      <c r="M76" s="3">
        <f t="shared" si="14"/>
        <v>3.455034999999982</v>
      </c>
    </row>
    <row r="77" spans="1:13" ht="12.75">
      <c r="A77">
        <v>3980545</v>
      </c>
      <c r="B77">
        <v>72</v>
      </c>
      <c r="C77">
        <v>0</v>
      </c>
      <c r="D77">
        <v>0</v>
      </c>
      <c r="E77">
        <v>46.5</v>
      </c>
      <c r="F77">
        <v>453.594</v>
      </c>
      <c r="G77">
        <v>-0.0226</v>
      </c>
      <c r="H77" s="1">
        <f t="shared" si="10"/>
        <v>225.99999999999997</v>
      </c>
      <c r="J77" s="2">
        <f t="shared" si="11"/>
        <v>1.1811</v>
      </c>
      <c r="K77">
        <f t="shared" si="12"/>
        <v>0.012700000000000156</v>
      </c>
      <c r="L77" s="4">
        <f t="shared" si="13"/>
        <v>240.2</v>
      </c>
      <c r="M77" s="3">
        <f t="shared" si="14"/>
        <v>3.050540000000037</v>
      </c>
    </row>
    <row r="78" spans="1:13" ht="12.75">
      <c r="A78">
        <v>3980545</v>
      </c>
      <c r="B78">
        <v>73</v>
      </c>
      <c r="C78">
        <v>0</v>
      </c>
      <c r="D78">
        <v>0</v>
      </c>
      <c r="E78">
        <v>47</v>
      </c>
      <c r="F78">
        <v>453.591</v>
      </c>
      <c r="G78">
        <v>-0.01991</v>
      </c>
      <c r="H78" s="1">
        <f t="shared" si="10"/>
        <v>199.1</v>
      </c>
      <c r="J78" s="2">
        <f t="shared" si="11"/>
        <v>1.1938</v>
      </c>
      <c r="K78">
        <f t="shared" si="12"/>
        <v>0.012699999999999934</v>
      </c>
      <c r="L78" s="4">
        <f t="shared" si="13"/>
        <v>212.54999999999998</v>
      </c>
      <c r="M78" s="3">
        <f t="shared" si="14"/>
        <v>2.6993849999999857</v>
      </c>
    </row>
    <row r="79" spans="1:13" ht="12.75">
      <c r="A79">
        <v>3980545</v>
      </c>
      <c r="B79">
        <v>74</v>
      </c>
      <c r="C79">
        <v>0</v>
      </c>
      <c r="D79">
        <v>0</v>
      </c>
      <c r="E79">
        <v>47.5</v>
      </c>
      <c r="F79">
        <v>453.594</v>
      </c>
      <c r="G79">
        <v>-0.01774</v>
      </c>
      <c r="H79" s="1">
        <f t="shared" si="10"/>
        <v>177.39999999999998</v>
      </c>
      <c r="J79" s="2">
        <f t="shared" si="11"/>
        <v>1.2065</v>
      </c>
      <c r="K79">
        <f t="shared" si="12"/>
        <v>0.012699999999999934</v>
      </c>
      <c r="L79" s="4">
        <f t="shared" si="13"/>
        <v>188.25</v>
      </c>
      <c r="M79" s="3">
        <f t="shared" si="14"/>
        <v>2.3907749999999877</v>
      </c>
    </row>
    <row r="80" spans="1:13" ht="12.75">
      <c r="A80">
        <v>3980545</v>
      </c>
      <c r="B80">
        <v>75</v>
      </c>
      <c r="C80">
        <v>0</v>
      </c>
      <c r="D80">
        <v>0</v>
      </c>
      <c r="E80">
        <v>48</v>
      </c>
      <c r="F80">
        <v>453.587</v>
      </c>
      <c r="G80">
        <v>-0.01563</v>
      </c>
      <c r="H80" s="1">
        <f t="shared" si="10"/>
        <v>156.3</v>
      </c>
      <c r="J80" s="2">
        <f t="shared" si="11"/>
        <v>1.2191999999999998</v>
      </c>
      <c r="K80">
        <f t="shared" si="12"/>
        <v>0.012699999999999934</v>
      </c>
      <c r="L80" s="4">
        <f t="shared" si="13"/>
        <v>166.85</v>
      </c>
      <c r="M80" s="3">
        <f t="shared" si="14"/>
        <v>2.118994999999989</v>
      </c>
    </row>
    <row r="81" spans="1:13" ht="12.75">
      <c r="A81">
        <v>3980545</v>
      </c>
      <c r="B81">
        <v>76</v>
      </c>
      <c r="C81">
        <v>0</v>
      </c>
      <c r="D81">
        <v>0</v>
      </c>
      <c r="E81">
        <v>48.5</v>
      </c>
      <c r="F81">
        <v>453.587</v>
      </c>
      <c r="G81">
        <v>-0.01388</v>
      </c>
      <c r="H81" s="1">
        <f t="shared" si="10"/>
        <v>138.8</v>
      </c>
      <c r="J81" s="2">
        <f t="shared" si="11"/>
        <v>1.2319</v>
      </c>
      <c r="K81">
        <f t="shared" si="12"/>
        <v>0.012700000000000156</v>
      </c>
      <c r="L81" s="4">
        <f t="shared" si="13"/>
        <v>147.55</v>
      </c>
      <c r="M81" s="3">
        <f t="shared" si="14"/>
        <v>1.8738850000000231</v>
      </c>
    </row>
    <row r="82" spans="1:13" ht="12.75">
      <c r="A82">
        <v>3980545</v>
      </c>
      <c r="B82">
        <v>77</v>
      </c>
      <c r="C82">
        <v>0</v>
      </c>
      <c r="D82">
        <v>0</v>
      </c>
      <c r="E82">
        <v>49</v>
      </c>
      <c r="F82">
        <v>453.59</v>
      </c>
      <c r="G82">
        <v>-0.01246</v>
      </c>
      <c r="H82" s="1">
        <f t="shared" si="10"/>
        <v>124.60000000000001</v>
      </c>
      <c r="J82" s="2">
        <f t="shared" si="11"/>
        <v>1.2446</v>
      </c>
      <c r="K82">
        <f t="shared" si="12"/>
        <v>0.012699999999999934</v>
      </c>
      <c r="L82" s="4">
        <f t="shared" si="13"/>
        <v>131.70000000000002</v>
      </c>
      <c r="M82" s="3">
        <f t="shared" si="14"/>
        <v>1.6725899999999914</v>
      </c>
    </row>
    <row r="83" spans="1:13" ht="12.75">
      <c r="A83">
        <v>3980545</v>
      </c>
      <c r="B83">
        <v>78</v>
      </c>
      <c r="C83">
        <v>0</v>
      </c>
      <c r="D83">
        <v>0</v>
      </c>
      <c r="E83">
        <v>49.5</v>
      </c>
      <c r="F83">
        <v>453.587</v>
      </c>
      <c r="G83">
        <v>-0.01092</v>
      </c>
      <c r="H83" s="1">
        <f t="shared" si="10"/>
        <v>109.19999999999999</v>
      </c>
      <c r="J83" s="2">
        <f t="shared" si="11"/>
        <v>1.2572999999999999</v>
      </c>
      <c r="K83">
        <f t="shared" si="12"/>
        <v>0.012699999999999934</v>
      </c>
      <c r="L83" s="4">
        <f t="shared" si="13"/>
        <v>116.9</v>
      </c>
      <c r="M83" s="3">
        <f t="shared" si="14"/>
        <v>1.4846299999999923</v>
      </c>
    </row>
    <row r="84" spans="1:13" ht="12.75">
      <c r="A84">
        <v>3980545</v>
      </c>
      <c r="B84">
        <v>79</v>
      </c>
      <c r="C84">
        <v>0</v>
      </c>
      <c r="D84">
        <v>0</v>
      </c>
      <c r="E84">
        <v>50</v>
      </c>
      <c r="F84">
        <v>453.589</v>
      </c>
      <c r="G84">
        <v>-0.00981</v>
      </c>
      <c r="H84" s="1">
        <f t="shared" si="10"/>
        <v>98.1</v>
      </c>
      <c r="J84" s="2">
        <f t="shared" si="11"/>
        <v>1.27</v>
      </c>
      <c r="K84">
        <f t="shared" si="12"/>
        <v>0.012700000000000156</v>
      </c>
      <c r="L84" s="4">
        <f t="shared" si="13"/>
        <v>103.64999999999999</v>
      </c>
      <c r="M84" s="3">
        <f t="shared" si="14"/>
        <v>1.316355000000016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cp:lastPrinted>2002-05-03T17:26:51Z</cp:lastPrinted>
  <dcterms:created xsi:type="dcterms:W3CDTF">2002-04-30T17:17:51Z</dcterms:created>
  <dcterms:modified xsi:type="dcterms:W3CDTF">2002-06-19T17:10:33Z</dcterms:modified>
  <cp:category/>
  <cp:version/>
  <cp:contentType/>
  <cp:contentStatus/>
</cp:coreProperties>
</file>