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75" windowWidth="14955" windowHeight="11640" activeTab="2"/>
  </bookViews>
  <sheets>
    <sheet name="Proforma - Proposed Project" sheetId="1" r:id="rId1"/>
    <sheet name="Proforma - Future Commercial" sheetId="2" r:id="rId2"/>
    <sheet name="Instructions" sheetId="3" r:id="rId3"/>
  </sheets>
  <definedNames>
    <definedName name="_xlnm.Print_Area" localSheetId="1">'Proforma - Future Commercial'!$A$1:$O$211</definedName>
    <definedName name="_xlnm.Print_Area" localSheetId="0">'Proforma - Proposed Project'!$A$1:$O$211</definedName>
    <definedName name="_xlnm.Print_Titles" localSheetId="1">'Proforma - Future Commercial'!$1:$10</definedName>
    <definedName name="_xlnm.Print_Titles" localSheetId="0">'Proforma - Proposed Project'!$1:$10</definedName>
  </definedNames>
  <calcPr fullCalcOnLoad="1"/>
</workbook>
</file>

<file path=xl/sharedStrings.xml><?xml version="1.0" encoding="utf-8"?>
<sst xmlns="http://schemas.openxmlformats.org/spreadsheetml/2006/main" count="525" uniqueCount="164">
  <si>
    <t>U.S. Department of Energy</t>
  </si>
  <si>
    <t>Generic Pro-Forma</t>
  </si>
  <si>
    <t>Facility Name Here</t>
  </si>
  <si>
    <t>Commercial Operation Date</t>
  </si>
  <si>
    <t>PERFORMANCE</t>
  </si>
  <si>
    <t>Plant Operating Days</t>
  </si>
  <si>
    <t>Year Ending December 31,</t>
  </si>
  <si>
    <t>Plant Availability Factor</t>
  </si>
  <si>
    <t>Name of Applicant</t>
  </si>
  <si>
    <t>Company Name Here</t>
  </si>
  <si>
    <t>Name of Facility</t>
  </si>
  <si>
    <t>Production</t>
  </si>
  <si>
    <t>#1</t>
  </si>
  <si>
    <t>#2</t>
  </si>
  <si>
    <t>#3</t>
  </si>
  <si>
    <t>#4</t>
  </si>
  <si>
    <t>Product Number One Name Here</t>
  </si>
  <si>
    <t>Product Number Two Name Here</t>
  </si>
  <si>
    <t>Product Number Three Name Here</t>
  </si>
  <si>
    <t>Product Number Four Name Here</t>
  </si>
  <si>
    <t>XX/year</t>
  </si>
  <si>
    <t>A</t>
  </si>
  <si>
    <t>B</t>
  </si>
  <si>
    <t>C</t>
  </si>
  <si>
    <t>D</t>
  </si>
  <si>
    <t>E</t>
  </si>
  <si>
    <t>Feedstock Number One Name Here</t>
  </si>
  <si>
    <t>Feedstock Number Two Name Here</t>
  </si>
  <si>
    <t>Feedstock Number Three Name Here</t>
  </si>
  <si>
    <t>Feedstock Number Four Name Here</t>
  </si>
  <si>
    <t>Feedstock Number Five Name Here</t>
  </si>
  <si>
    <t>$/XX</t>
  </si>
  <si>
    <t>Feedstock Consumption</t>
  </si>
  <si>
    <t>Utility Consumption</t>
  </si>
  <si>
    <t>Natural Gas Consumed</t>
  </si>
  <si>
    <t>MMBTU</t>
  </si>
  <si>
    <t>Net Electricity Consumed</t>
  </si>
  <si>
    <t>MWh</t>
  </si>
  <si>
    <t>Water Consumed</t>
  </si>
  <si>
    <t>kGal</t>
  </si>
  <si>
    <t>COMMODITY PRICES</t>
  </si>
  <si>
    <t>Product Pricing</t>
  </si>
  <si>
    <t>Feedstock Pricing</t>
  </si>
  <si>
    <t>(1) Units should be converted to match between Performance and Pricing sections</t>
  </si>
  <si>
    <r>
      <t>Units</t>
    </r>
    <r>
      <rPr>
        <i/>
        <vertAlign val="superscript"/>
        <sz val="10"/>
        <rFont val="Arial"/>
        <family val="2"/>
      </rPr>
      <t>(1)</t>
    </r>
  </si>
  <si>
    <t>$/MMBTU</t>
  </si>
  <si>
    <t>$/MWh</t>
  </si>
  <si>
    <t>$/kGal</t>
  </si>
  <si>
    <t>OPERATING REVENUES</t>
  </si>
  <si>
    <t>Product Revenues</t>
  </si>
  <si>
    <t>General Inflation</t>
  </si>
  <si>
    <t>OPERATING EXPENSES</t>
  </si>
  <si>
    <t>Feedstock Costs</t>
  </si>
  <si>
    <t>Total Feedstock Costs</t>
  </si>
  <si>
    <t>Utility Costs</t>
  </si>
  <si>
    <t>Total Utility Costs</t>
  </si>
  <si>
    <t>tons/yr</t>
  </si>
  <si>
    <t>NOx</t>
  </si>
  <si>
    <r>
      <t>SO</t>
    </r>
    <r>
      <rPr>
        <vertAlign val="subscript"/>
        <sz val="10"/>
        <rFont val="Arial"/>
        <family val="2"/>
      </rPr>
      <t>2</t>
    </r>
  </si>
  <si>
    <t>$/ton</t>
  </si>
  <si>
    <t>Total Emissions Allowance Costs</t>
  </si>
  <si>
    <t>Projected Operating Results</t>
  </si>
  <si>
    <t>Variable Operating Costs</t>
  </si>
  <si>
    <t>#1 - Product Number One Name</t>
  </si>
  <si>
    <t>#2 - Product Number Two Name</t>
  </si>
  <si>
    <t>#3 - Product Number Three Name</t>
  </si>
  <si>
    <t>#4 - Product Number Four Name</t>
  </si>
  <si>
    <t>Product Transportation Pricing</t>
  </si>
  <si>
    <t>Product Transportation Cost</t>
  </si>
  <si>
    <t>Total Product Transportation Cost</t>
  </si>
  <si>
    <t>Feedstock Transportation Pricing</t>
  </si>
  <si>
    <t>Feedstock Transportation Cost</t>
  </si>
  <si>
    <t>Total Feedstock Transportation Cost</t>
  </si>
  <si>
    <t>A - Feedstock Number One Name Here</t>
  </si>
  <si>
    <t>B - Feedstock Number Two Name Here</t>
  </si>
  <si>
    <t>C - Feedstock Number Three Name Here</t>
  </si>
  <si>
    <t>D - Feedstock Number Four Name Here</t>
  </si>
  <si>
    <t>E - Feedstock Number Five Name Here</t>
  </si>
  <si>
    <t>A - Feedstock Number One Name</t>
  </si>
  <si>
    <t>B - Feedstock Number Two Name</t>
  </si>
  <si>
    <t>C - Feedstock Number Three Name</t>
  </si>
  <si>
    <t>D - Feedstock Number Four Name</t>
  </si>
  <si>
    <t>E - Feedstock Number Five Name</t>
  </si>
  <si>
    <t>Product Marketing Pricing</t>
  </si>
  <si>
    <t>Product Marketing Cost</t>
  </si>
  <si>
    <t>Total Product Marketing Cost</t>
  </si>
  <si>
    <t>Miscellaneous Process Supplies</t>
  </si>
  <si>
    <t>Total Miscellaneous Supplies Cost</t>
  </si>
  <si>
    <t>Z - Misc Number One Name</t>
  </si>
  <si>
    <t>Y - Misc Number Two Name</t>
  </si>
  <si>
    <t>X - Misc Number Three Name</t>
  </si>
  <si>
    <t>W - Misc Number Four Name</t>
  </si>
  <si>
    <t>V - Misc Number Five Name</t>
  </si>
  <si>
    <t>Fixed Operating Costs</t>
  </si>
  <si>
    <t>Payroll &amp; Benefits</t>
  </si>
  <si>
    <t>Corporate Overhead</t>
  </si>
  <si>
    <t>Insurance</t>
  </si>
  <si>
    <t>Property Tax</t>
  </si>
  <si>
    <t>General &amp; Administrative</t>
  </si>
  <si>
    <t>Management Fees</t>
  </si>
  <si>
    <t>Contingency</t>
  </si>
  <si>
    <t>Annual Maintenance</t>
  </si>
  <si>
    <t>% of Capex</t>
  </si>
  <si>
    <t>Facility Capitalized Const Cost</t>
  </si>
  <si>
    <t>Total G&amp;A Expenses</t>
  </si>
  <si>
    <t>% of O&amp;M, G&amp;A</t>
  </si>
  <si>
    <t>Total Contingency</t>
  </si>
  <si>
    <t>Total Variable Operating Costs</t>
  </si>
  <si>
    <t>Total Fixed Operating Costs</t>
  </si>
  <si>
    <t>TOTAL OPERATING REVENUES</t>
  </si>
  <si>
    <t>TOTAL OPERATING EXPENSES</t>
  </si>
  <si>
    <t>NET OPERATING REVENUES</t>
  </si>
  <si>
    <t>(2) Cells in Green should be manipulated per applicants pricing or other assumption information</t>
  </si>
  <si>
    <t>(3) Text in Blue should be modified to match applicants names, units, etc.</t>
  </si>
  <si>
    <t>(4) Grouped rows, for example product transportation pricing, may be rolled up after data entry to simplify pro-forma output</t>
  </si>
  <si>
    <t>Notes:</t>
  </si>
  <si>
    <t>% of Revenue</t>
  </si>
  <si>
    <t>(5) Applicant may manipulate spreadsheet to incorporate pertinent information not included in standard form</t>
  </si>
  <si>
    <t>ANNUAL DEBT SERVICE</t>
  </si>
  <si>
    <t>Equity Contribution</t>
  </si>
  <si>
    <t>Total Debt Financing</t>
  </si>
  <si>
    <t>Annual %</t>
  </si>
  <si>
    <t>Years</t>
  </si>
  <si>
    <t>Interest Rate on Debt</t>
  </si>
  <si>
    <t>Term of Loan</t>
  </si>
  <si>
    <t>Monthly Payment on Loan</t>
  </si>
  <si>
    <t>DEBT SERVICE</t>
  </si>
  <si>
    <t>NET REVENUES</t>
  </si>
  <si>
    <t>Capitalized Construction Cost (from top of sheet)</t>
  </si>
  <si>
    <t>Fixed Operating Expenses</t>
  </si>
  <si>
    <t>Form Revision 1</t>
  </si>
  <si>
    <t>Instructions for Use:</t>
  </si>
  <si>
    <t>Assumptions:</t>
  </si>
  <si>
    <t>Inflation Rate:</t>
  </si>
  <si>
    <t>Other Consumed</t>
  </si>
  <si>
    <t>Clarifications:</t>
  </si>
  <si>
    <t>Line 32 - "Other Consumed"</t>
  </si>
  <si>
    <t>XX</t>
  </si>
  <si>
    <t>Other Wastes</t>
  </si>
  <si>
    <t>Include any ash, wastewater sludge, or any other waste streams that will need to be disposed of.  In this section, report in tons/year.</t>
  </si>
  <si>
    <t>Fixed at 2.4% (Line 41)</t>
  </si>
  <si>
    <t>Include any other sources of energy in the plant, this should also include any coal, biomass, lignin, or syngas slipstreams.  Insert additional lines for each source as necessary.  To assign a value, if biomass feedstock is used in a direct fire boiler, use the same price/unit that is shown in "Feedstock Pricing."  If lignin (or another potential waste product) is used, this could be shown as a credit equal to the cost that would be incurred to dispose of the waste.  For syngas or other slipstreams, base the value on the foregone income that would be realized if the stream were directed to the final product.</t>
  </si>
  <si>
    <t>Line 60 - "Other Consumed"</t>
  </si>
  <si>
    <t>Include costs for all sources that were added in Line 32 - "Other Consumed."  In this section, report in $/unit.</t>
  </si>
  <si>
    <t>Facility Emissions &amp; Wastes</t>
  </si>
  <si>
    <t>Line 37 - "Other Wastes"</t>
  </si>
  <si>
    <t>Emmissions &amp; Waste Allowances</t>
  </si>
  <si>
    <r>
      <t>NO</t>
    </r>
    <r>
      <rPr>
        <vertAlign val="subscript"/>
        <sz val="10"/>
        <rFont val="Arial"/>
        <family val="2"/>
      </rPr>
      <t>x</t>
    </r>
  </si>
  <si>
    <t>Interest Rate on Debt:</t>
  </si>
  <si>
    <t>Term of Loan:</t>
  </si>
  <si>
    <t>Emissions &amp; Waste Allowance Costs</t>
  </si>
  <si>
    <t>IP Fees</t>
  </si>
  <si>
    <t>% of X</t>
  </si>
  <si>
    <t>%</t>
  </si>
  <si>
    <t>Product Pricing:</t>
  </si>
  <si>
    <t>15 years (Line 198)</t>
  </si>
  <si>
    <t>Fixed at 8% (Line 197)</t>
  </si>
  <si>
    <t>For each facility, similar information is gathered throughout the application package.  Take care to provide the same information in each location as to aid the Merit Review Committee in evaluating the application.</t>
  </si>
  <si>
    <t>Completion of Independent Engineer Performance Test</t>
  </si>
  <si>
    <t>Examples of expenses to include in this section are (but not limited to): chemicals such as wastewater treatment consumables, catalyst and catalyst regeneration expenses, and fermenting organisms</t>
  </si>
  <si>
    <t>Account for any IP fees or royalties related to the project.  State the basis for calculating the expense, for example, annual flat-rate, as a percentage of revenue or other.</t>
  </si>
  <si>
    <t>Applicants should enter data in cells shaded green and provide descriptions in place of the text formatted in blue.  The numbers that are currently entered in these cells are simply illustrative and should not be used as is.  Applicant may manipulate spreadsheet to incorporate pertinent information not included in standard form.  If additional lines are inserted, make sure the totals include the inserted cells.</t>
  </si>
  <si>
    <t>2.5 cents per 1000 BTU, low heating value, 2009 dollars (Lines 44-47)</t>
  </si>
  <si>
    <t xml:space="preserve">This should include any expenses incurred in processing (chipping, grinding) the feedstock into a form that can be fed into the reactor.  For MSW, do not include the cost of transportation of the bulk material or separation/segration costs.  Processing costs for MSW are restricted to post-sorted materials.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</si>
</sst>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0.0"/>
    <numFmt numFmtId="166" formatCode="0.0%"/>
    <numFmt numFmtId="167" formatCode="&quot;$&quot;#,##0.00"/>
    <numFmt numFmtId="168" formatCode="&quot;$&quot;#,##0.000"/>
    <numFmt numFmtId="169" formatCode="&quot;$&quot;#,##0.0000"/>
    <numFmt numFmtId="170" formatCode="&quot;$&quot;#,##0"/>
    <numFmt numFmtId="171" formatCode="0.000"/>
    <numFmt numFmtId="172" formatCode="&quot;$&quot;#,##0.0"/>
    <numFmt numFmtId="173" formatCode="_(&quot;$&quot;* #,##0.0_);_(&quot;$&quot;* \(#,##0.0\);_(&quot;$&quot;* &quot;-&quot;??_);_(@_)"/>
    <numFmt numFmtId="174" formatCode="_(&quot;$&quot;* #,##0_);_(&quot;$&quot;* \(#,##0\);_(&quot;$&quot;* &quot;-&quot;??_);_(@_)"/>
    <numFmt numFmtId="175" formatCode="&quot;Yes&quot;;&quot;Yes&quot;;&quot;No&quot;"/>
    <numFmt numFmtId="176" formatCode="&quot;True&quot;;&quot;True&quot;;&quot;False&quot;"/>
    <numFmt numFmtId="177" formatCode="&quot;On&quot;;&quot;On&quot;;&quot;Off&quot;"/>
    <numFmt numFmtId="178" formatCode="[$€-2]\ #,##0.00_);[Red]\([$€-2]\ #,##0.00\)"/>
    <numFmt numFmtId="179" formatCode="[$-409]h:mm:ss\ AM/PM"/>
  </numFmts>
  <fonts count="16">
    <font>
      <sz val="10"/>
      <name val="Arial"/>
      <family val="0"/>
    </font>
    <font>
      <b/>
      <sz val="10"/>
      <name val="Arial"/>
      <family val="2"/>
    </font>
    <font>
      <b/>
      <u val="single"/>
      <sz val="10"/>
      <name val="Arial"/>
      <family val="2"/>
    </font>
    <font>
      <sz val="8"/>
      <name val="Arial"/>
      <family val="0"/>
    </font>
    <font>
      <i/>
      <sz val="10"/>
      <name val="Arial"/>
      <family val="2"/>
    </font>
    <font>
      <i/>
      <vertAlign val="superscript"/>
      <sz val="10"/>
      <name val="Arial"/>
      <family val="2"/>
    </font>
    <font>
      <u val="single"/>
      <sz val="7.5"/>
      <color indexed="12"/>
      <name val="Arial"/>
      <family val="0"/>
    </font>
    <font>
      <u val="single"/>
      <sz val="7.5"/>
      <color indexed="36"/>
      <name val="Arial"/>
      <family val="0"/>
    </font>
    <font>
      <vertAlign val="subscript"/>
      <sz val="10"/>
      <name val="Arial"/>
      <family val="2"/>
    </font>
    <font>
      <b/>
      <sz val="14"/>
      <name val="Arial"/>
      <family val="2"/>
    </font>
    <font>
      <b/>
      <sz val="16"/>
      <name val="Arial"/>
      <family val="2"/>
    </font>
    <font>
      <sz val="14"/>
      <name val="Arial"/>
      <family val="2"/>
    </font>
    <font>
      <b/>
      <sz val="12"/>
      <name val="Arial"/>
      <family val="2"/>
    </font>
    <font>
      <sz val="12"/>
      <name val="Arial"/>
      <family val="2"/>
    </font>
    <font>
      <b/>
      <sz val="12"/>
      <color indexed="12"/>
      <name val="Arial"/>
      <family val="2"/>
    </font>
    <font>
      <sz val="10"/>
      <color indexed="12"/>
      <name val="Arial"/>
      <family val="0"/>
    </font>
  </fonts>
  <fills count="3">
    <fill>
      <patternFill/>
    </fill>
    <fill>
      <patternFill patternType="gray125"/>
    </fill>
    <fill>
      <patternFill patternType="solid">
        <fgColor indexed="42"/>
        <bgColor indexed="64"/>
      </patternFill>
    </fill>
  </fills>
  <borders count="14">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double"/>
    </border>
    <border>
      <left>
        <color indexed="63"/>
      </left>
      <right style="medium"/>
      <top>
        <color indexed="63"/>
      </top>
      <bottom style="thin"/>
    </border>
    <border>
      <left style="medium"/>
      <right>
        <color indexed="63"/>
      </right>
      <top>
        <color indexed="63"/>
      </top>
      <bottom style="thin"/>
    </border>
  </borders>
  <cellStyleXfs count="22">
    <xf numFmtId="0" fontId="0" fillId="0" borderId="0">
      <alignment horizontal="lef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43">
    <xf numFmtId="0" fontId="0" fillId="0" borderId="0" xfId="0" applyAlignment="1">
      <alignment/>
    </xf>
    <xf numFmtId="0" fontId="0" fillId="0" borderId="1" xfId="0" applyBorder="1" applyAlignment="1">
      <alignment/>
    </xf>
    <xf numFmtId="0" fontId="0" fillId="0" borderId="1" xfId="0" applyBorder="1" applyAlignment="1">
      <alignment horizontal="center"/>
    </xf>
    <xf numFmtId="0" fontId="0" fillId="0" borderId="0" xfId="0" applyBorder="1" applyAlignment="1">
      <alignment horizontal="right"/>
    </xf>
    <xf numFmtId="170" fontId="0" fillId="0" borderId="1" xfId="0" applyNumberFormat="1" applyBorder="1" applyAlignment="1">
      <alignment horizontal="center"/>
    </xf>
    <xf numFmtId="170" fontId="0" fillId="0" borderId="0" xfId="0" applyNumberFormat="1" applyBorder="1" applyAlignment="1">
      <alignment horizontal="center"/>
    </xf>
    <xf numFmtId="0" fontId="0" fillId="0" borderId="1" xfId="0" applyBorder="1" applyAlignment="1">
      <alignment horizontal="left" indent="1"/>
    </xf>
    <xf numFmtId="167" fontId="0" fillId="0" borderId="1" xfId="0" applyNumberFormat="1" applyBorder="1" applyAlignment="1">
      <alignment horizontal="center"/>
    </xf>
    <xf numFmtId="0" fontId="0" fillId="0" borderId="0" xfId="0" applyBorder="1" applyAlignment="1">
      <alignment horizontal="left" indent="1"/>
    </xf>
    <xf numFmtId="0" fontId="0" fillId="0" borderId="0" xfId="0" applyBorder="1" applyAlignment="1">
      <alignment/>
    </xf>
    <xf numFmtId="0" fontId="0" fillId="0" borderId="0" xfId="0" applyBorder="1" applyAlignment="1">
      <alignment horizontal="center"/>
    </xf>
    <xf numFmtId="167" fontId="0" fillId="0" borderId="0" xfId="0" applyNumberFormat="1" applyBorder="1" applyAlignment="1">
      <alignment horizontal="center"/>
    </xf>
    <xf numFmtId="0" fontId="0" fillId="0" borderId="0" xfId="0" applyBorder="1" applyAlignment="1">
      <alignment horizontal="left"/>
    </xf>
    <xf numFmtId="170" fontId="0" fillId="0" borderId="0" xfId="0" applyNumberFormat="1" applyFill="1" applyBorder="1" applyAlignment="1">
      <alignment horizontal="center"/>
    </xf>
    <xf numFmtId="170" fontId="0" fillId="0" borderId="1" xfId="0" applyNumberFormat="1" applyFill="1" applyBorder="1" applyAlignment="1">
      <alignment horizontal="center"/>
    </xf>
    <xf numFmtId="0" fontId="0" fillId="0" borderId="2" xfId="0" applyFont="1" applyBorder="1" applyAlignment="1">
      <alignment/>
    </xf>
    <xf numFmtId="0" fontId="1" fillId="0" borderId="2" xfId="0" applyFont="1" applyBorder="1" applyAlignment="1">
      <alignment/>
    </xf>
    <xf numFmtId="0" fontId="0" fillId="0" borderId="2" xfId="0" applyBorder="1" applyAlignment="1">
      <alignment horizontal="center"/>
    </xf>
    <xf numFmtId="170" fontId="0" fillId="0" borderId="2" xfId="0" applyNumberFormat="1" applyBorder="1" applyAlignment="1">
      <alignment horizontal="center"/>
    </xf>
    <xf numFmtId="0" fontId="0" fillId="0" borderId="3" xfId="0" applyBorder="1" applyAlignment="1">
      <alignment/>
    </xf>
    <xf numFmtId="0" fontId="0" fillId="0" borderId="4" xfId="0" applyBorder="1" applyAlignment="1">
      <alignment/>
    </xf>
    <xf numFmtId="0" fontId="1" fillId="0" borderId="4" xfId="0" applyFont="1" applyBorder="1" applyAlignment="1">
      <alignment/>
    </xf>
    <xf numFmtId="0" fontId="0" fillId="0" borderId="5" xfId="0" applyBorder="1" applyAlignment="1">
      <alignment/>
    </xf>
    <xf numFmtId="0" fontId="0" fillId="0" borderId="6" xfId="0" applyBorder="1" applyAlignment="1">
      <alignment/>
    </xf>
    <xf numFmtId="0" fontId="1" fillId="0" borderId="0" xfId="0" applyFont="1"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1" fillId="0" borderId="9" xfId="0" applyFont="1" applyBorder="1" applyAlignment="1">
      <alignment/>
    </xf>
    <xf numFmtId="0" fontId="0" fillId="0" borderId="10" xfId="0" applyBorder="1" applyAlignment="1">
      <alignment/>
    </xf>
    <xf numFmtId="0" fontId="0" fillId="0" borderId="7" xfId="0" applyBorder="1" applyAlignment="1">
      <alignment horizontal="center"/>
    </xf>
    <xf numFmtId="0" fontId="1" fillId="0" borderId="6" xfId="0" applyFont="1" applyBorder="1" applyAlignment="1">
      <alignment/>
    </xf>
    <xf numFmtId="166" fontId="0" fillId="0" borderId="0" xfId="21" applyNumberFormat="1" applyBorder="1" applyAlignment="1">
      <alignment horizontal="center"/>
    </xf>
    <xf numFmtId="166" fontId="0" fillId="0" borderId="7" xfId="21" applyNumberFormat="1" applyBorder="1" applyAlignment="1">
      <alignment horizontal="center"/>
    </xf>
    <xf numFmtId="0" fontId="4" fillId="0" borderId="0" xfId="0" applyFont="1" applyBorder="1" applyAlignment="1">
      <alignment horizontal="center"/>
    </xf>
    <xf numFmtId="38" fontId="0" fillId="0" borderId="0" xfId="0" applyNumberFormat="1" applyBorder="1" applyAlignment="1">
      <alignment horizontal="center"/>
    </xf>
    <xf numFmtId="10" fontId="0" fillId="0" borderId="0" xfId="21" applyNumberFormat="1" applyBorder="1" applyAlignment="1">
      <alignment horizontal="center"/>
    </xf>
    <xf numFmtId="10" fontId="0" fillId="0" borderId="7" xfId="21" applyNumberFormat="1" applyBorder="1" applyAlignment="1">
      <alignment horizontal="center"/>
    </xf>
    <xf numFmtId="167" fontId="0" fillId="0" borderId="7" xfId="0" applyNumberFormat="1" applyBorder="1" applyAlignment="1">
      <alignment horizontal="center"/>
    </xf>
    <xf numFmtId="170" fontId="0" fillId="0" borderId="7" xfId="0" applyNumberFormat="1" applyBorder="1" applyAlignment="1">
      <alignment horizontal="center"/>
    </xf>
    <xf numFmtId="170" fontId="0" fillId="0" borderId="11" xfId="0" applyNumberFormat="1" applyBorder="1" applyAlignment="1">
      <alignment horizontal="center"/>
    </xf>
    <xf numFmtId="0" fontId="1" fillId="0" borderId="0" xfId="0" applyFont="1" applyBorder="1" applyAlignment="1">
      <alignment horizontal="center"/>
    </xf>
    <xf numFmtId="170" fontId="1" fillId="0" borderId="0" xfId="0" applyNumberFormat="1" applyFont="1" applyBorder="1" applyAlignment="1">
      <alignment horizontal="center"/>
    </xf>
    <xf numFmtId="170" fontId="1" fillId="0" borderId="7" xfId="0" applyNumberFormat="1"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1" fillId="0" borderId="3" xfId="0" applyFont="1" applyBorder="1" applyAlignment="1">
      <alignment/>
    </xf>
    <xf numFmtId="0" fontId="0" fillId="0" borderId="4" xfId="0" applyBorder="1" applyAlignment="1">
      <alignment horizontal="center"/>
    </xf>
    <xf numFmtId="0" fontId="0" fillId="0" borderId="5" xfId="0" applyBorder="1" applyAlignment="1">
      <alignment horizontal="center"/>
    </xf>
    <xf numFmtId="170" fontId="0" fillId="0" borderId="12" xfId="0" applyNumberFormat="1" applyBorder="1" applyAlignment="1">
      <alignment horizontal="center"/>
    </xf>
    <xf numFmtId="0" fontId="0" fillId="0" borderId="0" xfId="0" applyFont="1" applyBorder="1" applyAlignment="1">
      <alignment horizontal="left" indent="1"/>
    </xf>
    <xf numFmtId="170" fontId="0" fillId="0" borderId="0" xfId="0" applyNumberFormat="1" applyFont="1" applyBorder="1" applyAlignment="1">
      <alignment horizontal="center"/>
    </xf>
    <xf numFmtId="170" fontId="0" fillId="0" borderId="7" xfId="0" applyNumberFormat="1" applyFont="1" applyBorder="1" applyAlignment="1">
      <alignment horizontal="center"/>
    </xf>
    <xf numFmtId="0" fontId="0" fillId="0" borderId="0" xfId="0" applyFont="1" applyBorder="1" applyAlignment="1">
      <alignment/>
    </xf>
    <xf numFmtId="170" fontId="0" fillId="0" borderId="7" xfId="0" applyNumberFormat="1" applyFill="1" applyBorder="1" applyAlignment="1">
      <alignment horizontal="center"/>
    </xf>
    <xf numFmtId="170" fontId="0" fillId="0" borderId="12" xfId="0" applyNumberFormat="1" applyFill="1" applyBorder="1" applyAlignment="1">
      <alignment horizontal="center"/>
    </xf>
    <xf numFmtId="9" fontId="0" fillId="0" borderId="0" xfId="21" applyFont="1" applyBorder="1" applyAlignment="1">
      <alignment horizontal="center"/>
    </xf>
    <xf numFmtId="0" fontId="1" fillId="0" borderId="9" xfId="0" applyFont="1" applyBorder="1" applyAlignment="1">
      <alignment horizontal="center"/>
    </xf>
    <xf numFmtId="170" fontId="1" fillId="0" borderId="9" xfId="0" applyNumberFormat="1" applyFont="1" applyBorder="1" applyAlignment="1">
      <alignment horizontal="center"/>
    </xf>
    <xf numFmtId="170" fontId="1" fillId="0" borderId="10" xfId="0" applyNumberFormat="1" applyFont="1" applyBorder="1" applyAlignment="1">
      <alignment horizontal="center"/>
    </xf>
    <xf numFmtId="0" fontId="10" fillId="0" borderId="3" xfId="0" applyFont="1" applyBorder="1" applyAlignment="1">
      <alignment/>
    </xf>
    <xf numFmtId="0" fontId="1" fillId="0" borderId="4" xfId="0" applyFont="1" applyBorder="1" applyAlignment="1">
      <alignment horizontal="center"/>
    </xf>
    <xf numFmtId="6" fontId="1" fillId="0" borderId="4" xfId="0" applyNumberFormat="1" applyFont="1" applyBorder="1" applyAlignment="1">
      <alignment horizontal="center"/>
    </xf>
    <xf numFmtId="6" fontId="1" fillId="0" borderId="5" xfId="0" applyNumberFormat="1" applyFont="1" applyBorder="1" applyAlignment="1">
      <alignment horizontal="center"/>
    </xf>
    <xf numFmtId="0" fontId="2" fillId="0" borderId="8" xfId="0" applyFont="1" applyBorder="1" applyAlignment="1">
      <alignment/>
    </xf>
    <xf numFmtId="0" fontId="0" fillId="2" borderId="0" xfId="0" applyFill="1" applyBorder="1" applyAlignment="1">
      <alignment horizontal="center"/>
    </xf>
    <xf numFmtId="38" fontId="0" fillId="2" borderId="0" xfId="0" applyNumberFormat="1" applyFill="1" applyBorder="1" applyAlignment="1">
      <alignment horizontal="center"/>
    </xf>
    <xf numFmtId="10" fontId="0" fillId="2" borderId="0" xfId="21" applyNumberFormat="1" applyFill="1" applyBorder="1" applyAlignment="1">
      <alignment horizontal="center"/>
    </xf>
    <xf numFmtId="167" fontId="0" fillId="2" borderId="0" xfId="0" applyNumberFormat="1" applyFill="1" applyBorder="1" applyAlignment="1">
      <alignment horizontal="center"/>
    </xf>
    <xf numFmtId="170" fontId="0" fillId="2" borderId="0" xfId="0" applyNumberFormat="1" applyFill="1" applyBorder="1" applyAlignment="1">
      <alignment horizontal="center"/>
    </xf>
    <xf numFmtId="170" fontId="0" fillId="2" borderId="1" xfId="0" applyNumberFormat="1" applyFill="1" applyBorder="1" applyAlignment="1">
      <alignment horizontal="center"/>
    </xf>
    <xf numFmtId="0" fontId="0" fillId="0" borderId="6" xfId="0" applyBorder="1" applyAlignment="1" quotePrefix="1">
      <alignment/>
    </xf>
    <xf numFmtId="0" fontId="9" fillId="0" borderId="0" xfId="0" applyFont="1" applyBorder="1" applyAlignment="1">
      <alignment/>
    </xf>
    <xf numFmtId="0" fontId="11" fillId="0" borderId="0" xfId="0" applyFont="1" applyBorder="1" applyAlignment="1">
      <alignment/>
    </xf>
    <xf numFmtId="0" fontId="9" fillId="0" borderId="0" xfId="0" applyFont="1" applyBorder="1" applyAlignment="1">
      <alignment horizontal="center"/>
    </xf>
    <xf numFmtId="170" fontId="9" fillId="0" borderId="0" xfId="0" applyNumberFormat="1" applyFont="1" applyBorder="1" applyAlignment="1">
      <alignment horizontal="center"/>
    </xf>
    <xf numFmtId="170" fontId="9" fillId="0" borderId="7" xfId="0" applyNumberFormat="1" applyFont="1" applyBorder="1" applyAlignment="1">
      <alignment horizontal="center"/>
    </xf>
    <xf numFmtId="0" fontId="0" fillId="0" borderId="13" xfId="0" applyBorder="1" applyAlignment="1">
      <alignment/>
    </xf>
    <xf numFmtId="0" fontId="0" fillId="0" borderId="12" xfId="0" applyBorder="1" applyAlignment="1">
      <alignment horizontal="center"/>
    </xf>
    <xf numFmtId="167" fontId="0" fillId="0" borderId="12" xfId="0" applyNumberFormat="1" applyBorder="1" applyAlignment="1">
      <alignment horizontal="center"/>
    </xf>
    <xf numFmtId="0" fontId="12" fillId="0" borderId="4" xfId="0" applyFont="1" applyBorder="1" applyAlignment="1">
      <alignment/>
    </xf>
    <xf numFmtId="0" fontId="12" fillId="0" borderId="0" xfId="0" applyFont="1" applyBorder="1" applyAlignment="1">
      <alignment/>
    </xf>
    <xf numFmtId="0" fontId="13" fillId="0" borderId="0" xfId="0" applyFont="1" applyBorder="1" applyAlignment="1">
      <alignment/>
    </xf>
    <xf numFmtId="174" fontId="12" fillId="0" borderId="0" xfId="17" applyNumberFormat="1" applyFont="1" applyFill="1" applyBorder="1" applyAlignment="1">
      <alignment horizontal="left"/>
    </xf>
    <xf numFmtId="0" fontId="14" fillId="0" borderId="4" xfId="0" applyFont="1" applyBorder="1" applyAlignment="1">
      <alignment/>
    </xf>
    <xf numFmtId="0" fontId="14" fillId="0" borderId="0" xfId="0" applyFont="1" applyBorder="1" applyAlignment="1">
      <alignment/>
    </xf>
    <xf numFmtId="0" fontId="15" fillId="0" borderId="0" xfId="0" applyFont="1" applyBorder="1" applyAlignment="1">
      <alignment/>
    </xf>
    <xf numFmtId="0" fontId="15" fillId="0" borderId="0" xfId="0" applyFont="1" applyBorder="1" applyAlignment="1">
      <alignment horizontal="center"/>
    </xf>
    <xf numFmtId="0" fontId="15" fillId="0" borderId="2" xfId="0" applyFont="1" applyBorder="1" applyAlignment="1">
      <alignment/>
    </xf>
    <xf numFmtId="0" fontId="15" fillId="0" borderId="0" xfId="0" applyFont="1" applyBorder="1" applyAlignment="1">
      <alignment horizontal="left" indent="1"/>
    </xf>
    <xf numFmtId="0" fontId="15" fillId="0" borderId="1" xfId="0" applyFont="1" applyBorder="1" applyAlignment="1">
      <alignment horizontal="left" indent="1"/>
    </xf>
    <xf numFmtId="0" fontId="15" fillId="0" borderId="1" xfId="0" applyFont="1" applyBorder="1" applyAlignment="1">
      <alignment/>
    </xf>
    <xf numFmtId="0" fontId="9" fillId="0" borderId="6" xfId="0" applyFont="1" applyBorder="1" applyAlignment="1">
      <alignment/>
    </xf>
    <xf numFmtId="0" fontId="0" fillId="0" borderId="0" xfId="0" applyFill="1" applyBorder="1" applyAlignment="1">
      <alignment horizontal="center"/>
    </xf>
    <xf numFmtId="0" fontId="0" fillId="0" borderId="7" xfId="0" applyFill="1" applyBorder="1" applyAlignment="1">
      <alignment horizontal="center"/>
    </xf>
    <xf numFmtId="14" fontId="12" fillId="0" borderId="0" xfId="0" applyNumberFormat="1" applyFont="1" applyFill="1" applyBorder="1" applyAlignment="1">
      <alignment/>
    </xf>
    <xf numFmtId="174" fontId="12" fillId="0" borderId="0" xfId="17" applyNumberFormat="1" applyFont="1" applyFill="1" applyBorder="1" applyAlignment="1">
      <alignment/>
    </xf>
    <xf numFmtId="0" fontId="2" fillId="0" borderId="9" xfId="0" applyNumberFormat="1" applyFont="1" applyBorder="1" applyAlignment="1">
      <alignment horizontal="center"/>
    </xf>
    <xf numFmtId="0" fontId="2" fillId="0" borderId="10" xfId="0" applyNumberFormat="1" applyFont="1" applyBorder="1" applyAlignment="1">
      <alignment horizontal="center"/>
    </xf>
    <xf numFmtId="0" fontId="2" fillId="0" borderId="9" xfId="0" applyNumberFormat="1" applyFont="1" applyFill="1" applyBorder="1" applyAlignment="1">
      <alignment horizontal="center"/>
    </xf>
    <xf numFmtId="0" fontId="1" fillId="0" borderId="1" xfId="0" applyFont="1" applyBorder="1" applyAlignment="1">
      <alignment/>
    </xf>
    <xf numFmtId="0" fontId="1" fillId="0" borderId="1" xfId="0" applyFont="1" applyBorder="1" applyAlignment="1">
      <alignment horizontal="center"/>
    </xf>
    <xf numFmtId="170" fontId="1" fillId="2" borderId="1" xfId="0" applyNumberFormat="1" applyFont="1" applyFill="1" applyBorder="1" applyAlignment="1">
      <alignment horizontal="center"/>
    </xf>
    <xf numFmtId="0" fontId="0" fillId="0" borderId="0" xfId="0" applyFill="1" applyBorder="1" applyAlignment="1">
      <alignment/>
    </xf>
    <xf numFmtId="6" fontId="1" fillId="0" borderId="0" xfId="0" applyNumberFormat="1" applyFont="1" applyBorder="1" applyAlignment="1">
      <alignment horizontal="center"/>
    </xf>
    <xf numFmtId="6" fontId="9" fillId="0" borderId="0" xfId="0" applyNumberFormat="1" applyFont="1" applyBorder="1" applyAlignment="1">
      <alignment horizontal="center"/>
    </xf>
    <xf numFmtId="6" fontId="9" fillId="0" borderId="7" xfId="0" applyNumberFormat="1" applyFont="1" applyBorder="1" applyAlignment="1">
      <alignment horizontal="center"/>
    </xf>
    <xf numFmtId="38" fontId="0" fillId="0" borderId="0" xfId="0" applyNumberFormat="1" applyFill="1" applyBorder="1" applyAlignment="1">
      <alignment horizontal="center"/>
    </xf>
    <xf numFmtId="38" fontId="0" fillId="0" borderId="7" xfId="0" applyNumberFormat="1" applyFill="1" applyBorder="1" applyAlignment="1">
      <alignment horizontal="center"/>
    </xf>
    <xf numFmtId="14" fontId="12" fillId="2" borderId="0" xfId="0" applyNumberFormat="1" applyFont="1" applyFill="1" applyBorder="1" applyAlignment="1">
      <alignment horizontal="center"/>
    </xf>
    <xf numFmtId="174" fontId="12" fillId="2" borderId="0" xfId="17" applyNumberFormat="1" applyFont="1" applyFill="1" applyBorder="1" applyAlignment="1">
      <alignment horizontal="center"/>
    </xf>
    <xf numFmtId="166" fontId="0" fillId="0" borderId="0" xfId="21" applyNumberFormat="1" applyBorder="1" applyAlignment="1">
      <alignment horizontal="center"/>
    </xf>
    <xf numFmtId="166" fontId="0" fillId="0" borderId="7" xfId="21" applyNumberFormat="1" applyBorder="1" applyAlignment="1">
      <alignment horizontal="center"/>
    </xf>
    <xf numFmtId="10" fontId="0" fillId="2" borderId="0" xfId="21" applyNumberFormat="1" applyFill="1" applyBorder="1" applyAlignment="1">
      <alignment horizontal="center"/>
    </xf>
    <xf numFmtId="10" fontId="0" fillId="0" borderId="0" xfId="21" applyNumberFormat="1" applyBorder="1" applyAlignment="1">
      <alignment horizontal="center"/>
    </xf>
    <xf numFmtId="10" fontId="0" fillId="0" borderId="7" xfId="21" applyNumberFormat="1" applyBorder="1" applyAlignment="1">
      <alignment horizontal="center"/>
    </xf>
    <xf numFmtId="0" fontId="0" fillId="0" borderId="0" xfId="0" applyFont="1" applyBorder="1" applyAlignment="1">
      <alignment wrapText="1"/>
    </xf>
    <xf numFmtId="170" fontId="0" fillId="2" borderId="7" xfId="0" applyNumberFormat="1" applyFill="1" applyBorder="1" applyAlignment="1">
      <alignment horizontal="center"/>
    </xf>
    <xf numFmtId="0" fontId="1" fillId="0" borderId="0" xfId="0" applyFont="1" applyFill="1" applyBorder="1" applyAlignment="1">
      <alignment horizontal="center"/>
    </xf>
    <xf numFmtId="10" fontId="0" fillId="0" borderId="0" xfId="21" applyNumberFormat="1" applyFill="1" applyBorder="1" applyAlignment="1">
      <alignment horizontal="center"/>
    </xf>
    <xf numFmtId="10" fontId="0" fillId="0" borderId="7" xfId="21" applyNumberFormat="1" applyFill="1" applyBorder="1" applyAlignment="1">
      <alignment horizontal="center"/>
    </xf>
    <xf numFmtId="0" fontId="0" fillId="2" borderId="7" xfId="0" applyFill="1" applyBorder="1" applyAlignment="1">
      <alignment horizontal="center"/>
    </xf>
    <xf numFmtId="170" fontId="0" fillId="2" borderId="2" xfId="0" applyNumberFormat="1" applyFill="1" applyBorder="1" applyAlignment="1">
      <alignment horizontal="center"/>
    </xf>
    <xf numFmtId="167" fontId="0" fillId="0" borderId="0" xfId="0" applyNumberFormat="1" applyFill="1" applyBorder="1" applyAlignment="1">
      <alignment horizontal="center"/>
    </xf>
    <xf numFmtId="167" fontId="0" fillId="0" borderId="7" xfId="0" applyNumberFormat="1" applyFill="1" applyBorder="1" applyAlignment="1">
      <alignment horizontal="center"/>
    </xf>
    <xf numFmtId="170" fontId="0" fillId="0" borderId="2" xfId="0" applyNumberFormat="1" applyFill="1" applyBorder="1" applyAlignment="1">
      <alignment horizontal="center"/>
    </xf>
    <xf numFmtId="170" fontId="0" fillId="0" borderId="11" xfId="0" applyNumberFormat="1" applyFill="1" applyBorder="1" applyAlignment="1">
      <alignment horizontal="center"/>
    </xf>
    <xf numFmtId="0" fontId="15" fillId="2" borderId="0" xfId="0" applyFont="1" applyFill="1" applyBorder="1" applyAlignment="1">
      <alignment horizontal="center"/>
    </xf>
    <xf numFmtId="166" fontId="1" fillId="0" borderId="0" xfId="21" applyNumberFormat="1" applyFont="1" applyFill="1" applyBorder="1" applyAlignment="1">
      <alignment horizontal="center"/>
    </xf>
    <xf numFmtId="3" fontId="1" fillId="0" borderId="0" xfId="0" applyNumberFormat="1" applyFont="1" applyFill="1" applyBorder="1" applyAlignment="1">
      <alignment horizontal="center"/>
    </xf>
    <xf numFmtId="10" fontId="0" fillId="0" borderId="0" xfId="21" applyNumberFormat="1" applyFill="1" applyBorder="1" applyAlignment="1">
      <alignment horizontal="center"/>
    </xf>
    <xf numFmtId="10" fontId="0" fillId="0" borderId="7" xfId="21" applyNumberForma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0" fillId="0" borderId="9" xfId="0" applyFont="1" applyBorder="1" applyAlignment="1">
      <alignment horizontal="left" indent="1"/>
    </xf>
    <xf numFmtId="170" fontId="0" fillId="0" borderId="9" xfId="0" applyNumberFormat="1" applyFont="1" applyBorder="1" applyAlignment="1">
      <alignment horizontal="center"/>
    </xf>
    <xf numFmtId="170" fontId="0" fillId="0" borderId="10" xfId="0" applyNumberFormat="1"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12" fillId="0" borderId="0" xfId="0" applyFont="1" applyBorder="1" applyAlignment="1">
      <alignment horizontal="left" wrapText="1"/>
    </xf>
    <xf numFmtId="0" fontId="0" fillId="0" borderId="0" xfId="0" applyFont="1" applyBorder="1" applyAlignment="1">
      <alignment horizontal="left" wrapText="1"/>
    </xf>
    <xf numFmtId="0" fontId="0" fillId="0" borderId="0" xfId="0"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47625</xdr:rowOff>
    </xdr:from>
    <xdr:to>
      <xdr:col>1</xdr:col>
      <xdr:colOff>371475</xdr:colOff>
      <xdr:row>2</xdr:row>
      <xdr:rowOff>323850</xdr:rowOff>
    </xdr:to>
    <xdr:pic>
      <xdr:nvPicPr>
        <xdr:cNvPr id="1" name="Picture 2"/>
        <xdr:cNvPicPr preferRelativeResize="1">
          <a:picLocks noChangeAspect="1"/>
        </xdr:cNvPicPr>
      </xdr:nvPicPr>
      <xdr:blipFill>
        <a:blip r:embed="rId1"/>
        <a:stretch>
          <a:fillRect/>
        </a:stretch>
      </xdr:blipFill>
      <xdr:spPr>
        <a:xfrm>
          <a:off x="66675" y="47625"/>
          <a:ext cx="67627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47625</xdr:rowOff>
    </xdr:from>
    <xdr:to>
      <xdr:col>1</xdr:col>
      <xdr:colOff>371475</xdr:colOff>
      <xdr:row>3</xdr:row>
      <xdr:rowOff>123825</xdr:rowOff>
    </xdr:to>
    <xdr:pic>
      <xdr:nvPicPr>
        <xdr:cNvPr id="1" name="Picture 1"/>
        <xdr:cNvPicPr preferRelativeResize="1">
          <a:picLocks noChangeAspect="1"/>
        </xdr:cNvPicPr>
      </xdr:nvPicPr>
      <xdr:blipFill>
        <a:blip r:embed="rId1"/>
        <a:stretch>
          <a:fillRect/>
        </a:stretch>
      </xdr:blipFill>
      <xdr:spPr>
        <a:xfrm>
          <a:off x="66675" y="47625"/>
          <a:ext cx="67627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211"/>
  <sheetViews>
    <sheetView view="pageBreakPreview" zoomScale="60" zoomScaleNormal="75" workbookViewId="0" topLeftCell="F1">
      <pane ySplit="9" topLeftCell="BM55" activePane="bottomLeft" state="frozen"/>
      <selection pane="topLeft" activeCell="A1" sqref="A1"/>
      <selection pane="bottomLeft" activeCell="K3" sqref="K3"/>
    </sheetView>
  </sheetViews>
  <sheetFormatPr defaultColWidth="9.140625" defaultRowHeight="12.75" outlineLevelRow="1"/>
  <cols>
    <col min="1" max="1" width="5.57421875" style="0" customWidth="1"/>
    <col min="2" max="2" width="5.8515625" style="0" customWidth="1"/>
    <col min="3" max="3" width="21.8515625" style="0" customWidth="1"/>
    <col min="4" max="4" width="10.8515625" style="0" customWidth="1"/>
    <col min="5" max="5" width="14.8515625" style="0" bestFit="1" customWidth="1"/>
    <col min="6" max="6" width="18.8515625" style="0" customWidth="1"/>
    <col min="7" max="7" width="19.57421875" style="0" customWidth="1"/>
    <col min="8" max="9" width="18.140625" style="0" customWidth="1"/>
    <col min="10" max="10" width="19.7109375" style="0" customWidth="1"/>
    <col min="11" max="11" width="19.421875" style="0" customWidth="1"/>
    <col min="12" max="12" width="18.57421875" style="0" customWidth="1"/>
    <col min="13" max="13" width="18.28125" style="0" customWidth="1"/>
    <col min="14" max="14" width="19.7109375" style="0" customWidth="1"/>
    <col min="15" max="15" width="18.57421875" style="0" customWidth="1"/>
  </cols>
  <sheetData>
    <row r="1" spans="1:15" ht="15.75">
      <c r="A1" s="19"/>
      <c r="B1" s="20"/>
      <c r="C1" s="80" t="s">
        <v>0</v>
      </c>
      <c r="D1" s="80"/>
      <c r="E1" s="80"/>
      <c r="F1" s="80" t="s">
        <v>8</v>
      </c>
      <c r="G1" s="80"/>
      <c r="H1" s="80"/>
      <c r="I1" s="84" t="s">
        <v>9</v>
      </c>
      <c r="J1" s="80"/>
      <c r="K1" s="80"/>
      <c r="L1" s="80"/>
      <c r="M1" s="20"/>
      <c r="N1" s="20"/>
      <c r="O1" s="22"/>
    </row>
    <row r="2" spans="1:15" ht="15.75">
      <c r="A2" s="23"/>
      <c r="B2" s="9"/>
      <c r="C2" s="81" t="s">
        <v>1</v>
      </c>
      <c r="D2" s="81"/>
      <c r="E2" s="81"/>
      <c r="F2" s="81" t="s">
        <v>10</v>
      </c>
      <c r="G2" s="81"/>
      <c r="H2" s="81"/>
      <c r="I2" s="85" t="s">
        <v>2</v>
      </c>
      <c r="J2" s="81"/>
      <c r="L2" s="9"/>
      <c r="M2" s="9"/>
      <c r="N2" s="9"/>
      <c r="O2" s="25"/>
    </row>
    <row r="3" spans="1:15" ht="32.25" customHeight="1">
      <c r="A3" s="23"/>
      <c r="B3" s="9"/>
      <c r="C3" s="81" t="s">
        <v>130</v>
      </c>
      <c r="D3" s="81"/>
      <c r="E3" s="81"/>
      <c r="F3" s="140" t="s">
        <v>158</v>
      </c>
      <c r="G3" s="140"/>
      <c r="H3" s="81"/>
      <c r="I3" s="109">
        <v>39965</v>
      </c>
      <c r="J3" s="95"/>
      <c r="L3" s="9"/>
      <c r="M3" s="9"/>
      <c r="N3" s="9"/>
      <c r="O3" s="25"/>
    </row>
    <row r="4" spans="1:15" ht="15.75">
      <c r="A4" s="23"/>
      <c r="B4" s="9"/>
      <c r="D4" s="81"/>
      <c r="E4" s="81"/>
      <c r="F4" s="81" t="s">
        <v>103</v>
      </c>
      <c r="G4" s="82"/>
      <c r="H4" s="82"/>
      <c r="I4" s="110">
        <v>99000000</v>
      </c>
      <c r="J4" s="96"/>
      <c r="L4" s="9"/>
      <c r="M4" s="9"/>
      <c r="N4" s="9"/>
      <c r="O4" s="25"/>
    </row>
    <row r="5" spans="1:15" ht="15.75">
      <c r="A5" s="23"/>
      <c r="B5" s="9"/>
      <c r="C5" s="81"/>
      <c r="D5" s="81"/>
      <c r="E5" s="81"/>
      <c r="F5" s="81"/>
      <c r="G5" s="82"/>
      <c r="H5" s="82"/>
      <c r="I5" s="83"/>
      <c r="J5" s="83"/>
      <c r="L5" s="9"/>
      <c r="M5" s="9"/>
      <c r="N5" s="9"/>
      <c r="O5" s="25"/>
    </row>
    <row r="6" spans="1:15" ht="7.5" customHeight="1" thickBot="1">
      <c r="A6" s="26"/>
      <c r="B6" s="27"/>
      <c r="C6" s="28"/>
      <c r="D6" s="28"/>
      <c r="E6" s="28"/>
      <c r="F6" s="28"/>
      <c r="G6" s="28"/>
      <c r="H6" s="28"/>
      <c r="I6" s="28"/>
      <c r="J6" s="28"/>
      <c r="L6" s="27"/>
      <c r="M6" s="27"/>
      <c r="N6" s="27"/>
      <c r="O6" s="29"/>
    </row>
    <row r="7" spans="1:15" ht="18">
      <c r="A7" s="137" t="s">
        <v>61</v>
      </c>
      <c r="B7" s="138"/>
      <c r="C7" s="138"/>
      <c r="D7" s="138"/>
      <c r="E7" s="138"/>
      <c r="F7" s="138"/>
      <c r="G7" s="138"/>
      <c r="H7" s="138"/>
      <c r="I7" s="138"/>
      <c r="J7" s="138"/>
      <c r="K7" s="138"/>
      <c r="L7" s="138"/>
      <c r="M7" s="138"/>
      <c r="N7" s="138"/>
      <c r="O7" s="139"/>
    </row>
    <row r="8" spans="1:15" ht="12.75">
      <c r="A8" s="23"/>
      <c r="B8" s="9"/>
      <c r="C8" s="9"/>
      <c r="D8" s="9"/>
      <c r="E8" s="9"/>
      <c r="F8" s="9"/>
      <c r="G8" s="9"/>
      <c r="H8" s="9"/>
      <c r="I8" s="9"/>
      <c r="J8" s="9"/>
      <c r="K8" s="9"/>
      <c r="L8" s="9"/>
      <c r="M8" s="9"/>
      <c r="N8" s="9"/>
      <c r="O8" s="25"/>
    </row>
    <row r="9" spans="1:15" ht="13.5" thickBot="1">
      <c r="A9" s="64" t="s">
        <v>6</v>
      </c>
      <c r="B9" s="27"/>
      <c r="C9" s="27"/>
      <c r="D9" s="27"/>
      <c r="E9" s="27"/>
      <c r="F9" s="99">
        <f>YEAR(I3)</f>
        <v>2009</v>
      </c>
      <c r="G9" s="97">
        <f>F9+1</f>
        <v>2010</v>
      </c>
      <c r="H9" s="97">
        <f aca="true" t="shared" si="0" ref="H9:O9">G9+1</f>
        <v>2011</v>
      </c>
      <c r="I9" s="97">
        <f t="shared" si="0"/>
        <v>2012</v>
      </c>
      <c r="J9" s="97">
        <f t="shared" si="0"/>
        <v>2013</v>
      </c>
      <c r="K9" s="97">
        <f t="shared" si="0"/>
        <v>2014</v>
      </c>
      <c r="L9" s="97">
        <f t="shared" si="0"/>
        <v>2015</v>
      </c>
      <c r="M9" s="97">
        <f t="shared" si="0"/>
        <v>2016</v>
      </c>
      <c r="N9" s="97">
        <f t="shared" si="0"/>
        <v>2017</v>
      </c>
      <c r="O9" s="98">
        <f t="shared" si="0"/>
        <v>2018</v>
      </c>
    </row>
    <row r="10" spans="1:15" ht="12.75">
      <c r="A10" s="19"/>
      <c r="B10" s="20"/>
      <c r="C10" s="20"/>
      <c r="D10" s="20"/>
      <c r="E10" s="20"/>
      <c r="F10" s="47"/>
      <c r="G10" s="47"/>
      <c r="H10" s="47"/>
      <c r="I10" s="47"/>
      <c r="J10" s="47"/>
      <c r="K10" s="47"/>
      <c r="L10" s="47"/>
      <c r="M10" s="47"/>
      <c r="N10" s="47"/>
      <c r="O10" s="48"/>
    </row>
    <row r="11" spans="1:15" ht="12.75">
      <c r="A11" s="31" t="s">
        <v>4</v>
      </c>
      <c r="B11" s="9"/>
      <c r="C11" s="9"/>
      <c r="D11" s="9"/>
      <c r="E11" s="9"/>
      <c r="F11" s="10"/>
      <c r="G11" s="10"/>
      <c r="H11" s="10"/>
      <c r="I11" s="10"/>
      <c r="J11" s="10"/>
      <c r="K11" s="10"/>
      <c r="L11" s="10"/>
      <c r="M11" s="10"/>
      <c r="N11" s="10"/>
      <c r="O11" s="30"/>
    </row>
    <row r="12" spans="1:15" ht="12.75">
      <c r="A12" s="23"/>
      <c r="B12" s="9" t="s">
        <v>5</v>
      </c>
      <c r="C12" s="9"/>
      <c r="D12" s="9"/>
      <c r="E12" s="9"/>
      <c r="F12" s="65">
        <v>350</v>
      </c>
      <c r="G12" s="65">
        <v>350</v>
      </c>
      <c r="H12" s="65">
        <f>G12</f>
        <v>350</v>
      </c>
      <c r="I12" s="65">
        <f aca="true" t="shared" si="1" ref="I12:O12">H12</f>
        <v>350</v>
      </c>
      <c r="J12" s="65">
        <f t="shared" si="1"/>
        <v>350</v>
      </c>
      <c r="K12" s="65">
        <f t="shared" si="1"/>
        <v>350</v>
      </c>
      <c r="L12" s="65">
        <f t="shared" si="1"/>
        <v>350</v>
      </c>
      <c r="M12" s="65">
        <f t="shared" si="1"/>
        <v>350</v>
      </c>
      <c r="N12" s="65">
        <f t="shared" si="1"/>
        <v>350</v>
      </c>
      <c r="O12" s="121">
        <f t="shared" si="1"/>
        <v>350</v>
      </c>
    </row>
    <row r="13" spans="1:15" ht="12.75">
      <c r="A13" s="23"/>
      <c r="B13" s="9" t="s">
        <v>7</v>
      </c>
      <c r="C13" s="9"/>
      <c r="D13" s="9"/>
      <c r="E13" s="9"/>
      <c r="F13" s="32">
        <f>F12/365</f>
        <v>0.958904109589041</v>
      </c>
      <c r="G13" s="32">
        <f aca="true" t="shared" si="2" ref="G13:O13">G12/365</f>
        <v>0.958904109589041</v>
      </c>
      <c r="H13" s="32">
        <f t="shared" si="2"/>
        <v>0.958904109589041</v>
      </c>
      <c r="I13" s="32">
        <f t="shared" si="2"/>
        <v>0.958904109589041</v>
      </c>
      <c r="J13" s="32">
        <f t="shared" si="2"/>
        <v>0.958904109589041</v>
      </c>
      <c r="K13" s="32">
        <f t="shared" si="2"/>
        <v>0.958904109589041</v>
      </c>
      <c r="L13" s="32">
        <f t="shared" si="2"/>
        <v>0.958904109589041</v>
      </c>
      <c r="M13" s="32">
        <f t="shared" si="2"/>
        <v>0.958904109589041</v>
      </c>
      <c r="N13" s="32">
        <f t="shared" si="2"/>
        <v>0.958904109589041</v>
      </c>
      <c r="O13" s="33">
        <f t="shared" si="2"/>
        <v>0.958904109589041</v>
      </c>
    </row>
    <row r="14" spans="1:15" ht="6" customHeight="1">
      <c r="A14" s="23"/>
      <c r="B14" s="9"/>
      <c r="C14" s="9"/>
      <c r="D14" s="9"/>
      <c r="E14" s="9"/>
      <c r="F14" s="32"/>
      <c r="G14" s="32"/>
      <c r="H14" s="32"/>
      <c r="I14" s="32"/>
      <c r="J14" s="32"/>
      <c r="K14" s="32"/>
      <c r="L14" s="32"/>
      <c r="M14" s="32"/>
      <c r="N14" s="32"/>
      <c r="O14" s="33"/>
    </row>
    <row r="15" spans="1:15" ht="14.25">
      <c r="A15" s="23"/>
      <c r="B15" s="9" t="s">
        <v>11</v>
      </c>
      <c r="C15" s="9"/>
      <c r="D15" s="9"/>
      <c r="E15" s="34" t="s">
        <v>44</v>
      </c>
      <c r="F15" s="10"/>
      <c r="G15" s="10"/>
      <c r="H15" s="10"/>
      <c r="I15" s="10"/>
      <c r="J15" s="10"/>
      <c r="K15" s="10"/>
      <c r="L15" s="10"/>
      <c r="M15" s="10"/>
      <c r="N15" s="10"/>
      <c r="O15" s="30"/>
    </row>
    <row r="16" spans="1:15" ht="12.75">
      <c r="A16" s="23"/>
      <c r="B16" s="3" t="s">
        <v>12</v>
      </c>
      <c r="C16" s="86" t="s">
        <v>16</v>
      </c>
      <c r="D16" s="9"/>
      <c r="E16" s="87" t="s">
        <v>20</v>
      </c>
      <c r="F16" s="66">
        <v>1000</v>
      </c>
      <c r="G16" s="66">
        <v>1000</v>
      </c>
      <c r="H16" s="66">
        <v>1000</v>
      </c>
      <c r="I16" s="107">
        <f>H16</f>
        <v>1000</v>
      </c>
      <c r="J16" s="107">
        <f aca="true" t="shared" si="3" ref="J16:O16">I16</f>
        <v>1000</v>
      </c>
      <c r="K16" s="107">
        <f t="shared" si="3"/>
        <v>1000</v>
      </c>
      <c r="L16" s="107">
        <f t="shared" si="3"/>
        <v>1000</v>
      </c>
      <c r="M16" s="107">
        <f t="shared" si="3"/>
        <v>1000</v>
      </c>
      <c r="N16" s="107">
        <f t="shared" si="3"/>
        <v>1000</v>
      </c>
      <c r="O16" s="108">
        <f t="shared" si="3"/>
        <v>1000</v>
      </c>
    </row>
    <row r="17" spans="1:15" ht="12.75">
      <c r="A17" s="23"/>
      <c r="B17" s="3" t="s">
        <v>13</v>
      </c>
      <c r="C17" s="86" t="s">
        <v>17</v>
      </c>
      <c r="D17" s="9"/>
      <c r="E17" s="87" t="s">
        <v>20</v>
      </c>
      <c r="F17" s="66">
        <v>1000</v>
      </c>
      <c r="G17" s="66">
        <v>1000</v>
      </c>
      <c r="H17" s="66">
        <v>1000</v>
      </c>
      <c r="I17" s="107">
        <f>H17</f>
        <v>1000</v>
      </c>
      <c r="J17" s="107">
        <f aca="true" t="shared" si="4" ref="J17:O17">I17</f>
        <v>1000</v>
      </c>
      <c r="K17" s="107">
        <f t="shared" si="4"/>
        <v>1000</v>
      </c>
      <c r="L17" s="107">
        <f t="shared" si="4"/>
        <v>1000</v>
      </c>
      <c r="M17" s="107">
        <f t="shared" si="4"/>
        <v>1000</v>
      </c>
      <c r="N17" s="107">
        <f t="shared" si="4"/>
        <v>1000</v>
      </c>
      <c r="O17" s="108">
        <f t="shared" si="4"/>
        <v>1000</v>
      </c>
    </row>
    <row r="18" spans="1:15" ht="12.75">
      <c r="A18" s="23"/>
      <c r="B18" s="3" t="s">
        <v>14</v>
      </c>
      <c r="C18" s="86" t="s">
        <v>18</v>
      </c>
      <c r="D18" s="9"/>
      <c r="E18" s="87" t="s">
        <v>20</v>
      </c>
      <c r="F18" s="66">
        <v>1000</v>
      </c>
      <c r="G18" s="66">
        <v>1000</v>
      </c>
      <c r="H18" s="66">
        <v>1000</v>
      </c>
      <c r="I18" s="107">
        <f>H18</f>
        <v>1000</v>
      </c>
      <c r="J18" s="107">
        <f aca="true" t="shared" si="5" ref="J18:O18">I18</f>
        <v>1000</v>
      </c>
      <c r="K18" s="107">
        <f t="shared" si="5"/>
        <v>1000</v>
      </c>
      <c r="L18" s="107">
        <f t="shared" si="5"/>
        <v>1000</v>
      </c>
      <c r="M18" s="107">
        <f t="shared" si="5"/>
        <v>1000</v>
      </c>
      <c r="N18" s="107">
        <f t="shared" si="5"/>
        <v>1000</v>
      </c>
      <c r="O18" s="108">
        <f t="shared" si="5"/>
        <v>1000</v>
      </c>
    </row>
    <row r="19" spans="1:15" ht="12.75">
      <c r="A19" s="23"/>
      <c r="B19" s="3" t="s">
        <v>15</v>
      </c>
      <c r="C19" s="86" t="s">
        <v>19</v>
      </c>
      <c r="D19" s="9"/>
      <c r="E19" s="87" t="s">
        <v>20</v>
      </c>
      <c r="F19" s="66">
        <v>1000</v>
      </c>
      <c r="G19" s="66">
        <v>1000</v>
      </c>
      <c r="H19" s="66">
        <v>1000</v>
      </c>
      <c r="I19" s="107">
        <f>H19</f>
        <v>1000</v>
      </c>
      <c r="J19" s="107">
        <f aca="true" t="shared" si="6" ref="J19:O19">I19</f>
        <v>1000</v>
      </c>
      <c r="K19" s="107">
        <f t="shared" si="6"/>
        <v>1000</v>
      </c>
      <c r="L19" s="107">
        <f t="shared" si="6"/>
        <v>1000</v>
      </c>
      <c r="M19" s="107">
        <f t="shared" si="6"/>
        <v>1000</v>
      </c>
      <c r="N19" s="107">
        <f t="shared" si="6"/>
        <v>1000</v>
      </c>
      <c r="O19" s="108">
        <f t="shared" si="6"/>
        <v>1000</v>
      </c>
    </row>
    <row r="20" spans="1:15" ht="6.75" customHeight="1">
      <c r="A20" s="23"/>
      <c r="B20" s="3"/>
      <c r="C20" s="9"/>
      <c r="D20" s="9"/>
      <c r="E20" s="10"/>
      <c r="F20" s="10"/>
      <c r="G20" s="10"/>
      <c r="H20" s="10"/>
      <c r="I20" s="93"/>
      <c r="J20" s="93"/>
      <c r="K20" s="93"/>
      <c r="L20" s="93"/>
      <c r="M20" s="93"/>
      <c r="N20" s="93"/>
      <c r="O20" s="94"/>
    </row>
    <row r="21" spans="1:15" ht="14.25">
      <c r="A21" s="23"/>
      <c r="B21" s="12" t="s">
        <v>32</v>
      </c>
      <c r="C21" s="9"/>
      <c r="D21" s="9"/>
      <c r="E21" s="34" t="s">
        <v>44</v>
      </c>
      <c r="F21" s="10"/>
      <c r="G21" s="10"/>
      <c r="H21" s="10"/>
      <c r="I21" s="93"/>
      <c r="J21" s="93"/>
      <c r="K21" s="93"/>
      <c r="L21" s="93"/>
      <c r="M21" s="93"/>
      <c r="N21" s="93"/>
      <c r="O21" s="94"/>
    </row>
    <row r="22" spans="1:15" ht="12.75">
      <c r="A22" s="23"/>
      <c r="B22" s="3" t="s">
        <v>21</v>
      </c>
      <c r="C22" s="86" t="s">
        <v>26</v>
      </c>
      <c r="D22" s="86"/>
      <c r="E22" s="87" t="s">
        <v>20</v>
      </c>
      <c r="F22" s="66">
        <v>1000</v>
      </c>
      <c r="G22" s="66">
        <v>1000</v>
      </c>
      <c r="H22" s="66">
        <v>1000</v>
      </c>
      <c r="I22" s="107">
        <f>H22</f>
        <v>1000</v>
      </c>
      <c r="J22" s="107">
        <f aca="true" t="shared" si="7" ref="J22:O22">I22</f>
        <v>1000</v>
      </c>
      <c r="K22" s="107">
        <f t="shared" si="7"/>
        <v>1000</v>
      </c>
      <c r="L22" s="107">
        <f t="shared" si="7"/>
        <v>1000</v>
      </c>
      <c r="M22" s="107">
        <f t="shared" si="7"/>
        <v>1000</v>
      </c>
      <c r="N22" s="107">
        <f t="shared" si="7"/>
        <v>1000</v>
      </c>
      <c r="O22" s="108">
        <f t="shared" si="7"/>
        <v>1000</v>
      </c>
    </row>
    <row r="23" spans="1:15" ht="12.75">
      <c r="A23" s="23"/>
      <c r="B23" s="3" t="s">
        <v>22</v>
      </c>
      <c r="C23" s="86" t="s">
        <v>27</v>
      </c>
      <c r="D23" s="86"/>
      <c r="E23" s="87" t="s">
        <v>20</v>
      </c>
      <c r="F23" s="66">
        <v>1000</v>
      </c>
      <c r="G23" s="66">
        <v>1000</v>
      </c>
      <c r="H23" s="66">
        <v>1000</v>
      </c>
      <c r="I23" s="107">
        <f>H23</f>
        <v>1000</v>
      </c>
      <c r="J23" s="107">
        <f aca="true" t="shared" si="8" ref="J23:O23">I23</f>
        <v>1000</v>
      </c>
      <c r="K23" s="107">
        <f t="shared" si="8"/>
        <v>1000</v>
      </c>
      <c r="L23" s="107">
        <f t="shared" si="8"/>
        <v>1000</v>
      </c>
      <c r="M23" s="107">
        <f t="shared" si="8"/>
        <v>1000</v>
      </c>
      <c r="N23" s="107">
        <f t="shared" si="8"/>
        <v>1000</v>
      </c>
      <c r="O23" s="108">
        <f t="shared" si="8"/>
        <v>1000</v>
      </c>
    </row>
    <row r="24" spans="1:15" ht="12.75">
      <c r="A24" s="23"/>
      <c r="B24" s="3" t="s">
        <v>23</v>
      </c>
      <c r="C24" s="86" t="s">
        <v>28</v>
      </c>
      <c r="D24" s="86"/>
      <c r="E24" s="87" t="s">
        <v>20</v>
      </c>
      <c r="F24" s="66">
        <v>1000</v>
      </c>
      <c r="G24" s="66">
        <v>1000</v>
      </c>
      <c r="H24" s="66">
        <v>1000</v>
      </c>
      <c r="I24" s="107">
        <f>H24</f>
        <v>1000</v>
      </c>
      <c r="J24" s="107">
        <f aca="true" t="shared" si="9" ref="J24:O24">I24</f>
        <v>1000</v>
      </c>
      <c r="K24" s="107">
        <f t="shared" si="9"/>
        <v>1000</v>
      </c>
      <c r="L24" s="107">
        <f t="shared" si="9"/>
        <v>1000</v>
      </c>
      <c r="M24" s="107">
        <f t="shared" si="9"/>
        <v>1000</v>
      </c>
      <c r="N24" s="107">
        <f t="shared" si="9"/>
        <v>1000</v>
      </c>
      <c r="O24" s="108">
        <f t="shared" si="9"/>
        <v>1000</v>
      </c>
    </row>
    <row r="25" spans="1:15" ht="12.75">
      <c r="A25" s="23"/>
      <c r="B25" s="3" t="s">
        <v>24</v>
      </c>
      <c r="C25" s="86" t="s">
        <v>29</v>
      </c>
      <c r="D25" s="86"/>
      <c r="E25" s="87" t="s">
        <v>20</v>
      </c>
      <c r="F25" s="66">
        <v>1000</v>
      </c>
      <c r="G25" s="66">
        <v>1000</v>
      </c>
      <c r="H25" s="66">
        <v>1000</v>
      </c>
      <c r="I25" s="107">
        <f>H25</f>
        <v>1000</v>
      </c>
      <c r="J25" s="107">
        <f aca="true" t="shared" si="10" ref="J25:O25">I25</f>
        <v>1000</v>
      </c>
      <c r="K25" s="107">
        <f t="shared" si="10"/>
        <v>1000</v>
      </c>
      <c r="L25" s="107">
        <f t="shared" si="10"/>
        <v>1000</v>
      </c>
      <c r="M25" s="107">
        <f t="shared" si="10"/>
        <v>1000</v>
      </c>
      <c r="N25" s="107">
        <f t="shared" si="10"/>
        <v>1000</v>
      </c>
      <c r="O25" s="108">
        <f t="shared" si="10"/>
        <v>1000</v>
      </c>
    </row>
    <row r="26" spans="1:15" ht="12.75">
      <c r="A26" s="23"/>
      <c r="B26" s="3" t="s">
        <v>25</v>
      </c>
      <c r="C26" s="86" t="s">
        <v>30</v>
      </c>
      <c r="D26" s="86"/>
      <c r="E26" s="87" t="s">
        <v>20</v>
      </c>
      <c r="F26" s="66">
        <v>1000</v>
      </c>
      <c r="G26" s="66">
        <v>1000</v>
      </c>
      <c r="H26" s="66">
        <v>1000</v>
      </c>
      <c r="I26" s="107">
        <f>H26</f>
        <v>1000</v>
      </c>
      <c r="J26" s="107">
        <f aca="true" t="shared" si="11" ref="J26:O26">I26</f>
        <v>1000</v>
      </c>
      <c r="K26" s="107">
        <f t="shared" si="11"/>
        <v>1000</v>
      </c>
      <c r="L26" s="107">
        <f t="shared" si="11"/>
        <v>1000</v>
      </c>
      <c r="M26" s="107">
        <f t="shared" si="11"/>
        <v>1000</v>
      </c>
      <c r="N26" s="107">
        <f t="shared" si="11"/>
        <v>1000</v>
      </c>
      <c r="O26" s="108">
        <f t="shared" si="11"/>
        <v>1000</v>
      </c>
    </row>
    <row r="27" spans="1:15" ht="6" customHeight="1">
      <c r="A27" s="23"/>
      <c r="B27" s="9"/>
      <c r="C27" s="9"/>
      <c r="D27" s="9"/>
      <c r="E27" s="9"/>
      <c r="F27" s="10"/>
      <c r="G27" s="10"/>
      <c r="H27" s="10"/>
      <c r="I27" s="93"/>
      <c r="J27" s="93"/>
      <c r="K27" s="93"/>
      <c r="L27" s="93"/>
      <c r="M27" s="93"/>
      <c r="N27" s="93"/>
      <c r="O27" s="94"/>
    </row>
    <row r="28" spans="1:15" ht="12.75">
      <c r="A28" s="23"/>
      <c r="B28" s="12" t="s">
        <v>33</v>
      </c>
      <c r="C28" s="9"/>
      <c r="D28" s="9"/>
      <c r="E28" s="9"/>
      <c r="F28" s="10"/>
      <c r="G28" s="10"/>
      <c r="H28" s="10"/>
      <c r="I28" s="93"/>
      <c r="J28" s="93"/>
      <c r="K28" s="93"/>
      <c r="L28" s="93"/>
      <c r="M28" s="93"/>
      <c r="N28" s="93"/>
      <c r="O28" s="94"/>
    </row>
    <row r="29" spans="1:15" ht="12.75">
      <c r="A29" s="23"/>
      <c r="B29" s="9"/>
      <c r="C29" s="9" t="s">
        <v>34</v>
      </c>
      <c r="D29" s="9"/>
      <c r="E29" s="10" t="s">
        <v>35</v>
      </c>
      <c r="F29" s="66">
        <v>1000</v>
      </c>
      <c r="G29" s="66">
        <v>1000</v>
      </c>
      <c r="H29" s="66">
        <v>1000</v>
      </c>
      <c r="I29" s="107">
        <f>H29</f>
        <v>1000</v>
      </c>
      <c r="J29" s="107">
        <f aca="true" t="shared" si="12" ref="J29:O29">I29</f>
        <v>1000</v>
      </c>
      <c r="K29" s="107">
        <f t="shared" si="12"/>
        <v>1000</v>
      </c>
      <c r="L29" s="107">
        <f t="shared" si="12"/>
        <v>1000</v>
      </c>
      <c r="M29" s="107">
        <f t="shared" si="12"/>
        <v>1000</v>
      </c>
      <c r="N29" s="107">
        <f t="shared" si="12"/>
        <v>1000</v>
      </c>
      <c r="O29" s="108">
        <f t="shared" si="12"/>
        <v>1000</v>
      </c>
    </row>
    <row r="30" spans="1:15" ht="12.75">
      <c r="A30" s="23"/>
      <c r="B30" s="9"/>
      <c r="C30" s="9" t="s">
        <v>36</v>
      </c>
      <c r="D30" s="9"/>
      <c r="E30" s="10" t="s">
        <v>37</v>
      </c>
      <c r="F30" s="66">
        <v>1000</v>
      </c>
      <c r="G30" s="66">
        <v>1000</v>
      </c>
      <c r="H30" s="66">
        <v>1000</v>
      </c>
      <c r="I30" s="107">
        <f>H30</f>
        <v>1000</v>
      </c>
      <c r="J30" s="107">
        <f aca="true" t="shared" si="13" ref="J30:O30">I30</f>
        <v>1000</v>
      </c>
      <c r="K30" s="107">
        <f t="shared" si="13"/>
        <v>1000</v>
      </c>
      <c r="L30" s="107">
        <f t="shared" si="13"/>
        <v>1000</v>
      </c>
      <c r="M30" s="107">
        <f t="shared" si="13"/>
        <v>1000</v>
      </c>
      <c r="N30" s="107">
        <f t="shared" si="13"/>
        <v>1000</v>
      </c>
      <c r="O30" s="108">
        <f t="shared" si="13"/>
        <v>1000</v>
      </c>
    </row>
    <row r="31" spans="1:15" ht="12.75">
      <c r="A31" s="23"/>
      <c r="B31" s="9"/>
      <c r="C31" s="9" t="s">
        <v>38</v>
      </c>
      <c r="D31" s="9"/>
      <c r="E31" s="10" t="s">
        <v>39</v>
      </c>
      <c r="F31" s="66">
        <v>1000</v>
      </c>
      <c r="G31" s="66">
        <v>1000</v>
      </c>
      <c r="H31" s="66">
        <v>1000</v>
      </c>
      <c r="I31" s="107">
        <f>H31</f>
        <v>1000</v>
      </c>
      <c r="J31" s="107">
        <f aca="true" t="shared" si="14" ref="J31:O32">I31</f>
        <v>1000</v>
      </c>
      <c r="K31" s="107">
        <f t="shared" si="14"/>
        <v>1000</v>
      </c>
      <c r="L31" s="107">
        <f t="shared" si="14"/>
        <v>1000</v>
      </c>
      <c r="M31" s="107">
        <f t="shared" si="14"/>
        <v>1000</v>
      </c>
      <c r="N31" s="107">
        <f t="shared" si="14"/>
        <v>1000</v>
      </c>
      <c r="O31" s="108">
        <f t="shared" si="14"/>
        <v>1000</v>
      </c>
    </row>
    <row r="32" spans="1:15" ht="12.75">
      <c r="A32" s="23"/>
      <c r="B32" s="9"/>
      <c r="C32" s="103" t="s">
        <v>134</v>
      </c>
      <c r="D32" s="9"/>
      <c r="E32" s="87" t="s">
        <v>137</v>
      </c>
      <c r="F32" s="66">
        <v>1000</v>
      </c>
      <c r="G32" s="66">
        <v>1000</v>
      </c>
      <c r="H32" s="66">
        <v>1000</v>
      </c>
      <c r="I32" s="107">
        <f>H32</f>
        <v>1000</v>
      </c>
      <c r="J32" s="107">
        <f t="shared" si="14"/>
        <v>1000</v>
      </c>
      <c r="K32" s="107">
        <f t="shared" si="14"/>
        <v>1000</v>
      </c>
      <c r="L32" s="107">
        <f t="shared" si="14"/>
        <v>1000</v>
      </c>
      <c r="M32" s="107">
        <f t="shared" si="14"/>
        <v>1000</v>
      </c>
      <c r="N32" s="107">
        <f t="shared" si="14"/>
        <v>1000</v>
      </c>
      <c r="O32" s="108">
        <f t="shared" si="14"/>
        <v>1000</v>
      </c>
    </row>
    <row r="33" spans="1:15" ht="12.75">
      <c r="A33" s="23"/>
      <c r="B33" s="9"/>
      <c r="C33" s="9"/>
      <c r="D33" s="9"/>
      <c r="E33" s="10"/>
      <c r="F33" s="35"/>
      <c r="G33" s="35"/>
      <c r="H33" s="35"/>
      <c r="I33" s="107"/>
      <c r="J33" s="107"/>
      <c r="K33" s="107"/>
      <c r="L33" s="107"/>
      <c r="M33" s="107"/>
      <c r="N33" s="107"/>
      <c r="O33" s="108"/>
    </row>
    <row r="34" spans="1:15" ht="12.75">
      <c r="A34" s="23"/>
      <c r="B34" s="12" t="s">
        <v>144</v>
      </c>
      <c r="C34" s="9"/>
      <c r="D34" s="9"/>
      <c r="E34" s="9"/>
      <c r="F34" s="10"/>
      <c r="G34" s="10"/>
      <c r="H34" s="10"/>
      <c r="I34" s="93"/>
      <c r="J34" s="93"/>
      <c r="K34" s="93"/>
      <c r="L34" s="93"/>
      <c r="M34" s="93"/>
      <c r="N34" s="93"/>
      <c r="O34" s="94"/>
    </row>
    <row r="35" spans="1:15" ht="15.75">
      <c r="A35" s="23"/>
      <c r="B35" s="9"/>
      <c r="C35" s="9" t="s">
        <v>58</v>
      </c>
      <c r="D35" s="9"/>
      <c r="E35" s="10" t="s">
        <v>56</v>
      </c>
      <c r="F35" s="66">
        <v>1000</v>
      </c>
      <c r="G35" s="66">
        <v>1000</v>
      </c>
      <c r="H35" s="66">
        <v>1000</v>
      </c>
      <c r="I35" s="107">
        <f>H35</f>
        <v>1000</v>
      </c>
      <c r="J35" s="107">
        <f aca="true" t="shared" si="15" ref="J35:O37">I35</f>
        <v>1000</v>
      </c>
      <c r="K35" s="107">
        <f t="shared" si="15"/>
        <v>1000</v>
      </c>
      <c r="L35" s="107">
        <f t="shared" si="15"/>
        <v>1000</v>
      </c>
      <c r="M35" s="107">
        <f t="shared" si="15"/>
        <v>1000</v>
      </c>
      <c r="N35" s="107">
        <f t="shared" si="15"/>
        <v>1000</v>
      </c>
      <c r="O35" s="108">
        <f t="shared" si="15"/>
        <v>1000</v>
      </c>
    </row>
    <row r="36" spans="1:15" ht="15.75">
      <c r="A36" s="23"/>
      <c r="B36" s="9"/>
      <c r="C36" s="9" t="s">
        <v>147</v>
      </c>
      <c r="D36" s="9"/>
      <c r="E36" s="10" t="s">
        <v>56</v>
      </c>
      <c r="F36" s="66">
        <v>1000</v>
      </c>
      <c r="G36" s="66">
        <v>1000</v>
      </c>
      <c r="H36" s="66">
        <v>1000</v>
      </c>
      <c r="I36" s="107">
        <f>H36</f>
        <v>1000</v>
      </c>
      <c r="J36" s="107">
        <f aca="true" t="shared" si="16" ref="J36:O36">I36</f>
        <v>1000</v>
      </c>
      <c r="K36" s="107">
        <f t="shared" si="16"/>
        <v>1000</v>
      </c>
      <c r="L36" s="107">
        <f t="shared" si="16"/>
        <v>1000</v>
      </c>
      <c r="M36" s="107">
        <f t="shared" si="16"/>
        <v>1000</v>
      </c>
      <c r="N36" s="107">
        <f t="shared" si="16"/>
        <v>1000</v>
      </c>
      <c r="O36" s="108">
        <f t="shared" si="16"/>
        <v>1000</v>
      </c>
    </row>
    <row r="37" spans="1:15" ht="12.75">
      <c r="A37" s="23"/>
      <c r="B37" s="9"/>
      <c r="C37" s="103" t="s">
        <v>138</v>
      </c>
      <c r="D37" s="9"/>
      <c r="E37" s="10" t="s">
        <v>56</v>
      </c>
      <c r="F37" s="66">
        <v>1000</v>
      </c>
      <c r="G37" s="66">
        <v>1000</v>
      </c>
      <c r="H37" s="66">
        <v>1000</v>
      </c>
      <c r="I37" s="107">
        <f>H37</f>
        <v>1000</v>
      </c>
      <c r="J37" s="107">
        <f t="shared" si="15"/>
        <v>1000</v>
      </c>
      <c r="K37" s="107">
        <f t="shared" si="15"/>
        <v>1000</v>
      </c>
      <c r="L37" s="107">
        <f t="shared" si="15"/>
        <v>1000</v>
      </c>
      <c r="M37" s="107">
        <f t="shared" si="15"/>
        <v>1000</v>
      </c>
      <c r="N37" s="107">
        <f t="shared" si="15"/>
        <v>1000</v>
      </c>
      <c r="O37" s="108">
        <f t="shared" si="15"/>
        <v>1000</v>
      </c>
    </row>
    <row r="38" spans="1:15" ht="6" customHeight="1">
      <c r="A38" s="77"/>
      <c r="B38" s="1"/>
      <c r="C38" s="1"/>
      <c r="D38" s="1"/>
      <c r="E38" s="1"/>
      <c r="F38" s="2"/>
      <c r="G38" s="2"/>
      <c r="H38" s="2"/>
      <c r="I38" s="2"/>
      <c r="J38" s="2"/>
      <c r="K38" s="2"/>
      <c r="L38" s="2"/>
      <c r="M38" s="2"/>
      <c r="N38" s="2"/>
      <c r="O38" s="78"/>
    </row>
    <row r="39" spans="1:15" ht="12.75">
      <c r="A39" s="31" t="s">
        <v>40</v>
      </c>
      <c r="B39" s="9"/>
      <c r="C39" s="9"/>
      <c r="D39" s="9"/>
      <c r="E39" s="9"/>
      <c r="F39" s="10"/>
      <c r="G39" s="10"/>
      <c r="H39" s="10"/>
      <c r="I39" s="10"/>
      <c r="J39" s="10"/>
      <c r="K39" s="10"/>
      <c r="L39" s="10"/>
      <c r="M39" s="10"/>
      <c r="N39" s="10"/>
      <c r="O39" s="30"/>
    </row>
    <row r="40" spans="1:15" ht="5.25" customHeight="1">
      <c r="A40" s="23"/>
      <c r="B40" s="9"/>
      <c r="C40" s="9"/>
      <c r="D40" s="9"/>
      <c r="E40" s="9"/>
      <c r="F40" s="10"/>
      <c r="G40" s="10"/>
      <c r="H40" s="10"/>
      <c r="I40" s="10"/>
      <c r="J40" s="10"/>
      <c r="K40" s="10"/>
      <c r="L40" s="10"/>
      <c r="M40" s="10"/>
      <c r="N40" s="10"/>
      <c r="O40" s="30"/>
    </row>
    <row r="41" spans="1:15" ht="14.25" customHeight="1">
      <c r="A41" s="23"/>
      <c r="B41" s="9" t="s">
        <v>50</v>
      </c>
      <c r="C41" s="9"/>
      <c r="D41" s="9"/>
      <c r="E41" s="9"/>
      <c r="F41" s="119">
        <v>0.024</v>
      </c>
      <c r="G41" s="119">
        <v>0.024</v>
      </c>
      <c r="H41" s="119">
        <v>0.024</v>
      </c>
      <c r="I41" s="119">
        <v>0.024</v>
      </c>
      <c r="J41" s="119">
        <v>0.024</v>
      </c>
      <c r="K41" s="119">
        <v>0.024</v>
      </c>
      <c r="L41" s="119">
        <v>0.024</v>
      </c>
      <c r="M41" s="119">
        <v>0.024</v>
      </c>
      <c r="N41" s="119">
        <v>0.024</v>
      </c>
      <c r="O41" s="120">
        <v>0.024</v>
      </c>
    </row>
    <row r="42" spans="1:15" ht="5.25" customHeight="1">
      <c r="A42" s="23"/>
      <c r="B42" s="9"/>
      <c r="C42" s="9"/>
      <c r="D42" s="9"/>
      <c r="E42" s="9"/>
      <c r="F42" s="10"/>
      <c r="G42" s="10"/>
      <c r="H42" s="10"/>
      <c r="I42" s="10"/>
      <c r="J42" s="10"/>
      <c r="K42" s="10"/>
      <c r="L42" s="10"/>
      <c r="M42" s="10"/>
      <c r="N42" s="10"/>
      <c r="O42" s="30"/>
    </row>
    <row r="43" spans="1:15" ht="14.25">
      <c r="A43" s="23"/>
      <c r="B43" s="9" t="s">
        <v>41</v>
      </c>
      <c r="C43" s="9"/>
      <c r="D43" s="9"/>
      <c r="E43" s="34" t="s">
        <v>44</v>
      </c>
      <c r="F43" s="10"/>
      <c r="G43" s="10"/>
      <c r="H43" s="10"/>
      <c r="I43" s="10"/>
      <c r="J43" s="10"/>
      <c r="K43" s="10"/>
      <c r="L43" s="10"/>
      <c r="M43" s="10"/>
      <c r="N43" s="10"/>
      <c r="O43" s="30"/>
    </row>
    <row r="44" spans="1:15" ht="12.75">
      <c r="A44" s="23"/>
      <c r="B44" s="3" t="s">
        <v>12</v>
      </c>
      <c r="C44" s="86" t="s">
        <v>16</v>
      </c>
      <c r="D44" s="86"/>
      <c r="E44" s="87" t="s">
        <v>31</v>
      </c>
      <c r="F44" s="68">
        <v>1</v>
      </c>
      <c r="G44" s="123">
        <f>F44*(1+G$41)</f>
        <v>1.024</v>
      </c>
      <c r="H44" s="123">
        <f aca="true" t="shared" si="17" ref="H44:O44">G44*(1+H$41)</f>
        <v>1.048576</v>
      </c>
      <c r="I44" s="123">
        <f t="shared" si="17"/>
        <v>1.073741824</v>
      </c>
      <c r="J44" s="123">
        <f t="shared" si="17"/>
        <v>1.0995116277760002</v>
      </c>
      <c r="K44" s="123">
        <f t="shared" si="17"/>
        <v>1.1258999068426243</v>
      </c>
      <c r="L44" s="123">
        <f t="shared" si="17"/>
        <v>1.1529215046068473</v>
      </c>
      <c r="M44" s="123">
        <f t="shared" si="17"/>
        <v>1.1805916207174116</v>
      </c>
      <c r="N44" s="123">
        <f t="shared" si="17"/>
        <v>1.2089258196146295</v>
      </c>
      <c r="O44" s="124">
        <f t="shared" si="17"/>
        <v>1.2379400392853808</v>
      </c>
    </row>
    <row r="45" spans="1:15" ht="12.75">
      <c r="A45" s="23"/>
      <c r="B45" s="3" t="s">
        <v>13</v>
      </c>
      <c r="C45" s="86" t="s">
        <v>17</v>
      </c>
      <c r="D45" s="86"/>
      <c r="E45" s="87" t="s">
        <v>31</v>
      </c>
      <c r="F45" s="68">
        <v>1</v>
      </c>
      <c r="G45" s="123">
        <f>F45*(1+G$41)</f>
        <v>1.024</v>
      </c>
      <c r="H45" s="123">
        <f aca="true" t="shared" si="18" ref="H45:O45">G45*(1+H$41)</f>
        <v>1.048576</v>
      </c>
      <c r="I45" s="123">
        <f t="shared" si="18"/>
        <v>1.073741824</v>
      </c>
      <c r="J45" s="123">
        <f t="shared" si="18"/>
        <v>1.0995116277760002</v>
      </c>
      <c r="K45" s="123">
        <f t="shared" si="18"/>
        <v>1.1258999068426243</v>
      </c>
      <c r="L45" s="123">
        <f t="shared" si="18"/>
        <v>1.1529215046068473</v>
      </c>
      <c r="M45" s="123">
        <f t="shared" si="18"/>
        <v>1.1805916207174116</v>
      </c>
      <c r="N45" s="123">
        <f t="shared" si="18"/>
        <v>1.2089258196146295</v>
      </c>
      <c r="O45" s="124">
        <f t="shared" si="18"/>
        <v>1.2379400392853808</v>
      </c>
    </row>
    <row r="46" spans="1:15" ht="12.75">
      <c r="A46" s="23"/>
      <c r="B46" s="3" t="s">
        <v>14</v>
      </c>
      <c r="C46" s="86" t="s">
        <v>18</v>
      </c>
      <c r="D46" s="86"/>
      <c r="E46" s="87" t="s">
        <v>31</v>
      </c>
      <c r="F46" s="68">
        <v>1</v>
      </c>
      <c r="G46" s="123">
        <f aca="true" t="shared" si="19" ref="G46:O46">F46*(1+G$41)</f>
        <v>1.024</v>
      </c>
      <c r="H46" s="123">
        <f t="shared" si="19"/>
        <v>1.048576</v>
      </c>
      <c r="I46" s="123">
        <f t="shared" si="19"/>
        <v>1.073741824</v>
      </c>
      <c r="J46" s="123">
        <f t="shared" si="19"/>
        <v>1.0995116277760002</v>
      </c>
      <c r="K46" s="123">
        <f t="shared" si="19"/>
        <v>1.1258999068426243</v>
      </c>
      <c r="L46" s="123">
        <f t="shared" si="19"/>
        <v>1.1529215046068473</v>
      </c>
      <c r="M46" s="123">
        <f t="shared" si="19"/>
        <v>1.1805916207174116</v>
      </c>
      <c r="N46" s="123">
        <f t="shared" si="19"/>
        <v>1.2089258196146295</v>
      </c>
      <c r="O46" s="124">
        <f t="shared" si="19"/>
        <v>1.2379400392853808</v>
      </c>
    </row>
    <row r="47" spans="1:15" ht="12.75">
      <c r="A47" s="23"/>
      <c r="B47" s="3" t="s">
        <v>15</v>
      </c>
      <c r="C47" s="86" t="s">
        <v>19</v>
      </c>
      <c r="D47" s="86"/>
      <c r="E47" s="87" t="s">
        <v>31</v>
      </c>
      <c r="F47" s="68">
        <v>1</v>
      </c>
      <c r="G47" s="123">
        <f aca="true" t="shared" si="20" ref="G47:O47">F47*(1+G$41)</f>
        <v>1.024</v>
      </c>
      <c r="H47" s="123">
        <f t="shared" si="20"/>
        <v>1.048576</v>
      </c>
      <c r="I47" s="123">
        <f t="shared" si="20"/>
        <v>1.073741824</v>
      </c>
      <c r="J47" s="123">
        <f t="shared" si="20"/>
        <v>1.0995116277760002</v>
      </c>
      <c r="K47" s="123">
        <f t="shared" si="20"/>
        <v>1.1258999068426243</v>
      </c>
      <c r="L47" s="123">
        <f t="shared" si="20"/>
        <v>1.1529215046068473</v>
      </c>
      <c r="M47" s="123">
        <f t="shared" si="20"/>
        <v>1.1805916207174116</v>
      </c>
      <c r="N47" s="123">
        <f t="shared" si="20"/>
        <v>1.2089258196146295</v>
      </c>
      <c r="O47" s="124">
        <f t="shared" si="20"/>
        <v>1.2379400392853808</v>
      </c>
    </row>
    <row r="48" spans="1:15" ht="5.25" customHeight="1">
      <c r="A48" s="23"/>
      <c r="B48" s="3"/>
      <c r="C48" s="9"/>
      <c r="D48" s="9"/>
      <c r="E48" s="10"/>
      <c r="F48" s="10"/>
      <c r="G48" s="93"/>
      <c r="H48" s="93"/>
      <c r="I48" s="93"/>
      <c r="J48" s="93"/>
      <c r="K48" s="93"/>
      <c r="L48" s="93"/>
      <c r="M48" s="93"/>
      <c r="N48" s="93"/>
      <c r="O48" s="94"/>
    </row>
    <row r="49" spans="1:15" ht="14.25">
      <c r="A49" s="23"/>
      <c r="B49" s="12" t="s">
        <v>42</v>
      </c>
      <c r="C49" s="9"/>
      <c r="D49" s="9"/>
      <c r="E49" s="34" t="s">
        <v>44</v>
      </c>
      <c r="F49" s="10"/>
      <c r="G49" s="93"/>
      <c r="H49" s="93"/>
      <c r="I49" s="93"/>
      <c r="J49" s="93"/>
      <c r="K49" s="93"/>
      <c r="L49" s="93"/>
      <c r="M49" s="93"/>
      <c r="N49" s="93"/>
      <c r="O49" s="94"/>
    </row>
    <row r="50" spans="1:15" ht="12.75">
      <c r="A50" s="23"/>
      <c r="B50" s="3" t="s">
        <v>21</v>
      </c>
      <c r="C50" s="86" t="s">
        <v>26</v>
      </c>
      <c r="D50" s="86"/>
      <c r="E50" s="87" t="s">
        <v>31</v>
      </c>
      <c r="F50" s="68">
        <v>1</v>
      </c>
      <c r="G50" s="123">
        <f>F50*(1+G$41)</f>
        <v>1.024</v>
      </c>
      <c r="H50" s="123">
        <f aca="true" t="shared" si="21" ref="H50:O50">G50*(1+H$41)</f>
        <v>1.048576</v>
      </c>
      <c r="I50" s="123">
        <f t="shared" si="21"/>
        <v>1.073741824</v>
      </c>
      <c r="J50" s="123">
        <f t="shared" si="21"/>
        <v>1.0995116277760002</v>
      </c>
      <c r="K50" s="123">
        <f t="shared" si="21"/>
        <v>1.1258999068426243</v>
      </c>
      <c r="L50" s="123">
        <f t="shared" si="21"/>
        <v>1.1529215046068473</v>
      </c>
      <c r="M50" s="123">
        <f t="shared" si="21"/>
        <v>1.1805916207174116</v>
      </c>
      <c r="N50" s="123">
        <f t="shared" si="21"/>
        <v>1.2089258196146295</v>
      </c>
      <c r="O50" s="124">
        <f t="shared" si="21"/>
        <v>1.2379400392853808</v>
      </c>
    </row>
    <row r="51" spans="1:15" ht="12.75">
      <c r="A51" s="23"/>
      <c r="B51" s="3" t="s">
        <v>22</v>
      </c>
      <c r="C51" s="86" t="s">
        <v>27</v>
      </c>
      <c r="D51" s="86"/>
      <c r="E51" s="87" t="s">
        <v>31</v>
      </c>
      <c r="F51" s="68">
        <v>1</v>
      </c>
      <c r="G51" s="123">
        <f>F51*(1+G$41)</f>
        <v>1.024</v>
      </c>
      <c r="H51" s="123">
        <f aca="true" t="shared" si="22" ref="H51:O52">G51*(1+H$41)</f>
        <v>1.048576</v>
      </c>
      <c r="I51" s="123">
        <f t="shared" si="22"/>
        <v>1.073741824</v>
      </c>
      <c r="J51" s="123">
        <f t="shared" si="22"/>
        <v>1.0995116277760002</v>
      </c>
      <c r="K51" s="123">
        <f t="shared" si="22"/>
        <v>1.1258999068426243</v>
      </c>
      <c r="L51" s="123">
        <f t="shared" si="22"/>
        <v>1.1529215046068473</v>
      </c>
      <c r="M51" s="123">
        <f t="shared" si="22"/>
        <v>1.1805916207174116</v>
      </c>
      <c r="N51" s="123">
        <f t="shared" si="22"/>
        <v>1.2089258196146295</v>
      </c>
      <c r="O51" s="124">
        <f t="shared" si="22"/>
        <v>1.2379400392853808</v>
      </c>
    </row>
    <row r="52" spans="1:15" ht="12.75">
      <c r="A52" s="23"/>
      <c r="B52" s="3" t="s">
        <v>23</v>
      </c>
      <c r="C52" s="86" t="s">
        <v>28</v>
      </c>
      <c r="D52" s="86"/>
      <c r="E52" s="87" t="s">
        <v>31</v>
      </c>
      <c r="F52" s="68">
        <v>1</v>
      </c>
      <c r="G52" s="123">
        <f>F52*(1+G$41)</f>
        <v>1.024</v>
      </c>
      <c r="H52" s="123">
        <f t="shared" si="22"/>
        <v>1.048576</v>
      </c>
      <c r="I52" s="123">
        <f t="shared" si="22"/>
        <v>1.073741824</v>
      </c>
      <c r="J52" s="123">
        <f t="shared" si="22"/>
        <v>1.0995116277760002</v>
      </c>
      <c r="K52" s="123">
        <f t="shared" si="22"/>
        <v>1.1258999068426243</v>
      </c>
      <c r="L52" s="123">
        <f t="shared" si="22"/>
        <v>1.1529215046068473</v>
      </c>
      <c r="M52" s="123">
        <f t="shared" si="22"/>
        <v>1.1805916207174116</v>
      </c>
      <c r="N52" s="123">
        <f t="shared" si="22"/>
        <v>1.2089258196146295</v>
      </c>
      <c r="O52" s="124">
        <f t="shared" si="22"/>
        <v>1.2379400392853808</v>
      </c>
    </row>
    <row r="53" spans="1:15" ht="12.75">
      <c r="A53" s="23"/>
      <c r="B53" s="3" t="s">
        <v>24</v>
      </c>
      <c r="C53" s="86" t="s">
        <v>29</v>
      </c>
      <c r="D53" s="86"/>
      <c r="E53" s="87" t="s">
        <v>31</v>
      </c>
      <c r="F53" s="68">
        <v>1</v>
      </c>
      <c r="G53" s="123">
        <f aca="true" t="shared" si="23" ref="G53:O53">F53*(1+G$41)</f>
        <v>1.024</v>
      </c>
      <c r="H53" s="123">
        <f t="shared" si="23"/>
        <v>1.048576</v>
      </c>
      <c r="I53" s="123">
        <f t="shared" si="23"/>
        <v>1.073741824</v>
      </c>
      <c r="J53" s="123">
        <f t="shared" si="23"/>
        <v>1.0995116277760002</v>
      </c>
      <c r="K53" s="123">
        <f t="shared" si="23"/>
        <v>1.1258999068426243</v>
      </c>
      <c r="L53" s="123">
        <f t="shared" si="23"/>
        <v>1.1529215046068473</v>
      </c>
      <c r="M53" s="123">
        <f t="shared" si="23"/>
        <v>1.1805916207174116</v>
      </c>
      <c r="N53" s="123">
        <f t="shared" si="23"/>
        <v>1.2089258196146295</v>
      </c>
      <c r="O53" s="124">
        <f t="shared" si="23"/>
        <v>1.2379400392853808</v>
      </c>
    </row>
    <row r="54" spans="1:15" ht="12.75">
      <c r="A54" s="23"/>
      <c r="B54" s="3" t="s">
        <v>25</v>
      </c>
      <c r="C54" s="86" t="s">
        <v>30</v>
      </c>
      <c r="D54" s="86"/>
      <c r="E54" s="87" t="s">
        <v>31</v>
      </c>
      <c r="F54" s="68">
        <v>1</v>
      </c>
      <c r="G54" s="123">
        <f aca="true" t="shared" si="24" ref="G54:O54">F54*(1+G$41)</f>
        <v>1.024</v>
      </c>
      <c r="H54" s="123">
        <f t="shared" si="24"/>
        <v>1.048576</v>
      </c>
      <c r="I54" s="123">
        <f t="shared" si="24"/>
        <v>1.073741824</v>
      </c>
      <c r="J54" s="123">
        <f t="shared" si="24"/>
        <v>1.0995116277760002</v>
      </c>
      <c r="K54" s="123">
        <f t="shared" si="24"/>
        <v>1.1258999068426243</v>
      </c>
      <c r="L54" s="123">
        <f t="shared" si="24"/>
        <v>1.1529215046068473</v>
      </c>
      <c r="M54" s="123">
        <f t="shared" si="24"/>
        <v>1.1805916207174116</v>
      </c>
      <c r="N54" s="123">
        <f t="shared" si="24"/>
        <v>1.2089258196146295</v>
      </c>
      <c r="O54" s="124">
        <f t="shared" si="24"/>
        <v>1.2379400392853808</v>
      </c>
    </row>
    <row r="55" spans="1:15" ht="6.75" customHeight="1">
      <c r="A55" s="23"/>
      <c r="B55" s="9"/>
      <c r="C55" s="9"/>
      <c r="D55" s="9"/>
      <c r="E55" s="9"/>
      <c r="F55" s="10"/>
      <c r="G55" s="93"/>
      <c r="H55" s="93"/>
      <c r="I55" s="93"/>
      <c r="J55" s="93"/>
      <c r="K55" s="93"/>
      <c r="L55" s="93"/>
      <c r="M55" s="93"/>
      <c r="N55" s="93"/>
      <c r="O55" s="94"/>
    </row>
    <row r="56" spans="1:15" ht="12.75">
      <c r="A56" s="23"/>
      <c r="B56" s="12" t="s">
        <v>33</v>
      </c>
      <c r="C56" s="9"/>
      <c r="D56" s="9"/>
      <c r="E56" s="9"/>
      <c r="F56" s="10"/>
      <c r="G56" s="93"/>
      <c r="H56" s="93"/>
      <c r="I56" s="93"/>
      <c r="J56" s="93"/>
      <c r="K56" s="93"/>
      <c r="L56" s="93"/>
      <c r="M56" s="93"/>
      <c r="N56" s="93"/>
      <c r="O56" s="94"/>
    </row>
    <row r="57" spans="1:15" ht="12.75">
      <c r="A57" s="23"/>
      <c r="B57" s="9"/>
      <c r="C57" s="9" t="s">
        <v>34</v>
      </c>
      <c r="D57" s="9"/>
      <c r="E57" s="10" t="s">
        <v>45</v>
      </c>
      <c r="F57" s="68">
        <v>10.49</v>
      </c>
      <c r="G57" s="123">
        <f>F57*(1+G$41)</f>
        <v>10.741760000000001</v>
      </c>
      <c r="H57" s="123">
        <f aca="true" t="shared" si="25" ref="H57:O57">G57*(1+H$41)</f>
        <v>10.999562240000001</v>
      </c>
      <c r="I57" s="123">
        <f t="shared" si="25"/>
        <v>11.263551733760002</v>
      </c>
      <c r="J57" s="123">
        <f t="shared" si="25"/>
        <v>11.533876975370243</v>
      </c>
      <c r="K57" s="123">
        <f t="shared" si="25"/>
        <v>11.810690022779129</v>
      </c>
      <c r="L57" s="123">
        <f t="shared" si="25"/>
        <v>12.094146583325829</v>
      </c>
      <c r="M57" s="123">
        <f t="shared" si="25"/>
        <v>12.384406101325649</v>
      </c>
      <c r="N57" s="123">
        <f t="shared" si="25"/>
        <v>12.681631847757464</v>
      </c>
      <c r="O57" s="124">
        <f t="shared" si="25"/>
        <v>12.985991012103643</v>
      </c>
    </row>
    <row r="58" spans="1:15" ht="12.75">
      <c r="A58" s="23"/>
      <c r="B58" s="9"/>
      <c r="C58" s="9" t="s">
        <v>36</v>
      </c>
      <c r="D58" s="9"/>
      <c r="E58" s="10" t="s">
        <v>46</v>
      </c>
      <c r="F58" s="68">
        <v>54.53</v>
      </c>
      <c r="G58" s="123">
        <f aca="true" t="shared" si="26" ref="G58:O58">F58*(1+G$41)</f>
        <v>55.83872</v>
      </c>
      <c r="H58" s="123">
        <f t="shared" si="26"/>
        <v>57.17884928</v>
      </c>
      <c r="I58" s="123">
        <f t="shared" si="26"/>
        <v>58.55114166272</v>
      </c>
      <c r="J58" s="123">
        <f t="shared" si="26"/>
        <v>59.95636906262528</v>
      </c>
      <c r="K58" s="123">
        <f t="shared" si="26"/>
        <v>61.39532192012829</v>
      </c>
      <c r="L58" s="123">
        <f t="shared" si="26"/>
        <v>62.86880964621137</v>
      </c>
      <c r="M58" s="123">
        <f t="shared" si="26"/>
        <v>64.37766107772045</v>
      </c>
      <c r="N58" s="123">
        <f t="shared" si="26"/>
        <v>65.92272494358573</v>
      </c>
      <c r="O58" s="124">
        <f t="shared" si="26"/>
        <v>67.5048703422318</v>
      </c>
    </row>
    <row r="59" spans="1:15" ht="12.75">
      <c r="A59" s="23"/>
      <c r="B59" s="9"/>
      <c r="C59" s="9" t="s">
        <v>38</v>
      </c>
      <c r="D59" s="9"/>
      <c r="E59" s="10" t="s">
        <v>47</v>
      </c>
      <c r="F59" s="68">
        <v>1.25</v>
      </c>
      <c r="G59" s="123">
        <f>F59*(1+G$41)</f>
        <v>1.28</v>
      </c>
      <c r="H59" s="123">
        <f aca="true" t="shared" si="27" ref="H59:O60">G59*(1+H$41)</f>
        <v>1.31072</v>
      </c>
      <c r="I59" s="123">
        <f t="shared" si="27"/>
        <v>1.34217728</v>
      </c>
      <c r="J59" s="123">
        <f t="shared" si="27"/>
        <v>1.3743895347200001</v>
      </c>
      <c r="K59" s="123">
        <f t="shared" si="27"/>
        <v>1.4073748835532802</v>
      </c>
      <c r="L59" s="123">
        <f t="shared" si="27"/>
        <v>1.441151880758559</v>
      </c>
      <c r="M59" s="123">
        <f t="shared" si="27"/>
        <v>1.4757395258967645</v>
      </c>
      <c r="N59" s="123">
        <f t="shared" si="27"/>
        <v>1.5111572745182869</v>
      </c>
      <c r="O59" s="124">
        <f t="shared" si="27"/>
        <v>1.5474250491067258</v>
      </c>
    </row>
    <row r="60" spans="1:15" ht="12.75">
      <c r="A60" s="23"/>
      <c r="B60" s="9"/>
      <c r="C60" s="103" t="s">
        <v>134</v>
      </c>
      <c r="D60" s="9"/>
      <c r="E60" s="87" t="s">
        <v>31</v>
      </c>
      <c r="F60" s="68">
        <v>1</v>
      </c>
      <c r="G60" s="123">
        <f>F60*(1+G$41)</f>
        <v>1.024</v>
      </c>
      <c r="H60" s="123">
        <f t="shared" si="27"/>
        <v>1.048576</v>
      </c>
      <c r="I60" s="123">
        <f t="shared" si="27"/>
        <v>1.073741824</v>
      </c>
      <c r="J60" s="123">
        <f t="shared" si="27"/>
        <v>1.0995116277760002</v>
      </c>
      <c r="K60" s="123">
        <f t="shared" si="27"/>
        <v>1.1258999068426243</v>
      </c>
      <c r="L60" s="123">
        <f t="shared" si="27"/>
        <v>1.1529215046068473</v>
      </c>
      <c r="M60" s="123">
        <f t="shared" si="27"/>
        <v>1.1805916207174116</v>
      </c>
      <c r="N60" s="123">
        <f t="shared" si="27"/>
        <v>1.2089258196146295</v>
      </c>
      <c r="O60" s="124">
        <f t="shared" si="27"/>
        <v>1.2379400392853808</v>
      </c>
    </row>
    <row r="61" spans="1:15" ht="6.75" customHeight="1">
      <c r="A61" s="23"/>
      <c r="B61" s="9"/>
      <c r="C61" s="9"/>
      <c r="D61" s="9"/>
      <c r="E61" s="10"/>
      <c r="F61" s="11"/>
      <c r="G61" s="123"/>
      <c r="H61" s="123"/>
      <c r="I61" s="123"/>
      <c r="J61" s="123"/>
      <c r="K61" s="123"/>
      <c r="L61" s="123"/>
      <c r="M61" s="123"/>
      <c r="N61" s="123"/>
      <c r="O61" s="124"/>
    </row>
    <row r="62" spans="1:15" ht="12.75">
      <c r="A62" s="23"/>
      <c r="B62" s="12" t="s">
        <v>146</v>
      </c>
      <c r="C62" s="9"/>
      <c r="D62" s="9"/>
      <c r="E62" s="9"/>
      <c r="F62" s="10"/>
      <c r="G62" s="93"/>
      <c r="H62" s="93"/>
      <c r="I62" s="93"/>
      <c r="J62" s="93"/>
      <c r="K62" s="93"/>
      <c r="L62" s="93"/>
      <c r="M62" s="93"/>
      <c r="N62" s="93"/>
      <c r="O62" s="94"/>
    </row>
    <row r="63" spans="1:15" ht="15.75">
      <c r="A63" s="23"/>
      <c r="B63" s="9"/>
      <c r="C63" s="9" t="s">
        <v>58</v>
      </c>
      <c r="D63" s="9"/>
      <c r="E63" s="10" t="s">
        <v>59</v>
      </c>
      <c r="F63" s="68">
        <v>1</v>
      </c>
      <c r="G63" s="123">
        <f>F63*(1+G$41)</f>
        <v>1.024</v>
      </c>
      <c r="H63" s="123">
        <f aca="true" t="shared" si="28" ref="H63:O65">G63*(1+H$41)</f>
        <v>1.048576</v>
      </c>
      <c r="I63" s="123">
        <f t="shared" si="28"/>
        <v>1.073741824</v>
      </c>
      <c r="J63" s="123">
        <f t="shared" si="28"/>
        <v>1.0995116277760002</v>
      </c>
      <c r="K63" s="123">
        <f t="shared" si="28"/>
        <v>1.1258999068426243</v>
      </c>
      <c r="L63" s="123">
        <f t="shared" si="28"/>
        <v>1.1529215046068473</v>
      </c>
      <c r="M63" s="123">
        <f t="shared" si="28"/>
        <v>1.1805916207174116</v>
      </c>
      <c r="N63" s="123">
        <f t="shared" si="28"/>
        <v>1.2089258196146295</v>
      </c>
      <c r="O63" s="124">
        <f t="shared" si="28"/>
        <v>1.2379400392853808</v>
      </c>
    </row>
    <row r="64" spans="1:15" ht="15.75">
      <c r="A64" s="23"/>
      <c r="B64" s="9"/>
      <c r="C64" s="9" t="s">
        <v>147</v>
      </c>
      <c r="D64" s="9"/>
      <c r="E64" s="10" t="s">
        <v>59</v>
      </c>
      <c r="F64" s="68">
        <v>1</v>
      </c>
      <c r="G64" s="123">
        <f aca="true" t="shared" si="29" ref="G64:O64">F64*(1+G$41)</f>
        <v>1.024</v>
      </c>
      <c r="H64" s="123">
        <f t="shared" si="29"/>
        <v>1.048576</v>
      </c>
      <c r="I64" s="123">
        <f t="shared" si="29"/>
        <v>1.073741824</v>
      </c>
      <c r="J64" s="123">
        <f t="shared" si="29"/>
        <v>1.0995116277760002</v>
      </c>
      <c r="K64" s="123">
        <f t="shared" si="29"/>
        <v>1.1258999068426243</v>
      </c>
      <c r="L64" s="123">
        <f t="shared" si="29"/>
        <v>1.1529215046068473</v>
      </c>
      <c r="M64" s="123">
        <f t="shared" si="29"/>
        <v>1.1805916207174116</v>
      </c>
      <c r="N64" s="123">
        <f t="shared" si="29"/>
        <v>1.2089258196146295</v>
      </c>
      <c r="O64" s="124">
        <f t="shared" si="29"/>
        <v>1.2379400392853808</v>
      </c>
    </row>
    <row r="65" spans="1:15" ht="12.75">
      <c r="A65" s="23"/>
      <c r="B65" s="9"/>
      <c r="C65" s="103" t="s">
        <v>138</v>
      </c>
      <c r="D65" s="9"/>
      <c r="E65" s="10" t="s">
        <v>59</v>
      </c>
      <c r="F65" s="68">
        <v>1</v>
      </c>
      <c r="G65" s="123">
        <f>F65*(1+G$41)</f>
        <v>1.024</v>
      </c>
      <c r="H65" s="123">
        <f t="shared" si="28"/>
        <v>1.048576</v>
      </c>
      <c r="I65" s="123">
        <f t="shared" si="28"/>
        <v>1.073741824</v>
      </c>
      <c r="J65" s="123">
        <f t="shared" si="28"/>
        <v>1.0995116277760002</v>
      </c>
      <c r="K65" s="123">
        <f t="shared" si="28"/>
        <v>1.1258999068426243</v>
      </c>
      <c r="L65" s="123">
        <f t="shared" si="28"/>
        <v>1.1529215046068473</v>
      </c>
      <c r="M65" s="123">
        <f t="shared" si="28"/>
        <v>1.1805916207174116</v>
      </c>
      <c r="N65" s="123">
        <f t="shared" si="28"/>
        <v>1.2089258196146295</v>
      </c>
      <c r="O65" s="124">
        <f t="shared" si="28"/>
        <v>1.2379400392853808</v>
      </c>
    </row>
    <row r="66" spans="1:15" ht="7.5" customHeight="1">
      <c r="A66" s="77"/>
      <c r="B66" s="1"/>
      <c r="C66" s="1"/>
      <c r="D66" s="1"/>
      <c r="E66" s="2"/>
      <c r="F66" s="7"/>
      <c r="G66" s="7"/>
      <c r="H66" s="7"/>
      <c r="I66" s="7"/>
      <c r="J66" s="7"/>
      <c r="K66" s="7"/>
      <c r="L66" s="7"/>
      <c r="M66" s="7"/>
      <c r="N66" s="7"/>
      <c r="O66" s="79"/>
    </row>
    <row r="67" spans="1:15" ht="12.75">
      <c r="A67" s="31" t="s">
        <v>48</v>
      </c>
      <c r="B67" s="9"/>
      <c r="C67" s="9"/>
      <c r="D67" s="9"/>
      <c r="E67" s="10"/>
      <c r="F67" s="10"/>
      <c r="G67" s="10"/>
      <c r="H67" s="10"/>
      <c r="I67" s="10"/>
      <c r="J67" s="10"/>
      <c r="K67" s="10"/>
      <c r="L67" s="10"/>
      <c r="M67" s="10"/>
      <c r="N67" s="10"/>
      <c r="O67" s="30"/>
    </row>
    <row r="68" spans="1:15" ht="12.75">
      <c r="A68" s="23"/>
      <c r="B68" s="9" t="s">
        <v>49</v>
      </c>
      <c r="C68" s="9"/>
      <c r="D68" s="9"/>
      <c r="E68" s="10"/>
      <c r="F68" s="10"/>
      <c r="G68" s="10"/>
      <c r="H68" s="10"/>
      <c r="I68" s="10"/>
      <c r="J68" s="10"/>
      <c r="K68" s="10"/>
      <c r="L68" s="10"/>
      <c r="M68" s="10"/>
      <c r="N68" s="10"/>
      <c r="O68" s="30"/>
    </row>
    <row r="69" spans="1:15" ht="12.75">
      <c r="A69" s="23"/>
      <c r="B69" s="3" t="s">
        <v>12</v>
      </c>
      <c r="C69" s="86" t="s">
        <v>16</v>
      </c>
      <c r="D69" s="86"/>
      <c r="E69" s="10"/>
      <c r="F69" s="69">
        <f aca="true" t="shared" si="30" ref="F69:O69">F16*F44</f>
        <v>1000</v>
      </c>
      <c r="G69" s="13">
        <f t="shared" si="30"/>
        <v>1024</v>
      </c>
      <c r="H69" s="13">
        <f t="shared" si="30"/>
        <v>1048.576</v>
      </c>
      <c r="I69" s="13">
        <f t="shared" si="30"/>
        <v>1073.7418240000002</v>
      </c>
      <c r="J69" s="13">
        <f t="shared" si="30"/>
        <v>1099.5116277760003</v>
      </c>
      <c r="K69" s="13">
        <f t="shared" si="30"/>
        <v>1125.8999068426242</v>
      </c>
      <c r="L69" s="13">
        <f t="shared" si="30"/>
        <v>1152.9215046068473</v>
      </c>
      <c r="M69" s="13">
        <f t="shared" si="30"/>
        <v>1180.5916207174116</v>
      </c>
      <c r="N69" s="13">
        <f t="shared" si="30"/>
        <v>1208.9258196146295</v>
      </c>
      <c r="O69" s="54">
        <f t="shared" si="30"/>
        <v>1237.9400392853809</v>
      </c>
    </row>
    <row r="70" spans="1:15" ht="12.75">
      <c r="A70" s="23"/>
      <c r="B70" s="3" t="s">
        <v>13</v>
      </c>
      <c r="C70" s="86" t="s">
        <v>17</v>
      </c>
      <c r="D70" s="86"/>
      <c r="E70" s="10"/>
      <c r="F70" s="69">
        <f aca="true" t="shared" si="31" ref="F70:O70">F17*F45</f>
        <v>1000</v>
      </c>
      <c r="G70" s="13">
        <f t="shared" si="31"/>
        <v>1024</v>
      </c>
      <c r="H70" s="13">
        <f t="shared" si="31"/>
        <v>1048.576</v>
      </c>
      <c r="I70" s="13">
        <f t="shared" si="31"/>
        <v>1073.7418240000002</v>
      </c>
      <c r="J70" s="13">
        <f t="shared" si="31"/>
        <v>1099.5116277760003</v>
      </c>
      <c r="K70" s="13">
        <f t="shared" si="31"/>
        <v>1125.8999068426242</v>
      </c>
      <c r="L70" s="13">
        <f t="shared" si="31"/>
        <v>1152.9215046068473</v>
      </c>
      <c r="M70" s="13">
        <f t="shared" si="31"/>
        <v>1180.5916207174116</v>
      </c>
      <c r="N70" s="13">
        <f t="shared" si="31"/>
        <v>1208.9258196146295</v>
      </c>
      <c r="O70" s="54">
        <f t="shared" si="31"/>
        <v>1237.9400392853809</v>
      </c>
    </row>
    <row r="71" spans="1:15" ht="12.75">
      <c r="A71" s="23"/>
      <c r="B71" s="3" t="s">
        <v>14</v>
      </c>
      <c r="C71" s="86" t="s">
        <v>18</v>
      </c>
      <c r="D71" s="86"/>
      <c r="E71" s="10"/>
      <c r="F71" s="69">
        <f aca="true" t="shared" si="32" ref="F71:O71">F18*F46</f>
        <v>1000</v>
      </c>
      <c r="G71" s="13">
        <f t="shared" si="32"/>
        <v>1024</v>
      </c>
      <c r="H71" s="13">
        <f t="shared" si="32"/>
        <v>1048.576</v>
      </c>
      <c r="I71" s="13">
        <f t="shared" si="32"/>
        <v>1073.7418240000002</v>
      </c>
      <c r="J71" s="13">
        <f t="shared" si="32"/>
        <v>1099.5116277760003</v>
      </c>
      <c r="K71" s="13">
        <f t="shared" si="32"/>
        <v>1125.8999068426242</v>
      </c>
      <c r="L71" s="13">
        <f t="shared" si="32"/>
        <v>1152.9215046068473</v>
      </c>
      <c r="M71" s="13">
        <f t="shared" si="32"/>
        <v>1180.5916207174116</v>
      </c>
      <c r="N71" s="13">
        <f t="shared" si="32"/>
        <v>1208.9258196146295</v>
      </c>
      <c r="O71" s="54">
        <f t="shared" si="32"/>
        <v>1237.9400392853809</v>
      </c>
    </row>
    <row r="72" spans="1:15" ht="13.5" thickBot="1">
      <c r="A72" s="23"/>
      <c r="B72" s="3" t="s">
        <v>15</v>
      </c>
      <c r="C72" s="88" t="s">
        <v>19</v>
      </c>
      <c r="D72" s="88"/>
      <c r="E72" s="17"/>
      <c r="F72" s="122">
        <f aca="true" t="shared" si="33" ref="F72:O72">F19*F47</f>
        <v>1000</v>
      </c>
      <c r="G72" s="125">
        <f t="shared" si="33"/>
        <v>1024</v>
      </c>
      <c r="H72" s="125">
        <f t="shared" si="33"/>
        <v>1048.576</v>
      </c>
      <c r="I72" s="125">
        <f t="shared" si="33"/>
        <v>1073.7418240000002</v>
      </c>
      <c r="J72" s="125">
        <f t="shared" si="33"/>
        <v>1099.5116277760003</v>
      </c>
      <c r="K72" s="125">
        <f t="shared" si="33"/>
        <v>1125.8999068426242</v>
      </c>
      <c r="L72" s="125">
        <f t="shared" si="33"/>
        <v>1152.9215046068473</v>
      </c>
      <c r="M72" s="125">
        <f t="shared" si="33"/>
        <v>1180.5916207174116</v>
      </c>
      <c r="N72" s="125">
        <f t="shared" si="33"/>
        <v>1208.9258196146295</v>
      </c>
      <c r="O72" s="126">
        <f t="shared" si="33"/>
        <v>1237.9400392853809</v>
      </c>
    </row>
    <row r="73" spans="1:15" ht="6" customHeight="1" thickTop="1">
      <c r="A73" s="23"/>
      <c r="B73" s="9"/>
      <c r="C73" s="9"/>
      <c r="D73" s="9"/>
      <c r="E73" s="10"/>
      <c r="F73" s="10"/>
      <c r="G73" s="10"/>
      <c r="H73" s="10"/>
      <c r="I73" s="10"/>
      <c r="J73" s="10"/>
      <c r="K73" s="10"/>
      <c r="L73" s="10"/>
      <c r="M73" s="10"/>
      <c r="N73" s="10"/>
      <c r="O73" s="30"/>
    </row>
    <row r="74" spans="1:15" ht="18">
      <c r="A74" s="23"/>
      <c r="B74" s="72" t="s">
        <v>109</v>
      </c>
      <c r="C74" s="73"/>
      <c r="D74" s="72"/>
      <c r="E74" s="74"/>
      <c r="F74" s="75">
        <f>SUM(F69:F72)</f>
        <v>4000</v>
      </c>
      <c r="G74" s="75">
        <f aca="true" t="shared" si="34" ref="G74:O74">SUM(G69:G72)</f>
        <v>4096</v>
      </c>
      <c r="H74" s="75">
        <f t="shared" si="34"/>
        <v>4194.304</v>
      </c>
      <c r="I74" s="75">
        <f t="shared" si="34"/>
        <v>4294.967296000001</v>
      </c>
      <c r="J74" s="75">
        <f t="shared" si="34"/>
        <v>4398.046511104001</v>
      </c>
      <c r="K74" s="75">
        <f t="shared" si="34"/>
        <v>4503.599627370497</v>
      </c>
      <c r="L74" s="75">
        <f t="shared" si="34"/>
        <v>4611.686018427389</v>
      </c>
      <c r="M74" s="75">
        <f t="shared" si="34"/>
        <v>4722.3664828696465</v>
      </c>
      <c r="N74" s="75">
        <f t="shared" si="34"/>
        <v>4835.703278458518</v>
      </c>
      <c r="O74" s="76">
        <f t="shared" si="34"/>
        <v>4951.760157141523</v>
      </c>
    </row>
    <row r="75" spans="1:15" ht="13.5" thickBot="1">
      <c r="A75" s="26"/>
      <c r="B75" s="27"/>
      <c r="C75" s="27"/>
      <c r="D75" s="27"/>
      <c r="E75" s="44"/>
      <c r="F75" s="44"/>
      <c r="G75" s="44"/>
      <c r="H75" s="44"/>
      <c r="I75" s="44"/>
      <c r="J75" s="44"/>
      <c r="K75" s="44"/>
      <c r="L75" s="44"/>
      <c r="M75" s="44"/>
      <c r="N75" s="44"/>
      <c r="O75" s="45"/>
    </row>
    <row r="76" spans="1:15" ht="12.75">
      <c r="A76" s="46" t="s">
        <v>51</v>
      </c>
      <c r="B76" s="20"/>
      <c r="C76" s="20"/>
      <c r="D76" s="20"/>
      <c r="E76" s="47"/>
      <c r="F76" s="47"/>
      <c r="G76" s="47"/>
      <c r="H76" s="47"/>
      <c r="I76" s="47"/>
      <c r="J76" s="47"/>
      <c r="K76" s="47"/>
      <c r="L76" s="47"/>
      <c r="M76" s="47"/>
      <c r="N76" s="47"/>
      <c r="O76" s="48"/>
    </row>
    <row r="77" spans="1:15" ht="12.75">
      <c r="A77" s="31"/>
      <c r="B77" s="9" t="s">
        <v>62</v>
      </c>
      <c r="C77" s="9"/>
      <c r="D77" s="9"/>
      <c r="E77" s="10"/>
      <c r="F77" s="10"/>
      <c r="G77" s="10"/>
      <c r="H77" s="10"/>
      <c r="I77" s="10"/>
      <c r="J77" s="10"/>
      <c r="K77" s="10"/>
      <c r="L77" s="10"/>
      <c r="M77" s="10"/>
      <c r="N77" s="10"/>
      <c r="O77" s="30"/>
    </row>
    <row r="78" spans="1:15" ht="4.5" customHeight="1">
      <c r="A78" s="31"/>
      <c r="B78" s="9"/>
      <c r="C78" s="9"/>
      <c r="D78" s="9"/>
      <c r="E78" s="10"/>
      <c r="F78" s="10"/>
      <c r="G78" s="10"/>
      <c r="H78" s="10"/>
      <c r="I78" s="10"/>
      <c r="J78" s="10"/>
      <c r="K78" s="10"/>
      <c r="L78" s="10"/>
      <c r="M78" s="10"/>
      <c r="N78" s="10"/>
      <c r="O78" s="30"/>
    </row>
    <row r="79" spans="1:15" ht="12.75" outlineLevel="1">
      <c r="A79" s="23"/>
      <c r="B79" s="9"/>
      <c r="C79" s="9" t="s">
        <v>52</v>
      </c>
      <c r="D79" s="9"/>
      <c r="E79" s="10"/>
      <c r="F79" s="10"/>
      <c r="G79" s="10"/>
      <c r="H79" s="10"/>
      <c r="I79" s="10"/>
      <c r="J79" s="10"/>
      <c r="K79" s="10"/>
      <c r="L79" s="10"/>
      <c r="M79" s="10"/>
      <c r="N79" s="10"/>
      <c r="O79" s="30"/>
    </row>
    <row r="80" spans="1:15" ht="12.75" outlineLevel="1">
      <c r="A80" s="23"/>
      <c r="B80" s="3"/>
      <c r="C80" s="89" t="s">
        <v>73</v>
      </c>
      <c r="D80" s="86"/>
      <c r="E80" s="10"/>
      <c r="F80" s="5">
        <f>F22*F50</f>
        <v>1000</v>
      </c>
      <c r="G80" s="5">
        <f aca="true" t="shared" si="35" ref="G80:O80">G22*G50</f>
        <v>1024</v>
      </c>
      <c r="H80" s="5">
        <f t="shared" si="35"/>
        <v>1048.576</v>
      </c>
      <c r="I80" s="5">
        <f t="shared" si="35"/>
        <v>1073.7418240000002</v>
      </c>
      <c r="J80" s="5">
        <f t="shared" si="35"/>
        <v>1099.5116277760003</v>
      </c>
      <c r="K80" s="5">
        <f t="shared" si="35"/>
        <v>1125.8999068426242</v>
      </c>
      <c r="L80" s="5">
        <f t="shared" si="35"/>
        <v>1152.9215046068473</v>
      </c>
      <c r="M80" s="5">
        <f t="shared" si="35"/>
        <v>1180.5916207174116</v>
      </c>
      <c r="N80" s="5">
        <f t="shared" si="35"/>
        <v>1208.9258196146295</v>
      </c>
      <c r="O80" s="39">
        <f t="shared" si="35"/>
        <v>1237.9400392853809</v>
      </c>
    </row>
    <row r="81" spans="1:15" ht="12.75" outlineLevel="1">
      <c r="A81" s="23"/>
      <c r="B81" s="3"/>
      <c r="C81" s="89" t="s">
        <v>74</v>
      </c>
      <c r="D81" s="86"/>
      <c r="E81" s="10"/>
      <c r="F81" s="5">
        <f aca="true" t="shared" si="36" ref="F81:O81">F23*F51</f>
        <v>1000</v>
      </c>
      <c r="G81" s="5">
        <f t="shared" si="36"/>
        <v>1024</v>
      </c>
      <c r="H81" s="5">
        <f t="shared" si="36"/>
        <v>1048.576</v>
      </c>
      <c r="I81" s="5">
        <f t="shared" si="36"/>
        <v>1073.7418240000002</v>
      </c>
      <c r="J81" s="5">
        <f t="shared" si="36"/>
        <v>1099.5116277760003</v>
      </c>
      <c r="K81" s="5">
        <f t="shared" si="36"/>
        <v>1125.8999068426242</v>
      </c>
      <c r="L81" s="5">
        <f t="shared" si="36"/>
        <v>1152.9215046068473</v>
      </c>
      <c r="M81" s="5">
        <f t="shared" si="36"/>
        <v>1180.5916207174116</v>
      </c>
      <c r="N81" s="5">
        <f t="shared" si="36"/>
        <v>1208.9258196146295</v>
      </c>
      <c r="O81" s="39">
        <f t="shared" si="36"/>
        <v>1237.9400392853809</v>
      </c>
    </row>
    <row r="82" spans="1:15" ht="12.75" outlineLevel="1">
      <c r="A82" s="23"/>
      <c r="B82" s="3"/>
      <c r="C82" s="89" t="s">
        <v>75</v>
      </c>
      <c r="D82" s="86"/>
      <c r="E82" s="10"/>
      <c r="F82" s="5">
        <f aca="true" t="shared" si="37" ref="F82:O82">F24*F52</f>
        <v>1000</v>
      </c>
      <c r="G82" s="5">
        <f t="shared" si="37"/>
        <v>1024</v>
      </c>
      <c r="H82" s="5">
        <f t="shared" si="37"/>
        <v>1048.576</v>
      </c>
      <c r="I82" s="5">
        <f t="shared" si="37"/>
        <v>1073.7418240000002</v>
      </c>
      <c r="J82" s="5">
        <f t="shared" si="37"/>
        <v>1099.5116277760003</v>
      </c>
      <c r="K82" s="5">
        <f t="shared" si="37"/>
        <v>1125.8999068426242</v>
      </c>
      <c r="L82" s="5">
        <f t="shared" si="37"/>
        <v>1152.9215046068473</v>
      </c>
      <c r="M82" s="5">
        <f t="shared" si="37"/>
        <v>1180.5916207174116</v>
      </c>
      <c r="N82" s="5">
        <f t="shared" si="37"/>
        <v>1208.9258196146295</v>
      </c>
      <c r="O82" s="39">
        <f t="shared" si="37"/>
        <v>1237.9400392853809</v>
      </c>
    </row>
    <row r="83" spans="1:15" ht="12.75" outlineLevel="1">
      <c r="A83" s="23"/>
      <c r="B83" s="3"/>
      <c r="C83" s="89" t="s">
        <v>76</v>
      </c>
      <c r="D83" s="86"/>
      <c r="E83" s="10"/>
      <c r="F83" s="5">
        <f aca="true" t="shared" si="38" ref="F83:O83">F25*F53</f>
        <v>1000</v>
      </c>
      <c r="G83" s="5">
        <f t="shared" si="38"/>
        <v>1024</v>
      </c>
      <c r="H83" s="5">
        <f t="shared" si="38"/>
        <v>1048.576</v>
      </c>
      <c r="I83" s="5">
        <f t="shared" si="38"/>
        <v>1073.7418240000002</v>
      </c>
      <c r="J83" s="5">
        <f t="shared" si="38"/>
        <v>1099.5116277760003</v>
      </c>
      <c r="K83" s="5">
        <f t="shared" si="38"/>
        <v>1125.8999068426242</v>
      </c>
      <c r="L83" s="5">
        <f t="shared" si="38"/>
        <v>1152.9215046068473</v>
      </c>
      <c r="M83" s="5">
        <f t="shared" si="38"/>
        <v>1180.5916207174116</v>
      </c>
      <c r="N83" s="5">
        <f t="shared" si="38"/>
        <v>1208.9258196146295</v>
      </c>
      <c r="O83" s="39">
        <f t="shared" si="38"/>
        <v>1237.9400392853809</v>
      </c>
    </row>
    <row r="84" spans="1:15" ht="12.75" outlineLevel="1">
      <c r="A84" s="23"/>
      <c r="B84" s="3"/>
      <c r="C84" s="90" t="s">
        <v>77</v>
      </c>
      <c r="D84" s="91"/>
      <c r="E84" s="2"/>
      <c r="F84" s="4">
        <f aca="true" t="shared" si="39" ref="F84:O84">F26*F54</f>
        <v>1000</v>
      </c>
      <c r="G84" s="4">
        <f t="shared" si="39"/>
        <v>1024</v>
      </c>
      <c r="H84" s="4">
        <f t="shared" si="39"/>
        <v>1048.576</v>
      </c>
      <c r="I84" s="4">
        <f t="shared" si="39"/>
        <v>1073.7418240000002</v>
      </c>
      <c r="J84" s="4">
        <f t="shared" si="39"/>
        <v>1099.5116277760003</v>
      </c>
      <c r="K84" s="4">
        <f t="shared" si="39"/>
        <v>1125.8999068426242</v>
      </c>
      <c r="L84" s="4">
        <f t="shared" si="39"/>
        <v>1152.9215046068473</v>
      </c>
      <c r="M84" s="4">
        <f t="shared" si="39"/>
        <v>1180.5916207174116</v>
      </c>
      <c r="N84" s="4">
        <f t="shared" si="39"/>
        <v>1208.9258196146295</v>
      </c>
      <c r="O84" s="49">
        <f t="shared" si="39"/>
        <v>1237.9400392853809</v>
      </c>
    </row>
    <row r="85" spans="1:15" ht="5.25" customHeight="1" outlineLevel="1">
      <c r="A85" s="23"/>
      <c r="B85" s="9"/>
      <c r="C85" s="8"/>
      <c r="D85" s="9"/>
      <c r="E85" s="10"/>
      <c r="F85" s="10"/>
      <c r="G85" s="10"/>
      <c r="H85" s="10"/>
      <c r="I85" s="10"/>
      <c r="J85" s="10"/>
      <c r="K85" s="10"/>
      <c r="L85" s="10"/>
      <c r="M85" s="10"/>
      <c r="N85" s="10"/>
      <c r="O85" s="30"/>
    </row>
    <row r="86" spans="1:15" ht="12.75">
      <c r="A86" s="23"/>
      <c r="B86" s="9"/>
      <c r="C86" s="8" t="s">
        <v>53</v>
      </c>
      <c r="D86" s="9"/>
      <c r="E86" s="10"/>
      <c r="F86" s="5">
        <f>SUM(F80:F84)</f>
        <v>5000</v>
      </c>
      <c r="G86" s="5">
        <f aca="true" t="shared" si="40" ref="G86:O86">SUM(G80:G84)</f>
        <v>5120</v>
      </c>
      <c r="H86" s="5">
        <f t="shared" si="40"/>
        <v>5242.88</v>
      </c>
      <c r="I86" s="5">
        <f t="shared" si="40"/>
        <v>5368.709120000001</v>
      </c>
      <c r="J86" s="5">
        <f t="shared" si="40"/>
        <v>5497.558138880002</v>
      </c>
      <c r="K86" s="5">
        <f t="shared" si="40"/>
        <v>5629.499534213121</v>
      </c>
      <c r="L86" s="5">
        <f t="shared" si="40"/>
        <v>5764.607523034237</v>
      </c>
      <c r="M86" s="5">
        <f t="shared" si="40"/>
        <v>5902.958103587058</v>
      </c>
      <c r="N86" s="5">
        <f t="shared" si="40"/>
        <v>6044.629098073147</v>
      </c>
      <c r="O86" s="39">
        <f t="shared" si="40"/>
        <v>6189.700196426904</v>
      </c>
    </row>
    <row r="87" spans="1:15" ht="6.75" customHeight="1">
      <c r="A87" s="23"/>
      <c r="B87" s="9"/>
      <c r="C87" s="9"/>
      <c r="D87" s="9"/>
      <c r="E87" s="10"/>
      <c r="F87" s="10"/>
      <c r="G87" s="10"/>
      <c r="H87" s="10"/>
      <c r="I87" s="10"/>
      <c r="J87" s="10"/>
      <c r="K87" s="10"/>
      <c r="L87" s="10"/>
      <c r="M87" s="10"/>
      <c r="N87" s="10"/>
      <c r="O87" s="30"/>
    </row>
    <row r="88" spans="1:15" ht="12.75">
      <c r="A88" s="23"/>
      <c r="B88" s="9"/>
      <c r="C88" s="9" t="s">
        <v>54</v>
      </c>
      <c r="D88" s="9"/>
      <c r="E88" s="10"/>
      <c r="F88" s="10"/>
      <c r="G88" s="10"/>
      <c r="H88" s="10"/>
      <c r="I88" s="10"/>
      <c r="J88" s="10"/>
      <c r="K88" s="10"/>
      <c r="L88" s="10"/>
      <c r="M88" s="10"/>
      <c r="N88" s="10"/>
      <c r="O88" s="30"/>
    </row>
    <row r="89" spans="1:15" ht="12.75">
      <c r="A89" s="23"/>
      <c r="B89" s="9"/>
      <c r="C89" s="8" t="s">
        <v>34</v>
      </c>
      <c r="D89" s="9"/>
      <c r="E89" s="10"/>
      <c r="F89" s="5">
        <f aca="true" t="shared" si="41" ref="F89:O89">F57*F29</f>
        <v>10490</v>
      </c>
      <c r="G89" s="5">
        <f t="shared" si="41"/>
        <v>10741.76</v>
      </c>
      <c r="H89" s="5">
        <f t="shared" si="41"/>
        <v>10999.562240000001</v>
      </c>
      <c r="I89" s="5">
        <f t="shared" si="41"/>
        <v>11263.551733760001</v>
      </c>
      <c r="J89" s="5">
        <f t="shared" si="41"/>
        <v>11533.876975370242</v>
      </c>
      <c r="K89" s="5">
        <f t="shared" si="41"/>
        <v>11810.690022779128</v>
      </c>
      <c r="L89" s="5">
        <f t="shared" si="41"/>
        <v>12094.146583325828</v>
      </c>
      <c r="M89" s="5">
        <f t="shared" si="41"/>
        <v>12384.406101325649</v>
      </c>
      <c r="N89" s="5">
        <f t="shared" si="41"/>
        <v>12681.631847757464</v>
      </c>
      <c r="O89" s="39">
        <f t="shared" si="41"/>
        <v>12985.991012103643</v>
      </c>
    </row>
    <row r="90" spans="1:15" ht="12.75">
      <c r="A90" s="23"/>
      <c r="B90" s="9"/>
      <c r="C90" s="8" t="s">
        <v>36</v>
      </c>
      <c r="D90" s="9"/>
      <c r="E90" s="10"/>
      <c r="F90" s="5">
        <f aca="true" t="shared" si="42" ref="F90:O90">F58*F30</f>
        <v>54530</v>
      </c>
      <c r="G90" s="5">
        <f t="shared" si="42"/>
        <v>55838.72</v>
      </c>
      <c r="H90" s="5">
        <f t="shared" si="42"/>
        <v>57178.84928</v>
      </c>
      <c r="I90" s="5">
        <f t="shared" si="42"/>
        <v>58551.14166272</v>
      </c>
      <c r="J90" s="5">
        <f t="shared" si="42"/>
        <v>59956.36906262528</v>
      </c>
      <c r="K90" s="5">
        <f t="shared" si="42"/>
        <v>61395.32192012829</v>
      </c>
      <c r="L90" s="5">
        <f t="shared" si="42"/>
        <v>62868.80964621137</v>
      </c>
      <c r="M90" s="5">
        <f t="shared" si="42"/>
        <v>64377.66107772045</v>
      </c>
      <c r="N90" s="5">
        <f t="shared" si="42"/>
        <v>65922.72494358574</v>
      </c>
      <c r="O90" s="39">
        <f t="shared" si="42"/>
        <v>67504.87034223179</v>
      </c>
    </row>
    <row r="91" spans="1:15" s="9" customFormat="1" ht="12.75">
      <c r="A91" s="23"/>
      <c r="C91" s="8" t="s">
        <v>38</v>
      </c>
      <c r="E91" s="10"/>
      <c r="F91" s="5">
        <f aca="true" t="shared" si="43" ref="F91:O92">F59*F31</f>
        <v>1250</v>
      </c>
      <c r="G91" s="5">
        <f t="shared" si="43"/>
        <v>1280</v>
      </c>
      <c r="H91" s="5">
        <f t="shared" si="43"/>
        <v>1310.72</v>
      </c>
      <c r="I91" s="5">
        <f t="shared" si="43"/>
        <v>1342.17728</v>
      </c>
      <c r="J91" s="5">
        <f t="shared" si="43"/>
        <v>1374.38953472</v>
      </c>
      <c r="K91" s="5">
        <f t="shared" si="43"/>
        <v>1407.3748835532801</v>
      </c>
      <c r="L91" s="5">
        <f t="shared" si="43"/>
        <v>1441.151880758559</v>
      </c>
      <c r="M91" s="5">
        <f t="shared" si="43"/>
        <v>1475.7395258967645</v>
      </c>
      <c r="N91" s="5">
        <f t="shared" si="43"/>
        <v>1511.1572745182868</v>
      </c>
      <c r="O91" s="39">
        <f t="shared" si="43"/>
        <v>1547.4250491067257</v>
      </c>
    </row>
    <row r="92" spans="1:15" ht="12.75">
      <c r="A92" s="23"/>
      <c r="B92" s="9"/>
      <c r="C92" s="6" t="s">
        <v>134</v>
      </c>
      <c r="D92" s="1"/>
      <c r="E92" s="2"/>
      <c r="F92" s="4">
        <v>1000</v>
      </c>
      <c r="G92" s="4">
        <f t="shared" si="43"/>
        <v>1024</v>
      </c>
      <c r="H92" s="4">
        <f t="shared" si="43"/>
        <v>1048.576</v>
      </c>
      <c r="I92" s="4">
        <f t="shared" si="43"/>
        <v>1073.7418240000002</v>
      </c>
      <c r="J92" s="4">
        <f t="shared" si="43"/>
        <v>1099.5116277760003</v>
      </c>
      <c r="K92" s="4">
        <f t="shared" si="43"/>
        <v>1125.8999068426242</v>
      </c>
      <c r="L92" s="4">
        <f t="shared" si="43"/>
        <v>1152.9215046068473</v>
      </c>
      <c r="M92" s="4">
        <f t="shared" si="43"/>
        <v>1180.5916207174116</v>
      </c>
      <c r="N92" s="4">
        <f t="shared" si="43"/>
        <v>1208.9258196146295</v>
      </c>
      <c r="O92" s="49">
        <f t="shared" si="43"/>
        <v>1237.9400392853809</v>
      </c>
    </row>
    <row r="93" spans="1:15" ht="6.75" customHeight="1">
      <c r="A93" s="23"/>
      <c r="B93" s="9"/>
      <c r="C93" s="8"/>
      <c r="D93" s="9"/>
      <c r="E93" s="10"/>
      <c r="F93" s="10"/>
      <c r="G93" s="10"/>
      <c r="H93" s="10"/>
      <c r="I93" s="10"/>
      <c r="J93" s="10"/>
      <c r="K93" s="10"/>
      <c r="L93" s="10"/>
      <c r="M93" s="10"/>
      <c r="N93" s="10"/>
      <c r="O93" s="30"/>
    </row>
    <row r="94" spans="1:15" ht="12.75">
      <c r="A94" s="23"/>
      <c r="B94" s="9"/>
      <c r="C94" s="8" t="s">
        <v>55</v>
      </c>
      <c r="D94" s="9"/>
      <c r="E94" s="9"/>
      <c r="F94" s="5">
        <f>SUM(F89:F92)</f>
        <v>67270</v>
      </c>
      <c r="G94" s="5">
        <f aca="true" t="shared" si="44" ref="G94:O94">SUM(G89:G92)</f>
        <v>68884.48</v>
      </c>
      <c r="H94" s="5">
        <f t="shared" si="44"/>
        <v>70537.70752000001</v>
      </c>
      <c r="I94" s="5">
        <f t="shared" si="44"/>
        <v>72230.61250048</v>
      </c>
      <c r="J94" s="5">
        <f t="shared" si="44"/>
        <v>73964.14720049151</v>
      </c>
      <c r="K94" s="5">
        <f t="shared" si="44"/>
        <v>75739.28673330332</v>
      </c>
      <c r="L94" s="5">
        <f t="shared" si="44"/>
        <v>77557.0296149026</v>
      </c>
      <c r="M94" s="5">
        <f t="shared" si="44"/>
        <v>79418.39832566027</v>
      </c>
      <c r="N94" s="5">
        <f t="shared" si="44"/>
        <v>81324.43988547612</v>
      </c>
      <c r="O94" s="39">
        <f t="shared" si="44"/>
        <v>83276.22644272754</v>
      </c>
    </row>
    <row r="95" spans="1:15" ht="6.75" customHeight="1">
      <c r="A95" s="23"/>
      <c r="B95" s="9"/>
      <c r="C95" s="9"/>
      <c r="D95" s="9"/>
      <c r="E95" s="9"/>
      <c r="F95" s="5"/>
      <c r="G95" s="5"/>
      <c r="H95" s="5"/>
      <c r="I95" s="5"/>
      <c r="J95" s="5"/>
      <c r="K95" s="5"/>
      <c r="L95" s="5"/>
      <c r="M95" s="5"/>
      <c r="N95" s="5"/>
      <c r="O95" s="39"/>
    </row>
    <row r="96" spans="1:15" ht="12.75">
      <c r="A96" s="23"/>
      <c r="B96" s="9"/>
      <c r="C96" s="9" t="s">
        <v>150</v>
      </c>
      <c r="D96" s="9"/>
      <c r="E96" s="9"/>
      <c r="F96" s="5"/>
      <c r="G96" s="5"/>
      <c r="H96" s="5"/>
      <c r="I96" s="5"/>
      <c r="J96" s="5"/>
      <c r="K96" s="5"/>
      <c r="L96" s="5"/>
      <c r="M96" s="5"/>
      <c r="N96" s="5"/>
      <c r="O96" s="39"/>
    </row>
    <row r="97" spans="1:15" ht="15.75">
      <c r="A97" s="23"/>
      <c r="B97" s="9"/>
      <c r="C97" s="8" t="s">
        <v>58</v>
      </c>
      <c r="D97" s="9"/>
      <c r="E97" s="10"/>
      <c r="F97" s="5">
        <f>F35*F63</f>
        <v>1000</v>
      </c>
      <c r="G97" s="5">
        <f aca="true" t="shared" si="45" ref="G97:O99">G35*G63</f>
        <v>1024</v>
      </c>
      <c r="H97" s="5">
        <f t="shared" si="45"/>
        <v>1048.576</v>
      </c>
      <c r="I97" s="5">
        <f t="shared" si="45"/>
        <v>1073.7418240000002</v>
      </c>
      <c r="J97" s="5">
        <f t="shared" si="45"/>
        <v>1099.5116277760003</v>
      </c>
      <c r="K97" s="5">
        <f t="shared" si="45"/>
        <v>1125.8999068426242</v>
      </c>
      <c r="L97" s="5">
        <f t="shared" si="45"/>
        <v>1152.9215046068473</v>
      </c>
      <c r="M97" s="5">
        <f t="shared" si="45"/>
        <v>1180.5916207174116</v>
      </c>
      <c r="N97" s="5">
        <f t="shared" si="45"/>
        <v>1208.9258196146295</v>
      </c>
      <c r="O97" s="39">
        <f t="shared" si="45"/>
        <v>1237.9400392853809</v>
      </c>
    </row>
    <row r="98" spans="1:15" s="9" customFormat="1" ht="12.75">
      <c r="A98" s="23"/>
      <c r="C98" s="8" t="s">
        <v>57</v>
      </c>
      <c r="E98" s="10"/>
      <c r="F98" s="5">
        <f>F36*F64</f>
        <v>1000</v>
      </c>
      <c r="G98" s="5">
        <f aca="true" t="shared" si="46" ref="G98:O98">G36*G64</f>
        <v>1024</v>
      </c>
      <c r="H98" s="5">
        <f t="shared" si="46"/>
        <v>1048.576</v>
      </c>
      <c r="I98" s="5">
        <f t="shared" si="46"/>
        <v>1073.7418240000002</v>
      </c>
      <c r="J98" s="5">
        <f t="shared" si="46"/>
        <v>1099.5116277760003</v>
      </c>
      <c r="K98" s="5">
        <f t="shared" si="46"/>
        <v>1125.8999068426242</v>
      </c>
      <c r="L98" s="5">
        <f t="shared" si="46"/>
        <v>1152.9215046068473</v>
      </c>
      <c r="M98" s="5">
        <f t="shared" si="46"/>
        <v>1180.5916207174116</v>
      </c>
      <c r="N98" s="5">
        <f t="shared" si="46"/>
        <v>1208.9258196146295</v>
      </c>
      <c r="O98" s="39">
        <f t="shared" si="46"/>
        <v>1237.9400392853809</v>
      </c>
    </row>
    <row r="99" spans="1:15" ht="12.75">
      <c r="A99" s="23"/>
      <c r="B99" s="9"/>
      <c r="C99" s="6" t="s">
        <v>138</v>
      </c>
      <c r="D99" s="1"/>
      <c r="E99" s="2"/>
      <c r="F99" s="4">
        <v>1000</v>
      </c>
      <c r="G99" s="4">
        <f t="shared" si="45"/>
        <v>1024</v>
      </c>
      <c r="H99" s="4">
        <f t="shared" si="45"/>
        <v>1048.576</v>
      </c>
      <c r="I99" s="4">
        <f t="shared" si="45"/>
        <v>1073.7418240000002</v>
      </c>
      <c r="J99" s="4">
        <f t="shared" si="45"/>
        <v>1099.5116277760003</v>
      </c>
      <c r="K99" s="4">
        <f t="shared" si="45"/>
        <v>1125.8999068426242</v>
      </c>
      <c r="L99" s="4">
        <f t="shared" si="45"/>
        <v>1152.9215046068473</v>
      </c>
      <c r="M99" s="4">
        <f t="shared" si="45"/>
        <v>1180.5916207174116</v>
      </c>
      <c r="N99" s="4">
        <f t="shared" si="45"/>
        <v>1208.9258196146295</v>
      </c>
      <c r="O99" s="49">
        <f t="shared" si="45"/>
        <v>1237.9400392853809</v>
      </c>
    </row>
    <row r="100" spans="1:15" ht="6" customHeight="1">
      <c r="A100" s="23"/>
      <c r="B100" s="9"/>
      <c r="C100" s="8"/>
      <c r="D100" s="9"/>
      <c r="E100" s="10"/>
      <c r="F100" s="10"/>
      <c r="G100" s="10"/>
      <c r="H100" s="10"/>
      <c r="I100" s="10"/>
      <c r="J100" s="10"/>
      <c r="K100" s="10"/>
      <c r="L100" s="10"/>
      <c r="M100" s="10"/>
      <c r="N100" s="10"/>
      <c r="O100" s="30"/>
    </row>
    <row r="101" spans="1:15" ht="12.75">
      <c r="A101" s="23"/>
      <c r="B101" s="9"/>
      <c r="C101" s="8" t="s">
        <v>60</v>
      </c>
      <c r="D101" s="9"/>
      <c r="E101" s="9"/>
      <c r="F101" s="5">
        <f>SUM(F97:F99)</f>
        <v>3000</v>
      </c>
      <c r="G101" s="5">
        <f aca="true" t="shared" si="47" ref="G101:O101">SUM(G97:G99)</f>
        <v>3072</v>
      </c>
      <c r="H101" s="5">
        <f t="shared" si="47"/>
        <v>3145.728</v>
      </c>
      <c r="I101" s="5">
        <f t="shared" si="47"/>
        <v>3221.2254720000005</v>
      </c>
      <c r="J101" s="5">
        <f t="shared" si="47"/>
        <v>3298.534883328001</v>
      </c>
      <c r="K101" s="5">
        <f t="shared" si="47"/>
        <v>3377.6997205278726</v>
      </c>
      <c r="L101" s="5">
        <f t="shared" si="47"/>
        <v>3458.7645138205417</v>
      </c>
      <c r="M101" s="5">
        <f t="shared" si="47"/>
        <v>3541.774862152235</v>
      </c>
      <c r="N101" s="5">
        <f t="shared" si="47"/>
        <v>3626.777458843889</v>
      </c>
      <c r="O101" s="39">
        <f t="shared" si="47"/>
        <v>3713.8201178561426</v>
      </c>
    </row>
    <row r="102" spans="1:15" ht="7.5" customHeight="1">
      <c r="A102" s="23"/>
      <c r="B102" s="9"/>
      <c r="C102" s="9"/>
      <c r="D102" s="9"/>
      <c r="E102" s="9"/>
      <c r="F102" s="5"/>
      <c r="G102" s="5"/>
      <c r="H102" s="5"/>
      <c r="I102" s="5"/>
      <c r="J102" s="5"/>
      <c r="K102" s="5"/>
      <c r="L102" s="5"/>
      <c r="M102" s="5"/>
      <c r="N102" s="5"/>
      <c r="O102" s="39"/>
    </row>
    <row r="103" spans="1:15" ht="12.75" outlineLevel="1">
      <c r="A103" s="23"/>
      <c r="B103" s="9"/>
      <c r="C103" s="9" t="s">
        <v>67</v>
      </c>
      <c r="D103" s="9"/>
      <c r="E103" s="10"/>
      <c r="F103" s="5"/>
      <c r="G103" s="5"/>
      <c r="H103" s="5"/>
      <c r="I103" s="5"/>
      <c r="J103" s="5"/>
      <c r="K103" s="5"/>
      <c r="L103" s="5"/>
      <c r="M103" s="5"/>
      <c r="N103" s="5"/>
      <c r="O103" s="39"/>
    </row>
    <row r="104" spans="1:15" ht="12.75" outlineLevel="1">
      <c r="A104" s="23"/>
      <c r="B104" s="9"/>
      <c r="C104" s="89" t="s">
        <v>63</v>
      </c>
      <c r="D104" s="86"/>
      <c r="E104" s="87" t="s">
        <v>31</v>
      </c>
      <c r="F104" s="68">
        <v>1</v>
      </c>
      <c r="G104" s="11">
        <f>F104*(1+G$41)</f>
        <v>1.024</v>
      </c>
      <c r="H104" s="11">
        <f aca="true" t="shared" si="48" ref="H104:O104">G104*(1+H$41)</f>
        <v>1.048576</v>
      </c>
      <c r="I104" s="11">
        <f t="shared" si="48"/>
        <v>1.073741824</v>
      </c>
      <c r="J104" s="11">
        <f t="shared" si="48"/>
        <v>1.0995116277760002</v>
      </c>
      <c r="K104" s="11">
        <f t="shared" si="48"/>
        <v>1.1258999068426243</v>
      </c>
      <c r="L104" s="11">
        <f t="shared" si="48"/>
        <v>1.1529215046068473</v>
      </c>
      <c r="M104" s="11">
        <f t="shared" si="48"/>
        <v>1.1805916207174116</v>
      </c>
      <c r="N104" s="11">
        <f t="shared" si="48"/>
        <v>1.2089258196146295</v>
      </c>
      <c r="O104" s="38">
        <f t="shared" si="48"/>
        <v>1.2379400392853808</v>
      </c>
    </row>
    <row r="105" spans="1:15" ht="12.75" outlineLevel="1">
      <c r="A105" s="23"/>
      <c r="B105" s="9"/>
      <c r="C105" s="89" t="s">
        <v>64</v>
      </c>
      <c r="D105" s="86"/>
      <c r="E105" s="87" t="s">
        <v>31</v>
      </c>
      <c r="F105" s="68">
        <v>1</v>
      </c>
      <c r="G105" s="11">
        <f aca="true" t="shared" si="49" ref="G105:O105">F105*(1+G$41)</f>
        <v>1.024</v>
      </c>
      <c r="H105" s="11">
        <f t="shared" si="49"/>
        <v>1.048576</v>
      </c>
      <c r="I105" s="11">
        <f t="shared" si="49"/>
        <v>1.073741824</v>
      </c>
      <c r="J105" s="11">
        <f t="shared" si="49"/>
        <v>1.0995116277760002</v>
      </c>
      <c r="K105" s="11">
        <f t="shared" si="49"/>
        <v>1.1258999068426243</v>
      </c>
      <c r="L105" s="11">
        <f t="shared" si="49"/>
        <v>1.1529215046068473</v>
      </c>
      <c r="M105" s="11">
        <f t="shared" si="49"/>
        <v>1.1805916207174116</v>
      </c>
      <c r="N105" s="11">
        <f t="shared" si="49"/>
        <v>1.2089258196146295</v>
      </c>
      <c r="O105" s="38">
        <f t="shared" si="49"/>
        <v>1.2379400392853808</v>
      </c>
    </row>
    <row r="106" spans="1:15" ht="12.75" outlineLevel="1">
      <c r="A106" s="23"/>
      <c r="B106" s="9"/>
      <c r="C106" s="89" t="s">
        <v>65</v>
      </c>
      <c r="D106" s="86"/>
      <c r="E106" s="87" t="s">
        <v>31</v>
      </c>
      <c r="F106" s="68">
        <v>1</v>
      </c>
      <c r="G106" s="11">
        <f aca="true" t="shared" si="50" ref="G106:O106">F106*(1+G$41)</f>
        <v>1.024</v>
      </c>
      <c r="H106" s="11">
        <f t="shared" si="50"/>
        <v>1.048576</v>
      </c>
      <c r="I106" s="11">
        <f t="shared" si="50"/>
        <v>1.073741824</v>
      </c>
      <c r="J106" s="11">
        <f t="shared" si="50"/>
        <v>1.0995116277760002</v>
      </c>
      <c r="K106" s="11">
        <f t="shared" si="50"/>
        <v>1.1258999068426243</v>
      </c>
      <c r="L106" s="11">
        <f t="shared" si="50"/>
        <v>1.1529215046068473</v>
      </c>
      <c r="M106" s="11">
        <f t="shared" si="50"/>
        <v>1.1805916207174116</v>
      </c>
      <c r="N106" s="11">
        <f t="shared" si="50"/>
        <v>1.2089258196146295</v>
      </c>
      <c r="O106" s="38">
        <f t="shared" si="50"/>
        <v>1.2379400392853808</v>
      </c>
    </row>
    <row r="107" spans="1:15" ht="12.75" outlineLevel="1">
      <c r="A107" s="23"/>
      <c r="B107" s="9"/>
      <c r="C107" s="89" t="s">
        <v>66</v>
      </c>
      <c r="D107" s="86"/>
      <c r="E107" s="87" t="s">
        <v>31</v>
      </c>
      <c r="F107" s="68">
        <v>1</v>
      </c>
      <c r="G107" s="11">
        <f aca="true" t="shared" si="51" ref="G107:O107">F107*(1+G$41)</f>
        <v>1.024</v>
      </c>
      <c r="H107" s="11">
        <f t="shared" si="51"/>
        <v>1.048576</v>
      </c>
      <c r="I107" s="11">
        <f t="shared" si="51"/>
        <v>1.073741824</v>
      </c>
      <c r="J107" s="11">
        <f t="shared" si="51"/>
        <v>1.0995116277760002</v>
      </c>
      <c r="K107" s="11">
        <f t="shared" si="51"/>
        <v>1.1258999068426243</v>
      </c>
      <c r="L107" s="11">
        <f t="shared" si="51"/>
        <v>1.1529215046068473</v>
      </c>
      <c r="M107" s="11">
        <f t="shared" si="51"/>
        <v>1.1805916207174116</v>
      </c>
      <c r="N107" s="11">
        <f t="shared" si="51"/>
        <v>1.2089258196146295</v>
      </c>
      <c r="O107" s="38">
        <f t="shared" si="51"/>
        <v>1.2379400392853808</v>
      </c>
    </row>
    <row r="108" spans="1:15" ht="6.75" customHeight="1" outlineLevel="1">
      <c r="A108" s="23"/>
      <c r="B108" s="9"/>
      <c r="C108" s="8"/>
      <c r="D108" s="9"/>
      <c r="E108" s="10"/>
      <c r="F108" s="11"/>
      <c r="G108" s="11"/>
      <c r="H108" s="11"/>
      <c r="I108" s="11"/>
      <c r="J108" s="11"/>
      <c r="K108" s="11"/>
      <c r="L108" s="11"/>
      <c r="M108" s="11"/>
      <c r="N108" s="11"/>
      <c r="O108" s="38"/>
    </row>
    <row r="109" spans="1:15" ht="12.75" outlineLevel="1">
      <c r="A109" s="23"/>
      <c r="B109" s="9"/>
      <c r="C109" s="12" t="s">
        <v>68</v>
      </c>
      <c r="D109" s="9"/>
      <c r="E109" s="10"/>
      <c r="F109" s="11"/>
      <c r="G109" s="11"/>
      <c r="H109" s="11"/>
      <c r="I109" s="11"/>
      <c r="J109" s="11"/>
      <c r="K109" s="11"/>
      <c r="L109" s="11"/>
      <c r="M109" s="11"/>
      <c r="N109" s="11"/>
      <c r="O109" s="38"/>
    </row>
    <row r="110" spans="1:15" ht="12.75" outlineLevel="1">
      <c r="A110" s="23"/>
      <c r="B110" s="3"/>
      <c r="C110" s="89" t="s">
        <v>63</v>
      </c>
      <c r="D110" s="86"/>
      <c r="E110" s="10"/>
      <c r="F110" s="13">
        <f aca="true" t="shared" si="52" ref="F110:O110">F104*F16</f>
        <v>1000</v>
      </c>
      <c r="G110" s="5">
        <f t="shared" si="52"/>
        <v>1024</v>
      </c>
      <c r="H110" s="5">
        <f t="shared" si="52"/>
        <v>1048.576</v>
      </c>
      <c r="I110" s="5">
        <f t="shared" si="52"/>
        <v>1073.7418240000002</v>
      </c>
      <c r="J110" s="5">
        <f t="shared" si="52"/>
        <v>1099.5116277760003</v>
      </c>
      <c r="K110" s="5">
        <f t="shared" si="52"/>
        <v>1125.8999068426242</v>
      </c>
      <c r="L110" s="5">
        <f t="shared" si="52"/>
        <v>1152.9215046068473</v>
      </c>
      <c r="M110" s="5">
        <f t="shared" si="52"/>
        <v>1180.5916207174116</v>
      </c>
      <c r="N110" s="5">
        <f t="shared" si="52"/>
        <v>1208.9258196146295</v>
      </c>
      <c r="O110" s="39">
        <f t="shared" si="52"/>
        <v>1237.9400392853809</v>
      </c>
    </row>
    <row r="111" spans="1:15" ht="12.75" outlineLevel="1">
      <c r="A111" s="23"/>
      <c r="B111" s="3"/>
      <c r="C111" s="89" t="s">
        <v>64</v>
      </c>
      <c r="D111" s="86"/>
      <c r="E111" s="10"/>
      <c r="F111" s="13">
        <f aca="true" t="shared" si="53" ref="F111:O111">F105*F17</f>
        <v>1000</v>
      </c>
      <c r="G111" s="5">
        <f t="shared" si="53"/>
        <v>1024</v>
      </c>
      <c r="H111" s="5">
        <f t="shared" si="53"/>
        <v>1048.576</v>
      </c>
      <c r="I111" s="5">
        <f t="shared" si="53"/>
        <v>1073.7418240000002</v>
      </c>
      <c r="J111" s="5">
        <f t="shared" si="53"/>
        <v>1099.5116277760003</v>
      </c>
      <c r="K111" s="5">
        <f t="shared" si="53"/>
        <v>1125.8999068426242</v>
      </c>
      <c r="L111" s="5">
        <f t="shared" si="53"/>
        <v>1152.9215046068473</v>
      </c>
      <c r="M111" s="5">
        <f t="shared" si="53"/>
        <v>1180.5916207174116</v>
      </c>
      <c r="N111" s="5">
        <f t="shared" si="53"/>
        <v>1208.9258196146295</v>
      </c>
      <c r="O111" s="39">
        <f t="shared" si="53"/>
        <v>1237.9400392853809</v>
      </c>
    </row>
    <row r="112" spans="1:15" ht="12.75" outlineLevel="1">
      <c r="A112" s="23"/>
      <c r="B112" s="3"/>
      <c r="C112" s="89" t="s">
        <v>65</v>
      </c>
      <c r="D112" s="86"/>
      <c r="E112" s="10"/>
      <c r="F112" s="13">
        <f aca="true" t="shared" si="54" ref="F112:O112">F106*F18</f>
        <v>1000</v>
      </c>
      <c r="G112" s="5">
        <f t="shared" si="54"/>
        <v>1024</v>
      </c>
      <c r="H112" s="5">
        <f t="shared" si="54"/>
        <v>1048.576</v>
      </c>
      <c r="I112" s="5">
        <f t="shared" si="54"/>
        <v>1073.7418240000002</v>
      </c>
      <c r="J112" s="5">
        <f t="shared" si="54"/>
        <v>1099.5116277760003</v>
      </c>
      <c r="K112" s="5">
        <f t="shared" si="54"/>
        <v>1125.8999068426242</v>
      </c>
      <c r="L112" s="5">
        <f t="shared" si="54"/>
        <v>1152.9215046068473</v>
      </c>
      <c r="M112" s="5">
        <f t="shared" si="54"/>
        <v>1180.5916207174116</v>
      </c>
      <c r="N112" s="5">
        <f t="shared" si="54"/>
        <v>1208.9258196146295</v>
      </c>
      <c r="O112" s="39">
        <f t="shared" si="54"/>
        <v>1237.9400392853809</v>
      </c>
    </row>
    <row r="113" spans="1:15" ht="12.75" outlineLevel="1">
      <c r="A113" s="23"/>
      <c r="B113" s="3"/>
      <c r="C113" s="90" t="s">
        <v>66</v>
      </c>
      <c r="D113" s="91"/>
      <c r="E113" s="2"/>
      <c r="F113" s="14">
        <f aca="true" t="shared" si="55" ref="F113:O113">F107*F19</f>
        <v>1000</v>
      </c>
      <c r="G113" s="4">
        <f t="shared" si="55"/>
        <v>1024</v>
      </c>
      <c r="H113" s="4">
        <f t="shared" si="55"/>
        <v>1048.576</v>
      </c>
      <c r="I113" s="4">
        <f t="shared" si="55"/>
        <v>1073.7418240000002</v>
      </c>
      <c r="J113" s="4">
        <f t="shared" si="55"/>
        <v>1099.5116277760003</v>
      </c>
      <c r="K113" s="4">
        <f t="shared" si="55"/>
        <v>1125.8999068426242</v>
      </c>
      <c r="L113" s="4">
        <f t="shared" si="55"/>
        <v>1152.9215046068473</v>
      </c>
      <c r="M113" s="4">
        <f t="shared" si="55"/>
        <v>1180.5916207174116</v>
      </c>
      <c r="N113" s="4">
        <f t="shared" si="55"/>
        <v>1208.9258196146295</v>
      </c>
      <c r="O113" s="49">
        <f t="shared" si="55"/>
        <v>1237.9400392853809</v>
      </c>
    </row>
    <row r="114" spans="1:15" ht="6" customHeight="1" outlineLevel="1">
      <c r="A114" s="23"/>
      <c r="B114" s="9"/>
      <c r="C114" s="9"/>
      <c r="D114" s="9"/>
      <c r="E114" s="10"/>
      <c r="F114" s="10"/>
      <c r="G114" s="10"/>
      <c r="H114" s="10"/>
      <c r="I114" s="10"/>
      <c r="J114" s="10"/>
      <c r="K114" s="10"/>
      <c r="L114" s="10"/>
      <c r="M114" s="10"/>
      <c r="N114" s="10"/>
      <c r="O114" s="30"/>
    </row>
    <row r="115" spans="1:15" ht="12.75">
      <c r="A115" s="23"/>
      <c r="B115" s="9"/>
      <c r="C115" s="50" t="s">
        <v>69</v>
      </c>
      <c r="D115" s="24"/>
      <c r="E115" s="41"/>
      <c r="F115" s="51">
        <f>SUM(F110:F113)</f>
        <v>4000</v>
      </c>
      <c r="G115" s="51">
        <f aca="true" t="shared" si="56" ref="G115:O115">SUM(G110:G113)</f>
        <v>4096</v>
      </c>
      <c r="H115" s="51">
        <f t="shared" si="56"/>
        <v>4194.304</v>
      </c>
      <c r="I115" s="51">
        <f t="shared" si="56"/>
        <v>4294.967296000001</v>
      </c>
      <c r="J115" s="51">
        <f t="shared" si="56"/>
        <v>4398.046511104001</v>
      </c>
      <c r="K115" s="51">
        <f t="shared" si="56"/>
        <v>4503.599627370497</v>
      </c>
      <c r="L115" s="51">
        <f t="shared" si="56"/>
        <v>4611.686018427389</v>
      </c>
      <c r="M115" s="51">
        <f t="shared" si="56"/>
        <v>4722.3664828696465</v>
      </c>
      <c r="N115" s="51">
        <f t="shared" si="56"/>
        <v>4835.703278458518</v>
      </c>
      <c r="O115" s="52">
        <f t="shared" si="56"/>
        <v>4951.760157141523</v>
      </c>
    </row>
    <row r="116" spans="1:15" ht="6" customHeight="1">
      <c r="A116" s="23"/>
      <c r="B116" s="9"/>
      <c r="C116" s="8"/>
      <c r="D116" s="9"/>
      <c r="E116" s="10"/>
      <c r="F116" s="11"/>
      <c r="G116" s="11"/>
      <c r="H116" s="11"/>
      <c r="I116" s="11"/>
      <c r="J116" s="11"/>
      <c r="K116" s="11"/>
      <c r="L116" s="11"/>
      <c r="M116" s="11"/>
      <c r="N116" s="11"/>
      <c r="O116" s="38"/>
    </row>
    <row r="117" spans="1:15" ht="12.75" outlineLevel="1">
      <c r="A117" s="23"/>
      <c r="B117" s="9"/>
      <c r="C117" s="9" t="s">
        <v>70</v>
      </c>
      <c r="D117" s="9"/>
      <c r="E117" s="10"/>
      <c r="F117" s="5"/>
      <c r="G117" s="5"/>
      <c r="H117" s="5"/>
      <c r="I117" s="5"/>
      <c r="J117" s="5"/>
      <c r="K117" s="5"/>
      <c r="L117" s="5"/>
      <c r="M117" s="5"/>
      <c r="N117" s="5"/>
      <c r="O117" s="39"/>
    </row>
    <row r="118" spans="1:15" ht="12.75" outlineLevel="1">
      <c r="A118" s="23"/>
      <c r="B118" s="9"/>
      <c r="C118" s="89" t="s">
        <v>78</v>
      </c>
      <c r="D118" s="86"/>
      <c r="E118" s="87" t="s">
        <v>31</v>
      </c>
      <c r="F118" s="68">
        <v>1</v>
      </c>
      <c r="G118" s="11">
        <f>F118*(1+G$41)</f>
        <v>1.024</v>
      </c>
      <c r="H118" s="11">
        <f aca="true" t="shared" si="57" ref="H118:O118">G118*(1+H$41)</f>
        <v>1.048576</v>
      </c>
      <c r="I118" s="11">
        <f t="shared" si="57"/>
        <v>1.073741824</v>
      </c>
      <c r="J118" s="11">
        <f t="shared" si="57"/>
        <v>1.0995116277760002</v>
      </c>
      <c r="K118" s="11">
        <f t="shared" si="57"/>
        <v>1.1258999068426243</v>
      </c>
      <c r="L118" s="11">
        <f t="shared" si="57"/>
        <v>1.1529215046068473</v>
      </c>
      <c r="M118" s="11">
        <f t="shared" si="57"/>
        <v>1.1805916207174116</v>
      </c>
      <c r="N118" s="11">
        <f t="shared" si="57"/>
        <v>1.2089258196146295</v>
      </c>
      <c r="O118" s="38">
        <f t="shared" si="57"/>
        <v>1.2379400392853808</v>
      </c>
    </row>
    <row r="119" spans="1:15" ht="12.75" outlineLevel="1">
      <c r="A119" s="23"/>
      <c r="B119" s="9"/>
      <c r="C119" s="89" t="s">
        <v>79</v>
      </c>
      <c r="D119" s="86"/>
      <c r="E119" s="87" t="s">
        <v>31</v>
      </c>
      <c r="F119" s="68">
        <v>1</v>
      </c>
      <c r="G119" s="11">
        <f aca="true" t="shared" si="58" ref="G119:O119">F119*(1+G$41)</f>
        <v>1.024</v>
      </c>
      <c r="H119" s="11">
        <f t="shared" si="58"/>
        <v>1.048576</v>
      </c>
      <c r="I119" s="11">
        <f t="shared" si="58"/>
        <v>1.073741824</v>
      </c>
      <c r="J119" s="11">
        <f t="shared" si="58"/>
        <v>1.0995116277760002</v>
      </c>
      <c r="K119" s="11">
        <f t="shared" si="58"/>
        <v>1.1258999068426243</v>
      </c>
      <c r="L119" s="11">
        <f t="shared" si="58"/>
        <v>1.1529215046068473</v>
      </c>
      <c r="M119" s="11">
        <f t="shared" si="58"/>
        <v>1.1805916207174116</v>
      </c>
      <c r="N119" s="11">
        <f t="shared" si="58"/>
        <v>1.2089258196146295</v>
      </c>
      <c r="O119" s="38">
        <f t="shared" si="58"/>
        <v>1.2379400392853808</v>
      </c>
    </row>
    <row r="120" spans="1:15" ht="12.75" outlineLevel="1">
      <c r="A120" s="23"/>
      <c r="B120" s="9"/>
      <c r="C120" s="89" t="s">
        <v>80</v>
      </c>
      <c r="D120" s="86"/>
      <c r="E120" s="87" t="s">
        <v>31</v>
      </c>
      <c r="F120" s="68">
        <v>1</v>
      </c>
      <c r="G120" s="11">
        <f aca="true" t="shared" si="59" ref="G120:O120">F120*(1+G$41)</f>
        <v>1.024</v>
      </c>
      <c r="H120" s="11">
        <f t="shared" si="59"/>
        <v>1.048576</v>
      </c>
      <c r="I120" s="11">
        <f t="shared" si="59"/>
        <v>1.073741824</v>
      </c>
      <c r="J120" s="11">
        <f t="shared" si="59"/>
        <v>1.0995116277760002</v>
      </c>
      <c r="K120" s="11">
        <f t="shared" si="59"/>
        <v>1.1258999068426243</v>
      </c>
      <c r="L120" s="11">
        <f t="shared" si="59"/>
        <v>1.1529215046068473</v>
      </c>
      <c r="M120" s="11">
        <f t="shared" si="59"/>
        <v>1.1805916207174116</v>
      </c>
      <c r="N120" s="11">
        <f t="shared" si="59"/>
        <v>1.2089258196146295</v>
      </c>
      <c r="O120" s="38">
        <f t="shared" si="59"/>
        <v>1.2379400392853808</v>
      </c>
    </row>
    <row r="121" spans="1:15" ht="12.75" outlineLevel="1">
      <c r="A121" s="23"/>
      <c r="B121" s="9"/>
      <c r="C121" s="89" t="s">
        <v>81</v>
      </c>
      <c r="D121" s="86"/>
      <c r="E121" s="87" t="s">
        <v>31</v>
      </c>
      <c r="F121" s="68">
        <v>1</v>
      </c>
      <c r="G121" s="11">
        <f aca="true" t="shared" si="60" ref="G121:O122">F121*(1+G$41)</f>
        <v>1.024</v>
      </c>
      <c r="H121" s="11">
        <f t="shared" si="60"/>
        <v>1.048576</v>
      </c>
      <c r="I121" s="11">
        <f t="shared" si="60"/>
        <v>1.073741824</v>
      </c>
      <c r="J121" s="11">
        <f t="shared" si="60"/>
        <v>1.0995116277760002</v>
      </c>
      <c r="K121" s="11">
        <f t="shared" si="60"/>
        <v>1.1258999068426243</v>
      </c>
      <c r="L121" s="11">
        <f t="shared" si="60"/>
        <v>1.1529215046068473</v>
      </c>
      <c r="M121" s="11">
        <f t="shared" si="60"/>
        <v>1.1805916207174116</v>
      </c>
      <c r="N121" s="11">
        <f t="shared" si="60"/>
        <v>1.2089258196146295</v>
      </c>
      <c r="O121" s="38">
        <f t="shared" si="60"/>
        <v>1.2379400392853808</v>
      </c>
    </row>
    <row r="122" spans="1:15" ht="12.75" outlineLevel="1">
      <c r="A122" s="23"/>
      <c r="B122" s="9"/>
      <c r="C122" s="89" t="s">
        <v>82</v>
      </c>
      <c r="D122" s="86"/>
      <c r="E122" s="87" t="s">
        <v>31</v>
      </c>
      <c r="F122" s="68">
        <v>1</v>
      </c>
      <c r="G122" s="11">
        <f t="shared" si="60"/>
        <v>1.024</v>
      </c>
      <c r="H122" s="11">
        <f t="shared" si="60"/>
        <v>1.048576</v>
      </c>
      <c r="I122" s="11">
        <f t="shared" si="60"/>
        <v>1.073741824</v>
      </c>
      <c r="J122" s="11">
        <f t="shared" si="60"/>
        <v>1.0995116277760002</v>
      </c>
      <c r="K122" s="11">
        <f t="shared" si="60"/>
        <v>1.1258999068426243</v>
      </c>
      <c r="L122" s="11">
        <f t="shared" si="60"/>
        <v>1.1529215046068473</v>
      </c>
      <c r="M122" s="11">
        <f t="shared" si="60"/>
        <v>1.1805916207174116</v>
      </c>
      <c r="N122" s="11">
        <f t="shared" si="60"/>
        <v>1.2089258196146295</v>
      </c>
      <c r="O122" s="38">
        <f t="shared" si="60"/>
        <v>1.2379400392853808</v>
      </c>
    </row>
    <row r="123" spans="1:15" ht="7.5" customHeight="1" outlineLevel="1">
      <c r="A123" s="23"/>
      <c r="B123" s="9"/>
      <c r="C123" s="9"/>
      <c r="D123" s="9"/>
      <c r="E123" s="10"/>
      <c r="F123" s="11"/>
      <c r="G123" s="11"/>
      <c r="H123" s="11"/>
      <c r="I123" s="11"/>
      <c r="J123" s="11"/>
      <c r="K123" s="11"/>
      <c r="L123" s="11"/>
      <c r="M123" s="11"/>
      <c r="N123" s="11"/>
      <c r="O123" s="38"/>
    </row>
    <row r="124" spans="1:15" ht="14.25" customHeight="1" outlineLevel="1">
      <c r="A124" s="23"/>
      <c r="B124" s="9"/>
      <c r="C124" s="12" t="s">
        <v>71</v>
      </c>
      <c r="D124" s="9"/>
      <c r="E124" s="10"/>
      <c r="F124" s="11"/>
      <c r="G124" s="11"/>
      <c r="H124" s="11"/>
      <c r="I124" s="11"/>
      <c r="J124" s="11"/>
      <c r="K124" s="11"/>
      <c r="L124" s="11"/>
      <c r="M124" s="11"/>
      <c r="N124" s="11"/>
      <c r="O124" s="38"/>
    </row>
    <row r="125" spans="1:15" ht="12.75" outlineLevel="1">
      <c r="A125" s="23"/>
      <c r="B125" s="9"/>
      <c r="C125" s="89" t="s">
        <v>78</v>
      </c>
      <c r="D125" s="86"/>
      <c r="E125" s="10"/>
      <c r="F125" s="5">
        <f aca="true" t="shared" si="61" ref="F125:O125">F118*F22</f>
        <v>1000</v>
      </c>
      <c r="G125" s="5">
        <f t="shared" si="61"/>
        <v>1024</v>
      </c>
      <c r="H125" s="5">
        <f t="shared" si="61"/>
        <v>1048.576</v>
      </c>
      <c r="I125" s="5">
        <f t="shared" si="61"/>
        <v>1073.7418240000002</v>
      </c>
      <c r="J125" s="5">
        <f t="shared" si="61"/>
        <v>1099.5116277760003</v>
      </c>
      <c r="K125" s="5">
        <f t="shared" si="61"/>
        <v>1125.8999068426242</v>
      </c>
      <c r="L125" s="5">
        <f t="shared" si="61"/>
        <v>1152.9215046068473</v>
      </c>
      <c r="M125" s="5">
        <f t="shared" si="61"/>
        <v>1180.5916207174116</v>
      </c>
      <c r="N125" s="5">
        <f t="shared" si="61"/>
        <v>1208.9258196146295</v>
      </c>
      <c r="O125" s="39">
        <f t="shared" si="61"/>
        <v>1237.9400392853809</v>
      </c>
    </row>
    <row r="126" spans="1:15" ht="12.75" outlineLevel="1">
      <c r="A126" s="23"/>
      <c r="B126" s="9"/>
      <c r="C126" s="89" t="s">
        <v>79</v>
      </c>
      <c r="D126" s="86"/>
      <c r="E126" s="10"/>
      <c r="F126" s="5">
        <f aca="true" t="shared" si="62" ref="F126:O126">F119*F23</f>
        <v>1000</v>
      </c>
      <c r="G126" s="5">
        <f t="shared" si="62"/>
        <v>1024</v>
      </c>
      <c r="H126" s="5">
        <f t="shared" si="62"/>
        <v>1048.576</v>
      </c>
      <c r="I126" s="5">
        <f t="shared" si="62"/>
        <v>1073.7418240000002</v>
      </c>
      <c r="J126" s="5">
        <f t="shared" si="62"/>
        <v>1099.5116277760003</v>
      </c>
      <c r="K126" s="5">
        <f t="shared" si="62"/>
        <v>1125.8999068426242</v>
      </c>
      <c r="L126" s="5">
        <f t="shared" si="62"/>
        <v>1152.9215046068473</v>
      </c>
      <c r="M126" s="5">
        <f t="shared" si="62"/>
        <v>1180.5916207174116</v>
      </c>
      <c r="N126" s="5">
        <f t="shared" si="62"/>
        <v>1208.9258196146295</v>
      </c>
      <c r="O126" s="39">
        <f t="shared" si="62"/>
        <v>1237.9400392853809</v>
      </c>
    </row>
    <row r="127" spans="1:15" ht="12.75" outlineLevel="1">
      <c r="A127" s="23"/>
      <c r="B127" s="9"/>
      <c r="C127" s="89" t="s">
        <v>80</v>
      </c>
      <c r="D127" s="86"/>
      <c r="E127" s="10"/>
      <c r="F127" s="5">
        <f aca="true" t="shared" si="63" ref="F127:O127">F120*F24</f>
        <v>1000</v>
      </c>
      <c r="G127" s="5">
        <f t="shared" si="63"/>
        <v>1024</v>
      </c>
      <c r="H127" s="5">
        <f t="shared" si="63"/>
        <v>1048.576</v>
      </c>
      <c r="I127" s="5">
        <f t="shared" si="63"/>
        <v>1073.7418240000002</v>
      </c>
      <c r="J127" s="5">
        <f t="shared" si="63"/>
        <v>1099.5116277760003</v>
      </c>
      <c r="K127" s="5">
        <f t="shared" si="63"/>
        <v>1125.8999068426242</v>
      </c>
      <c r="L127" s="5">
        <f t="shared" si="63"/>
        <v>1152.9215046068473</v>
      </c>
      <c r="M127" s="5">
        <f t="shared" si="63"/>
        <v>1180.5916207174116</v>
      </c>
      <c r="N127" s="5">
        <f t="shared" si="63"/>
        <v>1208.9258196146295</v>
      </c>
      <c r="O127" s="39">
        <f t="shared" si="63"/>
        <v>1237.9400392853809</v>
      </c>
    </row>
    <row r="128" spans="1:15" ht="12.75" outlineLevel="1">
      <c r="A128" s="23"/>
      <c r="B128" s="9"/>
      <c r="C128" s="89" t="s">
        <v>81</v>
      </c>
      <c r="D128" s="86"/>
      <c r="E128" s="10"/>
      <c r="F128" s="5">
        <f aca="true" t="shared" si="64" ref="F128:O128">F121*F25</f>
        <v>1000</v>
      </c>
      <c r="G128" s="5">
        <f t="shared" si="64"/>
        <v>1024</v>
      </c>
      <c r="H128" s="5">
        <f t="shared" si="64"/>
        <v>1048.576</v>
      </c>
      <c r="I128" s="5">
        <f t="shared" si="64"/>
        <v>1073.7418240000002</v>
      </c>
      <c r="J128" s="5">
        <f t="shared" si="64"/>
        <v>1099.5116277760003</v>
      </c>
      <c r="K128" s="5">
        <f t="shared" si="64"/>
        <v>1125.8999068426242</v>
      </c>
      <c r="L128" s="5">
        <f t="shared" si="64"/>
        <v>1152.9215046068473</v>
      </c>
      <c r="M128" s="5">
        <f t="shared" si="64"/>
        <v>1180.5916207174116</v>
      </c>
      <c r="N128" s="5">
        <f t="shared" si="64"/>
        <v>1208.9258196146295</v>
      </c>
      <c r="O128" s="39">
        <f t="shared" si="64"/>
        <v>1237.9400392853809</v>
      </c>
    </row>
    <row r="129" spans="1:15" ht="12.75" outlineLevel="1">
      <c r="A129" s="23"/>
      <c r="B129" s="9"/>
      <c r="C129" s="90" t="s">
        <v>82</v>
      </c>
      <c r="D129" s="91"/>
      <c r="E129" s="2"/>
      <c r="F129" s="4">
        <f aca="true" t="shared" si="65" ref="F129:O129">F122*F26</f>
        <v>1000</v>
      </c>
      <c r="G129" s="4">
        <f t="shared" si="65"/>
        <v>1024</v>
      </c>
      <c r="H129" s="4">
        <f t="shared" si="65"/>
        <v>1048.576</v>
      </c>
      <c r="I129" s="4">
        <f t="shared" si="65"/>
        <v>1073.7418240000002</v>
      </c>
      <c r="J129" s="4">
        <f t="shared" si="65"/>
        <v>1099.5116277760003</v>
      </c>
      <c r="K129" s="4">
        <f t="shared" si="65"/>
        <v>1125.8999068426242</v>
      </c>
      <c r="L129" s="4">
        <f t="shared" si="65"/>
        <v>1152.9215046068473</v>
      </c>
      <c r="M129" s="4">
        <f t="shared" si="65"/>
        <v>1180.5916207174116</v>
      </c>
      <c r="N129" s="4">
        <f t="shared" si="65"/>
        <v>1208.9258196146295</v>
      </c>
      <c r="O129" s="49">
        <f t="shared" si="65"/>
        <v>1237.9400392853809</v>
      </c>
    </row>
    <row r="130" spans="1:15" ht="6" customHeight="1" outlineLevel="1">
      <c r="A130" s="23"/>
      <c r="B130" s="9"/>
      <c r="C130" s="9"/>
      <c r="D130" s="9"/>
      <c r="E130" s="10"/>
      <c r="F130" s="10"/>
      <c r="G130" s="10"/>
      <c r="H130" s="10"/>
      <c r="I130" s="10"/>
      <c r="J130" s="10"/>
      <c r="K130" s="10"/>
      <c r="L130" s="10"/>
      <c r="M130" s="10"/>
      <c r="N130" s="10"/>
      <c r="O130" s="30"/>
    </row>
    <row r="131" spans="1:15" ht="12.75">
      <c r="A131" s="23"/>
      <c r="B131" s="9"/>
      <c r="C131" s="50" t="s">
        <v>72</v>
      </c>
      <c r="D131" s="24"/>
      <c r="E131" s="41"/>
      <c r="F131" s="51">
        <f>SUM(F125:F129)</f>
        <v>5000</v>
      </c>
      <c r="G131" s="51">
        <f aca="true" t="shared" si="66" ref="G131:O131">SUM(G125:G129)</f>
        <v>5120</v>
      </c>
      <c r="H131" s="51">
        <f t="shared" si="66"/>
        <v>5242.88</v>
      </c>
      <c r="I131" s="51">
        <f t="shared" si="66"/>
        <v>5368.709120000001</v>
      </c>
      <c r="J131" s="51">
        <f t="shared" si="66"/>
        <v>5497.558138880002</v>
      </c>
      <c r="K131" s="51">
        <f t="shared" si="66"/>
        <v>5629.499534213121</v>
      </c>
      <c r="L131" s="51">
        <f t="shared" si="66"/>
        <v>5764.607523034237</v>
      </c>
      <c r="M131" s="51">
        <f t="shared" si="66"/>
        <v>5902.958103587058</v>
      </c>
      <c r="N131" s="51">
        <f t="shared" si="66"/>
        <v>6044.629098073147</v>
      </c>
      <c r="O131" s="52">
        <f t="shared" si="66"/>
        <v>6189.700196426904</v>
      </c>
    </row>
    <row r="132" spans="1:15" ht="12.75">
      <c r="A132" s="23"/>
      <c r="B132" s="9"/>
      <c r="C132" s="53"/>
      <c r="D132" s="24"/>
      <c r="E132" s="41"/>
      <c r="F132" s="42"/>
      <c r="G132" s="42"/>
      <c r="H132" s="42"/>
      <c r="I132" s="42"/>
      <c r="J132" s="42"/>
      <c r="K132" s="42"/>
      <c r="L132" s="42"/>
      <c r="M132" s="42"/>
      <c r="N132" s="42"/>
      <c r="O132" s="43"/>
    </row>
    <row r="133" spans="1:15" ht="12.75" outlineLevel="1">
      <c r="A133" s="23"/>
      <c r="B133" s="9"/>
      <c r="C133" s="9" t="s">
        <v>83</v>
      </c>
      <c r="D133" s="9"/>
      <c r="E133" s="10"/>
      <c r="F133" s="5"/>
      <c r="G133" s="5"/>
      <c r="H133" s="5"/>
      <c r="I133" s="5"/>
      <c r="J133" s="5"/>
      <c r="K133" s="5"/>
      <c r="L133" s="5"/>
      <c r="M133" s="5"/>
      <c r="N133" s="5"/>
      <c r="O133" s="39"/>
    </row>
    <row r="134" spans="1:15" ht="12.75" outlineLevel="1">
      <c r="A134" s="23"/>
      <c r="B134" s="9"/>
      <c r="C134" s="89" t="s">
        <v>63</v>
      </c>
      <c r="D134" s="86"/>
      <c r="E134" s="10" t="s">
        <v>116</v>
      </c>
      <c r="F134" s="67">
        <v>0.01</v>
      </c>
      <c r="G134" s="36">
        <f>F134</f>
        <v>0.01</v>
      </c>
      <c r="H134" s="36">
        <f aca="true" t="shared" si="67" ref="H134:O134">G134</f>
        <v>0.01</v>
      </c>
      <c r="I134" s="36">
        <f t="shared" si="67"/>
        <v>0.01</v>
      </c>
      <c r="J134" s="36">
        <f t="shared" si="67"/>
        <v>0.01</v>
      </c>
      <c r="K134" s="36">
        <f t="shared" si="67"/>
        <v>0.01</v>
      </c>
      <c r="L134" s="36">
        <f t="shared" si="67"/>
        <v>0.01</v>
      </c>
      <c r="M134" s="36">
        <f t="shared" si="67"/>
        <v>0.01</v>
      </c>
      <c r="N134" s="36">
        <f t="shared" si="67"/>
        <v>0.01</v>
      </c>
      <c r="O134" s="37">
        <f t="shared" si="67"/>
        <v>0.01</v>
      </c>
    </row>
    <row r="135" spans="1:15" ht="12.75" outlineLevel="1">
      <c r="A135" s="23"/>
      <c r="B135" s="9"/>
      <c r="C135" s="89" t="s">
        <v>64</v>
      </c>
      <c r="D135" s="86"/>
      <c r="E135" s="10" t="s">
        <v>116</v>
      </c>
      <c r="F135" s="67">
        <v>0.02</v>
      </c>
      <c r="G135" s="36">
        <f>F135</f>
        <v>0.02</v>
      </c>
      <c r="H135" s="36">
        <f aca="true" t="shared" si="68" ref="H135:O135">G135</f>
        <v>0.02</v>
      </c>
      <c r="I135" s="36">
        <f t="shared" si="68"/>
        <v>0.02</v>
      </c>
      <c r="J135" s="36">
        <f t="shared" si="68"/>
        <v>0.02</v>
      </c>
      <c r="K135" s="36">
        <f t="shared" si="68"/>
        <v>0.02</v>
      </c>
      <c r="L135" s="36">
        <f t="shared" si="68"/>
        <v>0.02</v>
      </c>
      <c r="M135" s="36">
        <f t="shared" si="68"/>
        <v>0.02</v>
      </c>
      <c r="N135" s="36">
        <f t="shared" si="68"/>
        <v>0.02</v>
      </c>
      <c r="O135" s="37">
        <f t="shared" si="68"/>
        <v>0.02</v>
      </c>
    </row>
    <row r="136" spans="1:15" ht="12.75" outlineLevel="1">
      <c r="A136" s="23"/>
      <c r="B136" s="3"/>
      <c r="C136" s="89" t="s">
        <v>65</v>
      </c>
      <c r="D136" s="86"/>
      <c r="E136" s="10" t="s">
        <v>116</v>
      </c>
      <c r="F136" s="67">
        <v>0.03</v>
      </c>
      <c r="G136" s="36">
        <f>F136</f>
        <v>0.03</v>
      </c>
      <c r="H136" s="36">
        <f aca="true" t="shared" si="69" ref="H136:O136">G136</f>
        <v>0.03</v>
      </c>
      <c r="I136" s="36">
        <f t="shared" si="69"/>
        <v>0.03</v>
      </c>
      <c r="J136" s="36">
        <f t="shared" si="69"/>
        <v>0.03</v>
      </c>
      <c r="K136" s="36">
        <f t="shared" si="69"/>
        <v>0.03</v>
      </c>
      <c r="L136" s="36">
        <f t="shared" si="69"/>
        <v>0.03</v>
      </c>
      <c r="M136" s="36">
        <f t="shared" si="69"/>
        <v>0.03</v>
      </c>
      <c r="N136" s="36">
        <f t="shared" si="69"/>
        <v>0.03</v>
      </c>
      <c r="O136" s="37">
        <f t="shared" si="69"/>
        <v>0.03</v>
      </c>
    </row>
    <row r="137" spans="1:15" ht="12.75" outlineLevel="1">
      <c r="A137" s="23"/>
      <c r="B137" s="3"/>
      <c r="C137" s="89" t="s">
        <v>66</v>
      </c>
      <c r="D137" s="86"/>
      <c r="E137" s="10" t="s">
        <v>116</v>
      </c>
      <c r="F137" s="67">
        <v>0.04</v>
      </c>
      <c r="G137" s="36">
        <f>F137</f>
        <v>0.04</v>
      </c>
      <c r="H137" s="36">
        <f aca="true" t="shared" si="70" ref="H137:O137">G137</f>
        <v>0.04</v>
      </c>
      <c r="I137" s="36">
        <f t="shared" si="70"/>
        <v>0.04</v>
      </c>
      <c r="J137" s="36">
        <f t="shared" si="70"/>
        <v>0.04</v>
      </c>
      <c r="K137" s="36">
        <f t="shared" si="70"/>
        <v>0.04</v>
      </c>
      <c r="L137" s="36">
        <f t="shared" si="70"/>
        <v>0.04</v>
      </c>
      <c r="M137" s="36">
        <f t="shared" si="70"/>
        <v>0.04</v>
      </c>
      <c r="N137" s="36">
        <f t="shared" si="70"/>
        <v>0.04</v>
      </c>
      <c r="O137" s="37">
        <f t="shared" si="70"/>
        <v>0.04</v>
      </c>
    </row>
    <row r="138" spans="1:15" ht="5.25" customHeight="1" outlineLevel="1">
      <c r="A138" s="23"/>
      <c r="B138" s="3"/>
      <c r="C138" s="8"/>
      <c r="D138" s="9"/>
      <c r="E138" s="10"/>
      <c r="F138" s="11"/>
      <c r="G138" s="11"/>
      <c r="H138" s="11"/>
      <c r="I138" s="11"/>
      <c r="J138" s="11"/>
      <c r="K138" s="11"/>
      <c r="L138" s="11"/>
      <c r="M138" s="11"/>
      <c r="N138" s="11"/>
      <c r="O138" s="38"/>
    </row>
    <row r="139" spans="1:15" ht="12.75" outlineLevel="1">
      <c r="A139" s="23"/>
      <c r="B139" s="3"/>
      <c r="C139" s="12" t="s">
        <v>84</v>
      </c>
      <c r="D139" s="9"/>
      <c r="E139" s="10"/>
      <c r="F139" s="11"/>
      <c r="G139" s="11"/>
      <c r="H139" s="11"/>
      <c r="I139" s="11"/>
      <c r="J139" s="11"/>
      <c r="K139" s="11"/>
      <c r="L139" s="11"/>
      <c r="M139" s="11"/>
      <c r="N139" s="11"/>
      <c r="O139" s="38"/>
    </row>
    <row r="140" spans="1:15" ht="12.75" outlineLevel="1">
      <c r="A140" s="23"/>
      <c r="B140" s="9"/>
      <c r="C140" s="89" t="s">
        <v>63</v>
      </c>
      <c r="D140" s="86"/>
      <c r="E140" s="10"/>
      <c r="F140" s="13">
        <f aca="true" t="shared" si="71" ref="F140:O140">F134*F69</f>
        <v>10</v>
      </c>
      <c r="G140" s="13">
        <f t="shared" si="71"/>
        <v>10.24</v>
      </c>
      <c r="H140" s="13">
        <f t="shared" si="71"/>
        <v>10.48576</v>
      </c>
      <c r="I140" s="13">
        <f t="shared" si="71"/>
        <v>10.737418240000002</v>
      </c>
      <c r="J140" s="13">
        <f t="shared" si="71"/>
        <v>10.995116277760003</v>
      </c>
      <c r="K140" s="13">
        <f t="shared" si="71"/>
        <v>11.258999068426242</v>
      </c>
      <c r="L140" s="13">
        <f t="shared" si="71"/>
        <v>11.529215046068472</v>
      </c>
      <c r="M140" s="13">
        <f t="shared" si="71"/>
        <v>11.805916207174116</v>
      </c>
      <c r="N140" s="13">
        <f t="shared" si="71"/>
        <v>12.089258196146295</v>
      </c>
      <c r="O140" s="54">
        <f t="shared" si="71"/>
        <v>12.379400392853809</v>
      </c>
    </row>
    <row r="141" spans="1:15" ht="12.75" outlineLevel="1">
      <c r="A141" s="23"/>
      <c r="B141" s="9"/>
      <c r="C141" s="89" t="s">
        <v>64</v>
      </c>
      <c r="D141" s="86"/>
      <c r="E141" s="10"/>
      <c r="F141" s="13">
        <f aca="true" t="shared" si="72" ref="F141:O141">F135*F70</f>
        <v>20</v>
      </c>
      <c r="G141" s="13">
        <f t="shared" si="72"/>
        <v>20.48</v>
      </c>
      <c r="H141" s="13">
        <f t="shared" si="72"/>
        <v>20.97152</v>
      </c>
      <c r="I141" s="13">
        <f t="shared" si="72"/>
        <v>21.474836480000004</v>
      </c>
      <c r="J141" s="13">
        <f t="shared" si="72"/>
        <v>21.990232555520006</v>
      </c>
      <c r="K141" s="13">
        <f t="shared" si="72"/>
        <v>22.517998136852484</v>
      </c>
      <c r="L141" s="13">
        <f t="shared" si="72"/>
        <v>23.058430092136945</v>
      </c>
      <c r="M141" s="13">
        <f t="shared" si="72"/>
        <v>23.611832414348232</v>
      </c>
      <c r="N141" s="13">
        <f t="shared" si="72"/>
        <v>24.17851639229259</v>
      </c>
      <c r="O141" s="54">
        <f t="shared" si="72"/>
        <v>24.758800785707617</v>
      </c>
    </row>
    <row r="142" spans="1:15" ht="12.75" outlineLevel="1">
      <c r="A142" s="23"/>
      <c r="B142" s="9"/>
      <c r="C142" s="89" t="s">
        <v>65</v>
      </c>
      <c r="D142" s="86"/>
      <c r="E142" s="10"/>
      <c r="F142" s="13">
        <f aca="true" t="shared" si="73" ref="F142:O142">F136*F71</f>
        <v>30</v>
      </c>
      <c r="G142" s="13">
        <f t="shared" si="73"/>
        <v>30.72</v>
      </c>
      <c r="H142" s="13">
        <f t="shared" si="73"/>
        <v>31.45728</v>
      </c>
      <c r="I142" s="13">
        <f t="shared" si="73"/>
        <v>32.212254720000004</v>
      </c>
      <c r="J142" s="13">
        <f t="shared" si="73"/>
        <v>32.98534883328001</v>
      </c>
      <c r="K142" s="13">
        <f t="shared" si="73"/>
        <v>33.776997205278725</v>
      </c>
      <c r="L142" s="13">
        <f t="shared" si="73"/>
        <v>34.58764513820542</v>
      </c>
      <c r="M142" s="13">
        <f t="shared" si="73"/>
        <v>35.41774862152235</v>
      </c>
      <c r="N142" s="13">
        <f t="shared" si="73"/>
        <v>36.26777458843888</v>
      </c>
      <c r="O142" s="54">
        <f t="shared" si="73"/>
        <v>37.138201178561424</v>
      </c>
    </row>
    <row r="143" spans="1:15" ht="12.75" outlineLevel="1">
      <c r="A143" s="23"/>
      <c r="B143" s="9"/>
      <c r="C143" s="90" t="s">
        <v>66</v>
      </c>
      <c r="D143" s="91"/>
      <c r="E143" s="2"/>
      <c r="F143" s="14">
        <f aca="true" t="shared" si="74" ref="F143:O143">F137*F72</f>
        <v>40</v>
      </c>
      <c r="G143" s="14">
        <f t="shared" si="74"/>
        <v>40.96</v>
      </c>
      <c r="H143" s="14">
        <f t="shared" si="74"/>
        <v>41.94304</v>
      </c>
      <c r="I143" s="14">
        <f t="shared" si="74"/>
        <v>42.94967296000001</v>
      </c>
      <c r="J143" s="14">
        <f t="shared" si="74"/>
        <v>43.98046511104001</v>
      </c>
      <c r="K143" s="14">
        <f t="shared" si="74"/>
        <v>45.03599627370497</v>
      </c>
      <c r="L143" s="14">
        <f t="shared" si="74"/>
        <v>46.11686018427389</v>
      </c>
      <c r="M143" s="14">
        <f t="shared" si="74"/>
        <v>47.223664828696464</v>
      </c>
      <c r="N143" s="14">
        <f t="shared" si="74"/>
        <v>48.35703278458518</v>
      </c>
      <c r="O143" s="55">
        <f t="shared" si="74"/>
        <v>49.517601571415234</v>
      </c>
    </row>
    <row r="144" spans="1:15" ht="5.25" customHeight="1" outlineLevel="1">
      <c r="A144" s="23"/>
      <c r="B144" s="9"/>
      <c r="C144" s="9"/>
      <c r="D144" s="9"/>
      <c r="E144" s="10"/>
      <c r="F144" s="10"/>
      <c r="G144" s="10"/>
      <c r="H144" s="10"/>
      <c r="I144" s="10"/>
      <c r="J144" s="10"/>
      <c r="K144" s="10"/>
      <c r="L144" s="10"/>
      <c r="M144" s="10"/>
      <c r="N144" s="10"/>
      <c r="O144" s="30"/>
    </row>
    <row r="145" spans="1:15" ht="12.75">
      <c r="A145" s="23"/>
      <c r="B145" s="9"/>
      <c r="C145" s="50" t="s">
        <v>85</v>
      </c>
      <c r="D145" s="24"/>
      <c r="E145" s="41"/>
      <c r="F145" s="51">
        <f>SUM(F140:F143)</f>
        <v>100</v>
      </c>
      <c r="G145" s="51">
        <f aca="true" t="shared" si="75" ref="G145:O145">SUM(G140:G143)</f>
        <v>102.4</v>
      </c>
      <c r="H145" s="51">
        <f t="shared" si="75"/>
        <v>104.85760000000002</v>
      </c>
      <c r="I145" s="51">
        <f t="shared" si="75"/>
        <v>107.37418240000002</v>
      </c>
      <c r="J145" s="51">
        <f t="shared" si="75"/>
        <v>109.95116277760002</v>
      </c>
      <c r="K145" s="51">
        <f t="shared" si="75"/>
        <v>112.58999068426242</v>
      </c>
      <c r="L145" s="51">
        <f t="shared" si="75"/>
        <v>115.29215046068472</v>
      </c>
      <c r="M145" s="51">
        <f t="shared" si="75"/>
        <v>118.05916207174116</v>
      </c>
      <c r="N145" s="51">
        <f t="shared" si="75"/>
        <v>120.89258196146295</v>
      </c>
      <c r="O145" s="52">
        <f t="shared" si="75"/>
        <v>123.79400392853807</v>
      </c>
    </row>
    <row r="146" spans="1:15" ht="6" customHeight="1">
      <c r="A146" s="23"/>
      <c r="B146" s="9"/>
      <c r="C146" s="53"/>
      <c r="D146" s="24"/>
      <c r="E146" s="41"/>
      <c r="F146" s="51"/>
      <c r="G146" s="51"/>
      <c r="H146" s="51"/>
      <c r="I146" s="51"/>
      <c r="J146" s="51"/>
      <c r="K146" s="51"/>
      <c r="L146" s="51"/>
      <c r="M146" s="51"/>
      <c r="N146" s="51"/>
      <c r="O146" s="52"/>
    </row>
    <row r="147" spans="1:15" ht="12.75" outlineLevel="1">
      <c r="A147" s="23"/>
      <c r="B147" s="9"/>
      <c r="C147" s="12" t="s">
        <v>86</v>
      </c>
      <c r="D147" s="9"/>
      <c r="E147" s="10"/>
      <c r="F147" s="11"/>
      <c r="G147" s="11"/>
      <c r="H147" s="11"/>
      <c r="I147" s="11"/>
      <c r="J147" s="11"/>
      <c r="K147" s="11"/>
      <c r="L147" s="11"/>
      <c r="M147" s="11"/>
      <c r="N147" s="11"/>
      <c r="O147" s="38"/>
    </row>
    <row r="148" spans="1:15" ht="12.75" outlineLevel="1">
      <c r="A148" s="23"/>
      <c r="B148" s="9"/>
      <c r="C148" s="89" t="s">
        <v>88</v>
      </c>
      <c r="D148" s="9"/>
      <c r="E148" s="10"/>
      <c r="F148" s="69">
        <v>1000</v>
      </c>
      <c r="G148" s="5">
        <f>F148*(1+G$41)</f>
        <v>1024</v>
      </c>
      <c r="H148" s="5">
        <f aca="true" t="shared" si="76" ref="H148:O148">G148*(1+H$41)</f>
        <v>1048.576</v>
      </c>
      <c r="I148" s="5">
        <f t="shared" si="76"/>
        <v>1073.741824</v>
      </c>
      <c r="J148" s="5">
        <f t="shared" si="76"/>
        <v>1099.511627776</v>
      </c>
      <c r="K148" s="5">
        <f t="shared" si="76"/>
        <v>1125.8999068426242</v>
      </c>
      <c r="L148" s="5">
        <f t="shared" si="76"/>
        <v>1152.9215046068473</v>
      </c>
      <c r="M148" s="5">
        <f t="shared" si="76"/>
        <v>1180.5916207174116</v>
      </c>
      <c r="N148" s="5">
        <f t="shared" si="76"/>
        <v>1208.9258196146295</v>
      </c>
      <c r="O148" s="39">
        <f t="shared" si="76"/>
        <v>1237.9400392853806</v>
      </c>
    </row>
    <row r="149" spans="1:15" ht="12.75" outlineLevel="1">
      <c r="A149" s="23"/>
      <c r="B149" s="9"/>
      <c r="C149" s="89" t="s">
        <v>89</v>
      </c>
      <c r="D149" s="9"/>
      <c r="E149" s="10"/>
      <c r="F149" s="69">
        <v>1000</v>
      </c>
      <c r="G149" s="5">
        <f aca="true" t="shared" si="77" ref="G149:O149">F149*(1+G$41)</f>
        <v>1024</v>
      </c>
      <c r="H149" s="5">
        <f t="shared" si="77"/>
        <v>1048.576</v>
      </c>
      <c r="I149" s="5">
        <f t="shared" si="77"/>
        <v>1073.741824</v>
      </c>
      <c r="J149" s="5">
        <f t="shared" si="77"/>
        <v>1099.511627776</v>
      </c>
      <c r="K149" s="5">
        <f t="shared" si="77"/>
        <v>1125.8999068426242</v>
      </c>
      <c r="L149" s="5">
        <f t="shared" si="77"/>
        <v>1152.9215046068473</v>
      </c>
      <c r="M149" s="5">
        <f t="shared" si="77"/>
        <v>1180.5916207174116</v>
      </c>
      <c r="N149" s="5">
        <f t="shared" si="77"/>
        <v>1208.9258196146295</v>
      </c>
      <c r="O149" s="39">
        <f t="shared" si="77"/>
        <v>1237.9400392853806</v>
      </c>
    </row>
    <row r="150" spans="1:15" ht="12.75" outlineLevel="1">
      <c r="A150" s="23"/>
      <c r="B150" s="9"/>
      <c r="C150" s="89" t="s">
        <v>90</v>
      </c>
      <c r="D150" s="9"/>
      <c r="E150" s="10"/>
      <c r="F150" s="69">
        <v>1000</v>
      </c>
      <c r="G150" s="5">
        <f aca="true" t="shared" si="78" ref="G150:O150">F150*(1+G$41)</f>
        <v>1024</v>
      </c>
      <c r="H150" s="5">
        <f t="shared" si="78"/>
        <v>1048.576</v>
      </c>
      <c r="I150" s="5">
        <f t="shared" si="78"/>
        <v>1073.741824</v>
      </c>
      <c r="J150" s="5">
        <f t="shared" si="78"/>
        <v>1099.511627776</v>
      </c>
      <c r="K150" s="5">
        <f t="shared" si="78"/>
        <v>1125.8999068426242</v>
      </c>
      <c r="L150" s="5">
        <f t="shared" si="78"/>
        <v>1152.9215046068473</v>
      </c>
      <c r="M150" s="5">
        <f t="shared" si="78"/>
        <v>1180.5916207174116</v>
      </c>
      <c r="N150" s="5">
        <f t="shared" si="78"/>
        <v>1208.9258196146295</v>
      </c>
      <c r="O150" s="39">
        <f t="shared" si="78"/>
        <v>1237.9400392853806</v>
      </c>
    </row>
    <row r="151" spans="1:15" ht="12.75" outlineLevel="1">
      <c r="A151" s="23"/>
      <c r="B151" s="9"/>
      <c r="C151" s="89" t="s">
        <v>91</v>
      </c>
      <c r="D151" s="9"/>
      <c r="E151" s="10"/>
      <c r="F151" s="69">
        <v>1000</v>
      </c>
      <c r="G151" s="5">
        <f aca="true" t="shared" si="79" ref="G151:O151">F151*(1+G$41)</f>
        <v>1024</v>
      </c>
      <c r="H151" s="5">
        <f t="shared" si="79"/>
        <v>1048.576</v>
      </c>
      <c r="I151" s="5">
        <f t="shared" si="79"/>
        <v>1073.741824</v>
      </c>
      <c r="J151" s="5">
        <f t="shared" si="79"/>
        <v>1099.511627776</v>
      </c>
      <c r="K151" s="5">
        <f t="shared" si="79"/>
        <v>1125.8999068426242</v>
      </c>
      <c r="L151" s="5">
        <f t="shared" si="79"/>
        <v>1152.9215046068473</v>
      </c>
      <c r="M151" s="5">
        <f t="shared" si="79"/>
        <v>1180.5916207174116</v>
      </c>
      <c r="N151" s="5">
        <f t="shared" si="79"/>
        <v>1208.9258196146295</v>
      </c>
      <c r="O151" s="39">
        <f t="shared" si="79"/>
        <v>1237.9400392853806</v>
      </c>
    </row>
    <row r="152" spans="1:15" ht="12.75" outlineLevel="1">
      <c r="A152" s="23"/>
      <c r="B152" s="9"/>
      <c r="C152" s="90" t="s">
        <v>92</v>
      </c>
      <c r="D152" s="1"/>
      <c r="E152" s="2"/>
      <c r="F152" s="70">
        <v>1000</v>
      </c>
      <c r="G152" s="4">
        <f aca="true" t="shared" si="80" ref="G152:O152">F152*(1+G$41)</f>
        <v>1024</v>
      </c>
      <c r="H152" s="4">
        <f t="shared" si="80"/>
        <v>1048.576</v>
      </c>
      <c r="I152" s="4">
        <f t="shared" si="80"/>
        <v>1073.741824</v>
      </c>
      <c r="J152" s="4">
        <f t="shared" si="80"/>
        <v>1099.511627776</v>
      </c>
      <c r="K152" s="4">
        <f t="shared" si="80"/>
        <v>1125.8999068426242</v>
      </c>
      <c r="L152" s="4">
        <f t="shared" si="80"/>
        <v>1152.9215046068473</v>
      </c>
      <c r="M152" s="4">
        <f t="shared" si="80"/>
        <v>1180.5916207174116</v>
      </c>
      <c r="N152" s="4">
        <f t="shared" si="80"/>
        <v>1208.9258196146295</v>
      </c>
      <c r="O152" s="49">
        <f t="shared" si="80"/>
        <v>1237.9400392853806</v>
      </c>
    </row>
    <row r="153" spans="1:15" ht="6" customHeight="1" outlineLevel="1">
      <c r="A153" s="23"/>
      <c r="B153" s="9"/>
      <c r="C153" s="9"/>
      <c r="D153" s="9"/>
      <c r="E153" s="10"/>
      <c r="F153" s="10"/>
      <c r="G153" s="10"/>
      <c r="H153" s="10"/>
      <c r="I153" s="10"/>
      <c r="J153" s="10"/>
      <c r="K153" s="10"/>
      <c r="L153" s="10"/>
      <c r="M153" s="10"/>
      <c r="N153" s="10"/>
      <c r="O153" s="30"/>
    </row>
    <row r="154" spans="1:15" ht="12.75">
      <c r="A154" s="23"/>
      <c r="B154" s="9"/>
      <c r="C154" s="50" t="s">
        <v>87</v>
      </c>
      <c r="D154" s="24"/>
      <c r="E154" s="41"/>
      <c r="F154" s="51">
        <f>SUM(F148:F152)</f>
        <v>5000</v>
      </c>
      <c r="G154" s="51">
        <f aca="true" t="shared" si="81" ref="G154:O154">SUM(G148:G152)</f>
        <v>5120</v>
      </c>
      <c r="H154" s="51">
        <f t="shared" si="81"/>
        <v>5242.88</v>
      </c>
      <c r="I154" s="51">
        <f t="shared" si="81"/>
        <v>5368.7091199999995</v>
      </c>
      <c r="J154" s="51">
        <f t="shared" si="81"/>
        <v>5497.55813888</v>
      </c>
      <c r="K154" s="51">
        <f t="shared" si="81"/>
        <v>5629.499534213121</v>
      </c>
      <c r="L154" s="51">
        <f t="shared" si="81"/>
        <v>5764.607523034237</v>
      </c>
      <c r="M154" s="51">
        <f t="shared" si="81"/>
        <v>5902.958103587058</v>
      </c>
      <c r="N154" s="51">
        <f t="shared" si="81"/>
        <v>6044.629098073147</v>
      </c>
      <c r="O154" s="52">
        <f t="shared" si="81"/>
        <v>6189.700196426903</v>
      </c>
    </row>
    <row r="155" spans="1:15" ht="8.25" customHeight="1" thickBot="1">
      <c r="A155" s="23"/>
      <c r="B155" s="9"/>
      <c r="C155" s="15"/>
      <c r="D155" s="16"/>
      <c r="E155" s="17"/>
      <c r="F155" s="18"/>
      <c r="G155" s="18"/>
      <c r="H155" s="18"/>
      <c r="I155" s="18"/>
      <c r="J155" s="18"/>
      <c r="K155" s="18"/>
      <c r="L155" s="18"/>
      <c r="M155" s="18"/>
      <c r="N155" s="18"/>
      <c r="O155" s="40"/>
    </row>
    <row r="156" spans="1:15" ht="13.5" thickTop="1">
      <c r="A156" s="23"/>
      <c r="B156" s="9"/>
      <c r="C156" s="24" t="s">
        <v>107</v>
      </c>
      <c r="D156" s="24"/>
      <c r="E156" s="41"/>
      <c r="F156" s="42">
        <f aca="true" t="shared" si="82" ref="F156:O156">F86+F94+F101+F115+F131+F145+F154</f>
        <v>89370</v>
      </c>
      <c r="G156" s="42">
        <f t="shared" si="82"/>
        <v>91514.87999999999</v>
      </c>
      <c r="H156" s="42">
        <f t="shared" si="82"/>
        <v>93711.23712000003</v>
      </c>
      <c r="I156" s="42">
        <f t="shared" si="82"/>
        <v>95960.30681088</v>
      </c>
      <c r="J156" s="42">
        <f t="shared" si="82"/>
        <v>98263.35417434112</v>
      </c>
      <c r="K156" s="42">
        <f t="shared" si="82"/>
        <v>100621.6746745253</v>
      </c>
      <c r="L156" s="42">
        <f t="shared" si="82"/>
        <v>103036.59486671392</v>
      </c>
      <c r="M156" s="42">
        <f t="shared" si="82"/>
        <v>105509.47314351506</v>
      </c>
      <c r="N156" s="42">
        <f t="shared" si="82"/>
        <v>108041.70049895943</v>
      </c>
      <c r="O156" s="43">
        <f t="shared" si="82"/>
        <v>110634.70131093444</v>
      </c>
    </row>
    <row r="157" spans="1:15" ht="13.5" thickBot="1">
      <c r="A157" s="26"/>
      <c r="B157" s="27"/>
      <c r="C157" s="134"/>
      <c r="D157" s="28"/>
      <c r="E157" s="57"/>
      <c r="F157" s="135"/>
      <c r="G157" s="135"/>
      <c r="H157" s="135"/>
      <c r="I157" s="135"/>
      <c r="J157" s="135"/>
      <c r="K157" s="135"/>
      <c r="L157" s="135"/>
      <c r="M157" s="135"/>
      <c r="N157" s="135"/>
      <c r="O157" s="136"/>
    </row>
    <row r="158" spans="1:15" ht="12.75">
      <c r="A158" s="23"/>
      <c r="B158" s="9" t="s">
        <v>93</v>
      </c>
      <c r="C158" s="50"/>
      <c r="D158" s="24"/>
      <c r="E158" s="41"/>
      <c r="F158" s="51"/>
      <c r="G158" s="51"/>
      <c r="H158" s="51"/>
      <c r="I158" s="51"/>
      <c r="J158" s="51"/>
      <c r="K158" s="51"/>
      <c r="L158" s="51"/>
      <c r="M158" s="51"/>
      <c r="N158" s="51"/>
      <c r="O158" s="52"/>
    </row>
    <row r="159" spans="1:15" ht="12.75">
      <c r="A159" s="23"/>
      <c r="B159" s="9"/>
      <c r="C159" s="53" t="s">
        <v>94</v>
      </c>
      <c r="D159" s="24"/>
      <c r="E159" s="10" t="s">
        <v>116</v>
      </c>
      <c r="F159" s="67">
        <v>0.3</v>
      </c>
      <c r="G159" s="36">
        <f>F159</f>
        <v>0.3</v>
      </c>
      <c r="H159" s="36">
        <f aca="true" t="shared" si="83" ref="H159:O159">G159</f>
        <v>0.3</v>
      </c>
      <c r="I159" s="36">
        <f t="shared" si="83"/>
        <v>0.3</v>
      </c>
      <c r="J159" s="36">
        <f t="shared" si="83"/>
        <v>0.3</v>
      </c>
      <c r="K159" s="36">
        <f t="shared" si="83"/>
        <v>0.3</v>
      </c>
      <c r="L159" s="36">
        <f t="shared" si="83"/>
        <v>0.3</v>
      </c>
      <c r="M159" s="36">
        <f t="shared" si="83"/>
        <v>0.3</v>
      </c>
      <c r="N159" s="36">
        <f t="shared" si="83"/>
        <v>0.3</v>
      </c>
      <c r="O159" s="37">
        <f t="shared" si="83"/>
        <v>0.3</v>
      </c>
    </row>
    <row r="160" spans="1:15" ht="12.75">
      <c r="A160" s="23"/>
      <c r="B160" s="9"/>
      <c r="C160" s="53"/>
      <c r="D160" s="24"/>
      <c r="E160" s="10"/>
      <c r="F160" s="5">
        <f aca="true" t="shared" si="84" ref="F160:O160">F159*F74</f>
        <v>1200</v>
      </c>
      <c r="G160" s="5">
        <f t="shared" si="84"/>
        <v>1228.8</v>
      </c>
      <c r="H160" s="5">
        <f t="shared" si="84"/>
        <v>1258.2912</v>
      </c>
      <c r="I160" s="5">
        <f t="shared" si="84"/>
        <v>1288.4901888000002</v>
      </c>
      <c r="J160" s="5">
        <f t="shared" si="84"/>
        <v>1319.4139533312002</v>
      </c>
      <c r="K160" s="5">
        <f t="shared" si="84"/>
        <v>1351.079888211149</v>
      </c>
      <c r="L160" s="5">
        <f t="shared" si="84"/>
        <v>1383.5058055282168</v>
      </c>
      <c r="M160" s="5">
        <f t="shared" si="84"/>
        <v>1416.709944860894</v>
      </c>
      <c r="N160" s="5">
        <f t="shared" si="84"/>
        <v>1450.7109835375554</v>
      </c>
      <c r="O160" s="39">
        <f t="shared" si="84"/>
        <v>1485.528047142457</v>
      </c>
    </row>
    <row r="161" spans="1:15" ht="12.75">
      <c r="A161" s="23"/>
      <c r="B161" s="9"/>
      <c r="C161" s="53" t="s">
        <v>129</v>
      </c>
      <c r="D161" s="24"/>
      <c r="E161" s="10" t="s">
        <v>116</v>
      </c>
      <c r="F161" s="67">
        <v>0.01</v>
      </c>
      <c r="G161" s="36">
        <f>F161</f>
        <v>0.01</v>
      </c>
      <c r="H161" s="36">
        <f aca="true" t="shared" si="85" ref="H161:O161">G161</f>
        <v>0.01</v>
      </c>
      <c r="I161" s="36">
        <f t="shared" si="85"/>
        <v>0.01</v>
      </c>
      <c r="J161" s="36">
        <f t="shared" si="85"/>
        <v>0.01</v>
      </c>
      <c r="K161" s="36">
        <f t="shared" si="85"/>
        <v>0.01</v>
      </c>
      <c r="L161" s="36">
        <f t="shared" si="85"/>
        <v>0.01</v>
      </c>
      <c r="M161" s="36">
        <f t="shared" si="85"/>
        <v>0.01</v>
      </c>
      <c r="N161" s="36">
        <f t="shared" si="85"/>
        <v>0.01</v>
      </c>
      <c r="O161" s="37">
        <f t="shared" si="85"/>
        <v>0.01</v>
      </c>
    </row>
    <row r="162" spans="1:15" ht="12.75">
      <c r="A162" s="23"/>
      <c r="B162" s="9"/>
      <c r="C162" s="53"/>
      <c r="D162" s="24"/>
      <c r="E162" s="10"/>
      <c r="F162" s="5">
        <f aca="true" t="shared" si="86" ref="F162:O162">F161*F74</f>
        <v>40</v>
      </c>
      <c r="G162" s="5">
        <f t="shared" si="86"/>
        <v>40.96</v>
      </c>
      <c r="H162" s="5">
        <f t="shared" si="86"/>
        <v>41.94304</v>
      </c>
      <c r="I162" s="5">
        <f t="shared" si="86"/>
        <v>42.94967296000001</v>
      </c>
      <c r="J162" s="5">
        <f t="shared" si="86"/>
        <v>43.98046511104001</v>
      </c>
      <c r="K162" s="5">
        <f t="shared" si="86"/>
        <v>45.03599627370497</v>
      </c>
      <c r="L162" s="5">
        <f t="shared" si="86"/>
        <v>46.11686018427389</v>
      </c>
      <c r="M162" s="5">
        <f t="shared" si="86"/>
        <v>47.223664828696464</v>
      </c>
      <c r="N162" s="5">
        <f t="shared" si="86"/>
        <v>48.35703278458518</v>
      </c>
      <c r="O162" s="39">
        <f t="shared" si="86"/>
        <v>49.517601571415234</v>
      </c>
    </row>
    <row r="163" spans="1:15" ht="12.75">
      <c r="A163" s="23"/>
      <c r="B163" s="9"/>
      <c r="C163" s="53" t="s">
        <v>101</v>
      </c>
      <c r="D163" s="24"/>
      <c r="E163" s="10" t="s">
        <v>102</v>
      </c>
      <c r="F163" s="67">
        <v>0.025</v>
      </c>
      <c r="G163" s="36">
        <f aca="true" t="shared" si="87" ref="G163:O163">F163*(1+G41)</f>
        <v>0.0256</v>
      </c>
      <c r="H163" s="36">
        <f t="shared" si="87"/>
        <v>0.026214400000000002</v>
      </c>
      <c r="I163" s="36">
        <f t="shared" si="87"/>
        <v>0.026843545600000004</v>
      </c>
      <c r="J163" s="36">
        <f t="shared" si="87"/>
        <v>0.027487790694400004</v>
      </c>
      <c r="K163" s="36">
        <f t="shared" si="87"/>
        <v>0.028147497671065606</v>
      </c>
      <c r="L163" s="36">
        <f t="shared" si="87"/>
        <v>0.02882303761517118</v>
      </c>
      <c r="M163" s="36">
        <f t="shared" si="87"/>
        <v>0.02951479051793529</v>
      </c>
      <c r="N163" s="36">
        <f t="shared" si="87"/>
        <v>0.030223145490365737</v>
      </c>
      <c r="O163" s="37">
        <f t="shared" si="87"/>
        <v>0.030948500982134516</v>
      </c>
    </row>
    <row r="164" spans="1:15" ht="12.75">
      <c r="A164" s="23"/>
      <c r="B164" s="9"/>
      <c r="C164" s="53"/>
      <c r="D164" s="24"/>
      <c r="E164" s="10"/>
      <c r="F164" s="5">
        <f aca="true" t="shared" si="88" ref="F164:O164">F163*$I$4</f>
        <v>2475000</v>
      </c>
      <c r="G164" s="5">
        <f t="shared" si="88"/>
        <v>2534400</v>
      </c>
      <c r="H164" s="5">
        <f t="shared" si="88"/>
        <v>2595225.6</v>
      </c>
      <c r="I164" s="5">
        <f t="shared" si="88"/>
        <v>2657511.0144</v>
      </c>
      <c r="J164" s="5">
        <f t="shared" si="88"/>
        <v>2721291.2787456005</v>
      </c>
      <c r="K164" s="5">
        <f t="shared" si="88"/>
        <v>2786602.269435495</v>
      </c>
      <c r="L164" s="5">
        <f t="shared" si="88"/>
        <v>2853480.723901947</v>
      </c>
      <c r="M164" s="5">
        <f t="shared" si="88"/>
        <v>2921964.2612755937</v>
      </c>
      <c r="N164" s="5">
        <f t="shared" si="88"/>
        <v>2992091.403546208</v>
      </c>
      <c r="O164" s="39">
        <f t="shared" si="88"/>
        <v>3063901.5972313173</v>
      </c>
    </row>
    <row r="165" spans="1:15" ht="4.5" customHeight="1" thickBot="1">
      <c r="A165" s="23"/>
      <c r="B165" s="9"/>
      <c r="C165" s="15"/>
      <c r="D165" s="16"/>
      <c r="E165" s="17"/>
      <c r="F165" s="18"/>
      <c r="G165" s="18"/>
      <c r="H165" s="18"/>
      <c r="I165" s="18"/>
      <c r="J165" s="18"/>
      <c r="K165" s="18"/>
      <c r="L165" s="18"/>
      <c r="M165" s="18"/>
      <c r="N165" s="18"/>
      <c r="O165" s="40"/>
    </row>
    <row r="166" spans="1:15" ht="13.5" thickTop="1">
      <c r="A166" s="23"/>
      <c r="B166" s="9"/>
      <c r="C166" s="24" t="s">
        <v>108</v>
      </c>
      <c r="D166" s="24"/>
      <c r="E166" s="41"/>
      <c r="F166" s="42">
        <f>F160+F162+F164</f>
        <v>2476240</v>
      </c>
      <c r="G166" s="42">
        <f aca="true" t="shared" si="89" ref="G166:O166">G160+G162+G164</f>
        <v>2535669.76</v>
      </c>
      <c r="H166" s="42">
        <f t="shared" si="89"/>
        <v>2596525.83424</v>
      </c>
      <c r="I166" s="42">
        <f t="shared" si="89"/>
        <v>2658842.45426176</v>
      </c>
      <c r="J166" s="42">
        <f t="shared" si="89"/>
        <v>2722654.6731640426</v>
      </c>
      <c r="K166" s="42">
        <f t="shared" si="89"/>
        <v>2787998.38531998</v>
      </c>
      <c r="L166" s="42">
        <f t="shared" si="89"/>
        <v>2854910.3465676596</v>
      </c>
      <c r="M166" s="42">
        <f t="shared" si="89"/>
        <v>2923428.1948852832</v>
      </c>
      <c r="N166" s="42">
        <f t="shared" si="89"/>
        <v>2993590.4715625304</v>
      </c>
      <c r="O166" s="43">
        <f t="shared" si="89"/>
        <v>3065436.6428800314</v>
      </c>
    </row>
    <row r="167" spans="1:15" ht="12.75">
      <c r="A167" s="23"/>
      <c r="B167" s="9"/>
      <c r="C167" s="53"/>
      <c r="D167" s="24"/>
      <c r="E167" s="10"/>
      <c r="F167" s="5"/>
      <c r="G167" s="5"/>
      <c r="H167" s="5"/>
      <c r="I167" s="5"/>
      <c r="J167" s="5"/>
      <c r="K167" s="5"/>
      <c r="L167" s="5"/>
      <c r="M167" s="5"/>
      <c r="N167" s="5"/>
      <c r="O167" s="39"/>
    </row>
    <row r="168" spans="1:15" ht="12.75">
      <c r="A168" s="23"/>
      <c r="B168" s="53" t="s">
        <v>98</v>
      </c>
      <c r="C168" s="9"/>
      <c r="D168" s="24"/>
      <c r="E168" s="41"/>
      <c r="F168" s="51"/>
      <c r="G168" s="51"/>
      <c r="H168" s="51"/>
      <c r="I168" s="51"/>
      <c r="J168" s="51"/>
      <c r="K168" s="51"/>
      <c r="L168" s="51"/>
      <c r="M168" s="51"/>
      <c r="N168" s="51"/>
      <c r="O168" s="52"/>
    </row>
    <row r="169" spans="1:15" ht="12.75">
      <c r="A169" s="23"/>
      <c r="B169" s="9"/>
      <c r="C169" s="53" t="s">
        <v>95</v>
      </c>
      <c r="D169" s="24"/>
      <c r="E169" s="10" t="s">
        <v>116</v>
      </c>
      <c r="F169" s="67">
        <v>0.08</v>
      </c>
      <c r="G169" s="36">
        <f>F169</f>
        <v>0.08</v>
      </c>
      <c r="H169" s="36">
        <f aca="true" t="shared" si="90" ref="H169:O169">G169</f>
        <v>0.08</v>
      </c>
      <c r="I169" s="36">
        <f t="shared" si="90"/>
        <v>0.08</v>
      </c>
      <c r="J169" s="36">
        <f t="shared" si="90"/>
        <v>0.08</v>
      </c>
      <c r="K169" s="36">
        <f t="shared" si="90"/>
        <v>0.08</v>
      </c>
      <c r="L169" s="36">
        <f t="shared" si="90"/>
        <v>0.08</v>
      </c>
      <c r="M169" s="36">
        <f t="shared" si="90"/>
        <v>0.08</v>
      </c>
      <c r="N169" s="36">
        <f t="shared" si="90"/>
        <v>0.08</v>
      </c>
      <c r="O169" s="37">
        <f t="shared" si="90"/>
        <v>0.08</v>
      </c>
    </row>
    <row r="170" spans="1:15" ht="12.75">
      <c r="A170" s="23"/>
      <c r="B170" s="9"/>
      <c r="C170" s="9"/>
      <c r="D170" s="24"/>
      <c r="E170" s="41"/>
      <c r="F170" s="5">
        <f aca="true" t="shared" si="91" ref="F170:O170">F169*F86</f>
        <v>400</v>
      </c>
      <c r="G170" s="5">
        <f t="shared" si="91"/>
        <v>409.6</v>
      </c>
      <c r="H170" s="5">
        <f t="shared" si="91"/>
        <v>419.4304</v>
      </c>
      <c r="I170" s="5">
        <f t="shared" si="91"/>
        <v>429.4967296000001</v>
      </c>
      <c r="J170" s="5">
        <f t="shared" si="91"/>
        <v>439.8046511104002</v>
      </c>
      <c r="K170" s="5">
        <f t="shared" si="91"/>
        <v>450.35996273704967</v>
      </c>
      <c r="L170" s="5">
        <f t="shared" si="91"/>
        <v>461.16860184273895</v>
      </c>
      <c r="M170" s="5">
        <f t="shared" si="91"/>
        <v>472.2366482869646</v>
      </c>
      <c r="N170" s="5">
        <f t="shared" si="91"/>
        <v>483.5703278458518</v>
      </c>
      <c r="O170" s="39">
        <f t="shared" si="91"/>
        <v>495.1760157141523</v>
      </c>
    </row>
    <row r="171" spans="1:15" ht="12.75">
      <c r="A171" s="23"/>
      <c r="B171" s="9"/>
      <c r="C171" s="53" t="s">
        <v>96</v>
      </c>
      <c r="D171" s="24"/>
      <c r="E171" s="56" t="s">
        <v>102</v>
      </c>
      <c r="F171" s="67">
        <v>0.02</v>
      </c>
      <c r="G171" s="36">
        <f aca="true" t="shared" si="92" ref="G171:O171">F171*(1+G41)</f>
        <v>0.02048</v>
      </c>
      <c r="H171" s="36">
        <f t="shared" si="92"/>
        <v>0.02097152</v>
      </c>
      <c r="I171" s="36">
        <f t="shared" si="92"/>
        <v>0.021474836480000002</v>
      </c>
      <c r="J171" s="36">
        <f t="shared" si="92"/>
        <v>0.021990232555520003</v>
      </c>
      <c r="K171" s="36">
        <f t="shared" si="92"/>
        <v>0.022517998136852485</v>
      </c>
      <c r="L171" s="36">
        <f t="shared" si="92"/>
        <v>0.023058430092136945</v>
      </c>
      <c r="M171" s="36">
        <f t="shared" si="92"/>
        <v>0.023611832414348232</v>
      </c>
      <c r="N171" s="36">
        <f t="shared" si="92"/>
        <v>0.02417851639229259</v>
      </c>
      <c r="O171" s="37">
        <f t="shared" si="92"/>
        <v>0.024758800785707615</v>
      </c>
    </row>
    <row r="172" spans="1:15" ht="12.75">
      <c r="A172" s="23"/>
      <c r="B172" s="9"/>
      <c r="C172" s="53"/>
      <c r="D172" s="24"/>
      <c r="E172" s="41"/>
      <c r="F172" s="5">
        <f>F171*$I$4</f>
        <v>1980000</v>
      </c>
      <c r="G172" s="5">
        <f aca="true" t="shared" si="93" ref="G172:O172">G171*$I$4</f>
        <v>2027520.0000000002</v>
      </c>
      <c r="H172" s="5">
        <f t="shared" si="93"/>
        <v>2076180.48</v>
      </c>
      <c r="I172" s="5">
        <f t="shared" si="93"/>
        <v>2126008.81152</v>
      </c>
      <c r="J172" s="5">
        <f t="shared" si="93"/>
        <v>2177033.02299648</v>
      </c>
      <c r="K172" s="5">
        <f t="shared" si="93"/>
        <v>2229281.815548396</v>
      </c>
      <c r="L172" s="5">
        <f t="shared" si="93"/>
        <v>2282784.5791215575</v>
      </c>
      <c r="M172" s="5">
        <f t="shared" si="93"/>
        <v>2337571.409020475</v>
      </c>
      <c r="N172" s="5">
        <f t="shared" si="93"/>
        <v>2393673.1228369665</v>
      </c>
      <c r="O172" s="39">
        <f t="shared" si="93"/>
        <v>2451121.277785054</v>
      </c>
    </row>
    <row r="173" spans="1:15" ht="12.75">
      <c r="A173" s="23"/>
      <c r="B173" s="9"/>
      <c r="C173" s="53" t="s">
        <v>97</v>
      </c>
      <c r="D173" s="24"/>
      <c r="E173" s="56" t="s">
        <v>102</v>
      </c>
      <c r="F173" s="67">
        <v>0.04</v>
      </c>
      <c r="G173" s="36">
        <f aca="true" t="shared" si="94" ref="G173:O173">F173*(1+G41)</f>
        <v>0.04096</v>
      </c>
      <c r="H173" s="36">
        <f t="shared" si="94"/>
        <v>0.04194304</v>
      </c>
      <c r="I173" s="36">
        <f t="shared" si="94"/>
        <v>0.042949672960000004</v>
      </c>
      <c r="J173" s="36">
        <f t="shared" si="94"/>
        <v>0.04398046511104001</v>
      </c>
      <c r="K173" s="36">
        <f t="shared" si="94"/>
        <v>0.04503599627370497</v>
      </c>
      <c r="L173" s="36">
        <f t="shared" si="94"/>
        <v>0.04611686018427389</v>
      </c>
      <c r="M173" s="36">
        <f t="shared" si="94"/>
        <v>0.047223664828696464</v>
      </c>
      <c r="N173" s="36">
        <f t="shared" si="94"/>
        <v>0.04835703278458518</v>
      </c>
      <c r="O173" s="37">
        <f t="shared" si="94"/>
        <v>0.04951760157141523</v>
      </c>
    </row>
    <row r="174" spans="1:15" ht="12.75">
      <c r="A174" s="23"/>
      <c r="B174" s="9"/>
      <c r="C174" s="53"/>
      <c r="D174" s="24"/>
      <c r="E174" s="41"/>
      <c r="F174" s="5">
        <f aca="true" t="shared" si="95" ref="F174:O174">F173*$I$4</f>
        <v>3960000</v>
      </c>
      <c r="G174" s="5">
        <f t="shared" si="95"/>
        <v>4055040.0000000005</v>
      </c>
      <c r="H174" s="5">
        <f t="shared" si="95"/>
        <v>4152360.96</v>
      </c>
      <c r="I174" s="5">
        <f t="shared" si="95"/>
        <v>4252017.62304</v>
      </c>
      <c r="J174" s="5">
        <f t="shared" si="95"/>
        <v>4354066.04599296</v>
      </c>
      <c r="K174" s="5">
        <f t="shared" si="95"/>
        <v>4458563.631096792</v>
      </c>
      <c r="L174" s="5">
        <f t="shared" si="95"/>
        <v>4565569.158243115</v>
      </c>
      <c r="M174" s="5">
        <f t="shared" si="95"/>
        <v>4675142.81804095</v>
      </c>
      <c r="N174" s="5">
        <f t="shared" si="95"/>
        <v>4787346.245673933</v>
      </c>
      <c r="O174" s="39">
        <f t="shared" si="95"/>
        <v>4902242.555570108</v>
      </c>
    </row>
    <row r="175" spans="1:15" ht="12.75">
      <c r="A175" s="23"/>
      <c r="B175" s="9"/>
      <c r="C175" s="53" t="s">
        <v>99</v>
      </c>
      <c r="D175" s="9"/>
      <c r="E175" s="10" t="s">
        <v>116</v>
      </c>
      <c r="F175" s="67">
        <v>0.04</v>
      </c>
      <c r="G175" s="36">
        <f>F175</f>
        <v>0.04</v>
      </c>
      <c r="H175" s="36">
        <f aca="true" t="shared" si="96" ref="H175:O175">G175</f>
        <v>0.04</v>
      </c>
      <c r="I175" s="36">
        <f t="shared" si="96"/>
        <v>0.04</v>
      </c>
      <c r="J175" s="36">
        <f t="shared" si="96"/>
        <v>0.04</v>
      </c>
      <c r="K175" s="36">
        <f t="shared" si="96"/>
        <v>0.04</v>
      </c>
      <c r="L175" s="36">
        <f t="shared" si="96"/>
        <v>0.04</v>
      </c>
      <c r="M175" s="36">
        <f t="shared" si="96"/>
        <v>0.04</v>
      </c>
      <c r="N175" s="36">
        <f t="shared" si="96"/>
        <v>0.04</v>
      </c>
      <c r="O175" s="37">
        <f t="shared" si="96"/>
        <v>0.04</v>
      </c>
    </row>
    <row r="176" spans="1:15" ht="12.75">
      <c r="A176" s="23"/>
      <c r="B176" s="9"/>
      <c r="C176" s="53"/>
      <c r="D176" s="9"/>
      <c r="E176" s="41"/>
      <c r="F176" s="5">
        <f aca="true" t="shared" si="97" ref="F176:O176">F175*F74</f>
        <v>160</v>
      </c>
      <c r="G176" s="5">
        <f t="shared" si="97"/>
        <v>163.84</v>
      </c>
      <c r="H176" s="5">
        <f t="shared" si="97"/>
        <v>167.77216</v>
      </c>
      <c r="I176" s="5">
        <f t="shared" si="97"/>
        <v>171.79869184000003</v>
      </c>
      <c r="J176" s="5">
        <f t="shared" si="97"/>
        <v>175.92186044416005</v>
      </c>
      <c r="K176" s="5">
        <f t="shared" si="97"/>
        <v>180.14398509481987</v>
      </c>
      <c r="L176" s="5">
        <f t="shared" si="97"/>
        <v>184.46744073709556</v>
      </c>
      <c r="M176" s="5">
        <f t="shared" si="97"/>
        <v>188.89465931478586</v>
      </c>
      <c r="N176" s="5">
        <f t="shared" si="97"/>
        <v>193.42813113834072</v>
      </c>
      <c r="O176" s="39">
        <f t="shared" si="97"/>
        <v>198.07040628566094</v>
      </c>
    </row>
    <row r="177" spans="1:15" ht="12.75">
      <c r="A177" s="23"/>
      <c r="B177" s="9"/>
      <c r="C177" s="53" t="s">
        <v>151</v>
      </c>
      <c r="D177" s="9"/>
      <c r="E177" s="127" t="s">
        <v>152</v>
      </c>
      <c r="F177" s="69" t="s">
        <v>153</v>
      </c>
      <c r="G177" s="69" t="s">
        <v>153</v>
      </c>
      <c r="H177" s="69" t="s">
        <v>153</v>
      </c>
      <c r="I177" s="69" t="s">
        <v>153</v>
      </c>
      <c r="J177" s="69" t="s">
        <v>153</v>
      </c>
      <c r="K177" s="69" t="s">
        <v>153</v>
      </c>
      <c r="L177" s="69" t="s">
        <v>153</v>
      </c>
      <c r="M177" s="69" t="s">
        <v>153</v>
      </c>
      <c r="N177" s="69" t="s">
        <v>153</v>
      </c>
      <c r="O177" s="117" t="s">
        <v>153</v>
      </c>
    </row>
    <row r="178" spans="1:15" ht="12.75">
      <c r="A178" s="23"/>
      <c r="B178" s="9"/>
      <c r="C178" s="53"/>
      <c r="D178" s="9"/>
      <c r="E178" s="118"/>
      <c r="F178" s="69"/>
      <c r="G178" s="69"/>
      <c r="H178" s="69"/>
      <c r="I178" s="69"/>
      <c r="J178" s="69"/>
      <c r="K178" s="69"/>
      <c r="L178" s="69"/>
      <c r="M178" s="69"/>
      <c r="N178" s="69"/>
      <c r="O178" s="117"/>
    </row>
    <row r="179" spans="1:15" ht="5.25" customHeight="1" thickBot="1">
      <c r="A179" s="23"/>
      <c r="B179" s="9"/>
      <c r="C179" s="15"/>
      <c r="D179" s="16"/>
      <c r="E179" s="17"/>
      <c r="F179" s="18"/>
      <c r="G179" s="18"/>
      <c r="H179" s="18"/>
      <c r="I179" s="18"/>
      <c r="J179" s="18"/>
      <c r="K179" s="18"/>
      <c r="L179" s="18"/>
      <c r="M179" s="18"/>
      <c r="N179" s="18"/>
      <c r="O179" s="40"/>
    </row>
    <row r="180" spans="1:15" ht="13.5" thickTop="1">
      <c r="A180" s="23"/>
      <c r="B180" s="9"/>
      <c r="C180" s="24" t="s">
        <v>104</v>
      </c>
      <c r="D180" s="24"/>
      <c r="E180" s="41"/>
      <c r="F180" s="42">
        <f>F170+F172+F174+F176+F178</f>
        <v>5940560</v>
      </c>
      <c r="G180" s="42">
        <f aca="true" t="shared" si="98" ref="G180:O180">G170+G172+G174+G176+G178</f>
        <v>6083133.44</v>
      </c>
      <c r="H180" s="42">
        <f t="shared" si="98"/>
        <v>6229128.6425600005</v>
      </c>
      <c r="I180" s="42">
        <f t="shared" si="98"/>
        <v>6378627.72998144</v>
      </c>
      <c r="J180" s="42">
        <f t="shared" si="98"/>
        <v>6531714.795500995</v>
      </c>
      <c r="K180" s="42">
        <f t="shared" si="98"/>
        <v>6688475.950593021</v>
      </c>
      <c r="L180" s="42">
        <f t="shared" si="98"/>
        <v>6848999.373407252</v>
      </c>
      <c r="M180" s="42">
        <f t="shared" si="98"/>
        <v>7013375.358369027</v>
      </c>
      <c r="N180" s="42">
        <f t="shared" si="98"/>
        <v>7181696.366969883</v>
      </c>
      <c r="O180" s="39">
        <f t="shared" si="98"/>
        <v>7354057.0797771625</v>
      </c>
    </row>
    <row r="181" spans="1:15" ht="12.75">
      <c r="A181" s="23"/>
      <c r="B181" s="9"/>
      <c r="C181" s="53"/>
      <c r="D181" s="9"/>
      <c r="E181" s="41"/>
      <c r="F181" s="5"/>
      <c r="G181" s="5"/>
      <c r="H181" s="5"/>
      <c r="I181" s="5"/>
      <c r="J181" s="5"/>
      <c r="K181" s="5"/>
      <c r="L181" s="5"/>
      <c r="M181" s="5"/>
      <c r="N181" s="5"/>
      <c r="O181" s="39"/>
    </row>
    <row r="182" spans="1:15" ht="12.75">
      <c r="A182" s="23"/>
      <c r="B182" s="53" t="s">
        <v>100</v>
      </c>
      <c r="C182" s="9"/>
      <c r="D182" s="9"/>
      <c r="E182" s="9"/>
      <c r="F182" s="9"/>
      <c r="G182" s="9"/>
      <c r="H182" s="9"/>
      <c r="I182" s="9"/>
      <c r="J182" s="9"/>
      <c r="K182" s="9"/>
      <c r="L182" s="9"/>
      <c r="M182" s="9"/>
      <c r="N182" s="9"/>
      <c r="O182" s="25"/>
    </row>
    <row r="183" spans="1:15" ht="12.75">
      <c r="A183" s="23"/>
      <c r="B183" s="9"/>
      <c r="C183" s="9" t="s">
        <v>100</v>
      </c>
      <c r="D183" s="9"/>
      <c r="E183" s="9" t="s">
        <v>105</v>
      </c>
      <c r="F183" s="67">
        <v>0.05</v>
      </c>
      <c r="G183" s="36">
        <f>F183</f>
        <v>0.05</v>
      </c>
      <c r="H183" s="36">
        <f aca="true" t="shared" si="99" ref="H183:O183">G183</f>
        <v>0.05</v>
      </c>
      <c r="I183" s="36">
        <f t="shared" si="99"/>
        <v>0.05</v>
      </c>
      <c r="J183" s="36">
        <f t="shared" si="99"/>
        <v>0.05</v>
      </c>
      <c r="K183" s="36">
        <f t="shared" si="99"/>
        <v>0.05</v>
      </c>
      <c r="L183" s="36">
        <f t="shared" si="99"/>
        <v>0.05</v>
      </c>
      <c r="M183" s="36">
        <f t="shared" si="99"/>
        <v>0.05</v>
      </c>
      <c r="N183" s="36">
        <f t="shared" si="99"/>
        <v>0.05</v>
      </c>
      <c r="O183" s="37">
        <f t="shared" si="99"/>
        <v>0.05</v>
      </c>
    </row>
    <row r="184" spans="1:15" ht="12.75">
      <c r="A184" s="23"/>
      <c r="B184" s="9"/>
      <c r="C184" s="9"/>
      <c r="D184" s="9"/>
      <c r="E184" s="9"/>
      <c r="F184" s="5">
        <f>(F180+F166)*F183</f>
        <v>420840</v>
      </c>
      <c r="G184" s="5">
        <f aca="true" t="shared" si="100" ref="G184:O184">(G180+G166)*G183</f>
        <v>430940.16</v>
      </c>
      <c r="H184" s="5">
        <f t="shared" si="100"/>
        <v>441282.72384000005</v>
      </c>
      <c r="I184" s="5">
        <f t="shared" si="100"/>
        <v>451873.50921216</v>
      </c>
      <c r="J184" s="5">
        <f t="shared" si="100"/>
        <v>462718.4734332519</v>
      </c>
      <c r="K184" s="5">
        <f t="shared" si="100"/>
        <v>473823.7167956501</v>
      </c>
      <c r="L184" s="5">
        <f t="shared" si="100"/>
        <v>485195.48599874566</v>
      </c>
      <c r="M184" s="5">
        <f t="shared" si="100"/>
        <v>496840.17766271555</v>
      </c>
      <c r="N184" s="5">
        <f t="shared" si="100"/>
        <v>508764.34192662075</v>
      </c>
      <c r="O184" s="39">
        <f t="shared" si="100"/>
        <v>520974.68613285973</v>
      </c>
    </row>
    <row r="185" spans="1:15" ht="4.5" customHeight="1" thickBot="1">
      <c r="A185" s="23"/>
      <c r="B185" s="9"/>
      <c r="C185" s="15"/>
      <c r="D185" s="16"/>
      <c r="E185" s="17"/>
      <c r="F185" s="18"/>
      <c r="G185" s="18"/>
      <c r="H185" s="18"/>
      <c r="I185" s="18"/>
      <c r="J185" s="18"/>
      <c r="K185" s="18"/>
      <c r="L185" s="18"/>
      <c r="M185" s="18"/>
      <c r="N185" s="18"/>
      <c r="O185" s="40"/>
    </row>
    <row r="186" spans="1:15" ht="13.5" thickTop="1">
      <c r="A186" s="23"/>
      <c r="B186" s="9"/>
      <c r="C186" s="24" t="s">
        <v>106</v>
      </c>
      <c r="D186" s="24"/>
      <c r="E186" s="41"/>
      <c r="F186" s="42">
        <f>F176+F180+F182+F184</f>
        <v>6361560</v>
      </c>
      <c r="G186" s="42">
        <f aca="true" t="shared" si="101" ref="G186:O186">G176+G180+G182+G184</f>
        <v>6514237.44</v>
      </c>
      <c r="H186" s="42">
        <f t="shared" si="101"/>
        <v>6670579.138560001</v>
      </c>
      <c r="I186" s="42">
        <f t="shared" si="101"/>
        <v>6830673.0378854405</v>
      </c>
      <c r="J186" s="42">
        <f t="shared" si="101"/>
        <v>6994609.1907946905</v>
      </c>
      <c r="K186" s="42">
        <f t="shared" si="101"/>
        <v>7162479.811373766</v>
      </c>
      <c r="L186" s="42">
        <f t="shared" si="101"/>
        <v>7334379.326846736</v>
      </c>
      <c r="M186" s="42">
        <f t="shared" si="101"/>
        <v>7510404.430691058</v>
      </c>
      <c r="N186" s="42">
        <f t="shared" si="101"/>
        <v>7690654.137027642</v>
      </c>
      <c r="O186" s="43">
        <f t="shared" si="101"/>
        <v>7875229.836316308</v>
      </c>
    </row>
    <row r="187" spans="1:15" ht="13.5" thickBot="1">
      <c r="A187" s="23"/>
      <c r="B187" s="15"/>
      <c r="C187" s="15"/>
      <c r="D187" s="16"/>
      <c r="E187" s="17"/>
      <c r="F187" s="18"/>
      <c r="G187" s="18"/>
      <c r="H187" s="18"/>
      <c r="I187" s="18"/>
      <c r="J187" s="18"/>
      <c r="K187" s="18"/>
      <c r="L187" s="18"/>
      <c r="M187" s="18"/>
      <c r="N187" s="18"/>
      <c r="O187" s="40"/>
    </row>
    <row r="188" spans="1:15" ht="18.75" thickTop="1">
      <c r="A188" s="23"/>
      <c r="B188" s="72" t="s">
        <v>110</v>
      </c>
      <c r="C188" s="73"/>
      <c r="D188" s="72"/>
      <c r="E188" s="74"/>
      <c r="F188" s="75">
        <f>F156+F166+F180+F186</f>
        <v>14867730</v>
      </c>
      <c r="G188" s="75">
        <f aca="true" t="shared" si="102" ref="G188:O188">G156+G166+G180+G186</f>
        <v>15224555.52</v>
      </c>
      <c r="H188" s="75">
        <f t="shared" si="102"/>
        <v>15589944.852480002</v>
      </c>
      <c r="I188" s="75">
        <f t="shared" si="102"/>
        <v>15964103.528939521</v>
      </c>
      <c r="J188" s="75">
        <f t="shared" si="102"/>
        <v>16347242.01363407</v>
      </c>
      <c r="K188" s="75">
        <f t="shared" si="102"/>
        <v>16739575.821961291</v>
      </c>
      <c r="L188" s="75">
        <f t="shared" si="102"/>
        <v>17141325.64168836</v>
      </c>
      <c r="M188" s="75">
        <f t="shared" si="102"/>
        <v>17552717.457088884</v>
      </c>
      <c r="N188" s="75">
        <f t="shared" si="102"/>
        <v>17973982.676059015</v>
      </c>
      <c r="O188" s="76">
        <f t="shared" si="102"/>
        <v>18405358.26028444</v>
      </c>
    </row>
    <row r="189" spans="1:15" ht="13.5" thickBot="1">
      <c r="A189" s="26"/>
      <c r="B189" s="27"/>
      <c r="C189" s="28"/>
      <c r="D189" s="28"/>
      <c r="E189" s="57"/>
      <c r="F189" s="58"/>
      <c r="G189" s="58"/>
      <c r="H189" s="58"/>
      <c r="I189" s="58"/>
      <c r="J189" s="58"/>
      <c r="K189" s="58"/>
      <c r="L189" s="58"/>
      <c r="M189" s="58"/>
      <c r="N189" s="58"/>
      <c r="O189" s="59"/>
    </row>
    <row r="190" spans="1:15" ht="20.25">
      <c r="A190" s="60" t="s">
        <v>111</v>
      </c>
      <c r="B190" s="20"/>
      <c r="C190" s="21"/>
      <c r="D190" s="21"/>
      <c r="E190" s="61"/>
      <c r="F190" s="62">
        <f aca="true" t="shared" si="103" ref="F190:O190">F74-F188</f>
        <v>-14863730</v>
      </c>
      <c r="G190" s="62">
        <f t="shared" si="103"/>
        <v>-15220459.52</v>
      </c>
      <c r="H190" s="62">
        <f t="shared" si="103"/>
        <v>-15585750.548480002</v>
      </c>
      <c r="I190" s="62">
        <f t="shared" si="103"/>
        <v>-15959808.56164352</v>
      </c>
      <c r="J190" s="62">
        <f t="shared" si="103"/>
        <v>-16342843.967122966</v>
      </c>
      <c r="K190" s="62">
        <f t="shared" si="103"/>
        <v>-16735072.222333921</v>
      </c>
      <c r="L190" s="62">
        <f t="shared" si="103"/>
        <v>-17136713.955669936</v>
      </c>
      <c r="M190" s="62">
        <f t="shared" si="103"/>
        <v>-17547995.090606015</v>
      </c>
      <c r="N190" s="62">
        <f t="shared" si="103"/>
        <v>-17969146.972780555</v>
      </c>
      <c r="O190" s="63">
        <f t="shared" si="103"/>
        <v>-18400406.500127297</v>
      </c>
    </row>
    <row r="191" spans="1:15" ht="12.75">
      <c r="A191" s="23"/>
      <c r="B191" s="9"/>
      <c r="C191" s="24"/>
      <c r="D191" s="24"/>
      <c r="E191" s="41"/>
      <c r="F191" s="42"/>
      <c r="G191" s="42"/>
      <c r="H191" s="42"/>
      <c r="I191" s="42"/>
      <c r="J191" s="42"/>
      <c r="K191" s="42"/>
      <c r="L191" s="42"/>
      <c r="M191" s="42"/>
      <c r="N191" s="42"/>
      <c r="O191" s="43"/>
    </row>
    <row r="192" spans="1:15" ht="12.75">
      <c r="A192" s="31" t="s">
        <v>126</v>
      </c>
      <c r="B192" s="9"/>
      <c r="C192" s="24"/>
      <c r="D192" s="24"/>
      <c r="E192" s="41"/>
      <c r="F192" s="42"/>
      <c r="G192" s="42"/>
      <c r="H192" s="42"/>
      <c r="I192" s="42"/>
      <c r="J192" s="42"/>
      <c r="K192" s="42"/>
      <c r="L192" s="42"/>
      <c r="M192" s="42"/>
      <c r="N192" s="42"/>
      <c r="O192" s="43"/>
    </row>
    <row r="193" spans="1:15" ht="12.75">
      <c r="A193" s="23"/>
      <c r="B193" s="9" t="s">
        <v>128</v>
      </c>
      <c r="C193" s="24"/>
      <c r="E193" s="41"/>
      <c r="F193" s="42">
        <f>I4</f>
        <v>99000000</v>
      </c>
      <c r="G193" s="42"/>
      <c r="H193" s="42"/>
      <c r="I193" s="42"/>
      <c r="J193" s="42"/>
      <c r="K193" s="42"/>
      <c r="L193" s="42"/>
      <c r="M193" s="42"/>
      <c r="N193" s="42"/>
      <c r="O193" s="43"/>
    </row>
    <row r="194" spans="1:15" ht="12.75">
      <c r="A194" s="23"/>
      <c r="B194" s="1" t="s">
        <v>119</v>
      </c>
      <c r="C194" s="100"/>
      <c r="D194" s="101"/>
      <c r="E194" s="101"/>
      <c r="F194" s="102">
        <v>29000000</v>
      </c>
      <c r="G194" s="42"/>
      <c r="H194" s="42"/>
      <c r="I194" s="42"/>
      <c r="J194" s="42"/>
      <c r="K194" s="42"/>
      <c r="L194" s="42"/>
      <c r="M194" s="42"/>
      <c r="N194" s="42"/>
      <c r="O194" s="43"/>
    </row>
    <row r="195" spans="1:15" ht="12.75">
      <c r="A195" s="23"/>
      <c r="B195" s="9" t="s">
        <v>120</v>
      </c>
      <c r="C195" s="24"/>
      <c r="E195" s="41"/>
      <c r="F195" s="42">
        <f>F193-F194</f>
        <v>70000000</v>
      </c>
      <c r="G195" s="42"/>
      <c r="H195" s="42"/>
      <c r="I195" s="42"/>
      <c r="J195" s="42"/>
      <c r="K195" s="42"/>
      <c r="L195" s="42"/>
      <c r="M195" s="42"/>
      <c r="N195" s="42"/>
      <c r="O195" s="43"/>
    </row>
    <row r="196" spans="1:15" ht="12.75">
      <c r="A196" s="23"/>
      <c r="B196" s="9"/>
      <c r="C196" s="24"/>
      <c r="E196" s="41"/>
      <c r="F196" s="42"/>
      <c r="G196" s="42"/>
      <c r="H196" s="42"/>
      <c r="I196" s="42"/>
      <c r="J196" s="42"/>
      <c r="K196" s="42"/>
      <c r="L196" s="42"/>
      <c r="M196" s="42"/>
      <c r="N196" s="42"/>
      <c r="O196" s="43"/>
    </row>
    <row r="197" spans="1:15" ht="12.75">
      <c r="A197" s="23"/>
      <c r="B197" s="103" t="s">
        <v>123</v>
      </c>
      <c r="C197" s="24"/>
      <c r="E197" s="41" t="s">
        <v>121</v>
      </c>
      <c r="F197" s="128">
        <v>0.08</v>
      </c>
      <c r="G197" s="42"/>
      <c r="H197" s="42"/>
      <c r="I197" s="42"/>
      <c r="J197" s="42"/>
      <c r="K197" s="42"/>
      <c r="L197" s="42"/>
      <c r="M197" s="42"/>
      <c r="N197" s="42"/>
      <c r="O197" s="43"/>
    </row>
    <row r="198" spans="1:15" ht="12.75">
      <c r="A198" s="23"/>
      <c r="B198" s="103" t="s">
        <v>124</v>
      </c>
      <c r="C198" s="24"/>
      <c r="E198" s="41" t="s">
        <v>122</v>
      </c>
      <c r="F198" s="129">
        <v>15</v>
      </c>
      <c r="G198" s="42"/>
      <c r="H198" s="42"/>
      <c r="I198" s="42"/>
      <c r="J198" s="42"/>
      <c r="K198" s="42"/>
      <c r="L198" s="42"/>
      <c r="M198" s="42"/>
      <c r="N198" s="42"/>
      <c r="O198" s="43"/>
    </row>
    <row r="199" spans="1:15" ht="12.75">
      <c r="A199" s="23"/>
      <c r="B199" s="103" t="s">
        <v>125</v>
      </c>
      <c r="C199" s="24"/>
      <c r="E199" s="41"/>
      <c r="F199" s="104">
        <f>PMT(F197/12,F198*12,F195)</f>
        <v>-668956.4590312489</v>
      </c>
      <c r="G199" s="42"/>
      <c r="H199" s="42"/>
      <c r="I199" s="42"/>
      <c r="J199" s="42"/>
      <c r="K199" s="42"/>
      <c r="L199" s="42"/>
      <c r="M199" s="42"/>
      <c r="N199" s="42"/>
      <c r="O199" s="43"/>
    </row>
    <row r="200" spans="1:15" ht="12.75">
      <c r="A200" s="23"/>
      <c r="B200" s="9"/>
      <c r="C200" s="24"/>
      <c r="D200" s="24"/>
      <c r="E200" s="41"/>
      <c r="F200" s="42"/>
      <c r="G200" s="42"/>
      <c r="H200" s="42"/>
      <c r="I200" s="42"/>
      <c r="J200" s="42"/>
      <c r="K200" s="42"/>
      <c r="L200" s="42"/>
      <c r="M200" s="42"/>
      <c r="N200" s="42"/>
      <c r="O200" s="43"/>
    </row>
    <row r="201" spans="1:15" ht="18">
      <c r="A201" s="23"/>
      <c r="B201" s="72" t="s">
        <v>118</v>
      </c>
      <c r="C201" s="73"/>
      <c r="D201" s="72"/>
      <c r="E201" s="74"/>
      <c r="F201" s="105">
        <f aca="true" t="shared" si="104" ref="F201:O201">$F$199*12</f>
        <v>-8027477.508374987</v>
      </c>
      <c r="G201" s="105">
        <f t="shared" si="104"/>
        <v>-8027477.508374987</v>
      </c>
      <c r="H201" s="105">
        <f t="shared" si="104"/>
        <v>-8027477.508374987</v>
      </c>
      <c r="I201" s="105">
        <f t="shared" si="104"/>
        <v>-8027477.508374987</v>
      </c>
      <c r="J201" s="105">
        <f t="shared" si="104"/>
        <v>-8027477.508374987</v>
      </c>
      <c r="K201" s="105">
        <f t="shared" si="104"/>
        <v>-8027477.508374987</v>
      </c>
      <c r="L201" s="105">
        <f t="shared" si="104"/>
        <v>-8027477.508374987</v>
      </c>
      <c r="M201" s="105">
        <f t="shared" si="104"/>
        <v>-8027477.508374987</v>
      </c>
      <c r="N201" s="105">
        <f t="shared" si="104"/>
        <v>-8027477.508374987</v>
      </c>
      <c r="O201" s="106">
        <f t="shared" si="104"/>
        <v>-8027477.508374987</v>
      </c>
    </row>
    <row r="202" spans="1:15" ht="13.5" thickBot="1">
      <c r="A202" s="26"/>
      <c r="B202" s="27"/>
      <c r="C202" s="28"/>
      <c r="D202" s="28"/>
      <c r="E202" s="57"/>
      <c r="F202" s="58"/>
      <c r="G202" s="58"/>
      <c r="H202" s="58"/>
      <c r="I202" s="58"/>
      <c r="J202" s="58"/>
      <c r="K202" s="58"/>
      <c r="L202" s="58"/>
      <c r="M202" s="58"/>
      <c r="N202" s="58"/>
      <c r="O202" s="59"/>
    </row>
    <row r="203" spans="1:15" ht="20.25">
      <c r="A203" s="60" t="s">
        <v>127</v>
      </c>
      <c r="B203" s="20"/>
      <c r="C203" s="21"/>
      <c r="D203" s="21"/>
      <c r="E203" s="61"/>
      <c r="F203" s="62">
        <f aca="true" t="shared" si="105" ref="F203:O203">F190+F201</f>
        <v>-22891207.50837499</v>
      </c>
      <c r="G203" s="62">
        <f t="shared" si="105"/>
        <v>-23247937.028374985</v>
      </c>
      <c r="H203" s="62">
        <f t="shared" si="105"/>
        <v>-23613228.05685499</v>
      </c>
      <c r="I203" s="62">
        <f t="shared" si="105"/>
        <v>-23987286.070018508</v>
      </c>
      <c r="J203" s="62">
        <f t="shared" si="105"/>
        <v>-24370321.475497954</v>
      </c>
      <c r="K203" s="62">
        <f t="shared" si="105"/>
        <v>-24762549.73070891</v>
      </c>
      <c r="L203" s="62">
        <f t="shared" si="105"/>
        <v>-25164191.46404492</v>
      </c>
      <c r="M203" s="62">
        <f t="shared" si="105"/>
        <v>-25575472.598981</v>
      </c>
      <c r="N203" s="62">
        <f t="shared" si="105"/>
        <v>-25996624.481155545</v>
      </c>
      <c r="O203" s="63">
        <f t="shared" si="105"/>
        <v>-26427884.008502282</v>
      </c>
    </row>
    <row r="204" spans="1:15" ht="12.75">
      <c r="A204" s="23"/>
      <c r="B204" s="9"/>
      <c r="C204" s="24"/>
      <c r="D204" s="24"/>
      <c r="E204" s="41"/>
      <c r="F204" s="42"/>
      <c r="G204" s="42"/>
      <c r="H204" s="42"/>
      <c r="I204" s="42"/>
      <c r="J204" s="42"/>
      <c r="K204" s="42"/>
      <c r="L204" s="42"/>
      <c r="M204" s="42"/>
      <c r="N204" s="42"/>
      <c r="O204" s="43"/>
    </row>
    <row r="205" spans="1:15" ht="18">
      <c r="A205" s="92" t="s">
        <v>115</v>
      </c>
      <c r="B205" s="9"/>
      <c r="C205" s="9"/>
      <c r="D205" s="9"/>
      <c r="E205" s="9"/>
      <c r="F205" s="9"/>
      <c r="G205" s="9"/>
      <c r="H205" s="9"/>
      <c r="I205" s="9"/>
      <c r="J205" s="9"/>
      <c r="K205" s="9"/>
      <c r="L205" s="9"/>
      <c r="M205" s="9"/>
      <c r="N205" s="9"/>
      <c r="O205" s="25"/>
    </row>
    <row r="206" spans="1:15" ht="12.75">
      <c r="A206" s="71" t="s">
        <v>43</v>
      </c>
      <c r="B206" s="9"/>
      <c r="C206" s="9"/>
      <c r="D206" s="9"/>
      <c r="E206" s="9"/>
      <c r="F206" s="9"/>
      <c r="G206" s="9"/>
      <c r="H206" s="9"/>
      <c r="I206" s="9"/>
      <c r="J206" s="9"/>
      <c r="K206" s="9"/>
      <c r="L206" s="9"/>
      <c r="M206" s="9"/>
      <c r="N206" s="9"/>
      <c r="O206" s="25"/>
    </row>
    <row r="207" spans="1:15" ht="12.75">
      <c r="A207" s="23" t="s">
        <v>112</v>
      </c>
      <c r="B207" s="9"/>
      <c r="C207" s="9"/>
      <c r="D207" s="9"/>
      <c r="E207" s="9"/>
      <c r="F207" s="9"/>
      <c r="G207" s="9"/>
      <c r="H207" s="9"/>
      <c r="I207" s="9"/>
      <c r="J207" s="9"/>
      <c r="K207" s="9"/>
      <c r="L207" s="9"/>
      <c r="M207" s="9"/>
      <c r="N207" s="9"/>
      <c r="O207" s="25"/>
    </row>
    <row r="208" spans="1:15" ht="12.75">
      <c r="A208" s="23" t="s">
        <v>113</v>
      </c>
      <c r="B208" s="9"/>
      <c r="C208" s="9"/>
      <c r="D208" s="9"/>
      <c r="E208" s="9"/>
      <c r="F208" s="9"/>
      <c r="G208" s="9"/>
      <c r="H208" s="9"/>
      <c r="I208" s="9"/>
      <c r="J208" s="9"/>
      <c r="K208" s="9"/>
      <c r="L208" s="9"/>
      <c r="M208" s="9"/>
      <c r="N208" s="9"/>
      <c r="O208" s="25"/>
    </row>
    <row r="209" spans="1:15" ht="12.75">
      <c r="A209" s="23" t="s">
        <v>114</v>
      </c>
      <c r="B209" s="9"/>
      <c r="C209" s="9"/>
      <c r="D209" s="9"/>
      <c r="E209" s="9"/>
      <c r="F209" s="9"/>
      <c r="G209" s="9"/>
      <c r="H209" s="9"/>
      <c r="I209" s="9"/>
      <c r="J209" s="9"/>
      <c r="K209" s="9"/>
      <c r="L209" s="9"/>
      <c r="M209" s="9"/>
      <c r="N209" s="9"/>
      <c r="O209" s="25"/>
    </row>
    <row r="210" spans="1:15" ht="12.75">
      <c r="A210" s="23" t="s">
        <v>117</v>
      </c>
      <c r="B210" s="9"/>
      <c r="C210" s="9"/>
      <c r="D210" s="9"/>
      <c r="E210" s="9"/>
      <c r="F210" s="9"/>
      <c r="G210" s="9"/>
      <c r="H210" s="9"/>
      <c r="I210" s="9"/>
      <c r="J210" s="9"/>
      <c r="K210" s="9"/>
      <c r="L210" s="9"/>
      <c r="M210" s="9"/>
      <c r="N210" s="9"/>
      <c r="O210" s="25"/>
    </row>
    <row r="211" spans="1:15" ht="13.5" thickBot="1">
      <c r="A211" s="26"/>
      <c r="B211" s="27"/>
      <c r="C211" s="27"/>
      <c r="D211" s="27"/>
      <c r="E211" s="27"/>
      <c r="F211" s="27"/>
      <c r="G211" s="27"/>
      <c r="H211" s="27"/>
      <c r="I211" s="27"/>
      <c r="J211" s="27"/>
      <c r="K211" s="27"/>
      <c r="L211" s="27"/>
      <c r="M211" s="27"/>
      <c r="N211" s="27"/>
      <c r="O211" s="29"/>
    </row>
  </sheetData>
  <mergeCells count="2">
    <mergeCell ref="A7:O7"/>
    <mergeCell ref="F3:G3"/>
  </mergeCells>
  <printOptions horizontalCentered="1"/>
  <pageMargins left="0.25" right="0.25" top="0.75" bottom="0.5" header="0.25" footer="0.25"/>
  <pageSetup fitToHeight="3" horizontalDpi="600" verticalDpi="600" orientation="landscape" scale="49" r:id="rId2"/>
  <headerFooter alignWithMargins="0">
    <oddFooter>&amp;LFile: &amp;F&amp;CPage &amp;P of &amp;N&amp;RPrinted:&amp;D</oddFooter>
  </headerFooter>
  <rowBreaks count="2" manualBreakCount="2">
    <brk id="75" max="14" man="1"/>
    <brk id="157" max="14" man="1"/>
  </rowBreaks>
  <drawing r:id="rId1"/>
</worksheet>
</file>

<file path=xl/worksheets/sheet2.xml><?xml version="1.0" encoding="utf-8"?>
<worksheet xmlns="http://schemas.openxmlformats.org/spreadsheetml/2006/main" xmlns:r="http://schemas.openxmlformats.org/officeDocument/2006/relationships">
  <dimension ref="A1:O211"/>
  <sheetViews>
    <sheetView view="pageBreakPreview" zoomScale="60" zoomScaleNormal="75" workbookViewId="0" topLeftCell="A1">
      <pane ySplit="9" topLeftCell="BM75" activePane="bottomLeft" state="frozen"/>
      <selection pane="topLeft" activeCell="A1" sqref="A1"/>
      <selection pane="bottomLeft" activeCell="C82" sqref="C82"/>
    </sheetView>
  </sheetViews>
  <sheetFormatPr defaultColWidth="9.140625" defaultRowHeight="12.75" outlineLevelRow="1"/>
  <cols>
    <col min="1" max="1" width="5.57421875" style="0" customWidth="1"/>
    <col min="2" max="2" width="5.8515625" style="0" customWidth="1"/>
    <col min="3" max="3" width="21.8515625" style="0" customWidth="1"/>
    <col min="4" max="4" width="10.8515625" style="0" customWidth="1"/>
    <col min="5" max="5" width="14.8515625" style="0" bestFit="1" customWidth="1"/>
    <col min="6" max="6" width="18.8515625" style="0" customWidth="1"/>
    <col min="7" max="7" width="19.57421875" style="0" customWidth="1"/>
    <col min="8" max="9" width="18.140625" style="0" customWidth="1"/>
    <col min="10" max="10" width="19.7109375" style="0" customWidth="1"/>
    <col min="11" max="11" width="19.421875" style="0" customWidth="1"/>
    <col min="12" max="12" width="18.57421875" style="0" customWidth="1"/>
    <col min="13" max="13" width="18.28125" style="0" customWidth="1"/>
    <col min="14" max="14" width="19.7109375" style="0" customWidth="1"/>
    <col min="15" max="15" width="18.57421875" style="0" customWidth="1"/>
  </cols>
  <sheetData>
    <row r="1" spans="1:15" ht="15.75">
      <c r="A1" s="19"/>
      <c r="B1" s="20"/>
      <c r="C1" s="80" t="s">
        <v>0</v>
      </c>
      <c r="D1" s="80"/>
      <c r="E1" s="80"/>
      <c r="F1" s="80" t="s">
        <v>8</v>
      </c>
      <c r="G1" s="80"/>
      <c r="H1" s="80"/>
      <c r="I1" s="84" t="s">
        <v>9</v>
      </c>
      <c r="J1" s="80"/>
      <c r="K1" s="80"/>
      <c r="L1" s="80"/>
      <c r="M1" s="20"/>
      <c r="N1" s="20"/>
      <c r="O1" s="22"/>
    </row>
    <row r="2" spans="1:15" ht="15.75">
      <c r="A2" s="23"/>
      <c r="B2" s="9"/>
      <c r="C2" s="81" t="s">
        <v>1</v>
      </c>
      <c r="D2" s="81"/>
      <c r="E2" s="81"/>
      <c r="F2" s="81" t="s">
        <v>10</v>
      </c>
      <c r="G2" s="81"/>
      <c r="H2" s="81"/>
      <c r="I2" s="85" t="s">
        <v>2</v>
      </c>
      <c r="J2" s="81"/>
      <c r="L2" s="9"/>
      <c r="M2" s="9"/>
      <c r="N2" s="9"/>
      <c r="O2" s="25"/>
    </row>
    <row r="3" spans="1:15" ht="15.75">
      <c r="A3" s="23"/>
      <c r="B3" s="9"/>
      <c r="C3" s="81" t="s">
        <v>130</v>
      </c>
      <c r="D3" s="81"/>
      <c r="E3" s="81"/>
      <c r="F3" s="81" t="s">
        <v>3</v>
      </c>
      <c r="G3" s="81"/>
      <c r="H3" s="81"/>
      <c r="I3" s="109">
        <v>39965</v>
      </c>
      <c r="J3" s="95"/>
      <c r="L3" s="9"/>
      <c r="M3" s="9"/>
      <c r="N3" s="9"/>
      <c r="O3" s="25"/>
    </row>
    <row r="4" spans="1:15" ht="15.75">
      <c r="A4" s="23"/>
      <c r="B4" s="9"/>
      <c r="D4" s="81"/>
      <c r="E4" s="81"/>
      <c r="F4" s="81" t="s">
        <v>103</v>
      </c>
      <c r="G4" s="82"/>
      <c r="H4" s="82"/>
      <c r="I4" s="110">
        <v>99000000</v>
      </c>
      <c r="J4" s="96"/>
      <c r="L4" s="9"/>
      <c r="M4" s="9"/>
      <c r="N4" s="9"/>
      <c r="O4" s="25"/>
    </row>
    <row r="5" spans="1:15" ht="15.75">
      <c r="A5" s="23"/>
      <c r="B5" s="9"/>
      <c r="C5" s="81"/>
      <c r="D5" s="81"/>
      <c r="E5" s="81"/>
      <c r="F5" s="81"/>
      <c r="G5" s="82"/>
      <c r="H5" s="82"/>
      <c r="I5" s="83"/>
      <c r="J5" s="83"/>
      <c r="L5" s="9"/>
      <c r="M5" s="9"/>
      <c r="N5" s="9"/>
      <c r="O5" s="25"/>
    </row>
    <row r="6" spans="1:15" ht="7.5" customHeight="1" thickBot="1">
      <c r="A6" s="26"/>
      <c r="B6" s="27"/>
      <c r="C6" s="28"/>
      <c r="D6" s="28"/>
      <c r="E6" s="28"/>
      <c r="F6" s="28"/>
      <c r="G6" s="28"/>
      <c r="H6" s="28"/>
      <c r="I6" s="28"/>
      <c r="J6" s="28"/>
      <c r="L6" s="27"/>
      <c r="M6" s="27"/>
      <c r="N6" s="27"/>
      <c r="O6" s="29"/>
    </row>
    <row r="7" spans="1:15" ht="18">
      <c r="A7" s="137" t="s">
        <v>61</v>
      </c>
      <c r="B7" s="138"/>
      <c r="C7" s="138"/>
      <c r="D7" s="138"/>
      <c r="E7" s="138"/>
      <c r="F7" s="138"/>
      <c r="G7" s="138"/>
      <c r="H7" s="138"/>
      <c r="I7" s="138"/>
      <c r="J7" s="138"/>
      <c r="K7" s="138"/>
      <c r="L7" s="138"/>
      <c r="M7" s="138"/>
      <c r="N7" s="138"/>
      <c r="O7" s="139"/>
    </row>
    <row r="8" spans="1:15" ht="12.75">
      <c r="A8" s="23"/>
      <c r="B8" s="9"/>
      <c r="C8" s="9"/>
      <c r="D8" s="9"/>
      <c r="E8" s="9"/>
      <c r="F8" s="9"/>
      <c r="G8" s="9"/>
      <c r="H8" s="9"/>
      <c r="I8" s="9"/>
      <c r="J8" s="9"/>
      <c r="K8" s="9"/>
      <c r="L8" s="9"/>
      <c r="M8" s="9"/>
      <c r="N8" s="9"/>
      <c r="O8" s="25"/>
    </row>
    <row r="9" spans="1:15" ht="13.5" thickBot="1">
      <c r="A9" s="64" t="s">
        <v>6</v>
      </c>
      <c r="B9" s="27"/>
      <c r="C9" s="27"/>
      <c r="D9" s="27"/>
      <c r="E9" s="27"/>
      <c r="F9" s="99">
        <f>YEAR(I3)</f>
        <v>2009</v>
      </c>
      <c r="G9" s="97">
        <f aca="true" t="shared" si="0" ref="G9:O9">F9+1</f>
        <v>2010</v>
      </c>
      <c r="H9" s="97">
        <f t="shared" si="0"/>
        <v>2011</v>
      </c>
      <c r="I9" s="97">
        <f t="shared" si="0"/>
        <v>2012</v>
      </c>
      <c r="J9" s="97">
        <f t="shared" si="0"/>
        <v>2013</v>
      </c>
      <c r="K9" s="97">
        <f t="shared" si="0"/>
        <v>2014</v>
      </c>
      <c r="L9" s="97">
        <f t="shared" si="0"/>
        <v>2015</v>
      </c>
      <c r="M9" s="97">
        <f t="shared" si="0"/>
        <v>2016</v>
      </c>
      <c r="N9" s="97">
        <f t="shared" si="0"/>
        <v>2017</v>
      </c>
      <c r="O9" s="98">
        <f t="shared" si="0"/>
        <v>2018</v>
      </c>
    </row>
    <row r="10" spans="1:15" ht="12.75">
      <c r="A10" s="19"/>
      <c r="B10" s="20"/>
      <c r="C10" s="20"/>
      <c r="D10" s="20"/>
      <c r="E10" s="20"/>
      <c r="F10" s="47"/>
      <c r="G10" s="47"/>
      <c r="H10" s="47"/>
      <c r="I10" s="47"/>
      <c r="J10" s="47"/>
      <c r="K10" s="47"/>
      <c r="L10" s="47"/>
      <c r="M10" s="47"/>
      <c r="N10" s="47"/>
      <c r="O10" s="48"/>
    </row>
    <row r="11" spans="1:15" ht="12.75">
      <c r="A11" s="31" t="s">
        <v>4</v>
      </c>
      <c r="B11" s="9"/>
      <c r="C11" s="9"/>
      <c r="D11" s="9"/>
      <c r="E11" s="9"/>
      <c r="F11" s="10"/>
      <c r="G11" s="10"/>
      <c r="H11" s="10"/>
      <c r="I11" s="10"/>
      <c r="J11" s="10"/>
      <c r="K11" s="10"/>
      <c r="L11" s="10"/>
      <c r="M11" s="10"/>
      <c r="N11" s="10"/>
      <c r="O11" s="30"/>
    </row>
    <row r="12" spans="1:15" ht="12.75">
      <c r="A12" s="23"/>
      <c r="B12" s="9" t="s">
        <v>5</v>
      </c>
      <c r="C12" s="9"/>
      <c r="D12" s="9"/>
      <c r="E12" s="9"/>
      <c r="F12" s="65">
        <v>350</v>
      </c>
      <c r="G12" s="65">
        <v>350</v>
      </c>
      <c r="H12" s="65">
        <f aca="true" t="shared" si="1" ref="H12:O12">G12</f>
        <v>350</v>
      </c>
      <c r="I12" s="65">
        <f t="shared" si="1"/>
        <v>350</v>
      </c>
      <c r="J12" s="65">
        <f t="shared" si="1"/>
        <v>350</v>
      </c>
      <c r="K12" s="65">
        <f t="shared" si="1"/>
        <v>350</v>
      </c>
      <c r="L12" s="65">
        <f t="shared" si="1"/>
        <v>350</v>
      </c>
      <c r="M12" s="65">
        <f t="shared" si="1"/>
        <v>350</v>
      </c>
      <c r="N12" s="65">
        <f t="shared" si="1"/>
        <v>350</v>
      </c>
      <c r="O12" s="121">
        <f t="shared" si="1"/>
        <v>350</v>
      </c>
    </row>
    <row r="13" spans="1:15" ht="12.75">
      <c r="A13" s="23"/>
      <c r="B13" s="9" t="s">
        <v>7</v>
      </c>
      <c r="C13" s="9"/>
      <c r="D13" s="9"/>
      <c r="E13" s="9"/>
      <c r="F13" s="111">
        <f aca="true" t="shared" si="2" ref="F13:O13">F12/365</f>
        <v>0.958904109589041</v>
      </c>
      <c r="G13" s="111">
        <f t="shared" si="2"/>
        <v>0.958904109589041</v>
      </c>
      <c r="H13" s="111">
        <f t="shared" si="2"/>
        <v>0.958904109589041</v>
      </c>
      <c r="I13" s="111">
        <f t="shared" si="2"/>
        <v>0.958904109589041</v>
      </c>
      <c r="J13" s="111">
        <f t="shared" si="2"/>
        <v>0.958904109589041</v>
      </c>
      <c r="K13" s="111">
        <f t="shared" si="2"/>
        <v>0.958904109589041</v>
      </c>
      <c r="L13" s="111">
        <f t="shared" si="2"/>
        <v>0.958904109589041</v>
      </c>
      <c r="M13" s="111">
        <f t="shared" si="2"/>
        <v>0.958904109589041</v>
      </c>
      <c r="N13" s="111">
        <f t="shared" si="2"/>
        <v>0.958904109589041</v>
      </c>
      <c r="O13" s="112">
        <f t="shared" si="2"/>
        <v>0.958904109589041</v>
      </c>
    </row>
    <row r="14" spans="1:15" ht="6" customHeight="1">
      <c r="A14" s="23"/>
      <c r="B14" s="9"/>
      <c r="C14" s="9"/>
      <c r="D14" s="9"/>
      <c r="E14" s="9"/>
      <c r="F14" s="111"/>
      <c r="G14" s="111"/>
      <c r="H14" s="111"/>
      <c r="I14" s="111"/>
      <c r="J14" s="111"/>
      <c r="K14" s="111"/>
      <c r="L14" s="111"/>
      <c r="M14" s="111"/>
      <c r="N14" s="111"/>
      <c r="O14" s="112"/>
    </row>
    <row r="15" spans="1:15" ht="14.25">
      <c r="A15" s="23"/>
      <c r="B15" s="9" t="s">
        <v>11</v>
      </c>
      <c r="C15" s="9"/>
      <c r="D15" s="9"/>
      <c r="E15" s="34" t="s">
        <v>44</v>
      </c>
      <c r="F15" s="10"/>
      <c r="G15" s="10"/>
      <c r="H15" s="10"/>
      <c r="I15" s="10"/>
      <c r="J15" s="10"/>
      <c r="K15" s="10"/>
      <c r="L15" s="10"/>
      <c r="M15" s="10"/>
      <c r="N15" s="10"/>
      <c r="O15" s="30"/>
    </row>
    <row r="16" spans="1:15" ht="12.75">
      <c r="A16" s="23"/>
      <c r="B16" s="3" t="s">
        <v>12</v>
      </c>
      <c r="C16" s="86" t="s">
        <v>16</v>
      </c>
      <c r="D16" s="9"/>
      <c r="E16" s="87" t="s">
        <v>20</v>
      </c>
      <c r="F16" s="66">
        <v>1000</v>
      </c>
      <c r="G16" s="66">
        <v>1000</v>
      </c>
      <c r="H16" s="66">
        <v>1000</v>
      </c>
      <c r="I16" s="107">
        <f aca="true" t="shared" si="3" ref="I16:O19">H16</f>
        <v>1000</v>
      </c>
      <c r="J16" s="107">
        <f t="shared" si="3"/>
        <v>1000</v>
      </c>
      <c r="K16" s="107">
        <f t="shared" si="3"/>
        <v>1000</v>
      </c>
      <c r="L16" s="107">
        <f t="shared" si="3"/>
        <v>1000</v>
      </c>
      <c r="M16" s="107">
        <f t="shared" si="3"/>
        <v>1000</v>
      </c>
      <c r="N16" s="107">
        <f t="shared" si="3"/>
        <v>1000</v>
      </c>
      <c r="O16" s="108">
        <f t="shared" si="3"/>
        <v>1000</v>
      </c>
    </row>
    <row r="17" spans="1:15" ht="12.75">
      <c r="A17" s="23"/>
      <c r="B17" s="3" t="s">
        <v>13</v>
      </c>
      <c r="C17" s="86" t="s">
        <v>17</v>
      </c>
      <c r="D17" s="9"/>
      <c r="E17" s="87" t="s">
        <v>20</v>
      </c>
      <c r="F17" s="66">
        <v>1000</v>
      </c>
      <c r="G17" s="66">
        <v>1000</v>
      </c>
      <c r="H17" s="66">
        <v>1000</v>
      </c>
      <c r="I17" s="107">
        <f t="shared" si="3"/>
        <v>1000</v>
      </c>
      <c r="J17" s="107">
        <f t="shared" si="3"/>
        <v>1000</v>
      </c>
      <c r="K17" s="107">
        <f t="shared" si="3"/>
        <v>1000</v>
      </c>
      <c r="L17" s="107">
        <f t="shared" si="3"/>
        <v>1000</v>
      </c>
      <c r="M17" s="107">
        <f t="shared" si="3"/>
        <v>1000</v>
      </c>
      <c r="N17" s="107">
        <f t="shared" si="3"/>
        <v>1000</v>
      </c>
      <c r="O17" s="108">
        <f t="shared" si="3"/>
        <v>1000</v>
      </c>
    </row>
    <row r="18" spans="1:15" ht="12.75">
      <c r="A18" s="23"/>
      <c r="B18" s="3" t="s">
        <v>14</v>
      </c>
      <c r="C18" s="86" t="s">
        <v>18</v>
      </c>
      <c r="D18" s="9"/>
      <c r="E18" s="87" t="s">
        <v>20</v>
      </c>
      <c r="F18" s="66">
        <v>1000</v>
      </c>
      <c r="G18" s="66">
        <v>1000</v>
      </c>
      <c r="H18" s="66">
        <v>1000</v>
      </c>
      <c r="I18" s="107">
        <f t="shared" si="3"/>
        <v>1000</v>
      </c>
      <c r="J18" s="107">
        <f t="shared" si="3"/>
        <v>1000</v>
      </c>
      <c r="K18" s="107">
        <f t="shared" si="3"/>
        <v>1000</v>
      </c>
      <c r="L18" s="107">
        <f t="shared" si="3"/>
        <v>1000</v>
      </c>
      <c r="M18" s="107">
        <f t="shared" si="3"/>
        <v>1000</v>
      </c>
      <c r="N18" s="107">
        <f t="shared" si="3"/>
        <v>1000</v>
      </c>
      <c r="O18" s="108">
        <f t="shared" si="3"/>
        <v>1000</v>
      </c>
    </row>
    <row r="19" spans="1:15" ht="12.75">
      <c r="A19" s="23"/>
      <c r="B19" s="3" t="s">
        <v>15</v>
      </c>
      <c r="C19" s="86" t="s">
        <v>19</v>
      </c>
      <c r="D19" s="9"/>
      <c r="E19" s="87" t="s">
        <v>20</v>
      </c>
      <c r="F19" s="66">
        <v>1000</v>
      </c>
      <c r="G19" s="66">
        <v>1000</v>
      </c>
      <c r="H19" s="66">
        <v>1000</v>
      </c>
      <c r="I19" s="107">
        <f t="shared" si="3"/>
        <v>1000</v>
      </c>
      <c r="J19" s="107">
        <f t="shared" si="3"/>
        <v>1000</v>
      </c>
      <c r="K19" s="107">
        <f t="shared" si="3"/>
        <v>1000</v>
      </c>
      <c r="L19" s="107">
        <f t="shared" si="3"/>
        <v>1000</v>
      </c>
      <c r="M19" s="107">
        <f t="shared" si="3"/>
        <v>1000</v>
      </c>
      <c r="N19" s="107">
        <f t="shared" si="3"/>
        <v>1000</v>
      </c>
      <c r="O19" s="108">
        <f t="shared" si="3"/>
        <v>1000</v>
      </c>
    </row>
    <row r="20" spans="1:15" ht="6.75" customHeight="1">
      <c r="A20" s="23"/>
      <c r="B20" s="3"/>
      <c r="C20" s="9"/>
      <c r="D20" s="9"/>
      <c r="E20" s="10"/>
      <c r="F20" s="10"/>
      <c r="G20" s="10"/>
      <c r="H20" s="10"/>
      <c r="I20" s="93"/>
      <c r="J20" s="93"/>
      <c r="K20" s="93"/>
      <c r="L20" s="93"/>
      <c r="M20" s="93"/>
      <c r="N20" s="93"/>
      <c r="O20" s="94"/>
    </row>
    <row r="21" spans="1:15" ht="14.25">
      <c r="A21" s="23"/>
      <c r="B21" s="12" t="s">
        <v>32</v>
      </c>
      <c r="C21" s="9"/>
      <c r="D21" s="9"/>
      <c r="E21" s="34" t="s">
        <v>44</v>
      </c>
      <c r="F21" s="10"/>
      <c r="G21" s="10"/>
      <c r="H21" s="10"/>
      <c r="I21" s="93"/>
      <c r="J21" s="93"/>
      <c r="K21" s="93"/>
      <c r="L21" s="93"/>
      <c r="M21" s="93"/>
      <c r="N21" s="93"/>
      <c r="O21" s="94"/>
    </row>
    <row r="22" spans="1:15" ht="12.75">
      <c r="A22" s="23"/>
      <c r="B22" s="3" t="s">
        <v>21</v>
      </c>
      <c r="C22" s="86" t="s">
        <v>26</v>
      </c>
      <c r="D22" s="86"/>
      <c r="E22" s="87" t="s">
        <v>20</v>
      </c>
      <c r="F22" s="66">
        <v>1000</v>
      </c>
      <c r="G22" s="66">
        <v>1000</v>
      </c>
      <c r="H22" s="66">
        <v>1000</v>
      </c>
      <c r="I22" s="107">
        <f aca="true" t="shared" si="4" ref="I22:O26">H22</f>
        <v>1000</v>
      </c>
      <c r="J22" s="107">
        <f t="shared" si="4"/>
        <v>1000</v>
      </c>
      <c r="K22" s="107">
        <f t="shared" si="4"/>
        <v>1000</v>
      </c>
      <c r="L22" s="107">
        <f t="shared" si="4"/>
        <v>1000</v>
      </c>
      <c r="M22" s="107">
        <f t="shared" si="4"/>
        <v>1000</v>
      </c>
      <c r="N22" s="107">
        <f t="shared" si="4"/>
        <v>1000</v>
      </c>
      <c r="O22" s="108">
        <f t="shared" si="4"/>
        <v>1000</v>
      </c>
    </row>
    <row r="23" spans="1:15" ht="12.75">
      <c r="A23" s="23"/>
      <c r="B23" s="3" t="s">
        <v>22</v>
      </c>
      <c r="C23" s="86" t="s">
        <v>27</v>
      </c>
      <c r="D23" s="86"/>
      <c r="E23" s="87" t="s">
        <v>20</v>
      </c>
      <c r="F23" s="66">
        <v>1000</v>
      </c>
      <c r="G23" s="66">
        <v>1000</v>
      </c>
      <c r="H23" s="66">
        <v>1000</v>
      </c>
      <c r="I23" s="107">
        <f t="shared" si="4"/>
        <v>1000</v>
      </c>
      <c r="J23" s="107">
        <f t="shared" si="4"/>
        <v>1000</v>
      </c>
      <c r="K23" s="107">
        <f t="shared" si="4"/>
        <v>1000</v>
      </c>
      <c r="L23" s="107">
        <f t="shared" si="4"/>
        <v>1000</v>
      </c>
      <c r="M23" s="107">
        <f t="shared" si="4"/>
        <v>1000</v>
      </c>
      <c r="N23" s="107">
        <f t="shared" si="4"/>
        <v>1000</v>
      </c>
      <c r="O23" s="108">
        <f t="shared" si="4"/>
        <v>1000</v>
      </c>
    </row>
    <row r="24" spans="1:15" ht="12.75">
      <c r="A24" s="23"/>
      <c r="B24" s="3" t="s">
        <v>23</v>
      </c>
      <c r="C24" s="86" t="s">
        <v>28</v>
      </c>
      <c r="D24" s="86"/>
      <c r="E24" s="87" t="s">
        <v>20</v>
      </c>
      <c r="F24" s="66">
        <v>1000</v>
      </c>
      <c r="G24" s="66">
        <v>1000</v>
      </c>
      <c r="H24" s="66">
        <v>1000</v>
      </c>
      <c r="I24" s="107">
        <f t="shared" si="4"/>
        <v>1000</v>
      </c>
      <c r="J24" s="107">
        <f t="shared" si="4"/>
        <v>1000</v>
      </c>
      <c r="K24" s="107">
        <f t="shared" si="4"/>
        <v>1000</v>
      </c>
      <c r="L24" s="107">
        <f t="shared" si="4"/>
        <v>1000</v>
      </c>
      <c r="M24" s="107">
        <f t="shared" si="4"/>
        <v>1000</v>
      </c>
      <c r="N24" s="107">
        <f t="shared" si="4"/>
        <v>1000</v>
      </c>
      <c r="O24" s="108">
        <f t="shared" si="4"/>
        <v>1000</v>
      </c>
    </row>
    <row r="25" spans="1:15" ht="12.75">
      <c r="A25" s="23"/>
      <c r="B25" s="3" t="s">
        <v>24</v>
      </c>
      <c r="C25" s="86" t="s">
        <v>29</v>
      </c>
      <c r="D25" s="86"/>
      <c r="E25" s="87" t="s">
        <v>20</v>
      </c>
      <c r="F25" s="66">
        <v>1000</v>
      </c>
      <c r="G25" s="66">
        <v>1000</v>
      </c>
      <c r="H25" s="66">
        <v>1000</v>
      </c>
      <c r="I25" s="107">
        <f t="shared" si="4"/>
        <v>1000</v>
      </c>
      <c r="J25" s="107">
        <f t="shared" si="4"/>
        <v>1000</v>
      </c>
      <c r="K25" s="107">
        <f t="shared" si="4"/>
        <v>1000</v>
      </c>
      <c r="L25" s="107">
        <f t="shared" si="4"/>
        <v>1000</v>
      </c>
      <c r="M25" s="107">
        <f t="shared" si="4"/>
        <v>1000</v>
      </c>
      <c r="N25" s="107">
        <f t="shared" si="4"/>
        <v>1000</v>
      </c>
      <c r="O25" s="108">
        <f t="shared" si="4"/>
        <v>1000</v>
      </c>
    </row>
    <row r="26" spans="1:15" ht="12.75">
      <c r="A26" s="23"/>
      <c r="B26" s="3" t="s">
        <v>25</v>
      </c>
      <c r="C26" s="86" t="s">
        <v>30</v>
      </c>
      <c r="D26" s="86"/>
      <c r="E26" s="87" t="s">
        <v>20</v>
      </c>
      <c r="F26" s="66">
        <v>1000</v>
      </c>
      <c r="G26" s="66">
        <v>1000</v>
      </c>
      <c r="H26" s="66">
        <v>1000</v>
      </c>
      <c r="I26" s="107">
        <f t="shared" si="4"/>
        <v>1000</v>
      </c>
      <c r="J26" s="107">
        <f t="shared" si="4"/>
        <v>1000</v>
      </c>
      <c r="K26" s="107">
        <f t="shared" si="4"/>
        <v>1000</v>
      </c>
      <c r="L26" s="107">
        <f t="shared" si="4"/>
        <v>1000</v>
      </c>
      <c r="M26" s="107">
        <f t="shared" si="4"/>
        <v>1000</v>
      </c>
      <c r="N26" s="107">
        <f t="shared" si="4"/>
        <v>1000</v>
      </c>
      <c r="O26" s="108">
        <f t="shared" si="4"/>
        <v>1000</v>
      </c>
    </row>
    <row r="27" spans="1:15" ht="6" customHeight="1">
      <c r="A27" s="23"/>
      <c r="B27" s="9"/>
      <c r="C27" s="9"/>
      <c r="D27" s="9"/>
      <c r="E27" s="9"/>
      <c r="F27" s="10"/>
      <c r="G27" s="10"/>
      <c r="H27" s="10"/>
      <c r="I27" s="93"/>
      <c r="J27" s="93"/>
      <c r="K27" s="93"/>
      <c r="L27" s="93"/>
      <c r="M27" s="93"/>
      <c r="N27" s="93"/>
      <c r="O27" s="94"/>
    </row>
    <row r="28" spans="1:15" ht="12.75">
      <c r="A28" s="23"/>
      <c r="B28" s="12" t="s">
        <v>33</v>
      </c>
      <c r="C28" s="9"/>
      <c r="D28" s="9"/>
      <c r="E28" s="9"/>
      <c r="F28" s="10"/>
      <c r="G28" s="10"/>
      <c r="H28" s="10"/>
      <c r="I28" s="93"/>
      <c r="J28" s="93"/>
      <c r="K28" s="93"/>
      <c r="L28" s="93"/>
      <c r="M28" s="93"/>
      <c r="N28" s="93"/>
      <c r="O28" s="94"/>
    </row>
    <row r="29" spans="1:15" ht="12.75">
      <c r="A29" s="23"/>
      <c r="B29" s="9"/>
      <c r="C29" s="9" t="s">
        <v>34</v>
      </c>
      <c r="D29" s="9"/>
      <c r="E29" s="10" t="s">
        <v>35</v>
      </c>
      <c r="F29" s="66">
        <v>1000</v>
      </c>
      <c r="G29" s="66">
        <v>1000</v>
      </c>
      <c r="H29" s="66">
        <v>1000</v>
      </c>
      <c r="I29" s="107">
        <f aca="true" t="shared" si="5" ref="I29:O32">H29</f>
        <v>1000</v>
      </c>
      <c r="J29" s="107">
        <f t="shared" si="5"/>
        <v>1000</v>
      </c>
      <c r="K29" s="107">
        <f t="shared" si="5"/>
        <v>1000</v>
      </c>
      <c r="L29" s="107">
        <f t="shared" si="5"/>
        <v>1000</v>
      </c>
      <c r="M29" s="107">
        <f t="shared" si="5"/>
        <v>1000</v>
      </c>
      <c r="N29" s="107">
        <f t="shared" si="5"/>
        <v>1000</v>
      </c>
      <c r="O29" s="108">
        <f t="shared" si="5"/>
        <v>1000</v>
      </c>
    </row>
    <row r="30" spans="1:15" ht="12.75">
      <c r="A30" s="23"/>
      <c r="B30" s="9"/>
      <c r="C30" s="9" t="s">
        <v>36</v>
      </c>
      <c r="D30" s="9"/>
      <c r="E30" s="10" t="s">
        <v>37</v>
      </c>
      <c r="F30" s="66">
        <v>1000</v>
      </c>
      <c r="G30" s="66">
        <v>1000</v>
      </c>
      <c r="H30" s="66">
        <v>1000</v>
      </c>
      <c r="I30" s="107">
        <f t="shared" si="5"/>
        <v>1000</v>
      </c>
      <c r="J30" s="107">
        <f t="shared" si="5"/>
        <v>1000</v>
      </c>
      <c r="K30" s="107">
        <f t="shared" si="5"/>
        <v>1000</v>
      </c>
      <c r="L30" s="107">
        <f t="shared" si="5"/>
        <v>1000</v>
      </c>
      <c r="M30" s="107">
        <f t="shared" si="5"/>
        <v>1000</v>
      </c>
      <c r="N30" s="107">
        <f t="shared" si="5"/>
        <v>1000</v>
      </c>
      <c r="O30" s="108">
        <f t="shared" si="5"/>
        <v>1000</v>
      </c>
    </row>
    <row r="31" spans="1:15" ht="12.75">
      <c r="A31" s="23"/>
      <c r="B31" s="9"/>
      <c r="C31" s="9" t="s">
        <v>38</v>
      </c>
      <c r="D31" s="9"/>
      <c r="E31" s="10" t="s">
        <v>39</v>
      </c>
      <c r="F31" s="66">
        <v>1000</v>
      </c>
      <c r="G31" s="66">
        <v>1000</v>
      </c>
      <c r="H31" s="66">
        <v>1000</v>
      </c>
      <c r="I31" s="107">
        <f t="shared" si="5"/>
        <v>1000</v>
      </c>
      <c r="J31" s="107">
        <f t="shared" si="5"/>
        <v>1000</v>
      </c>
      <c r="K31" s="107">
        <f t="shared" si="5"/>
        <v>1000</v>
      </c>
      <c r="L31" s="107">
        <f t="shared" si="5"/>
        <v>1000</v>
      </c>
      <c r="M31" s="107">
        <f t="shared" si="5"/>
        <v>1000</v>
      </c>
      <c r="N31" s="107">
        <f t="shared" si="5"/>
        <v>1000</v>
      </c>
      <c r="O31" s="108">
        <f t="shared" si="5"/>
        <v>1000</v>
      </c>
    </row>
    <row r="32" spans="1:15" ht="12.75">
      <c r="A32" s="23"/>
      <c r="B32" s="9"/>
      <c r="C32" s="103" t="s">
        <v>134</v>
      </c>
      <c r="D32" s="9"/>
      <c r="E32" s="87" t="s">
        <v>137</v>
      </c>
      <c r="F32" s="66">
        <v>1000</v>
      </c>
      <c r="G32" s="66">
        <v>1000</v>
      </c>
      <c r="H32" s="66">
        <v>1000</v>
      </c>
      <c r="I32" s="107">
        <f t="shared" si="5"/>
        <v>1000</v>
      </c>
      <c r="J32" s="107">
        <f t="shared" si="5"/>
        <v>1000</v>
      </c>
      <c r="K32" s="107">
        <f t="shared" si="5"/>
        <v>1000</v>
      </c>
      <c r="L32" s="107">
        <f t="shared" si="5"/>
        <v>1000</v>
      </c>
      <c r="M32" s="107">
        <f t="shared" si="5"/>
        <v>1000</v>
      </c>
      <c r="N32" s="107">
        <f t="shared" si="5"/>
        <v>1000</v>
      </c>
      <c r="O32" s="108">
        <f t="shared" si="5"/>
        <v>1000</v>
      </c>
    </row>
    <row r="33" spans="1:15" ht="12.75">
      <c r="A33" s="23"/>
      <c r="B33" s="9"/>
      <c r="C33" s="9"/>
      <c r="D33" s="9"/>
      <c r="E33" s="10"/>
      <c r="F33" s="35"/>
      <c r="G33" s="35"/>
      <c r="H33" s="35"/>
      <c r="I33" s="107"/>
      <c r="J33" s="107"/>
      <c r="K33" s="107"/>
      <c r="L33" s="107"/>
      <c r="M33" s="107"/>
      <c r="N33" s="107"/>
      <c r="O33" s="108"/>
    </row>
    <row r="34" spans="1:15" ht="12.75">
      <c r="A34" s="23"/>
      <c r="B34" s="12" t="s">
        <v>144</v>
      </c>
      <c r="C34" s="9"/>
      <c r="D34" s="9"/>
      <c r="E34" s="9"/>
      <c r="F34" s="10"/>
      <c r="G34" s="10"/>
      <c r="H34" s="10"/>
      <c r="I34" s="93"/>
      <c r="J34" s="93"/>
      <c r="K34" s="93"/>
      <c r="L34" s="93"/>
      <c r="M34" s="93"/>
      <c r="N34" s="93"/>
      <c r="O34" s="94"/>
    </row>
    <row r="35" spans="1:15" ht="15.75">
      <c r="A35" s="23"/>
      <c r="B35" s="9"/>
      <c r="C35" s="9" t="s">
        <v>58</v>
      </c>
      <c r="D35" s="9"/>
      <c r="E35" s="10" t="s">
        <v>56</v>
      </c>
      <c r="F35" s="66">
        <v>1000</v>
      </c>
      <c r="G35" s="66">
        <v>1000</v>
      </c>
      <c r="H35" s="66">
        <v>1000</v>
      </c>
      <c r="I35" s="107">
        <f aca="true" t="shared" si="6" ref="I35:O37">H35</f>
        <v>1000</v>
      </c>
      <c r="J35" s="107">
        <f t="shared" si="6"/>
        <v>1000</v>
      </c>
      <c r="K35" s="107">
        <f t="shared" si="6"/>
        <v>1000</v>
      </c>
      <c r="L35" s="107">
        <f t="shared" si="6"/>
        <v>1000</v>
      </c>
      <c r="M35" s="107">
        <f t="shared" si="6"/>
        <v>1000</v>
      </c>
      <c r="N35" s="107">
        <f t="shared" si="6"/>
        <v>1000</v>
      </c>
      <c r="O35" s="108">
        <f t="shared" si="6"/>
        <v>1000</v>
      </c>
    </row>
    <row r="36" spans="1:15" ht="15.75">
      <c r="A36" s="23"/>
      <c r="B36" s="9"/>
      <c r="C36" s="9" t="s">
        <v>147</v>
      </c>
      <c r="D36" s="9"/>
      <c r="E36" s="10" t="s">
        <v>56</v>
      </c>
      <c r="F36" s="66">
        <v>1000</v>
      </c>
      <c r="G36" s="66">
        <v>1000</v>
      </c>
      <c r="H36" s="66">
        <v>1000</v>
      </c>
      <c r="I36" s="107">
        <f t="shared" si="6"/>
        <v>1000</v>
      </c>
      <c r="J36" s="107">
        <f t="shared" si="6"/>
        <v>1000</v>
      </c>
      <c r="K36" s="107">
        <f t="shared" si="6"/>
        <v>1000</v>
      </c>
      <c r="L36" s="107">
        <f t="shared" si="6"/>
        <v>1000</v>
      </c>
      <c r="M36" s="107">
        <f t="shared" si="6"/>
        <v>1000</v>
      </c>
      <c r="N36" s="107">
        <f t="shared" si="6"/>
        <v>1000</v>
      </c>
      <c r="O36" s="108">
        <f t="shared" si="6"/>
        <v>1000</v>
      </c>
    </row>
    <row r="37" spans="1:15" ht="12.75">
      <c r="A37" s="23"/>
      <c r="B37" s="9"/>
      <c r="C37" s="103" t="s">
        <v>138</v>
      </c>
      <c r="D37" s="9"/>
      <c r="E37" s="10" t="s">
        <v>56</v>
      </c>
      <c r="F37" s="66">
        <v>1000</v>
      </c>
      <c r="G37" s="66">
        <v>1000</v>
      </c>
      <c r="H37" s="66">
        <v>1000</v>
      </c>
      <c r="I37" s="107">
        <f t="shared" si="6"/>
        <v>1000</v>
      </c>
      <c r="J37" s="107">
        <f t="shared" si="6"/>
        <v>1000</v>
      </c>
      <c r="K37" s="107">
        <f t="shared" si="6"/>
        <v>1000</v>
      </c>
      <c r="L37" s="107">
        <f t="shared" si="6"/>
        <v>1000</v>
      </c>
      <c r="M37" s="107">
        <f t="shared" si="6"/>
        <v>1000</v>
      </c>
      <c r="N37" s="107">
        <f t="shared" si="6"/>
        <v>1000</v>
      </c>
      <c r="O37" s="108">
        <f t="shared" si="6"/>
        <v>1000</v>
      </c>
    </row>
    <row r="38" spans="1:15" ht="6" customHeight="1">
      <c r="A38" s="77"/>
      <c r="B38" s="1"/>
      <c r="C38" s="1"/>
      <c r="D38" s="1"/>
      <c r="E38" s="1"/>
      <c r="F38" s="2"/>
      <c r="G38" s="2"/>
      <c r="H38" s="2"/>
      <c r="I38" s="2"/>
      <c r="J38" s="2"/>
      <c r="K38" s="2"/>
      <c r="L38" s="2"/>
      <c r="M38" s="2"/>
      <c r="N38" s="2"/>
      <c r="O38" s="78"/>
    </row>
    <row r="39" spans="1:15" ht="12.75">
      <c r="A39" s="31" t="s">
        <v>40</v>
      </c>
      <c r="B39" s="9"/>
      <c r="C39" s="9"/>
      <c r="D39" s="9"/>
      <c r="E39" s="9"/>
      <c r="F39" s="10"/>
      <c r="G39" s="10"/>
      <c r="H39" s="10"/>
      <c r="I39" s="10"/>
      <c r="J39" s="10"/>
      <c r="K39" s="10"/>
      <c r="L39" s="10"/>
      <c r="M39" s="10"/>
      <c r="N39" s="10"/>
      <c r="O39" s="30"/>
    </row>
    <row r="40" spans="1:15" ht="5.25" customHeight="1">
      <c r="A40" s="23"/>
      <c r="B40" s="9"/>
      <c r="C40" s="9"/>
      <c r="D40" s="9"/>
      <c r="E40" s="9"/>
      <c r="F40" s="10"/>
      <c r="G40" s="10"/>
      <c r="H40" s="10"/>
      <c r="I40" s="10"/>
      <c r="J40" s="10"/>
      <c r="K40" s="10"/>
      <c r="L40" s="10"/>
      <c r="M40" s="10"/>
      <c r="N40" s="10"/>
      <c r="O40" s="30"/>
    </row>
    <row r="41" spans="1:15" ht="14.25" customHeight="1">
      <c r="A41" s="23"/>
      <c r="B41" s="9" t="s">
        <v>50</v>
      </c>
      <c r="C41" s="9"/>
      <c r="D41" s="9"/>
      <c r="E41" s="9"/>
      <c r="F41" s="130">
        <v>0.024</v>
      </c>
      <c r="G41" s="130">
        <v>0.024</v>
      </c>
      <c r="H41" s="130">
        <v>0.024</v>
      </c>
      <c r="I41" s="130">
        <v>0.024</v>
      </c>
      <c r="J41" s="130">
        <v>0.024</v>
      </c>
      <c r="K41" s="130">
        <v>0.024</v>
      </c>
      <c r="L41" s="130">
        <v>0.024</v>
      </c>
      <c r="M41" s="130">
        <v>0.024</v>
      </c>
      <c r="N41" s="130">
        <v>0.024</v>
      </c>
      <c r="O41" s="131">
        <v>0.024</v>
      </c>
    </row>
    <row r="42" spans="1:15" ht="5.25" customHeight="1">
      <c r="A42" s="23"/>
      <c r="B42" s="9"/>
      <c r="C42" s="9"/>
      <c r="D42" s="9"/>
      <c r="E42" s="9"/>
      <c r="F42" s="10"/>
      <c r="G42" s="10"/>
      <c r="H42" s="10"/>
      <c r="I42" s="10"/>
      <c r="J42" s="10"/>
      <c r="K42" s="10"/>
      <c r="L42" s="10"/>
      <c r="M42" s="10"/>
      <c r="N42" s="10"/>
      <c r="O42" s="30"/>
    </row>
    <row r="43" spans="1:15" ht="14.25">
      <c r="A43" s="23"/>
      <c r="B43" s="9" t="s">
        <v>41</v>
      </c>
      <c r="C43" s="9"/>
      <c r="D43" s="9"/>
      <c r="E43" s="34" t="s">
        <v>44</v>
      </c>
      <c r="F43" s="10"/>
      <c r="G43" s="10"/>
      <c r="H43" s="10"/>
      <c r="I43" s="10"/>
      <c r="J43" s="10"/>
      <c r="K43" s="10"/>
      <c r="L43" s="10"/>
      <c r="M43" s="10"/>
      <c r="N43" s="10"/>
      <c r="O43" s="30"/>
    </row>
    <row r="44" spans="1:15" ht="12.75">
      <c r="A44" s="23"/>
      <c r="B44" s="3" t="s">
        <v>12</v>
      </c>
      <c r="C44" s="86" t="s">
        <v>16</v>
      </c>
      <c r="D44" s="86"/>
      <c r="E44" s="87" t="s">
        <v>31</v>
      </c>
      <c r="F44" s="68">
        <v>1</v>
      </c>
      <c r="G44" s="123">
        <f aca="true" t="shared" si="7" ref="G44:O44">F44*(1+G$41)</f>
        <v>1.024</v>
      </c>
      <c r="H44" s="123">
        <f t="shared" si="7"/>
        <v>1.048576</v>
      </c>
      <c r="I44" s="123">
        <f t="shared" si="7"/>
        <v>1.073741824</v>
      </c>
      <c r="J44" s="123">
        <f t="shared" si="7"/>
        <v>1.0995116277760002</v>
      </c>
      <c r="K44" s="123">
        <f t="shared" si="7"/>
        <v>1.1258999068426243</v>
      </c>
      <c r="L44" s="123">
        <f t="shared" si="7"/>
        <v>1.1529215046068473</v>
      </c>
      <c r="M44" s="123">
        <f t="shared" si="7"/>
        <v>1.1805916207174116</v>
      </c>
      <c r="N44" s="123">
        <f t="shared" si="7"/>
        <v>1.2089258196146295</v>
      </c>
      <c r="O44" s="124">
        <f t="shared" si="7"/>
        <v>1.2379400392853808</v>
      </c>
    </row>
    <row r="45" spans="1:15" ht="12.75">
      <c r="A45" s="23"/>
      <c r="B45" s="3" t="s">
        <v>13</v>
      </c>
      <c r="C45" s="86" t="s">
        <v>17</v>
      </c>
      <c r="D45" s="86"/>
      <c r="E45" s="87" t="s">
        <v>31</v>
      </c>
      <c r="F45" s="68">
        <v>1</v>
      </c>
      <c r="G45" s="123">
        <f aca="true" t="shared" si="8" ref="G45:O45">F45*(1+G$41)</f>
        <v>1.024</v>
      </c>
      <c r="H45" s="123">
        <f t="shared" si="8"/>
        <v>1.048576</v>
      </c>
      <c r="I45" s="123">
        <f t="shared" si="8"/>
        <v>1.073741824</v>
      </c>
      <c r="J45" s="123">
        <f t="shared" si="8"/>
        <v>1.0995116277760002</v>
      </c>
      <c r="K45" s="123">
        <f t="shared" si="8"/>
        <v>1.1258999068426243</v>
      </c>
      <c r="L45" s="123">
        <f t="shared" si="8"/>
        <v>1.1529215046068473</v>
      </c>
      <c r="M45" s="123">
        <f t="shared" si="8"/>
        <v>1.1805916207174116</v>
      </c>
      <c r="N45" s="123">
        <f t="shared" si="8"/>
        <v>1.2089258196146295</v>
      </c>
      <c r="O45" s="124">
        <f t="shared" si="8"/>
        <v>1.2379400392853808</v>
      </c>
    </row>
    <row r="46" spans="1:15" ht="12.75">
      <c r="A46" s="23"/>
      <c r="B46" s="3" t="s">
        <v>14</v>
      </c>
      <c r="C46" s="86" t="s">
        <v>18</v>
      </c>
      <c r="D46" s="86"/>
      <c r="E46" s="87" t="s">
        <v>31</v>
      </c>
      <c r="F46" s="68">
        <v>1</v>
      </c>
      <c r="G46" s="123">
        <f aca="true" t="shared" si="9" ref="G46:O46">F46*(1+G$41)</f>
        <v>1.024</v>
      </c>
      <c r="H46" s="123">
        <f t="shared" si="9"/>
        <v>1.048576</v>
      </c>
      <c r="I46" s="123">
        <f t="shared" si="9"/>
        <v>1.073741824</v>
      </c>
      <c r="J46" s="123">
        <f t="shared" si="9"/>
        <v>1.0995116277760002</v>
      </c>
      <c r="K46" s="123">
        <f t="shared" si="9"/>
        <v>1.1258999068426243</v>
      </c>
      <c r="L46" s="123">
        <f t="shared" si="9"/>
        <v>1.1529215046068473</v>
      </c>
      <c r="M46" s="123">
        <f t="shared" si="9"/>
        <v>1.1805916207174116</v>
      </c>
      <c r="N46" s="123">
        <f t="shared" si="9"/>
        <v>1.2089258196146295</v>
      </c>
      <c r="O46" s="124">
        <f t="shared" si="9"/>
        <v>1.2379400392853808</v>
      </c>
    </row>
    <row r="47" spans="1:15" ht="12.75">
      <c r="A47" s="23"/>
      <c r="B47" s="3" t="s">
        <v>15</v>
      </c>
      <c r="C47" s="86" t="s">
        <v>19</v>
      </c>
      <c r="D47" s="86"/>
      <c r="E47" s="87" t="s">
        <v>31</v>
      </c>
      <c r="F47" s="68">
        <v>1</v>
      </c>
      <c r="G47" s="123">
        <f aca="true" t="shared" si="10" ref="G47:O47">F47*(1+G$41)</f>
        <v>1.024</v>
      </c>
      <c r="H47" s="123">
        <f t="shared" si="10"/>
        <v>1.048576</v>
      </c>
      <c r="I47" s="123">
        <f t="shared" si="10"/>
        <v>1.073741824</v>
      </c>
      <c r="J47" s="123">
        <f t="shared" si="10"/>
        <v>1.0995116277760002</v>
      </c>
      <c r="K47" s="123">
        <f t="shared" si="10"/>
        <v>1.1258999068426243</v>
      </c>
      <c r="L47" s="123">
        <f t="shared" si="10"/>
        <v>1.1529215046068473</v>
      </c>
      <c r="M47" s="123">
        <f t="shared" si="10"/>
        <v>1.1805916207174116</v>
      </c>
      <c r="N47" s="123">
        <f t="shared" si="10"/>
        <v>1.2089258196146295</v>
      </c>
      <c r="O47" s="124">
        <f t="shared" si="10"/>
        <v>1.2379400392853808</v>
      </c>
    </row>
    <row r="48" spans="1:15" ht="5.25" customHeight="1">
      <c r="A48" s="23"/>
      <c r="B48" s="3"/>
      <c r="C48" s="9"/>
      <c r="D48" s="9"/>
      <c r="E48" s="10"/>
      <c r="F48" s="10"/>
      <c r="G48" s="93"/>
      <c r="H48" s="93"/>
      <c r="I48" s="93"/>
      <c r="J48" s="93"/>
      <c r="K48" s="93"/>
      <c r="L48" s="93"/>
      <c r="M48" s="93"/>
      <c r="N48" s="93"/>
      <c r="O48" s="94"/>
    </row>
    <row r="49" spans="1:15" ht="14.25">
      <c r="A49" s="23"/>
      <c r="B49" s="12" t="s">
        <v>42</v>
      </c>
      <c r="C49" s="9"/>
      <c r="D49" s="9"/>
      <c r="E49" s="34" t="s">
        <v>44</v>
      </c>
      <c r="F49" s="10"/>
      <c r="G49" s="93"/>
      <c r="H49" s="93"/>
      <c r="I49" s="93"/>
      <c r="J49" s="93"/>
      <c r="K49" s="93"/>
      <c r="L49" s="93"/>
      <c r="M49" s="93"/>
      <c r="N49" s="93"/>
      <c r="O49" s="94"/>
    </row>
    <row r="50" spans="1:15" ht="12.75">
      <c r="A50" s="23"/>
      <c r="B50" s="3" t="s">
        <v>21</v>
      </c>
      <c r="C50" s="86" t="s">
        <v>26</v>
      </c>
      <c r="D50" s="86"/>
      <c r="E50" s="87" t="s">
        <v>31</v>
      </c>
      <c r="F50" s="68">
        <v>1</v>
      </c>
      <c r="G50" s="123">
        <f aca="true" t="shared" si="11" ref="G50:O50">F50*(1+G$41)</f>
        <v>1.024</v>
      </c>
      <c r="H50" s="123">
        <f t="shared" si="11"/>
        <v>1.048576</v>
      </c>
      <c r="I50" s="123">
        <f t="shared" si="11"/>
        <v>1.073741824</v>
      </c>
      <c r="J50" s="123">
        <f t="shared" si="11"/>
        <v>1.0995116277760002</v>
      </c>
      <c r="K50" s="123">
        <f t="shared" si="11"/>
        <v>1.1258999068426243</v>
      </c>
      <c r="L50" s="123">
        <f t="shared" si="11"/>
        <v>1.1529215046068473</v>
      </c>
      <c r="M50" s="123">
        <f t="shared" si="11"/>
        <v>1.1805916207174116</v>
      </c>
      <c r="N50" s="123">
        <f t="shared" si="11"/>
        <v>1.2089258196146295</v>
      </c>
      <c r="O50" s="124">
        <f t="shared" si="11"/>
        <v>1.2379400392853808</v>
      </c>
    </row>
    <row r="51" spans="1:15" ht="12.75">
      <c r="A51" s="23"/>
      <c r="B51" s="3" t="s">
        <v>22</v>
      </c>
      <c r="C51" s="86" t="s">
        <v>27</v>
      </c>
      <c r="D51" s="86"/>
      <c r="E51" s="87" t="s">
        <v>31</v>
      </c>
      <c r="F51" s="68">
        <v>1</v>
      </c>
      <c r="G51" s="123">
        <f aca="true" t="shared" si="12" ref="G51:O51">F51*(1+G$41)</f>
        <v>1.024</v>
      </c>
      <c r="H51" s="123">
        <f t="shared" si="12"/>
        <v>1.048576</v>
      </c>
      <c r="I51" s="123">
        <f t="shared" si="12"/>
        <v>1.073741824</v>
      </c>
      <c r="J51" s="123">
        <f t="shared" si="12"/>
        <v>1.0995116277760002</v>
      </c>
      <c r="K51" s="123">
        <f t="shared" si="12"/>
        <v>1.1258999068426243</v>
      </c>
      <c r="L51" s="123">
        <f t="shared" si="12"/>
        <v>1.1529215046068473</v>
      </c>
      <c r="M51" s="123">
        <f t="shared" si="12"/>
        <v>1.1805916207174116</v>
      </c>
      <c r="N51" s="123">
        <f t="shared" si="12"/>
        <v>1.2089258196146295</v>
      </c>
      <c r="O51" s="124">
        <f t="shared" si="12"/>
        <v>1.2379400392853808</v>
      </c>
    </row>
    <row r="52" spans="1:15" ht="12.75">
      <c r="A52" s="23"/>
      <c r="B52" s="3" t="s">
        <v>23</v>
      </c>
      <c r="C52" s="86" t="s">
        <v>28</v>
      </c>
      <c r="D52" s="86"/>
      <c r="E52" s="87" t="s">
        <v>31</v>
      </c>
      <c r="F52" s="68">
        <v>1</v>
      </c>
      <c r="G52" s="123">
        <f aca="true" t="shared" si="13" ref="G52:O52">F52*(1+G$41)</f>
        <v>1.024</v>
      </c>
      <c r="H52" s="123">
        <f t="shared" si="13"/>
        <v>1.048576</v>
      </c>
      <c r="I52" s="123">
        <f t="shared" si="13"/>
        <v>1.073741824</v>
      </c>
      <c r="J52" s="123">
        <f t="shared" si="13"/>
        <v>1.0995116277760002</v>
      </c>
      <c r="K52" s="123">
        <f t="shared" si="13"/>
        <v>1.1258999068426243</v>
      </c>
      <c r="L52" s="123">
        <f t="shared" si="13"/>
        <v>1.1529215046068473</v>
      </c>
      <c r="M52" s="123">
        <f t="shared" si="13"/>
        <v>1.1805916207174116</v>
      </c>
      <c r="N52" s="123">
        <f t="shared" si="13"/>
        <v>1.2089258196146295</v>
      </c>
      <c r="O52" s="124">
        <f t="shared" si="13"/>
        <v>1.2379400392853808</v>
      </c>
    </row>
    <row r="53" spans="1:15" ht="12.75">
      <c r="A53" s="23"/>
      <c r="B53" s="3" t="s">
        <v>24</v>
      </c>
      <c r="C53" s="86" t="s">
        <v>29</v>
      </c>
      <c r="D53" s="86"/>
      <c r="E53" s="87" t="s">
        <v>31</v>
      </c>
      <c r="F53" s="68">
        <v>1</v>
      </c>
      <c r="G53" s="123">
        <f aca="true" t="shared" si="14" ref="G53:O53">F53*(1+G$41)</f>
        <v>1.024</v>
      </c>
      <c r="H53" s="123">
        <f t="shared" si="14"/>
        <v>1.048576</v>
      </c>
      <c r="I53" s="123">
        <f t="shared" si="14"/>
        <v>1.073741824</v>
      </c>
      <c r="J53" s="123">
        <f t="shared" si="14"/>
        <v>1.0995116277760002</v>
      </c>
      <c r="K53" s="123">
        <f t="shared" si="14"/>
        <v>1.1258999068426243</v>
      </c>
      <c r="L53" s="123">
        <f t="shared" si="14"/>
        <v>1.1529215046068473</v>
      </c>
      <c r="M53" s="123">
        <f t="shared" si="14"/>
        <v>1.1805916207174116</v>
      </c>
      <c r="N53" s="123">
        <f t="shared" si="14"/>
        <v>1.2089258196146295</v>
      </c>
      <c r="O53" s="124">
        <f t="shared" si="14"/>
        <v>1.2379400392853808</v>
      </c>
    </row>
    <row r="54" spans="1:15" ht="12.75">
      <c r="A54" s="23"/>
      <c r="B54" s="3" t="s">
        <v>25</v>
      </c>
      <c r="C54" s="86" t="s">
        <v>30</v>
      </c>
      <c r="D54" s="86"/>
      <c r="E54" s="87" t="s">
        <v>31</v>
      </c>
      <c r="F54" s="68">
        <v>1</v>
      </c>
      <c r="G54" s="123">
        <f aca="true" t="shared" si="15" ref="G54:O54">F54*(1+G$41)</f>
        <v>1.024</v>
      </c>
      <c r="H54" s="123">
        <f t="shared" si="15"/>
        <v>1.048576</v>
      </c>
      <c r="I54" s="123">
        <f t="shared" si="15"/>
        <v>1.073741824</v>
      </c>
      <c r="J54" s="123">
        <f t="shared" si="15"/>
        <v>1.0995116277760002</v>
      </c>
      <c r="K54" s="123">
        <f t="shared" si="15"/>
        <v>1.1258999068426243</v>
      </c>
      <c r="L54" s="123">
        <f t="shared" si="15"/>
        <v>1.1529215046068473</v>
      </c>
      <c r="M54" s="123">
        <f t="shared" si="15"/>
        <v>1.1805916207174116</v>
      </c>
      <c r="N54" s="123">
        <f t="shared" si="15"/>
        <v>1.2089258196146295</v>
      </c>
      <c r="O54" s="124">
        <f t="shared" si="15"/>
        <v>1.2379400392853808</v>
      </c>
    </row>
    <row r="55" spans="1:15" ht="6.75" customHeight="1">
      <c r="A55" s="23"/>
      <c r="B55" s="9"/>
      <c r="C55" s="9"/>
      <c r="D55" s="9"/>
      <c r="E55" s="9"/>
      <c r="F55" s="10"/>
      <c r="G55" s="93"/>
      <c r="H55" s="93"/>
      <c r="I55" s="93"/>
      <c r="J55" s="93"/>
      <c r="K55" s="93"/>
      <c r="L55" s="93"/>
      <c r="M55" s="93"/>
      <c r="N55" s="93"/>
      <c r="O55" s="94"/>
    </row>
    <row r="56" spans="1:15" ht="12.75">
      <c r="A56" s="23"/>
      <c r="B56" s="12" t="s">
        <v>33</v>
      </c>
      <c r="C56" s="9"/>
      <c r="D56" s="9"/>
      <c r="E56" s="9"/>
      <c r="F56" s="10"/>
      <c r="G56" s="93"/>
      <c r="H56" s="93"/>
      <c r="I56" s="93"/>
      <c r="J56" s="93"/>
      <c r="K56" s="93"/>
      <c r="L56" s="93"/>
      <c r="M56" s="93"/>
      <c r="N56" s="93"/>
      <c r="O56" s="94"/>
    </row>
    <row r="57" spans="1:15" ht="12.75">
      <c r="A57" s="23"/>
      <c r="B57" s="9"/>
      <c r="C57" s="9" t="s">
        <v>34</v>
      </c>
      <c r="D57" s="9"/>
      <c r="E57" s="10" t="s">
        <v>45</v>
      </c>
      <c r="F57" s="68">
        <v>10.49</v>
      </c>
      <c r="G57" s="123">
        <f aca="true" t="shared" si="16" ref="G57:O57">F57*(1+G$41)</f>
        <v>10.741760000000001</v>
      </c>
      <c r="H57" s="123">
        <f t="shared" si="16"/>
        <v>10.999562240000001</v>
      </c>
      <c r="I57" s="123">
        <f t="shared" si="16"/>
        <v>11.263551733760002</v>
      </c>
      <c r="J57" s="123">
        <f t="shared" si="16"/>
        <v>11.533876975370243</v>
      </c>
      <c r="K57" s="123">
        <f t="shared" si="16"/>
        <v>11.810690022779129</v>
      </c>
      <c r="L57" s="123">
        <f t="shared" si="16"/>
        <v>12.094146583325829</v>
      </c>
      <c r="M57" s="123">
        <f t="shared" si="16"/>
        <v>12.384406101325649</v>
      </c>
      <c r="N57" s="123">
        <f t="shared" si="16"/>
        <v>12.681631847757464</v>
      </c>
      <c r="O57" s="124">
        <f t="shared" si="16"/>
        <v>12.985991012103643</v>
      </c>
    </row>
    <row r="58" spans="1:15" ht="12.75">
      <c r="A58" s="23"/>
      <c r="B58" s="9"/>
      <c r="C58" s="9" t="s">
        <v>36</v>
      </c>
      <c r="D58" s="9"/>
      <c r="E58" s="10" t="s">
        <v>46</v>
      </c>
      <c r="F58" s="68">
        <v>54.53</v>
      </c>
      <c r="G58" s="123">
        <f aca="true" t="shared" si="17" ref="G58:O58">F58*(1+G$41)</f>
        <v>55.83872</v>
      </c>
      <c r="H58" s="123">
        <f t="shared" si="17"/>
        <v>57.17884928</v>
      </c>
      <c r="I58" s="123">
        <f t="shared" si="17"/>
        <v>58.55114166272</v>
      </c>
      <c r="J58" s="123">
        <f t="shared" si="17"/>
        <v>59.95636906262528</v>
      </c>
      <c r="K58" s="123">
        <f t="shared" si="17"/>
        <v>61.39532192012829</v>
      </c>
      <c r="L58" s="123">
        <f t="shared" si="17"/>
        <v>62.86880964621137</v>
      </c>
      <c r="M58" s="123">
        <f t="shared" si="17"/>
        <v>64.37766107772045</v>
      </c>
      <c r="N58" s="123">
        <f t="shared" si="17"/>
        <v>65.92272494358573</v>
      </c>
      <c r="O58" s="124">
        <f t="shared" si="17"/>
        <v>67.5048703422318</v>
      </c>
    </row>
    <row r="59" spans="1:15" ht="12.75">
      <c r="A59" s="23"/>
      <c r="B59" s="9"/>
      <c r="C59" s="9" t="s">
        <v>38</v>
      </c>
      <c r="D59" s="9"/>
      <c r="E59" s="10" t="s">
        <v>47</v>
      </c>
      <c r="F59" s="68">
        <v>1.25</v>
      </c>
      <c r="G59" s="123">
        <f aca="true" t="shared" si="18" ref="G59:O59">F59*(1+G$41)</f>
        <v>1.28</v>
      </c>
      <c r="H59" s="123">
        <f t="shared" si="18"/>
        <v>1.31072</v>
      </c>
      <c r="I59" s="123">
        <f t="shared" si="18"/>
        <v>1.34217728</v>
      </c>
      <c r="J59" s="123">
        <f t="shared" si="18"/>
        <v>1.3743895347200001</v>
      </c>
      <c r="K59" s="123">
        <f t="shared" si="18"/>
        <v>1.4073748835532802</v>
      </c>
      <c r="L59" s="123">
        <f t="shared" si="18"/>
        <v>1.441151880758559</v>
      </c>
      <c r="M59" s="123">
        <f t="shared" si="18"/>
        <v>1.4757395258967645</v>
      </c>
      <c r="N59" s="123">
        <f t="shared" si="18"/>
        <v>1.5111572745182869</v>
      </c>
      <c r="O59" s="124">
        <f t="shared" si="18"/>
        <v>1.5474250491067258</v>
      </c>
    </row>
    <row r="60" spans="1:15" ht="12.75">
      <c r="A60" s="23"/>
      <c r="B60" s="9"/>
      <c r="C60" s="103" t="s">
        <v>134</v>
      </c>
      <c r="D60" s="9"/>
      <c r="E60" s="87" t="s">
        <v>31</v>
      </c>
      <c r="F60" s="68">
        <v>1</v>
      </c>
      <c r="G60" s="123">
        <f aca="true" t="shared" si="19" ref="G60:O60">F60*(1+G$41)</f>
        <v>1.024</v>
      </c>
      <c r="H60" s="123">
        <f t="shared" si="19"/>
        <v>1.048576</v>
      </c>
      <c r="I60" s="123">
        <f t="shared" si="19"/>
        <v>1.073741824</v>
      </c>
      <c r="J60" s="123">
        <f t="shared" si="19"/>
        <v>1.0995116277760002</v>
      </c>
      <c r="K60" s="123">
        <f t="shared" si="19"/>
        <v>1.1258999068426243</v>
      </c>
      <c r="L60" s="123">
        <f t="shared" si="19"/>
        <v>1.1529215046068473</v>
      </c>
      <c r="M60" s="123">
        <f t="shared" si="19"/>
        <v>1.1805916207174116</v>
      </c>
      <c r="N60" s="123">
        <f t="shared" si="19"/>
        <v>1.2089258196146295</v>
      </c>
      <c r="O60" s="124">
        <f t="shared" si="19"/>
        <v>1.2379400392853808</v>
      </c>
    </row>
    <row r="61" spans="1:15" ht="6.75" customHeight="1">
      <c r="A61" s="23"/>
      <c r="B61" s="9"/>
      <c r="C61" s="9"/>
      <c r="D61" s="9"/>
      <c r="E61" s="10"/>
      <c r="F61" s="11"/>
      <c r="G61" s="123"/>
      <c r="H61" s="123"/>
      <c r="I61" s="123"/>
      <c r="J61" s="123"/>
      <c r="K61" s="123"/>
      <c r="L61" s="123"/>
      <c r="M61" s="123"/>
      <c r="N61" s="123"/>
      <c r="O61" s="124"/>
    </row>
    <row r="62" spans="1:15" ht="12.75">
      <c r="A62" s="23"/>
      <c r="B62" s="12" t="s">
        <v>146</v>
      </c>
      <c r="C62" s="9"/>
      <c r="D62" s="9"/>
      <c r="E62" s="9"/>
      <c r="F62" s="10"/>
      <c r="G62" s="93"/>
      <c r="H62" s="93"/>
      <c r="I62" s="93"/>
      <c r="J62" s="93"/>
      <c r="K62" s="93"/>
      <c r="L62" s="93"/>
      <c r="M62" s="93"/>
      <c r="N62" s="93"/>
      <c r="O62" s="94"/>
    </row>
    <row r="63" spans="1:15" ht="15.75">
      <c r="A63" s="23"/>
      <c r="B63" s="9"/>
      <c r="C63" s="9" t="s">
        <v>58</v>
      </c>
      <c r="D63" s="9"/>
      <c r="E63" s="10" t="s">
        <v>59</v>
      </c>
      <c r="F63" s="68">
        <v>1</v>
      </c>
      <c r="G63" s="123">
        <f aca="true" t="shared" si="20" ref="G63:O63">F63*(1+G$41)</f>
        <v>1.024</v>
      </c>
      <c r="H63" s="123">
        <f t="shared" si="20"/>
        <v>1.048576</v>
      </c>
      <c r="I63" s="123">
        <f t="shared" si="20"/>
        <v>1.073741824</v>
      </c>
      <c r="J63" s="123">
        <f t="shared" si="20"/>
        <v>1.0995116277760002</v>
      </c>
      <c r="K63" s="123">
        <f t="shared" si="20"/>
        <v>1.1258999068426243</v>
      </c>
      <c r="L63" s="123">
        <f t="shared" si="20"/>
        <v>1.1529215046068473</v>
      </c>
      <c r="M63" s="123">
        <f t="shared" si="20"/>
        <v>1.1805916207174116</v>
      </c>
      <c r="N63" s="123">
        <f t="shared" si="20"/>
        <v>1.2089258196146295</v>
      </c>
      <c r="O63" s="124">
        <f t="shared" si="20"/>
        <v>1.2379400392853808</v>
      </c>
    </row>
    <row r="64" spans="1:15" ht="15.75">
      <c r="A64" s="23"/>
      <c r="B64" s="9"/>
      <c r="C64" s="9" t="s">
        <v>147</v>
      </c>
      <c r="D64" s="9"/>
      <c r="E64" s="10" t="s">
        <v>59</v>
      </c>
      <c r="F64" s="68">
        <v>1</v>
      </c>
      <c r="G64" s="123">
        <f aca="true" t="shared" si="21" ref="G64:O64">F64*(1+G$41)</f>
        <v>1.024</v>
      </c>
      <c r="H64" s="123">
        <f t="shared" si="21"/>
        <v>1.048576</v>
      </c>
      <c r="I64" s="123">
        <f t="shared" si="21"/>
        <v>1.073741824</v>
      </c>
      <c r="J64" s="123">
        <f t="shared" si="21"/>
        <v>1.0995116277760002</v>
      </c>
      <c r="K64" s="123">
        <f t="shared" si="21"/>
        <v>1.1258999068426243</v>
      </c>
      <c r="L64" s="123">
        <f t="shared" si="21"/>
        <v>1.1529215046068473</v>
      </c>
      <c r="M64" s="123">
        <f t="shared" si="21"/>
        <v>1.1805916207174116</v>
      </c>
      <c r="N64" s="123">
        <f t="shared" si="21"/>
        <v>1.2089258196146295</v>
      </c>
      <c r="O64" s="124">
        <f t="shared" si="21"/>
        <v>1.2379400392853808</v>
      </c>
    </row>
    <row r="65" spans="1:15" ht="12.75">
      <c r="A65" s="23"/>
      <c r="B65" s="9"/>
      <c r="C65" s="103" t="s">
        <v>138</v>
      </c>
      <c r="D65" s="9"/>
      <c r="E65" s="10" t="s">
        <v>59</v>
      </c>
      <c r="F65" s="68">
        <v>1</v>
      </c>
      <c r="G65" s="123">
        <f aca="true" t="shared" si="22" ref="G65:O65">F65*(1+G$41)</f>
        <v>1.024</v>
      </c>
      <c r="H65" s="123">
        <f t="shared" si="22"/>
        <v>1.048576</v>
      </c>
      <c r="I65" s="123">
        <f t="shared" si="22"/>
        <v>1.073741824</v>
      </c>
      <c r="J65" s="123">
        <f t="shared" si="22"/>
        <v>1.0995116277760002</v>
      </c>
      <c r="K65" s="123">
        <f t="shared" si="22"/>
        <v>1.1258999068426243</v>
      </c>
      <c r="L65" s="123">
        <f t="shared" si="22"/>
        <v>1.1529215046068473</v>
      </c>
      <c r="M65" s="123">
        <f t="shared" si="22"/>
        <v>1.1805916207174116</v>
      </c>
      <c r="N65" s="123">
        <f t="shared" si="22"/>
        <v>1.2089258196146295</v>
      </c>
      <c r="O65" s="124">
        <f t="shared" si="22"/>
        <v>1.2379400392853808</v>
      </c>
    </row>
    <row r="66" spans="1:15" ht="7.5" customHeight="1">
      <c r="A66" s="77"/>
      <c r="B66" s="1"/>
      <c r="C66" s="1"/>
      <c r="D66" s="1"/>
      <c r="E66" s="2"/>
      <c r="F66" s="7"/>
      <c r="G66" s="7"/>
      <c r="H66" s="7"/>
      <c r="I66" s="7"/>
      <c r="J66" s="7"/>
      <c r="K66" s="7"/>
      <c r="L66" s="7"/>
      <c r="M66" s="7"/>
      <c r="N66" s="7"/>
      <c r="O66" s="79"/>
    </row>
    <row r="67" spans="1:15" ht="12.75">
      <c r="A67" s="31" t="s">
        <v>48</v>
      </c>
      <c r="B67" s="9"/>
      <c r="C67" s="9"/>
      <c r="D67" s="9"/>
      <c r="E67" s="10"/>
      <c r="F67" s="10"/>
      <c r="G67" s="10"/>
      <c r="H67" s="10"/>
      <c r="I67" s="10"/>
      <c r="J67" s="10"/>
      <c r="K67" s="10"/>
      <c r="L67" s="10"/>
      <c r="M67" s="10"/>
      <c r="N67" s="10"/>
      <c r="O67" s="30"/>
    </row>
    <row r="68" spans="1:15" ht="12.75">
      <c r="A68" s="23"/>
      <c r="B68" s="9" t="s">
        <v>49</v>
      </c>
      <c r="C68" s="9"/>
      <c r="D68" s="9"/>
      <c r="E68" s="10"/>
      <c r="F68" s="10"/>
      <c r="G68" s="10"/>
      <c r="H68" s="10"/>
      <c r="I68" s="10"/>
      <c r="J68" s="10"/>
      <c r="K68" s="10"/>
      <c r="L68" s="10"/>
      <c r="M68" s="10"/>
      <c r="N68" s="10"/>
      <c r="O68" s="30"/>
    </row>
    <row r="69" spans="1:15" ht="12.75">
      <c r="A69" s="23"/>
      <c r="B69" s="3" t="s">
        <v>12</v>
      </c>
      <c r="C69" s="86" t="s">
        <v>16</v>
      </c>
      <c r="D69" s="86"/>
      <c r="E69" s="10"/>
      <c r="F69" s="69">
        <f aca="true" t="shared" si="23" ref="F69:O69">F16*F44</f>
        <v>1000</v>
      </c>
      <c r="G69" s="13">
        <f t="shared" si="23"/>
        <v>1024</v>
      </c>
      <c r="H69" s="13">
        <f t="shared" si="23"/>
        <v>1048.576</v>
      </c>
      <c r="I69" s="13">
        <f t="shared" si="23"/>
        <v>1073.7418240000002</v>
      </c>
      <c r="J69" s="13">
        <f t="shared" si="23"/>
        <v>1099.5116277760003</v>
      </c>
      <c r="K69" s="13">
        <f t="shared" si="23"/>
        <v>1125.8999068426242</v>
      </c>
      <c r="L69" s="13">
        <f t="shared" si="23"/>
        <v>1152.9215046068473</v>
      </c>
      <c r="M69" s="13">
        <f t="shared" si="23"/>
        <v>1180.5916207174116</v>
      </c>
      <c r="N69" s="13">
        <f t="shared" si="23"/>
        <v>1208.9258196146295</v>
      </c>
      <c r="O69" s="54">
        <f t="shared" si="23"/>
        <v>1237.9400392853809</v>
      </c>
    </row>
    <row r="70" spans="1:15" ht="12.75">
      <c r="A70" s="23"/>
      <c r="B70" s="3" t="s">
        <v>13</v>
      </c>
      <c r="C70" s="86" t="s">
        <v>17</v>
      </c>
      <c r="D70" s="86"/>
      <c r="E70" s="10"/>
      <c r="F70" s="69">
        <f aca="true" t="shared" si="24" ref="F70:O70">F17*F45</f>
        <v>1000</v>
      </c>
      <c r="G70" s="13">
        <f t="shared" si="24"/>
        <v>1024</v>
      </c>
      <c r="H70" s="13">
        <f t="shared" si="24"/>
        <v>1048.576</v>
      </c>
      <c r="I70" s="13">
        <f t="shared" si="24"/>
        <v>1073.7418240000002</v>
      </c>
      <c r="J70" s="13">
        <f t="shared" si="24"/>
        <v>1099.5116277760003</v>
      </c>
      <c r="K70" s="13">
        <f t="shared" si="24"/>
        <v>1125.8999068426242</v>
      </c>
      <c r="L70" s="13">
        <f t="shared" si="24"/>
        <v>1152.9215046068473</v>
      </c>
      <c r="M70" s="13">
        <f t="shared" si="24"/>
        <v>1180.5916207174116</v>
      </c>
      <c r="N70" s="13">
        <f t="shared" si="24"/>
        <v>1208.9258196146295</v>
      </c>
      <c r="O70" s="54">
        <f t="shared" si="24"/>
        <v>1237.9400392853809</v>
      </c>
    </row>
    <row r="71" spans="1:15" ht="12.75">
      <c r="A71" s="23"/>
      <c r="B71" s="3" t="s">
        <v>14</v>
      </c>
      <c r="C71" s="86" t="s">
        <v>18</v>
      </c>
      <c r="D71" s="86"/>
      <c r="E71" s="10"/>
      <c r="F71" s="69">
        <f aca="true" t="shared" si="25" ref="F71:O71">F18*F46</f>
        <v>1000</v>
      </c>
      <c r="G71" s="13">
        <f t="shared" si="25"/>
        <v>1024</v>
      </c>
      <c r="H71" s="13">
        <f t="shared" si="25"/>
        <v>1048.576</v>
      </c>
      <c r="I71" s="13">
        <f t="shared" si="25"/>
        <v>1073.7418240000002</v>
      </c>
      <c r="J71" s="13">
        <f t="shared" si="25"/>
        <v>1099.5116277760003</v>
      </c>
      <c r="K71" s="13">
        <f t="shared" si="25"/>
        <v>1125.8999068426242</v>
      </c>
      <c r="L71" s="13">
        <f t="shared" si="25"/>
        <v>1152.9215046068473</v>
      </c>
      <c r="M71" s="13">
        <f t="shared" si="25"/>
        <v>1180.5916207174116</v>
      </c>
      <c r="N71" s="13">
        <f t="shared" si="25"/>
        <v>1208.9258196146295</v>
      </c>
      <c r="O71" s="54">
        <f t="shared" si="25"/>
        <v>1237.9400392853809</v>
      </c>
    </row>
    <row r="72" spans="1:15" ht="13.5" thickBot="1">
      <c r="A72" s="23"/>
      <c r="B72" s="3" t="s">
        <v>15</v>
      </c>
      <c r="C72" s="88" t="s">
        <v>19</v>
      </c>
      <c r="D72" s="88"/>
      <c r="E72" s="17"/>
      <c r="F72" s="122">
        <f aca="true" t="shared" si="26" ref="F72:O72">F19*F47</f>
        <v>1000</v>
      </c>
      <c r="G72" s="125">
        <f t="shared" si="26"/>
        <v>1024</v>
      </c>
      <c r="H72" s="125">
        <f t="shared" si="26"/>
        <v>1048.576</v>
      </c>
      <c r="I72" s="125">
        <f t="shared" si="26"/>
        <v>1073.7418240000002</v>
      </c>
      <c r="J72" s="125">
        <f t="shared" si="26"/>
        <v>1099.5116277760003</v>
      </c>
      <c r="K72" s="125">
        <f t="shared" si="26"/>
        <v>1125.8999068426242</v>
      </c>
      <c r="L72" s="125">
        <f t="shared" si="26"/>
        <v>1152.9215046068473</v>
      </c>
      <c r="M72" s="125">
        <f t="shared" si="26"/>
        <v>1180.5916207174116</v>
      </c>
      <c r="N72" s="125">
        <f t="shared" si="26"/>
        <v>1208.9258196146295</v>
      </c>
      <c r="O72" s="126">
        <f t="shared" si="26"/>
        <v>1237.9400392853809</v>
      </c>
    </row>
    <row r="73" spans="1:15" ht="6" customHeight="1" thickTop="1">
      <c r="A73" s="23"/>
      <c r="B73" s="9"/>
      <c r="C73" s="9"/>
      <c r="D73" s="9"/>
      <c r="E73" s="10"/>
      <c r="F73" s="10"/>
      <c r="G73" s="10"/>
      <c r="H73" s="10"/>
      <c r="I73" s="10"/>
      <c r="J73" s="10"/>
      <c r="K73" s="10"/>
      <c r="L73" s="10"/>
      <c r="M73" s="10"/>
      <c r="N73" s="10"/>
      <c r="O73" s="30"/>
    </row>
    <row r="74" spans="1:15" ht="18">
      <c r="A74" s="23"/>
      <c r="B74" s="72" t="s">
        <v>109</v>
      </c>
      <c r="C74" s="73"/>
      <c r="D74" s="72"/>
      <c r="E74" s="74"/>
      <c r="F74" s="75">
        <f aca="true" t="shared" si="27" ref="F74:O74">SUM(F69:F72)</f>
        <v>4000</v>
      </c>
      <c r="G74" s="75">
        <f t="shared" si="27"/>
        <v>4096</v>
      </c>
      <c r="H74" s="75">
        <f t="shared" si="27"/>
        <v>4194.304</v>
      </c>
      <c r="I74" s="75">
        <f t="shared" si="27"/>
        <v>4294.967296000001</v>
      </c>
      <c r="J74" s="75">
        <f t="shared" si="27"/>
        <v>4398.046511104001</v>
      </c>
      <c r="K74" s="75">
        <f t="shared" si="27"/>
        <v>4503.599627370497</v>
      </c>
      <c r="L74" s="75">
        <f t="shared" si="27"/>
        <v>4611.686018427389</v>
      </c>
      <c r="M74" s="75">
        <f t="shared" si="27"/>
        <v>4722.3664828696465</v>
      </c>
      <c r="N74" s="75">
        <f t="shared" si="27"/>
        <v>4835.703278458518</v>
      </c>
      <c r="O74" s="76">
        <f t="shared" si="27"/>
        <v>4951.760157141523</v>
      </c>
    </row>
    <row r="75" spans="1:15" ht="13.5" thickBot="1">
      <c r="A75" s="26"/>
      <c r="B75" s="27"/>
      <c r="C75" s="27"/>
      <c r="D75" s="27"/>
      <c r="E75" s="44"/>
      <c r="F75" s="44"/>
      <c r="G75" s="44"/>
      <c r="H75" s="44"/>
      <c r="I75" s="44"/>
      <c r="J75" s="44"/>
      <c r="K75" s="44"/>
      <c r="L75" s="44"/>
      <c r="M75" s="44"/>
      <c r="N75" s="44"/>
      <c r="O75" s="45"/>
    </row>
    <row r="76" spans="1:15" ht="12.75">
      <c r="A76" s="46" t="s">
        <v>51</v>
      </c>
      <c r="B76" s="20"/>
      <c r="C76" s="20"/>
      <c r="D76" s="20"/>
      <c r="E76" s="47"/>
      <c r="F76" s="47"/>
      <c r="G76" s="47"/>
      <c r="H76" s="47"/>
      <c r="I76" s="47"/>
      <c r="J76" s="47"/>
      <c r="K76" s="47"/>
      <c r="L76" s="47"/>
      <c r="M76" s="47"/>
      <c r="N76" s="47"/>
      <c r="O76" s="48"/>
    </row>
    <row r="77" spans="1:15" ht="12.75">
      <c r="A77" s="31"/>
      <c r="B77" s="9" t="s">
        <v>62</v>
      </c>
      <c r="C77" s="9"/>
      <c r="D77" s="9"/>
      <c r="E77" s="10"/>
      <c r="F77" s="10"/>
      <c r="G77" s="10"/>
      <c r="H77" s="10"/>
      <c r="I77" s="10"/>
      <c r="J77" s="10"/>
      <c r="K77" s="10"/>
      <c r="L77" s="10"/>
      <c r="M77" s="10"/>
      <c r="N77" s="10"/>
      <c r="O77" s="30"/>
    </row>
    <row r="78" spans="1:15" ht="4.5" customHeight="1">
      <c r="A78" s="31"/>
      <c r="B78" s="9"/>
      <c r="C78" s="9"/>
      <c r="D78" s="9"/>
      <c r="E78" s="10"/>
      <c r="F78" s="10"/>
      <c r="G78" s="10"/>
      <c r="H78" s="10"/>
      <c r="I78" s="10"/>
      <c r="J78" s="10"/>
      <c r="K78" s="10"/>
      <c r="L78" s="10"/>
      <c r="M78" s="10"/>
      <c r="N78" s="10"/>
      <c r="O78" s="30"/>
    </row>
    <row r="79" spans="1:15" ht="12.75" outlineLevel="1">
      <c r="A79" s="23"/>
      <c r="B79" s="9"/>
      <c r="C79" s="9" t="s">
        <v>52</v>
      </c>
      <c r="D79" s="9"/>
      <c r="E79" s="10"/>
      <c r="F79" s="10"/>
      <c r="G79" s="10"/>
      <c r="H79" s="10"/>
      <c r="I79" s="10"/>
      <c r="J79" s="10"/>
      <c r="K79" s="10"/>
      <c r="L79" s="10"/>
      <c r="M79" s="10"/>
      <c r="N79" s="10"/>
      <c r="O79" s="30"/>
    </row>
    <row r="80" spans="1:15" ht="12.75" outlineLevel="1">
      <c r="A80" s="23"/>
      <c r="B80" s="3"/>
      <c r="C80" s="89" t="s">
        <v>73</v>
      </c>
      <c r="D80" s="86"/>
      <c r="E80" s="10"/>
      <c r="F80" s="5">
        <f aca="true" t="shared" si="28" ref="F80:O80">F22*F50</f>
        <v>1000</v>
      </c>
      <c r="G80" s="5">
        <f t="shared" si="28"/>
        <v>1024</v>
      </c>
      <c r="H80" s="5">
        <f t="shared" si="28"/>
        <v>1048.576</v>
      </c>
      <c r="I80" s="5">
        <f t="shared" si="28"/>
        <v>1073.7418240000002</v>
      </c>
      <c r="J80" s="5">
        <f t="shared" si="28"/>
        <v>1099.5116277760003</v>
      </c>
      <c r="K80" s="5">
        <f t="shared" si="28"/>
        <v>1125.8999068426242</v>
      </c>
      <c r="L80" s="5">
        <f t="shared" si="28"/>
        <v>1152.9215046068473</v>
      </c>
      <c r="M80" s="5">
        <f t="shared" si="28"/>
        <v>1180.5916207174116</v>
      </c>
      <c r="N80" s="5">
        <f t="shared" si="28"/>
        <v>1208.9258196146295</v>
      </c>
      <c r="O80" s="39">
        <f t="shared" si="28"/>
        <v>1237.9400392853809</v>
      </c>
    </row>
    <row r="81" spans="1:15" ht="12.75" outlineLevel="1">
      <c r="A81" s="23"/>
      <c r="B81" s="3"/>
      <c r="C81" s="89" t="s">
        <v>74</v>
      </c>
      <c r="D81" s="86"/>
      <c r="E81" s="10"/>
      <c r="F81" s="5">
        <f aca="true" t="shared" si="29" ref="F81:O81">F23*F51</f>
        <v>1000</v>
      </c>
      <c r="G81" s="5">
        <f t="shared" si="29"/>
        <v>1024</v>
      </c>
      <c r="H81" s="5">
        <f t="shared" si="29"/>
        <v>1048.576</v>
      </c>
      <c r="I81" s="5">
        <f t="shared" si="29"/>
        <v>1073.7418240000002</v>
      </c>
      <c r="J81" s="5">
        <f t="shared" si="29"/>
        <v>1099.5116277760003</v>
      </c>
      <c r="K81" s="5">
        <f t="shared" si="29"/>
        <v>1125.8999068426242</v>
      </c>
      <c r="L81" s="5">
        <f t="shared" si="29"/>
        <v>1152.9215046068473</v>
      </c>
      <c r="M81" s="5">
        <f t="shared" si="29"/>
        <v>1180.5916207174116</v>
      </c>
      <c r="N81" s="5">
        <f t="shared" si="29"/>
        <v>1208.9258196146295</v>
      </c>
      <c r="O81" s="39">
        <f t="shared" si="29"/>
        <v>1237.9400392853809</v>
      </c>
    </row>
    <row r="82" spans="1:15" ht="12.75" outlineLevel="1">
      <c r="A82" s="23"/>
      <c r="B82" s="3"/>
      <c r="C82" s="89" t="s">
        <v>75</v>
      </c>
      <c r="D82" s="86"/>
      <c r="E82" s="10"/>
      <c r="F82" s="5">
        <f aca="true" t="shared" si="30" ref="F82:O82">F24*F52</f>
        <v>1000</v>
      </c>
      <c r="G82" s="5">
        <f t="shared" si="30"/>
        <v>1024</v>
      </c>
      <c r="H82" s="5">
        <f t="shared" si="30"/>
        <v>1048.576</v>
      </c>
      <c r="I82" s="5">
        <f t="shared" si="30"/>
        <v>1073.7418240000002</v>
      </c>
      <c r="J82" s="5">
        <f t="shared" si="30"/>
        <v>1099.5116277760003</v>
      </c>
      <c r="K82" s="5">
        <f t="shared" si="30"/>
        <v>1125.8999068426242</v>
      </c>
      <c r="L82" s="5">
        <f t="shared" si="30"/>
        <v>1152.9215046068473</v>
      </c>
      <c r="M82" s="5">
        <f t="shared" si="30"/>
        <v>1180.5916207174116</v>
      </c>
      <c r="N82" s="5">
        <f t="shared" si="30"/>
        <v>1208.9258196146295</v>
      </c>
      <c r="O82" s="39">
        <f t="shared" si="30"/>
        <v>1237.9400392853809</v>
      </c>
    </row>
    <row r="83" spans="1:15" ht="12.75" outlineLevel="1">
      <c r="A83" s="23"/>
      <c r="B83" s="3"/>
      <c r="C83" s="89" t="s">
        <v>76</v>
      </c>
      <c r="D83" s="86"/>
      <c r="E83" s="10"/>
      <c r="F83" s="5">
        <f aca="true" t="shared" si="31" ref="F83:O83">F25*F53</f>
        <v>1000</v>
      </c>
      <c r="G83" s="5">
        <f t="shared" si="31"/>
        <v>1024</v>
      </c>
      <c r="H83" s="5">
        <f t="shared" si="31"/>
        <v>1048.576</v>
      </c>
      <c r="I83" s="5">
        <f t="shared" si="31"/>
        <v>1073.7418240000002</v>
      </c>
      <c r="J83" s="5">
        <f t="shared" si="31"/>
        <v>1099.5116277760003</v>
      </c>
      <c r="K83" s="5">
        <f t="shared" si="31"/>
        <v>1125.8999068426242</v>
      </c>
      <c r="L83" s="5">
        <f t="shared" si="31"/>
        <v>1152.9215046068473</v>
      </c>
      <c r="M83" s="5">
        <f t="shared" si="31"/>
        <v>1180.5916207174116</v>
      </c>
      <c r="N83" s="5">
        <f t="shared" si="31"/>
        <v>1208.9258196146295</v>
      </c>
      <c r="O83" s="39">
        <f t="shared" si="31"/>
        <v>1237.9400392853809</v>
      </c>
    </row>
    <row r="84" spans="1:15" ht="12.75" outlineLevel="1">
      <c r="A84" s="23"/>
      <c r="B84" s="3"/>
      <c r="C84" s="90" t="s">
        <v>77</v>
      </c>
      <c r="D84" s="91"/>
      <c r="E84" s="2"/>
      <c r="F84" s="4">
        <f aca="true" t="shared" si="32" ref="F84:O84">F26*F54</f>
        <v>1000</v>
      </c>
      <c r="G84" s="4">
        <f t="shared" si="32"/>
        <v>1024</v>
      </c>
      <c r="H84" s="4">
        <f t="shared" si="32"/>
        <v>1048.576</v>
      </c>
      <c r="I84" s="4">
        <f t="shared" si="32"/>
        <v>1073.7418240000002</v>
      </c>
      <c r="J84" s="4">
        <f t="shared" si="32"/>
        <v>1099.5116277760003</v>
      </c>
      <c r="K84" s="4">
        <f t="shared" si="32"/>
        <v>1125.8999068426242</v>
      </c>
      <c r="L84" s="4">
        <f t="shared" si="32"/>
        <v>1152.9215046068473</v>
      </c>
      <c r="M84" s="4">
        <f t="shared" si="32"/>
        <v>1180.5916207174116</v>
      </c>
      <c r="N84" s="4">
        <f t="shared" si="32"/>
        <v>1208.9258196146295</v>
      </c>
      <c r="O84" s="49">
        <f t="shared" si="32"/>
        <v>1237.9400392853809</v>
      </c>
    </row>
    <row r="85" spans="1:15" ht="5.25" customHeight="1" outlineLevel="1">
      <c r="A85" s="23"/>
      <c r="B85" s="9"/>
      <c r="C85" s="8"/>
      <c r="D85" s="9"/>
      <c r="E85" s="10"/>
      <c r="F85" s="10"/>
      <c r="G85" s="10"/>
      <c r="H85" s="10"/>
      <c r="I85" s="10"/>
      <c r="J85" s="10"/>
      <c r="K85" s="10"/>
      <c r="L85" s="10"/>
      <c r="M85" s="10"/>
      <c r="N85" s="10"/>
      <c r="O85" s="30"/>
    </row>
    <row r="86" spans="1:15" ht="12.75">
      <c r="A86" s="23"/>
      <c r="B86" s="9"/>
      <c r="C86" s="8" t="s">
        <v>53</v>
      </c>
      <c r="D86" s="9"/>
      <c r="E86" s="10"/>
      <c r="F86" s="5">
        <f aca="true" t="shared" si="33" ref="F86:O86">SUM(F80:F84)</f>
        <v>5000</v>
      </c>
      <c r="G86" s="5">
        <f t="shared" si="33"/>
        <v>5120</v>
      </c>
      <c r="H86" s="5">
        <f t="shared" si="33"/>
        <v>5242.88</v>
      </c>
      <c r="I86" s="5">
        <f t="shared" si="33"/>
        <v>5368.709120000001</v>
      </c>
      <c r="J86" s="5">
        <f t="shared" si="33"/>
        <v>5497.558138880002</v>
      </c>
      <c r="K86" s="5">
        <f t="shared" si="33"/>
        <v>5629.499534213121</v>
      </c>
      <c r="L86" s="5">
        <f t="shared" si="33"/>
        <v>5764.607523034237</v>
      </c>
      <c r="M86" s="5">
        <f t="shared" si="33"/>
        <v>5902.958103587058</v>
      </c>
      <c r="N86" s="5">
        <f t="shared" si="33"/>
        <v>6044.629098073147</v>
      </c>
      <c r="O86" s="39">
        <f t="shared" si="33"/>
        <v>6189.700196426904</v>
      </c>
    </row>
    <row r="87" spans="1:15" ht="6.75" customHeight="1">
      <c r="A87" s="23"/>
      <c r="B87" s="9"/>
      <c r="C87" s="9"/>
      <c r="D87" s="9"/>
      <c r="E87" s="10"/>
      <c r="F87" s="10"/>
      <c r="G87" s="10"/>
      <c r="H87" s="10"/>
      <c r="I87" s="10"/>
      <c r="J87" s="10"/>
      <c r="K87" s="10"/>
      <c r="L87" s="10"/>
      <c r="M87" s="10"/>
      <c r="N87" s="10"/>
      <c r="O87" s="30"/>
    </row>
    <row r="88" spans="1:15" ht="12.75">
      <c r="A88" s="23"/>
      <c r="B88" s="9"/>
      <c r="C88" s="9" t="s">
        <v>54</v>
      </c>
      <c r="D88" s="9"/>
      <c r="E88" s="10"/>
      <c r="F88" s="10"/>
      <c r="G88" s="10"/>
      <c r="H88" s="10"/>
      <c r="I88" s="10"/>
      <c r="J88" s="10"/>
      <c r="K88" s="10"/>
      <c r="L88" s="10"/>
      <c r="M88" s="10"/>
      <c r="N88" s="10"/>
      <c r="O88" s="30"/>
    </row>
    <row r="89" spans="1:15" ht="12.75">
      <c r="A89" s="23"/>
      <c r="B89" s="9"/>
      <c r="C89" s="8" t="s">
        <v>34</v>
      </c>
      <c r="D89" s="9"/>
      <c r="E89" s="10"/>
      <c r="F89" s="5">
        <f aca="true" t="shared" si="34" ref="F89:O89">F57*F29</f>
        <v>10490</v>
      </c>
      <c r="G89" s="5">
        <f t="shared" si="34"/>
        <v>10741.76</v>
      </c>
      <c r="H89" s="5">
        <f t="shared" si="34"/>
        <v>10999.562240000001</v>
      </c>
      <c r="I89" s="5">
        <f t="shared" si="34"/>
        <v>11263.551733760001</v>
      </c>
      <c r="J89" s="5">
        <f t="shared" si="34"/>
        <v>11533.876975370242</v>
      </c>
      <c r="K89" s="5">
        <f t="shared" si="34"/>
        <v>11810.690022779128</v>
      </c>
      <c r="L89" s="5">
        <f t="shared" si="34"/>
        <v>12094.146583325828</v>
      </c>
      <c r="M89" s="5">
        <f t="shared" si="34"/>
        <v>12384.406101325649</v>
      </c>
      <c r="N89" s="5">
        <f t="shared" si="34"/>
        <v>12681.631847757464</v>
      </c>
      <c r="O89" s="39">
        <f t="shared" si="34"/>
        <v>12985.991012103643</v>
      </c>
    </row>
    <row r="90" spans="1:15" ht="12.75">
      <c r="A90" s="23"/>
      <c r="B90" s="9"/>
      <c r="C90" s="8" t="s">
        <v>36</v>
      </c>
      <c r="D90" s="9"/>
      <c r="E90" s="10"/>
      <c r="F90" s="5">
        <f aca="true" t="shared" si="35" ref="F90:O90">F58*F30</f>
        <v>54530</v>
      </c>
      <c r="G90" s="5">
        <f t="shared" si="35"/>
        <v>55838.72</v>
      </c>
      <c r="H90" s="5">
        <f t="shared" si="35"/>
        <v>57178.84928</v>
      </c>
      <c r="I90" s="5">
        <f t="shared" si="35"/>
        <v>58551.14166272</v>
      </c>
      <c r="J90" s="5">
        <f t="shared" si="35"/>
        <v>59956.36906262528</v>
      </c>
      <c r="K90" s="5">
        <f t="shared" si="35"/>
        <v>61395.32192012829</v>
      </c>
      <c r="L90" s="5">
        <f t="shared" si="35"/>
        <v>62868.80964621137</v>
      </c>
      <c r="M90" s="5">
        <f t="shared" si="35"/>
        <v>64377.66107772045</v>
      </c>
      <c r="N90" s="5">
        <f t="shared" si="35"/>
        <v>65922.72494358574</v>
      </c>
      <c r="O90" s="39">
        <f t="shared" si="35"/>
        <v>67504.87034223179</v>
      </c>
    </row>
    <row r="91" spans="1:15" s="9" customFormat="1" ht="12.75">
      <c r="A91" s="23"/>
      <c r="C91" s="8" t="s">
        <v>38</v>
      </c>
      <c r="E91" s="10"/>
      <c r="F91" s="5">
        <f aca="true" t="shared" si="36" ref="F91:O91">F59*F31</f>
        <v>1250</v>
      </c>
      <c r="G91" s="5">
        <f t="shared" si="36"/>
        <v>1280</v>
      </c>
      <c r="H91" s="5">
        <f t="shared" si="36"/>
        <v>1310.72</v>
      </c>
      <c r="I91" s="5">
        <f t="shared" si="36"/>
        <v>1342.17728</v>
      </c>
      <c r="J91" s="5">
        <f t="shared" si="36"/>
        <v>1374.38953472</v>
      </c>
      <c r="K91" s="5">
        <f t="shared" si="36"/>
        <v>1407.3748835532801</v>
      </c>
      <c r="L91" s="5">
        <f t="shared" si="36"/>
        <v>1441.151880758559</v>
      </c>
      <c r="M91" s="5">
        <f t="shared" si="36"/>
        <v>1475.7395258967645</v>
      </c>
      <c r="N91" s="5">
        <f t="shared" si="36"/>
        <v>1511.1572745182868</v>
      </c>
      <c r="O91" s="39">
        <f t="shared" si="36"/>
        <v>1547.4250491067257</v>
      </c>
    </row>
    <row r="92" spans="1:15" ht="12.75">
      <c r="A92" s="23"/>
      <c r="B92" s="9"/>
      <c r="C92" s="6" t="s">
        <v>134</v>
      </c>
      <c r="D92" s="1"/>
      <c r="E92" s="2"/>
      <c r="F92" s="4">
        <v>1000</v>
      </c>
      <c r="G92" s="4">
        <f aca="true" t="shared" si="37" ref="G92:O92">G60*G32</f>
        <v>1024</v>
      </c>
      <c r="H92" s="4">
        <f t="shared" si="37"/>
        <v>1048.576</v>
      </c>
      <c r="I92" s="4">
        <f t="shared" si="37"/>
        <v>1073.7418240000002</v>
      </c>
      <c r="J92" s="4">
        <f t="shared" si="37"/>
        <v>1099.5116277760003</v>
      </c>
      <c r="K92" s="4">
        <f t="shared" si="37"/>
        <v>1125.8999068426242</v>
      </c>
      <c r="L92" s="4">
        <f t="shared" si="37"/>
        <v>1152.9215046068473</v>
      </c>
      <c r="M92" s="4">
        <f t="shared" si="37"/>
        <v>1180.5916207174116</v>
      </c>
      <c r="N92" s="4">
        <f t="shared" si="37"/>
        <v>1208.9258196146295</v>
      </c>
      <c r="O92" s="49">
        <f t="shared" si="37"/>
        <v>1237.9400392853809</v>
      </c>
    </row>
    <row r="93" spans="1:15" ht="6.75" customHeight="1">
      <c r="A93" s="23"/>
      <c r="B93" s="9"/>
      <c r="C93" s="8"/>
      <c r="D93" s="9"/>
      <c r="E93" s="10"/>
      <c r="F93" s="10"/>
      <c r="G93" s="10"/>
      <c r="H93" s="10"/>
      <c r="I93" s="10"/>
      <c r="J93" s="10"/>
      <c r="K93" s="10"/>
      <c r="L93" s="10"/>
      <c r="M93" s="10"/>
      <c r="N93" s="10"/>
      <c r="O93" s="30"/>
    </row>
    <row r="94" spans="1:15" ht="12.75">
      <c r="A94" s="23"/>
      <c r="B94" s="9"/>
      <c r="C94" s="8" t="s">
        <v>55</v>
      </c>
      <c r="D94" s="9"/>
      <c r="E94" s="9"/>
      <c r="F94" s="5">
        <f aca="true" t="shared" si="38" ref="F94:O94">SUM(F89:F92)</f>
        <v>67270</v>
      </c>
      <c r="G94" s="5">
        <f t="shared" si="38"/>
        <v>68884.48</v>
      </c>
      <c r="H94" s="5">
        <f t="shared" si="38"/>
        <v>70537.70752000001</v>
      </c>
      <c r="I94" s="5">
        <f t="shared" si="38"/>
        <v>72230.61250048</v>
      </c>
      <c r="J94" s="5">
        <f t="shared" si="38"/>
        <v>73964.14720049151</v>
      </c>
      <c r="K94" s="5">
        <f t="shared" si="38"/>
        <v>75739.28673330332</v>
      </c>
      <c r="L94" s="5">
        <f t="shared" si="38"/>
        <v>77557.0296149026</v>
      </c>
      <c r="M94" s="5">
        <f t="shared" si="38"/>
        <v>79418.39832566027</v>
      </c>
      <c r="N94" s="5">
        <f t="shared" si="38"/>
        <v>81324.43988547612</v>
      </c>
      <c r="O94" s="39">
        <f t="shared" si="38"/>
        <v>83276.22644272754</v>
      </c>
    </row>
    <row r="95" spans="1:15" ht="6.75" customHeight="1">
      <c r="A95" s="23"/>
      <c r="B95" s="9"/>
      <c r="C95" s="9"/>
      <c r="D95" s="9"/>
      <c r="E95" s="9"/>
      <c r="F95" s="5"/>
      <c r="G95" s="5"/>
      <c r="H95" s="5"/>
      <c r="I95" s="5"/>
      <c r="J95" s="5"/>
      <c r="K95" s="5"/>
      <c r="L95" s="5"/>
      <c r="M95" s="5"/>
      <c r="N95" s="5"/>
      <c r="O95" s="39"/>
    </row>
    <row r="96" spans="1:15" ht="12.75">
      <c r="A96" s="23"/>
      <c r="B96" s="9"/>
      <c r="C96" s="9" t="s">
        <v>150</v>
      </c>
      <c r="D96" s="9"/>
      <c r="E96" s="9"/>
      <c r="F96" s="5"/>
      <c r="G96" s="5"/>
      <c r="H96" s="5"/>
      <c r="I96" s="5"/>
      <c r="J96" s="5"/>
      <c r="K96" s="5"/>
      <c r="L96" s="5"/>
      <c r="M96" s="5"/>
      <c r="N96" s="5"/>
      <c r="O96" s="39"/>
    </row>
    <row r="97" spans="1:15" ht="15.75">
      <c r="A97" s="23"/>
      <c r="B97" s="9"/>
      <c r="C97" s="8" t="s">
        <v>58</v>
      </c>
      <c r="D97" s="9"/>
      <c r="E97" s="10"/>
      <c r="F97" s="5">
        <f aca="true" t="shared" si="39" ref="F97:O97">F35*F63</f>
        <v>1000</v>
      </c>
      <c r="G97" s="5">
        <f t="shared" si="39"/>
        <v>1024</v>
      </c>
      <c r="H97" s="5">
        <f t="shared" si="39"/>
        <v>1048.576</v>
      </c>
      <c r="I97" s="5">
        <f t="shared" si="39"/>
        <v>1073.7418240000002</v>
      </c>
      <c r="J97" s="5">
        <f t="shared" si="39"/>
        <v>1099.5116277760003</v>
      </c>
      <c r="K97" s="5">
        <f t="shared" si="39"/>
        <v>1125.8999068426242</v>
      </c>
      <c r="L97" s="5">
        <f t="shared" si="39"/>
        <v>1152.9215046068473</v>
      </c>
      <c r="M97" s="5">
        <f t="shared" si="39"/>
        <v>1180.5916207174116</v>
      </c>
      <c r="N97" s="5">
        <f t="shared" si="39"/>
        <v>1208.9258196146295</v>
      </c>
      <c r="O97" s="39">
        <f t="shared" si="39"/>
        <v>1237.9400392853809</v>
      </c>
    </row>
    <row r="98" spans="1:15" s="9" customFormat="1" ht="12.75">
      <c r="A98" s="23"/>
      <c r="C98" s="8" t="s">
        <v>57</v>
      </c>
      <c r="E98" s="10"/>
      <c r="F98" s="5">
        <f aca="true" t="shared" si="40" ref="F98:O98">F36*F64</f>
        <v>1000</v>
      </c>
      <c r="G98" s="5">
        <f t="shared" si="40"/>
        <v>1024</v>
      </c>
      <c r="H98" s="5">
        <f t="shared" si="40"/>
        <v>1048.576</v>
      </c>
      <c r="I98" s="5">
        <f t="shared" si="40"/>
        <v>1073.7418240000002</v>
      </c>
      <c r="J98" s="5">
        <f t="shared" si="40"/>
        <v>1099.5116277760003</v>
      </c>
      <c r="K98" s="5">
        <f t="shared" si="40"/>
        <v>1125.8999068426242</v>
      </c>
      <c r="L98" s="5">
        <f t="shared" si="40"/>
        <v>1152.9215046068473</v>
      </c>
      <c r="M98" s="5">
        <f t="shared" si="40"/>
        <v>1180.5916207174116</v>
      </c>
      <c r="N98" s="5">
        <f t="shared" si="40"/>
        <v>1208.9258196146295</v>
      </c>
      <c r="O98" s="39">
        <f t="shared" si="40"/>
        <v>1237.9400392853809</v>
      </c>
    </row>
    <row r="99" spans="1:15" ht="12.75">
      <c r="A99" s="23"/>
      <c r="B99" s="9"/>
      <c r="C99" s="6" t="s">
        <v>138</v>
      </c>
      <c r="D99" s="1"/>
      <c r="E99" s="2"/>
      <c r="F99" s="4">
        <v>1000</v>
      </c>
      <c r="G99" s="4">
        <f aca="true" t="shared" si="41" ref="G99:O99">G37*G65</f>
        <v>1024</v>
      </c>
      <c r="H99" s="4">
        <f t="shared" si="41"/>
        <v>1048.576</v>
      </c>
      <c r="I99" s="4">
        <f t="shared" si="41"/>
        <v>1073.7418240000002</v>
      </c>
      <c r="J99" s="4">
        <f t="shared" si="41"/>
        <v>1099.5116277760003</v>
      </c>
      <c r="K99" s="4">
        <f t="shared" si="41"/>
        <v>1125.8999068426242</v>
      </c>
      <c r="L99" s="4">
        <f t="shared" si="41"/>
        <v>1152.9215046068473</v>
      </c>
      <c r="M99" s="4">
        <f t="shared" si="41"/>
        <v>1180.5916207174116</v>
      </c>
      <c r="N99" s="4">
        <f t="shared" si="41"/>
        <v>1208.9258196146295</v>
      </c>
      <c r="O99" s="49">
        <f t="shared" si="41"/>
        <v>1237.9400392853809</v>
      </c>
    </row>
    <row r="100" spans="1:15" ht="6" customHeight="1">
      <c r="A100" s="23"/>
      <c r="B100" s="9"/>
      <c r="C100" s="8"/>
      <c r="D100" s="9"/>
      <c r="E100" s="10"/>
      <c r="F100" s="10"/>
      <c r="G100" s="10"/>
      <c r="H100" s="10"/>
      <c r="I100" s="10"/>
      <c r="J100" s="10"/>
      <c r="K100" s="10"/>
      <c r="L100" s="10"/>
      <c r="M100" s="10"/>
      <c r="N100" s="10"/>
      <c r="O100" s="30"/>
    </row>
    <row r="101" spans="1:15" ht="12.75">
      <c r="A101" s="23"/>
      <c r="B101" s="9"/>
      <c r="C101" s="8" t="s">
        <v>60</v>
      </c>
      <c r="D101" s="9"/>
      <c r="E101" s="9"/>
      <c r="F101" s="5">
        <f aca="true" t="shared" si="42" ref="F101:O101">SUM(F97:F99)</f>
        <v>3000</v>
      </c>
      <c r="G101" s="5">
        <f t="shared" si="42"/>
        <v>3072</v>
      </c>
      <c r="H101" s="5">
        <f t="shared" si="42"/>
        <v>3145.728</v>
      </c>
      <c r="I101" s="5">
        <f t="shared" si="42"/>
        <v>3221.2254720000005</v>
      </c>
      <c r="J101" s="5">
        <f t="shared" si="42"/>
        <v>3298.534883328001</v>
      </c>
      <c r="K101" s="5">
        <f t="shared" si="42"/>
        <v>3377.6997205278726</v>
      </c>
      <c r="L101" s="5">
        <f t="shared" si="42"/>
        <v>3458.7645138205417</v>
      </c>
      <c r="M101" s="5">
        <f t="shared" si="42"/>
        <v>3541.774862152235</v>
      </c>
      <c r="N101" s="5">
        <f t="shared" si="42"/>
        <v>3626.777458843889</v>
      </c>
      <c r="O101" s="39">
        <f t="shared" si="42"/>
        <v>3713.8201178561426</v>
      </c>
    </row>
    <row r="102" spans="1:15" ht="7.5" customHeight="1">
      <c r="A102" s="23"/>
      <c r="B102" s="9"/>
      <c r="C102" s="9"/>
      <c r="D102" s="9"/>
      <c r="E102" s="9"/>
      <c r="F102" s="5"/>
      <c r="G102" s="5"/>
      <c r="H102" s="5"/>
      <c r="I102" s="5"/>
      <c r="J102" s="5"/>
      <c r="K102" s="5"/>
      <c r="L102" s="5"/>
      <c r="M102" s="5"/>
      <c r="N102" s="5"/>
      <c r="O102" s="39"/>
    </row>
    <row r="103" spans="1:15" ht="12.75" outlineLevel="1">
      <c r="A103" s="23"/>
      <c r="B103" s="9"/>
      <c r="C103" s="9" t="s">
        <v>67</v>
      </c>
      <c r="D103" s="9"/>
      <c r="E103" s="10"/>
      <c r="F103" s="5"/>
      <c r="G103" s="5"/>
      <c r="H103" s="5"/>
      <c r="I103" s="5"/>
      <c r="J103" s="5"/>
      <c r="K103" s="5"/>
      <c r="L103" s="5"/>
      <c r="M103" s="5"/>
      <c r="N103" s="5"/>
      <c r="O103" s="39"/>
    </row>
    <row r="104" spans="1:15" ht="12.75" outlineLevel="1">
      <c r="A104" s="23"/>
      <c r="B104" s="9"/>
      <c r="C104" s="89" t="s">
        <v>63</v>
      </c>
      <c r="D104" s="86"/>
      <c r="E104" s="87" t="s">
        <v>31</v>
      </c>
      <c r="F104" s="68">
        <v>1</v>
      </c>
      <c r="G104" s="11">
        <f aca="true" t="shared" si="43" ref="G104:O104">F104*(1+G$41)</f>
        <v>1.024</v>
      </c>
      <c r="H104" s="11">
        <f t="shared" si="43"/>
        <v>1.048576</v>
      </c>
      <c r="I104" s="11">
        <f t="shared" si="43"/>
        <v>1.073741824</v>
      </c>
      <c r="J104" s="11">
        <f t="shared" si="43"/>
        <v>1.0995116277760002</v>
      </c>
      <c r="K104" s="11">
        <f t="shared" si="43"/>
        <v>1.1258999068426243</v>
      </c>
      <c r="L104" s="11">
        <f t="shared" si="43"/>
        <v>1.1529215046068473</v>
      </c>
      <c r="M104" s="11">
        <f t="shared" si="43"/>
        <v>1.1805916207174116</v>
      </c>
      <c r="N104" s="11">
        <f t="shared" si="43"/>
        <v>1.2089258196146295</v>
      </c>
      <c r="O104" s="38">
        <f t="shared" si="43"/>
        <v>1.2379400392853808</v>
      </c>
    </row>
    <row r="105" spans="1:15" ht="12.75" outlineLevel="1">
      <c r="A105" s="23"/>
      <c r="B105" s="9"/>
      <c r="C105" s="89" t="s">
        <v>64</v>
      </c>
      <c r="D105" s="86"/>
      <c r="E105" s="87" t="s">
        <v>31</v>
      </c>
      <c r="F105" s="68">
        <v>1</v>
      </c>
      <c r="G105" s="11">
        <f aca="true" t="shared" si="44" ref="G105:O105">F105*(1+G$41)</f>
        <v>1.024</v>
      </c>
      <c r="H105" s="11">
        <f t="shared" si="44"/>
        <v>1.048576</v>
      </c>
      <c r="I105" s="11">
        <f t="shared" si="44"/>
        <v>1.073741824</v>
      </c>
      <c r="J105" s="11">
        <f t="shared" si="44"/>
        <v>1.0995116277760002</v>
      </c>
      <c r="K105" s="11">
        <f t="shared" si="44"/>
        <v>1.1258999068426243</v>
      </c>
      <c r="L105" s="11">
        <f t="shared" si="44"/>
        <v>1.1529215046068473</v>
      </c>
      <c r="M105" s="11">
        <f t="shared" si="44"/>
        <v>1.1805916207174116</v>
      </c>
      <c r="N105" s="11">
        <f t="shared" si="44"/>
        <v>1.2089258196146295</v>
      </c>
      <c r="O105" s="38">
        <f t="shared" si="44"/>
        <v>1.2379400392853808</v>
      </c>
    </row>
    <row r="106" spans="1:15" ht="12.75" outlineLevel="1">
      <c r="A106" s="23"/>
      <c r="B106" s="9"/>
      <c r="C106" s="89" t="s">
        <v>65</v>
      </c>
      <c r="D106" s="86"/>
      <c r="E106" s="87" t="s">
        <v>31</v>
      </c>
      <c r="F106" s="68">
        <v>1</v>
      </c>
      <c r="G106" s="11">
        <f aca="true" t="shared" si="45" ref="G106:O106">F106*(1+G$41)</f>
        <v>1.024</v>
      </c>
      <c r="H106" s="11">
        <f t="shared" si="45"/>
        <v>1.048576</v>
      </c>
      <c r="I106" s="11">
        <f t="shared" si="45"/>
        <v>1.073741824</v>
      </c>
      <c r="J106" s="11">
        <f t="shared" si="45"/>
        <v>1.0995116277760002</v>
      </c>
      <c r="K106" s="11">
        <f t="shared" si="45"/>
        <v>1.1258999068426243</v>
      </c>
      <c r="L106" s="11">
        <f t="shared" si="45"/>
        <v>1.1529215046068473</v>
      </c>
      <c r="M106" s="11">
        <f t="shared" si="45"/>
        <v>1.1805916207174116</v>
      </c>
      <c r="N106" s="11">
        <f t="shared" si="45"/>
        <v>1.2089258196146295</v>
      </c>
      <c r="O106" s="38">
        <f t="shared" si="45"/>
        <v>1.2379400392853808</v>
      </c>
    </row>
    <row r="107" spans="1:15" ht="12.75" outlineLevel="1">
      <c r="A107" s="23"/>
      <c r="B107" s="9"/>
      <c r="C107" s="89" t="s">
        <v>66</v>
      </c>
      <c r="D107" s="86"/>
      <c r="E107" s="87" t="s">
        <v>31</v>
      </c>
      <c r="F107" s="68">
        <v>1</v>
      </c>
      <c r="G107" s="11">
        <f aca="true" t="shared" si="46" ref="G107:O107">F107*(1+G$41)</f>
        <v>1.024</v>
      </c>
      <c r="H107" s="11">
        <f t="shared" si="46"/>
        <v>1.048576</v>
      </c>
      <c r="I107" s="11">
        <f t="shared" si="46"/>
        <v>1.073741824</v>
      </c>
      <c r="J107" s="11">
        <f t="shared" si="46"/>
        <v>1.0995116277760002</v>
      </c>
      <c r="K107" s="11">
        <f t="shared" si="46"/>
        <v>1.1258999068426243</v>
      </c>
      <c r="L107" s="11">
        <f t="shared" si="46"/>
        <v>1.1529215046068473</v>
      </c>
      <c r="M107" s="11">
        <f t="shared" si="46"/>
        <v>1.1805916207174116</v>
      </c>
      <c r="N107" s="11">
        <f t="shared" si="46"/>
        <v>1.2089258196146295</v>
      </c>
      <c r="O107" s="38">
        <f t="shared" si="46"/>
        <v>1.2379400392853808</v>
      </c>
    </row>
    <row r="108" spans="1:15" ht="6.75" customHeight="1" outlineLevel="1">
      <c r="A108" s="23"/>
      <c r="B108" s="9"/>
      <c r="C108" s="8"/>
      <c r="D108" s="9"/>
      <c r="E108" s="10"/>
      <c r="F108" s="11"/>
      <c r="G108" s="11"/>
      <c r="H108" s="11"/>
      <c r="I108" s="11"/>
      <c r="J108" s="11"/>
      <c r="K108" s="11"/>
      <c r="L108" s="11"/>
      <c r="M108" s="11"/>
      <c r="N108" s="11"/>
      <c r="O108" s="38"/>
    </row>
    <row r="109" spans="1:15" ht="12.75" outlineLevel="1">
      <c r="A109" s="23"/>
      <c r="B109" s="9"/>
      <c r="C109" s="12" t="s">
        <v>68</v>
      </c>
      <c r="D109" s="9"/>
      <c r="E109" s="10"/>
      <c r="F109" s="11"/>
      <c r="G109" s="11"/>
      <c r="H109" s="11"/>
      <c r="I109" s="11"/>
      <c r="J109" s="11"/>
      <c r="K109" s="11"/>
      <c r="L109" s="11"/>
      <c r="M109" s="11"/>
      <c r="N109" s="11"/>
      <c r="O109" s="38"/>
    </row>
    <row r="110" spans="1:15" ht="12.75" outlineLevel="1">
      <c r="A110" s="23"/>
      <c r="B110" s="3"/>
      <c r="C110" s="89" t="s">
        <v>63</v>
      </c>
      <c r="D110" s="86"/>
      <c r="E110" s="10"/>
      <c r="F110" s="13">
        <f aca="true" t="shared" si="47" ref="F110:O110">F104*F16</f>
        <v>1000</v>
      </c>
      <c r="G110" s="5">
        <f t="shared" si="47"/>
        <v>1024</v>
      </c>
      <c r="H110" s="5">
        <f t="shared" si="47"/>
        <v>1048.576</v>
      </c>
      <c r="I110" s="5">
        <f t="shared" si="47"/>
        <v>1073.7418240000002</v>
      </c>
      <c r="J110" s="5">
        <f t="shared" si="47"/>
        <v>1099.5116277760003</v>
      </c>
      <c r="K110" s="5">
        <f t="shared" si="47"/>
        <v>1125.8999068426242</v>
      </c>
      <c r="L110" s="5">
        <f t="shared" si="47"/>
        <v>1152.9215046068473</v>
      </c>
      <c r="M110" s="5">
        <f t="shared" si="47"/>
        <v>1180.5916207174116</v>
      </c>
      <c r="N110" s="5">
        <f t="shared" si="47"/>
        <v>1208.9258196146295</v>
      </c>
      <c r="O110" s="39">
        <f t="shared" si="47"/>
        <v>1237.9400392853809</v>
      </c>
    </row>
    <row r="111" spans="1:15" ht="12.75" outlineLevel="1">
      <c r="A111" s="23"/>
      <c r="B111" s="3"/>
      <c r="C111" s="89" t="s">
        <v>64</v>
      </c>
      <c r="D111" s="86"/>
      <c r="E111" s="10"/>
      <c r="F111" s="13">
        <f aca="true" t="shared" si="48" ref="F111:O111">F105*F17</f>
        <v>1000</v>
      </c>
      <c r="G111" s="5">
        <f t="shared" si="48"/>
        <v>1024</v>
      </c>
      <c r="H111" s="5">
        <f t="shared" si="48"/>
        <v>1048.576</v>
      </c>
      <c r="I111" s="5">
        <f t="shared" si="48"/>
        <v>1073.7418240000002</v>
      </c>
      <c r="J111" s="5">
        <f t="shared" si="48"/>
        <v>1099.5116277760003</v>
      </c>
      <c r="K111" s="5">
        <f t="shared" si="48"/>
        <v>1125.8999068426242</v>
      </c>
      <c r="L111" s="5">
        <f t="shared" si="48"/>
        <v>1152.9215046068473</v>
      </c>
      <c r="M111" s="5">
        <f t="shared" si="48"/>
        <v>1180.5916207174116</v>
      </c>
      <c r="N111" s="5">
        <f t="shared" si="48"/>
        <v>1208.9258196146295</v>
      </c>
      <c r="O111" s="39">
        <f t="shared" si="48"/>
        <v>1237.9400392853809</v>
      </c>
    </row>
    <row r="112" spans="1:15" ht="12.75" outlineLevel="1">
      <c r="A112" s="23"/>
      <c r="B112" s="3"/>
      <c r="C112" s="89" t="s">
        <v>65</v>
      </c>
      <c r="D112" s="86"/>
      <c r="E112" s="10"/>
      <c r="F112" s="13">
        <f aca="true" t="shared" si="49" ref="F112:O112">F106*F18</f>
        <v>1000</v>
      </c>
      <c r="G112" s="5">
        <f t="shared" si="49"/>
        <v>1024</v>
      </c>
      <c r="H112" s="5">
        <f t="shared" si="49"/>
        <v>1048.576</v>
      </c>
      <c r="I112" s="5">
        <f t="shared" si="49"/>
        <v>1073.7418240000002</v>
      </c>
      <c r="J112" s="5">
        <f t="shared" si="49"/>
        <v>1099.5116277760003</v>
      </c>
      <c r="K112" s="5">
        <f t="shared" si="49"/>
        <v>1125.8999068426242</v>
      </c>
      <c r="L112" s="5">
        <f t="shared" si="49"/>
        <v>1152.9215046068473</v>
      </c>
      <c r="M112" s="5">
        <f t="shared" si="49"/>
        <v>1180.5916207174116</v>
      </c>
      <c r="N112" s="5">
        <f t="shared" si="49"/>
        <v>1208.9258196146295</v>
      </c>
      <c r="O112" s="39">
        <f t="shared" si="49"/>
        <v>1237.9400392853809</v>
      </c>
    </row>
    <row r="113" spans="1:15" ht="12.75" outlineLevel="1">
      <c r="A113" s="23"/>
      <c r="B113" s="3"/>
      <c r="C113" s="90" t="s">
        <v>66</v>
      </c>
      <c r="D113" s="91"/>
      <c r="E113" s="2"/>
      <c r="F113" s="14">
        <f aca="true" t="shared" si="50" ref="F113:O113">F107*F19</f>
        <v>1000</v>
      </c>
      <c r="G113" s="4">
        <f t="shared" si="50"/>
        <v>1024</v>
      </c>
      <c r="H113" s="4">
        <f t="shared" si="50"/>
        <v>1048.576</v>
      </c>
      <c r="I113" s="4">
        <f t="shared" si="50"/>
        <v>1073.7418240000002</v>
      </c>
      <c r="J113" s="4">
        <f t="shared" si="50"/>
        <v>1099.5116277760003</v>
      </c>
      <c r="K113" s="4">
        <f t="shared" si="50"/>
        <v>1125.8999068426242</v>
      </c>
      <c r="L113" s="4">
        <f t="shared" si="50"/>
        <v>1152.9215046068473</v>
      </c>
      <c r="M113" s="4">
        <f t="shared" si="50"/>
        <v>1180.5916207174116</v>
      </c>
      <c r="N113" s="4">
        <f t="shared" si="50"/>
        <v>1208.9258196146295</v>
      </c>
      <c r="O113" s="49">
        <f t="shared" si="50"/>
        <v>1237.9400392853809</v>
      </c>
    </row>
    <row r="114" spans="1:15" ht="6" customHeight="1" outlineLevel="1">
      <c r="A114" s="23"/>
      <c r="B114" s="9"/>
      <c r="C114" s="9"/>
      <c r="D114" s="9"/>
      <c r="E114" s="10"/>
      <c r="F114" s="10"/>
      <c r="G114" s="10"/>
      <c r="H114" s="10"/>
      <c r="I114" s="10"/>
      <c r="J114" s="10"/>
      <c r="K114" s="10"/>
      <c r="L114" s="10"/>
      <c r="M114" s="10"/>
      <c r="N114" s="10"/>
      <c r="O114" s="30"/>
    </row>
    <row r="115" spans="1:15" ht="12.75">
      <c r="A115" s="23"/>
      <c r="B115" s="9"/>
      <c r="C115" s="50" t="s">
        <v>69</v>
      </c>
      <c r="D115" s="24"/>
      <c r="E115" s="41"/>
      <c r="F115" s="51">
        <f aca="true" t="shared" si="51" ref="F115:O115">SUM(F110:F113)</f>
        <v>4000</v>
      </c>
      <c r="G115" s="51">
        <f t="shared" si="51"/>
        <v>4096</v>
      </c>
      <c r="H115" s="51">
        <f t="shared" si="51"/>
        <v>4194.304</v>
      </c>
      <c r="I115" s="51">
        <f t="shared" si="51"/>
        <v>4294.967296000001</v>
      </c>
      <c r="J115" s="51">
        <f t="shared" si="51"/>
        <v>4398.046511104001</v>
      </c>
      <c r="K115" s="51">
        <f t="shared" si="51"/>
        <v>4503.599627370497</v>
      </c>
      <c r="L115" s="51">
        <f t="shared" si="51"/>
        <v>4611.686018427389</v>
      </c>
      <c r="M115" s="51">
        <f t="shared" si="51"/>
        <v>4722.3664828696465</v>
      </c>
      <c r="N115" s="51">
        <f t="shared" si="51"/>
        <v>4835.703278458518</v>
      </c>
      <c r="O115" s="52">
        <f t="shared" si="51"/>
        <v>4951.760157141523</v>
      </c>
    </row>
    <row r="116" spans="1:15" ht="6" customHeight="1">
      <c r="A116" s="23"/>
      <c r="B116" s="9"/>
      <c r="C116" s="8"/>
      <c r="D116" s="9"/>
      <c r="E116" s="10"/>
      <c r="F116" s="11"/>
      <c r="G116" s="11"/>
      <c r="H116" s="11"/>
      <c r="I116" s="11"/>
      <c r="J116" s="11"/>
      <c r="K116" s="11"/>
      <c r="L116" s="11"/>
      <c r="M116" s="11"/>
      <c r="N116" s="11"/>
      <c r="O116" s="38"/>
    </row>
    <row r="117" spans="1:15" ht="12.75" outlineLevel="1">
      <c r="A117" s="23"/>
      <c r="B117" s="9"/>
      <c r="C117" s="9" t="s">
        <v>70</v>
      </c>
      <c r="D117" s="9"/>
      <c r="E117" s="10"/>
      <c r="F117" s="5"/>
      <c r="G117" s="5"/>
      <c r="H117" s="5"/>
      <c r="I117" s="5"/>
      <c r="J117" s="5"/>
      <c r="K117" s="5"/>
      <c r="L117" s="5"/>
      <c r="M117" s="5"/>
      <c r="N117" s="5"/>
      <c r="O117" s="39"/>
    </row>
    <row r="118" spans="1:15" ht="12.75" outlineLevel="1">
      <c r="A118" s="23"/>
      <c r="B118" s="9"/>
      <c r="C118" s="89" t="s">
        <v>78</v>
      </c>
      <c r="D118" s="86"/>
      <c r="E118" s="87" t="s">
        <v>31</v>
      </c>
      <c r="F118" s="68">
        <v>1</v>
      </c>
      <c r="G118" s="11">
        <f aca="true" t="shared" si="52" ref="G118:O118">F118*(1+G$41)</f>
        <v>1.024</v>
      </c>
      <c r="H118" s="11">
        <f t="shared" si="52"/>
        <v>1.048576</v>
      </c>
      <c r="I118" s="11">
        <f t="shared" si="52"/>
        <v>1.073741824</v>
      </c>
      <c r="J118" s="11">
        <f t="shared" si="52"/>
        <v>1.0995116277760002</v>
      </c>
      <c r="K118" s="11">
        <f t="shared" si="52"/>
        <v>1.1258999068426243</v>
      </c>
      <c r="L118" s="11">
        <f t="shared" si="52"/>
        <v>1.1529215046068473</v>
      </c>
      <c r="M118" s="11">
        <f t="shared" si="52"/>
        <v>1.1805916207174116</v>
      </c>
      <c r="N118" s="11">
        <f t="shared" si="52"/>
        <v>1.2089258196146295</v>
      </c>
      <c r="O118" s="38">
        <f t="shared" si="52"/>
        <v>1.2379400392853808</v>
      </c>
    </row>
    <row r="119" spans="1:15" ht="12.75" outlineLevel="1">
      <c r="A119" s="23"/>
      <c r="B119" s="9"/>
      <c r="C119" s="89" t="s">
        <v>79</v>
      </c>
      <c r="D119" s="86"/>
      <c r="E119" s="87" t="s">
        <v>31</v>
      </c>
      <c r="F119" s="68">
        <v>1</v>
      </c>
      <c r="G119" s="11">
        <f aca="true" t="shared" si="53" ref="G119:O119">F119*(1+G$41)</f>
        <v>1.024</v>
      </c>
      <c r="H119" s="11">
        <f t="shared" si="53"/>
        <v>1.048576</v>
      </c>
      <c r="I119" s="11">
        <f t="shared" si="53"/>
        <v>1.073741824</v>
      </c>
      <c r="J119" s="11">
        <f t="shared" si="53"/>
        <v>1.0995116277760002</v>
      </c>
      <c r="K119" s="11">
        <f t="shared" si="53"/>
        <v>1.1258999068426243</v>
      </c>
      <c r="L119" s="11">
        <f t="shared" si="53"/>
        <v>1.1529215046068473</v>
      </c>
      <c r="M119" s="11">
        <f t="shared" si="53"/>
        <v>1.1805916207174116</v>
      </c>
      <c r="N119" s="11">
        <f t="shared" si="53"/>
        <v>1.2089258196146295</v>
      </c>
      <c r="O119" s="38">
        <f t="shared" si="53"/>
        <v>1.2379400392853808</v>
      </c>
    </row>
    <row r="120" spans="1:15" ht="12.75" outlineLevel="1">
      <c r="A120" s="23"/>
      <c r="B120" s="9"/>
      <c r="C120" s="89" t="s">
        <v>80</v>
      </c>
      <c r="D120" s="86"/>
      <c r="E120" s="87" t="s">
        <v>31</v>
      </c>
      <c r="F120" s="68">
        <v>1</v>
      </c>
      <c r="G120" s="11">
        <f aca="true" t="shared" si="54" ref="G120:O120">F120*(1+G$41)</f>
        <v>1.024</v>
      </c>
      <c r="H120" s="11">
        <f t="shared" si="54"/>
        <v>1.048576</v>
      </c>
      <c r="I120" s="11">
        <f t="shared" si="54"/>
        <v>1.073741824</v>
      </c>
      <c r="J120" s="11">
        <f t="shared" si="54"/>
        <v>1.0995116277760002</v>
      </c>
      <c r="K120" s="11">
        <f t="shared" si="54"/>
        <v>1.1258999068426243</v>
      </c>
      <c r="L120" s="11">
        <f t="shared" si="54"/>
        <v>1.1529215046068473</v>
      </c>
      <c r="M120" s="11">
        <f t="shared" si="54"/>
        <v>1.1805916207174116</v>
      </c>
      <c r="N120" s="11">
        <f t="shared" si="54"/>
        <v>1.2089258196146295</v>
      </c>
      <c r="O120" s="38">
        <f t="shared" si="54"/>
        <v>1.2379400392853808</v>
      </c>
    </row>
    <row r="121" spans="1:15" ht="12.75" outlineLevel="1">
      <c r="A121" s="23"/>
      <c r="B121" s="9"/>
      <c r="C121" s="89" t="s">
        <v>81</v>
      </c>
      <c r="D121" s="86"/>
      <c r="E121" s="87" t="s">
        <v>31</v>
      </c>
      <c r="F121" s="68">
        <v>1</v>
      </c>
      <c r="G121" s="11">
        <f aca="true" t="shared" si="55" ref="G121:O121">F121*(1+G$41)</f>
        <v>1.024</v>
      </c>
      <c r="H121" s="11">
        <f t="shared" si="55"/>
        <v>1.048576</v>
      </c>
      <c r="I121" s="11">
        <f t="shared" si="55"/>
        <v>1.073741824</v>
      </c>
      <c r="J121" s="11">
        <f t="shared" si="55"/>
        <v>1.0995116277760002</v>
      </c>
      <c r="K121" s="11">
        <f t="shared" si="55"/>
        <v>1.1258999068426243</v>
      </c>
      <c r="L121" s="11">
        <f t="shared" si="55"/>
        <v>1.1529215046068473</v>
      </c>
      <c r="M121" s="11">
        <f t="shared" si="55"/>
        <v>1.1805916207174116</v>
      </c>
      <c r="N121" s="11">
        <f t="shared" si="55"/>
        <v>1.2089258196146295</v>
      </c>
      <c r="O121" s="38">
        <f t="shared" si="55"/>
        <v>1.2379400392853808</v>
      </c>
    </row>
    <row r="122" spans="1:15" ht="12.75" outlineLevel="1">
      <c r="A122" s="23"/>
      <c r="B122" s="9"/>
      <c r="C122" s="89" t="s">
        <v>82</v>
      </c>
      <c r="D122" s="86"/>
      <c r="E122" s="87" t="s">
        <v>31</v>
      </c>
      <c r="F122" s="68">
        <v>1</v>
      </c>
      <c r="G122" s="11">
        <f aca="true" t="shared" si="56" ref="G122:O122">F122*(1+G$41)</f>
        <v>1.024</v>
      </c>
      <c r="H122" s="11">
        <f t="shared" si="56"/>
        <v>1.048576</v>
      </c>
      <c r="I122" s="11">
        <f t="shared" si="56"/>
        <v>1.073741824</v>
      </c>
      <c r="J122" s="11">
        <f t="shared" si="56"/>
        <v>1.0995116277760002</v>
      </c>
      <c r="K122" s="11">
        <f t="shared" si="56"/>
        <v>1.1258999068426243</v>
      </c>
      <c r="L122" s="11">
        <f t="shared" si="56"/>
        <v>1.1529215046068473</v>
      </c>
      <c r="M122" s="11">
        <f t="shared" si="56"/>
        <v>1.1805916207174116</v>
      </c>
      <c r="N122" s="11">
        <f t="shared" si="56"/>
        <v>1.2089258196146295</v>
      </c>
      <c r="O122" s="38">
        <f t="shared" si="56"/>
        <v>1.2379400392853808</v>
      </c>
    </row>
    <row r="123" spans="1:15" ht="7.5" customHeight="1" outlineLevel="1">
      <c r="A123" s="23"/>
      <c r="B123" s="9"/>
      <c r="C123" s="9"/>
      <c r="D123" s="9"/>
      <c r="E123" s="10"/>
      <c r="F123" s="11"/>
      <c r="G123" s="11"/>
      <c r="H123" s="11"/>
      <c r="I123" s="11"/>
      <c r="J123" s="11"/>
      <c r="K123" s="11"/>
      <c r="L123" s="11"/>
      <c r="M123" s="11"/>
      <c r="N123" s="11"/>
      <c r="O123" s="38"/>
    </row>
    <row r="124" spans="1:15" ht="14.25" customHeight="1" outlineLevel="1">
      <c r="A124" s="23"/>
      <c r="B124" s="9"/>
      <c r="C124" s="12" t="s">
        <v>71</v>
      </c>
      <c r="D124" s="9"/>
      <c r="E124" s="10"/>
      <c r="F124" s="11"/>
      <c r="G124" s="11"/>
      <c r="H124" s="11"/>
      <c r="I124" s="11"/>
      <c r="J124" s="11"/>
      <c r="K124" s="11"/>
      <c r="L124" s="11"/>
      <c r="M124" s="11"/>
      <c r="N124" s="11"/>
      <c r="O124" s="38"/>
    </row>
    <row r="125" spans="1:15" ht="12.75" outlineLevel="1">
      <c r="A125" s="23"/>
      <c r="B125" s="9"/>
      <c r="C125" s="89" t="s">
        <v>78</v>
      </c>
      <c r="D125" s="86"/>
      <c r="E125" s="10"/>
      <c r="F125" s="5">
        <f aca="true" t="shared" si="57" ref="F125:O125">F118*F22</f>
        <v>1000</v>
      </c>
      <c r="G125" s="5">
        <f t="shared" si="57"/>
        <v>1024</v>
      </c>
      <c r="H125" s="5">
        <f t="shared" si="57"/>
        <v>1048.576</v>
      </c>
      <c r="I125" s="5">
        <f t="shared" si="57"/>
        <v>1073.7418240000002</v>
      </c>
      <c r="J125" s="5">
        <f t="shared" si="57"/>
        <v>1099.5116277760003</v>
      </c>
      <c r="K125" s="5">
        <f t="shared" si="57"/>
        <v>1125.8999068426242</v>
      </c>
      <c r="L125" s="5">
        <f t="shared" si="57"/>
        <v>1152.9215046068473</v>
      </c>
      <c r="M125" s="5">
        <f t="shared" si="57"/>
        <v>1180.5916207174116</v>
      </c>
      <c r="N125" s="5">
        <f t="shared" si="57"/>
        <v>1208.9258196146295</v>
      </c>
      <c r="O125" s="39">
        <f t="shared" si="57"/>
        <v>1237.9400392853809</v>
      </c>
    </row>
    <row r="126" spans="1:15" ht="12.75" outlineLevel="1">
      <c r="A126" s="23"/>
      <c r="B126" s="9"/>
      <c r="C126" s="89" t="s">
        <v>79</v>
      </c>
      <c r="D126" s="86"/>
      <c r="E126" s="10"/>
      <c r="F126" s="5">
        <f aca="true" t="shared" si="58" ref="F126:O126">F119*F23</f>
        <v>1000</v>
      </c>
      <c r="G126" s="5">
        <f t="shared" si="58"/>
        <v>1024</v>
      </c>
      <c r="H126" s="5">
        <f t="shared" si="58"/>
        <v>1048.576</v>
      </c>
      <c r="I126" s="5">
        <f t="shared" si="58"/>
        <v>1073.7418240000002</v>
      </c>
      <c r="J126" s="5">
        <f t="shared" si="58"/>
        <v>1099.5116277760003</v>
      </c>
      <c r="K126" s="5">
        <f t="shared" si="58"/>
        <v>1125.8999068426242</v>
      </c>
      <c r="L126" s="5">
        <f t="shared" si="58"/>
        <v>1152.9215046068473</v>
      </c>
      <c r="M126" s="5">
        <f t="shared" si="58"/>
        <v>1180.5916207174116</v>
      </c>
      <c r="N126" s="5">
        <f t="shared" si="58"/>
        <v>1208.9258196146295</v>
      </c>
      <c r="O126" s="39">
        <f t="shared" si="58"/>
        <v>1237.9400392853809</v>
      </c>
    </row>
    <row r="127" spans="1:15" ht="12.75" outlineLevel="1">
      <c r="A127" s="23"/>
      <c r="B127" s="9"/>
      <c r="C127" s="89" t="s">
        <v>80</v>
      </c>
      <c r="D127" s="86"/>
      <c r="E127" s="10"/>
      <c r="F127" s="5">
        <f aca="true" t="shared" si="59" ref="F127:O127">F120*F24</f>
        <v>1000</v>
      </c>
      <c r="G127" s="5">
        <f t="shared" si="59"/>
        <v>1024</v>
      </c>
      <c r="H127" s="5">
        <f t="shared" si="59"/>
        <v>1048.576</v>
      </c>
      <c r="I127" s="5">
        <f t="shared" si="59"/>
        <v>1073.7418240000002</v>
      </c>
      <c r="J127" s="5">
        <f t="shared" si="59"/>
        <v>1099.5116277760003</v>
      </c>
      <c r="K127" s="5">
        <f t="shared" si="59"/>
        <v>1125.8999068426242</v>
      </c>
      <c r="L127" s="5">
        <f t="shared" si="59"/>
        <v>1152.9215046068473</v>
      </c>
      <c r="M127" s="5">
        <f t="shared" si="59"/>
        <v>1180.5916207174116</v>
      </c>
      <c r="N127" s="5">
        <f t="shared" si="59"/>
        <v>1208.9258196146295</v>
      </c>
      <c r="O127" s="39">
        <f t="shared" si="59"/>
        <v>1237.9400392853809</v>
      </c>
    </row>
    <row r="128" spans="1:15" ht="12.75" outlineLevel="1">
      <c r="A128" s="23"/>
      <c r="B128" s="9"/>
      <c r="C128" s="89" t="s">
        <v>81</v>
      </c>
      <c r="D128" s="86"/>
      <c r="E128" s="10"/>
      <c r="F128" s="5">
        <f aca="true" t="shared" si="60" ref="F128:O128">F121*F25</f>
        <v>1000</v>
      </c>
      <c r="G128" s="5">
        <f t="shared" si="60"/>
        <v>1024</v>
      </c>
      <c r="H128" s="5">
        <f t="shared" si="60"/>
        <v>1048.576</v>
      </c>
      <c r="I128" s="5">
        <f t="shared" si="60"/>
        <v>1073.7418240000002</v>
      </c>
      <c r="J128" s="5">
        <f t="shared" si="60"/>
        <v>1099.5116277760003</v>
      </c>
      <c r="K128" s="5">
        <f t="shared" si="60"/>
        <v>1125.8999068426242</v>
      </c>
      <c r="L128" s="5">
        <f t="shared" si="60"/>
        <v>1152.9215046068473</v>
      </c>
      <c r="M128" s="5">
        <f t="shared" si="60"/>
        <v>1180.5916207174116</v>
      </c>
      <c r="N128" s="5">
        <f t="shared" si="60"/>
        <v>1208.9258196146295</v>
      </c>
      <c r="O128" s="39">
        <f t="shared" si="60"/>
        <v>1237.9400392853809</v>
      </c>
    </row>
    <row r="129" spans="1:15" ht="12.75" outlineLevel="1">
      <c r="A129" s="23"/>
      <c r="B129" s="9"/>
      <c r="C129" s="90" t="s">
        <v>82</v>
      </c>
      <c r="D129" s="91"/>
      <c r="E129" s="2"/>
      <c r="F129" s="4">
        <f aca="true" t="shared" si="61" ref="F129:O129">F122*F26</f>
        <v>1000</v>
      </c>
      <c r="G129" s="4">
        <f t="shared" si="61"/>
        <v>1024</v>
      </c>
      <c r="H129" s="4">
        <f t="shared" si="61"/>
        <v>1048.576</v>
      </c>
      <c r="I129" s="4">
        <f t="shared" si="61"/>
        <v>1073.7418240000002</v>
      </c>
      <c r="J129" s="4">
        <f t="shared" si="61"/>
        <v>1099.5116277760003</v>
      </c>
      <c r="K129" s="4">
        <f t="shared" si="61"/>
        <v>1125.8999068426242</v>
      </c>
      <c r="L129" s="4">
        <f t="shared" si="61"/>
        <v>1152.9215046068473</v>
      </c>
      <c r="M129" s="4">
        <f t="shared" si="61"/>
        <v>1180.5916207174116</v>
      </c>
      <c r="N129" s="4">
        <f t="shared" si="61"/>
        <v>1208.9258196146295</v>
      </c>
      <c r="O129" s="49">
        <f t="shared" si="61"/>
        <v>1237.9400392853809</v>
      </c>
    </row>
    <row r="130" spans="1:15" ht="6" customHeight="1" outlineLevel="1">
      <c r="A130" s="23"/>
      <c r="B130" s="9"/>
      <c r="C130" s="9"/>
      <c r="D130" s="9"/>
      <c r="E130" s="10"/>
      <c r="F130" s="10"/>
      <c r="G130" s="10"/>
      <c r="H130" s="10"/>
      <c r="I130" s="10"/>
      <c r="J130" s="10"/>
      <c r="K130" s="10"/>
      <c r="L130" s="10"/>
      <c r="M130" s="10"/>
      <c r="N130" s="10"/>
      <c r="O130" s="30"/>
    </row>
    <row r="131" spans="1:15" ht="12.75">
      <c r="A131" s="23"/>
      <c r="B131" s="9"/>
      <c r="C131" s="50" t="s">
        <v>72</v>
      </c>
      <c r="D131" s="24"/>
      <c r="E131" s="41"/>
      <c r="F131" s="51">
        <f aca="true" t="shared" si="62" ref="F131:O131">SUM(F125:F129)</f>
        <v>5000</v>
      </c>
      <c r="G131" s="51">
        <f t="shared" si="62"/>
        <v>5120</v>
      </c>
      <c r="H131" s="51">
        <f t="shared" si="62"/>
        <v>5242.88</v>
      </c>
      <c r="I131" s="51">
        <f t="shared" si="62"/>
        <v>5368.709120000001</v>
      </c>
      <c r="J131" s="51">
        <f t="shared" si="62"/>
        <v>5497.558138880002</v>
      </c>
      <c r="K131" s="51">
        <f t="shared" si="62"/>
        <v>5629.499534213121</v>
      </c>
      <c r="L131" s="51">
        <f t="shared" si="62"/>
        <v>5764.607523034237</v>
      </c>
      <c r="M131" s="51">
        <f t="shared" si="62"/>
        <v>5902.958103587058</v>
      </c>
      <c r="N131" s="51">
        <f t="shared" si="62"/>
        <v>6044.629098073147</v>
      </c>
      <c r="O131" s="52">
        <f t="shared" si="62"/>
        <v>6189.700196426904</v>
      </c>
    </row>
    <row r="132" spans="1:15" ht="12.75">
      <c r="A132" s="23"/>
      <c r="B132" s="9"/>
      <c r="C132" s="53"/>
      <c r="D132" s="24"/>
      <c r="E132" s="41"/>
      <c r="F132" s="42"/>
      <c r="G132" s="42"/>
      <c r="H132" s="42"/>
      <c r="I132" s="42"/>
      <c r="J132" s="42"/>
      <c r="K132" s="42"/>
      <c r="L132" s="42"/>
      <c r="M132" s="42"/>
      <c r="N132" s="42"/>
      <c r="O132" s="43"/>
    </row>
    <row r="133" spans="1:15" ht="12.75" outlineLevel="1">
      <c r="A133" s="23"/>
      <c r="B133" s="9"/>
      <c r="C133" s="9" t="s">
        <v>83</v>
      </c>
      <c r="D133" s="9"/>
      <c r="E133" s="10"/>
      <c r="F133" s="5"/>
      <c r="G133" s="5"/>
      <c r="H133" s="5"/>
      <c r="I133" s="5"/>
      <c r="J133" s="5"/>
      <c r="K133" s="5"/>
      <c r="L133" s="5"/>
      <c r="M133" s="5"/>
      <c r="N133" s="5"/>
      <c r="O133" s="39"/>
    </row>
    <row r="134" spans="1:15" ht="12.75" outlineLevel="1">
      <c r="A134" s="23"/>
      <c r="B134" s="9"/>
      <c r="C134" s="89" t="s">
        <v>63</v>
      </c>
      <c r="D134" s="86"/>
      <c r="E134" s="10" t="s">
        <v>116</v>
      </c>
      <c r="F134" s="113">
        <v>0.01</v>
      </c>
      <c r="G134" s="114">
        <f aca="true" t="shared" si="63" ref="G134:O134">F134</f>
        <v>0.01</v>
      </c>
      <c r="H134" s="114">
        <f t="shared" si="63"/>
        <v>0.01</v>
      </c>
      <c r="I134" s="114">
        <f t="shared" si="63"/>
        <v>0.01</v>
      </c>
      <c r="J134" s="114">
        <f t="shared" si="63"/>
        <v>0.01</v>
      </c>
      <c r="K134" s="114">
        <f t="shared" si="63"/>
        <v>0.01</v>
      </c>
      <c r="L134" s="114">
        <f t="shared" si="63"/>
        <v>0.01</v>
      </c>
      <c r="M134" s="114">
        <f t="shared" si="63"/>
        <v>0.01</v>
      </c>
      <c r="N134" s="114">
        <f t="shared" si="63"/>
        <v>0.01</v>
      </c>
      <c r="O134" s="115">
        <f t="shared" si="63"/>
        <v>0.01</v>
      </c>
    </row>
    <row r="135" spans="1:15" ht="12.75" outlineLevel="1">
      <c r="A135" s="23"/>
      <c r="B135" s="9"/>
      <c r="C135" s="89" t="s">
        <v>64</v>
      </c>
      <c r="D135" s="86"/>
      <c r="E135" s="10" t="s">
        <v>116</v>
      </c>
      <c r="F135" s="113">
        <v>0.02</v>
      </c>
      <c r="G135" s="114">
        <f aca="true" t="shared" si="64" ref="G135:O135">F135</f>
        <v>0.02</v>
      </c>
      <c r="H135" s="114">
        <f t="shared" si="64"/>
        <v>0.02</v>
      </c>
      <c r="I135" s="114">
        <f t="shared" si="64"/>
        <v>0.02</v>
      </c>
      <c r="J135" s="114">
        <f t="shared" si="64"/>
        <v>0.02</v>
      </c>
      <c r="K135" s="114">
        <f t="shared" si="64"/>
        <v>0.02</v>
      </c>
      <c r="L135" s="114">
        <f t="shared" si="64"/>
        <v>0.02</v>
      </c>
      <c r="M135" s="114">
        <f t="shared" si="64"/>
        <v>0.02</v>
      </c>
      <c r="N135" s="114">
        <f t="shared" si="64"/>
        <v>0.02</v>
      </c>
      <c r="O135" s="115">
        <f t="shared" si="64"/>
        <v>0.02</v>
      </c>
    </row>
    <row r="136" spans="1:15" ht="12.75" outlineLevel="1">
      <c r="A136" s="23"/>
      <c r="B136" s="3"/>
      <c r="C136" s="89" t="s">
        <v>65</v>
      </c>
      <c r="D136" s="86"/>
      <c r="E136" s="10" t="s">
        <v>116</v>
      </c>
      <c r="F136" s="113">
        <v>0.03</v>
      </c>
      <c r="G136" s="114">
        <f aca="true" t="shared" si="65" ref="G136:O136">F136</f>
        <v>0.03</v>
      </c>
      <c r="H136" s="114">
        <f t="shared" si="65"/>
        <v>0.03</v>
      </c>
      <c r="I136" s="114">
        <f t="shared" si="65"/>
        <v>0.03</v>
      </c>
      <c r="J136" s="114">
        <f t="shared" si="65"/>
        <v>0.03</v>
      </c>
      <c r="K136" s="114">
        <f t="shared" si="65"/>
        <v>0.03</v>
      </c>
      <c r="L136" s="114">
        <f t="shared" si="65"/>
        <v>0.03</v>
      </c>
      <c r="M136" s="114">
        <f t="shared" si="65"/>
        <v>0.03</v>
      </c>
      <c r="N136" s="114">
        <f t="shared" si="65"/>
        <v>0.03</v>
      </c>
      <c r="O136" s="115">
        <f t="shared" si="65"/>
        <v>0.03</v>
      </c>
    </row>
    <row r="137" spans="1:15" ht="12.75" outlineLevel="1">
      <c r="A137" s="23"/>
      <c r="B137" s="3"/>
      <c r="C137" s="89" t="s">
        <v>66</v>
      </c>
      <c r="D137" s="86"/>
      <c r="E137" s="10" t="s">
        <v>116</v>
      </c>
      <c r="F137" s="113">
        <v>0.04</v>
      </c>
      <c r="G137" s="114">
        <f aca="true" t="shared" si="66" ref="G137:O137">F137</f>
        <v>0.04</v>
      </c>
      <c r="H137" s="114">
        <f t="shared" si="66"/>
        <v>0.04</v>
      </c>
      <c r="I137" s="114">
        <f t="shared" si="66"/>
        <v>0.04</v>
      </c>
      <c r="J137" s="114">
        <f t="shared" si="66"/>
        <v>0.04</v>
      </c>
      <c r="K137" s="114">
        <f t="shared" si="66"/>
        <v>0.04</v>
      </c>
      <c r="L137" s="114">
        <f t="shared" si="66"/>
        <v>0.04</v>
      </c>
      <c r="M137" s="114">
        <f t="shared" si="66"/>
        <v>0.04</v>
      </c>
      <c r="N137" s="114">
        <f t="shared" si="66"/>
        <v>0.04</v>
      </c>
      <c r="O137" s="115">
        <f t="shared" si="66"/>
        <v>0.04</v>
      </c>
    </row>
    <row r="138" spans="1:15" ht="5.25" customHeight="1" outlineLevel="1">
      <c r="A138" s="23"/>
      <c r="B138" s="3"/>
      <c r="C138" s="8"/>
      <c r="D138" s="9"/>
      <c r="E138" s="10"/>
      <c r="F138" s="11"/>
      <c r="G138" s="11"/>
      <c r="H138" s="11"/>
      <c r="I138" s="11"/>
      <c r="J138" s="11"/>
      <c r="K138" s="11"/>
      <c r="L138" s="11"/>
      <c r="M138" s="11"/>
      <c r="N138" s="11"/>
      <c r="O138" s="38"/>
    </row>
    <row r="139" spans="1:15" ht="12.75" outlineLevel="1">
      <c r="A139" s="23"/>
      <c r="B139" s="3"/>
      <c r="C139" s="12" t="s">
        <v>84</v>
      </c>
      <c r="D139" s="9"/>
      <c r="E139" s="10"/>
      <c r="F139" s="11"/>
      <c r="G139" s="11"/>
      <c r="H139" s="11"/>
      <c r="I139" s="11"/>
      <c r="J139" s="11"/>
      <c r="K139" s="11"/>
      <c r="L139" s="11"/>
      <c r="M139" s="11"/>
      <c r="N139" s="11"/>
      <c r="O139" s="38"/>
    </row>
    <row r="140" spans="1:15" ht="12.75" outlineLevel="1">
      <c r="A140" s="23"/>
      <c r="B140" s="9"/>
      <c r="C140" s="89" t="s">
        <v>63</v>
      </c>
      <c r="D140" s="86"/>
      <c r="E140" s="10"/>
      <c r="F140" s="13">
        <f aca="true" t="shared" si="67" ref="F140:O140">F134*F69</f>
        <v>10</v>
      </c>
      <c r="G140" s="13">
        <f t="shared" si="67"/>
        <v>10.24</v>
      </c>
      <c r="H140" s="13">
        <f t="shared" si="67"/>
        <v>10.48576</v>
      </c>
      <c r="I140" s="13">
        <f t="shared" si="67"/>
        <v>10.737418240000002</v>
      </c>
      <c r="J140" s="13">
        <f t="shared" si="67"/>
        <v>10.995116277760003</v>
      </c>
      <c r="K140" s="13">
        <f t="shared" si="67"/>
        <v>11.258999068426242</v>
      </c>
      <c r="L140" s="13">
        <f t="shared" si="67"/>
        <v>11.529215046068472</v>
      </c>
      <c r="M140" s="13">
        <f t="shared" si="67"/>
        <v>11.805916207174116</v>
      </c>
      <c r="N140" s="13">
        <f t="shared" si="67"/>
        <v>12.089258196146295</v>
      </c>
      <c r="O140" s="54">
        <f t="shared" si="67"/>
        <v>12.379400392853809</v>
      </c>
    </row>
    <row r="141" spans="1:15" ht="12.75" outlineLevel="1">
      <c r="A141" s="23"/>
      <c r="B141" s="9"/>
      <c r="C141" s="89" t="s">
        <v>64</v>
      </c>
      <c r="D141" s="86"/>
      <c r="E141" s="10"/>
      <c r="F141" s="13">
        <f aca="true" t="shared" si="68" ref="F141:O141">F135*F70</f>
        <v>20</v>
      </c>
      <c r="G141" s="13">
        <f t="shared" si="68"/>
        <v>20.48</v>
      </c>
      <c r="H141" s="13">
        <f t="shared" si="68"/>
        <v>20.97152</v>
      </c>
      <c r="I141" s="13">
        <f t="shared" si="68"/>
        <v>21.474836480000004</v>
      </c>
      <c r="J141" s="13">
        <f t="shared" si="68"/>
        <v>21.990232555520006</v>
      </c>
      <c r="K141" s="13">
        <f t="shared" si="68"/>
        <v>22.517998136852484</v>
      </c>
      <c r="L141" s="13">
        <f t="shared" si="68"/>
        <v>23.058430092136945</v>
      </c>
      <c r="M141" s="13">
        <f t="shared" si="68"/>
        <v>23.611832414348232</v>
      </c>
      <c r="N141" s="13">
        <f t="shared" si="68"/>
        <v>24.17851639229259</v>
      </c>
      <c r="O141" s="54">
        <f t="shared" si="68"/>
        <v>24.758800785707617</v>
      </c>
    </row>
    <row r="142" spans="1:15" ht="12.75" outlineLevel="1">
      <c r="A142" s="23"/>
      <c r="B142" s="9"/>
      <c r="C142" s="89" t="s">
        <v>65</v>
      </c>
      <c r="D142" s="86"/>
      <c r="E142" s="10"/>
      <c r="F142" s="13">
        <f aca="true" t="shared" si="69" ref="F142:O142">F136*F71</f>
        <v>30</v>
      </c>
      <c r="G142" s="13">
        <f t="shared" si="69"/>
        <v>30.72</v>
      </c>
      <c r="H142" s="13">
        <f t="shared" si="69"/>
        <v>31.45728</v>
      </c>
      <c r="I142" s="13">
        <f t="shared" si="69"/>
        <v>32.212254720000004</v>
      </c>
      <c r="J142" s="13">
        <f t="shared" si="69"/>
        <v>32.98534883328001</v>
      </c>
      <c r="K142" s="13">
        <f t="shared" si="69"/>
        <v>33.776997205278725</v>
      </c>
      <c r="L142" s="13">
        <f t="shared" si="69"/>
        <v>34.58764513820542</v>
      </c>
      <c r="M142" s="13">
        <f t="shared" si="69"/>
        <v>35.41774862152235</v>
      </c>
      <c r="N142" s="13">
        <f t="shared" si="69"/>
        <v>36.26777458843888</v>
      </c>
      <c r="O142" s="54">
        <f t="shared" si="69"/>
        <v>37.138201178561424</v>
      </c>
    </row>
    <row r="143" spans="1:15" ht="12.75" outlineLevel="1">
      <c r="A143" s="23"/>
      <c r="B143" s="9"/>
      <c r="C143" s="90" t="s">
        <v>66</v>
      </c>
      <c r="D143" s="91"/>
      <c r="E143" s="2"/>
      <c r="F143" s="14">
        <f aca="true" t="shared" si="70" ref="F143:O143">F137*F72</f>
        <v>40</v>
      </c>
      <c r="G143" s="14">
        <f t="shared" si="70"/>
        <v>40.96</v>
      </c>
      <c r="H143" s="14">
        <f t="shared" si="70"/>
        <v>41.94304</v>
      </c>
      <c r="I143" s="14">
        <f t="shared" si="70"/>
        <v>42.94967296000001</v>
      </c>
      <c r="J143" s="14">
        <f t="shared" si="70"/>
        <v>43.98046511104001</v>
      </c>
      <c r="K143" s="14">
        <f t="shared" si="70"/>
        <v>45.03599627370497</v>
      </c>
      <c r="L143" s="14">
        <f t="shared" si="70"/>
        <v>46.11686018427389</v>
      </c>
      <c r="M143" s="14">
        <f t="shared" si="70"/>
        <v>47.223664828696464</v>
      </c>
      <c r="N143" s="14">
        <f t="shared" si="70"/>
        <v>48.35703278458518</v>
      </c>
      <c r="O143" s="55">
        <f t="shared" si="70"/>
        <v>49.517601571415234</v>
      </c>
    </row>
    <row r="144" spans="1:15" ht="5.25" customHeight="1" outlineLevel="1">
      <c r="A144" s="23"/>
      <c r="B144" s="9"/>
      <c r="C144" s="9"/>
      <c r="D144" s="9"/>
      <c r="E144" s="10"/>
      <c r="F144" s="10"/>
      <c r="G144" s="10"/>
      <c r="H144" s="10"/>
      <c r="I144" s="10"/>
      <c r="J144" s="10"/>
      <c r="K144" s="10"/>
      <c r="L144" s="10"/>
      <c r="M144" s="10"/>
      <c r="N144" s="10"/>
      <c r="O144" s="30"/>
    </row>
    <row r="145" spans="1:15" ht="12.75">
      <c r="A145" s="23"/>
      <c r="B145" s="9"/>
      <c r="C145" s="50" t="s">
        <v>85</v>
      </c>
      <c r="D145" s="24"/>
      <c r="E145" s="41"/>
      <c r="F145" s="51">
        <f aca="true" t="shared" si="71" ref="F145:O145">SUM(F140:F143)</f>
        <v>100</v>
      </c>
      <c r="G145" s="51">
        <f t="shared" si="71"/>
        <v>102.4</v>
      </c>
      <c r="H145" s="51">
        <f t="shared" si="71"/>
        <v>104.85760000000002</v>
      </c>
      <c r="I145" s="51">
        <f t="shared" si="71"/>
        <v>107.37418240000002</v>
      </c>
      <c r="J145" s="51">
        <f t="shared" si="71"/>
        <v>109.95116277760002</v>
      </c>
      <c r="K145" s="51">
        <f t="shared" si="71"/>
        <v>112.58999068426242</v>
      </c>
      <c r="L145" s="51">
        <f t="shared" si="71"/>
        <v>115.29215046068472</v>
      </c>
      <c r="M145" s="51">
        <f t="shared" si="71"/>
        <v>118.05916207174116</v>
      </c>
      <c r="N145" s="51">
        <f t="shared" si="71"/>
        <v>120.89258196146295</v>
      </c>
      <c r="O145" s="52">
        <f t="shared" si="71"/>
        <v>123.79400392853807</v>
      </c>
    </row>
    <row r="146" spans="1:15" ht="6" customHeight="1">
      <c r="A146" s="23"/>
      <c r="B146" s="9"/>
      <c r="C146" s="53"/>
      <c r="D146" s="24"/>
      <c r="E146" s="41"/>
      <c r="F146" s="51"/>
      <c r="G146" s="51"/>
      <c r="H146" s="51"/>
      <c r="I146" s="51"/>
      <c r="J146" s="51"/>
      <c r="K146" s="51"/>
      <c r="L146" s="51"/>
      <c r="M146" s="51"/>
      <c r="N146" s="51"/>
      <c r="O146" s="52"/>
    </row>
    <row r="147" spans="1:15" ht="12.75" outlineLevel="1">
      <c r="A147" s="23"/>
      <c r="B147" s="9"/>
      <c r="C147" s="12" t="s">
        <v>86</v>
      </c>
      <c r="D147" s="9"/>
      <c r="E147" s="10"/>
      <c r="F147" s="11"/>
      <c r="G147" s="11"/>
      <c r="H147" s="11"/>
      <c r="I147" s="11"/>
      <c r="J147" s="11"/>
      <c r="K147" s="11"/>
      <c r="L147" s="11"/>
      <c r="M147" s="11"/>
      <c r="N147" s="11"/>
      <c r="O147" s="38"/>
    </row>
    <row r="148" spans="1:15" ht="12.75" outlineLevel="1">
      <c r="A148" s="23"/>
      <c r="B148" s="9"/>
      <c r="C148" s="89" t="s">
        <v>88</v>
      </c>
      <c r="D148" s="9"/>
      <c r="E148" s="10"/>
      <c r="F148" s="69">
        <v>1000</v>
      </c>
      <c r="G148" s="5">
        <f aca="true" t="shared" si="72" ref="G148:O148">F148*(1+G$41)</f>
        <v>1024</v>
      </c>
      <c r="H148" s="5">
        <f t="shared" si="72"/>
        <v>1048.576</v>
      </c>
      <c r="I148" s="5">
        <f t="shared" si="72"/>
        <v>1073.741824</v>
      </c>
      <c r="J148" s="5">
        <f t="shared" si="72"/>
        <v>1099.511627776</v>
      </c>
      <c r="K148" s="5">
        <f t="shared" si="72"/>
        <v>1125.8999068426242</v>
      </c>
      <c r="L148" s="5">
        <f t="shared" si="72"/>
        <v>1152.9215046068473</v>
      </c>
      <c r="M148" s="5">
        <f t="shared" si="72"/>
        <v>1180.5916207174116</v>
      </c>
      <c r="N148" s="5">
        <f t="shared" si="72"/>
        <v>1208.9258196146295</v>
      </c>
      <c r="O148" s="39">
        <f t="shared" si="72"/>
        <v>1237.9400392853806</v>
      </c>
    </row>
    <row r="149" spans="1:15" ht="12.75" outlineLevel="1">
      <c r="A149" s="23"/>
      <c r="B149" s="9"/>
      <c r="C149" s="89" t="s">
        <v>89</v>
      </c>
      <c r="D149" s="9"/>
      <c r="E149" s="10"/>
      <c r="F149" s="69">
        <v>1000</v>
      </c>
      <c r="G149" s="5">
        <f aca="true" t="shared" si="73" ref="G149:O149">F149*(1+G$41)</f>
        <v>1024</v>
      </c>
      <c r="H149" s="5">
        <f t="shared" si="73"/>
        <v>1048.576</v>
      </c>
      <c r="I149" s="5">
        <f t="shared" si="73"/>
        <v>1073.741824</v>
      </c>
      <c r="J149" s="5">
        <f t="shared" si="73"/>
        <v>1099.511627776</v>
      </c>
      <c r="K149" s="5">
        <f t="shared" si="73"/>
        <v>1125.8999068426242</v>
      </c>
      <c r="L149" s="5">
        <f t="shared" si="73"/>
        <v>1152.9215046068473</v>
      </c>
      <c r="M149" s="5">
        <f t="shared" si="73"/>
        <v>1180.5916207174116</v>
      </c>
      <c r="N149" s="5">
        <f t="shared" si="73"/>
        <v>1208.9258196146295</v>
      </c>
      <c r="O149" s="39">
        <f t="shared" si="73"/>
        <v>1237.9400392853806</v>
      </c>
    </row>
    <row r="150" spans="1:15" ht="12.75" outlineLevel="1">
      <c r="A150" s="23"/>
      <c r="B150" s="9"/>
      <c r="C150" s="89" t="s">
        <v>90</v>
      </c>
      <c r="D150" s="9"/>
      <c r="E150" s="10"/>
      <c r="F150" s="69">
        <v>1000</v>
      </c>
      <c r="G150" s="5">
        <f aca="true" t="shared" si="74" ref="G150:O150">F150*(1+G$41)</f>
        <v>1024</v>
      </c>
      <c r="H150" s="5">
        <f t="shared" si="74"/>
        <v>1048.576</v>
      </c>
      <c r="I150" s="5">
        <f t="shared" si="74"/>
        <v>1073.741824</v>
      </c>
      <c r="J150" s="5">
        <f t="shared" si="74"/>
        <v>1099.511627776</v>
      </c>
      <c r="K150" s="5">
        <f t="shared" si="74"/>
        <v>1125.8999068426242</v>
      </c>
      <c r="L150" s="5">
        <f t="shared" si="74"/>
        <v>1152.9215046068473</v>
      </c>
      <c r="M150" s="5">
        <f t="shared" si="74"/>
        <v>1180.5916207174116</v>
      </c>
      <c r="N150" s="5">
        <f t="shared" si="74"/>
        <v>1208.9258196146295</v>
      </c>
      <c r="O150" s="39">
        <f t="shared" si="74"/>
        <v>1237.9400392853806</v>
      </c>
    </row>
    <row r="151" spans="1:15" ht="12.75" outlineLevel="1">
      <c r="A151" s="23"/>
      <c r="B151" s="9"/>
      <c r="C151" s="89" t="s">
        <v>91</v>
      </c>
      <c r="D151" s="9"/>
      <c r="E151" s="10"/>
      <c r="F151" s="69">
        <v>1000</v>
      </c>
      <c r="G151" s="5">
        <f aca="true" t="shared" si="75" ref="G151:O151">F151*(1+G$41)</f>
        <v>1024</v>
      </c>
      <c r="H151" s="5">
        <f t="shared" si="75"/>
        <v>1048.576</v>
      </c>
      <c r="I151" s="5">
        <f t="shared" si="75"/>
        <v>1073.741824</v>
      </c>
      <c r="J151" s="5">
        <f t="shared" si="75"/>
        <v>1099.511627776</v>
      </c>
      <c r="K151" s="5">
        <f t="shared" si="75"/>
        <v>1125.8999068426242</v>
      </c>
      <c r="L151" s="5">
        <f t="shared" si="75"/>
        <v>1152.9215046068473</v>
      </c>
      <c r="M151" s="5">
        <f t="shared" si="75"/>
        <v>1180.5916207174116</v>
      </c>
      <c r="N151" s="5">
        <f t="shared" si="75"/>
        <v>1208.9258196146295</v>
      </c>
      <c r="O151" s="39">
        <f t="shared" si="75"/>
        <v>1237.9400392853806</v>
      </c>
    </row>
    <row r="152" spans="1:15" ht="12.75" outlineLevel="1">
      <c r="A152" s="23"/>
      <c r="B152" s="9"/>
      <c r="C152" s="90" t="s">
        <v>92</v>
      </c>
      <c r="D152" s="1"/>
      <c r="E152" s="2"/>
      <c r="F152" s="70">
        <v>1000</v>
      </c>
      <c r="G152" s="4">
        <f aca="true" t="shared" si="76" ref="G152:O152">F152*(1+G$41)</f>
        <v>1024</v>
      </c>
      <c r="H152" s="4">
        <f t="shared" si="76"/>
        <v>1048.576</v>
      </c>
      <c r="I152" s="4">
        <f t="shared" si="76"/>
        <v>1073.741824</v>
      </c>
      <c r="J152" s="4">
        <f t="shared" si="76"/>
        <v>1099.511627776</v>
      </c>
      <c r="K152" s="4">
        <f t="shared" si="76"/>
        <v>1125.8999068426242</v>
      </c>
      <c r="L152" s="4">
        <f t="shared" si="76"/>
        <v>1152.9215046068473</v>
      </c>
      <c r="M152" s="4">
        <f t="shared" si="76"/>
        <v>1180.5916207174116</v>
      </c>
      <c r="N152" s="4">
        <f t="shared" si="76"/>
        <v>1208.9258196146295</v>
      </c>
      <c r="O152" s="49">
        <f t="shared" si="76"/>
        <v>1237.9400392853806</v>
      </c>
    </row>
    <row r="153" spans="1:15" ht="6" customHeight="1" outlineLevel="1">
      <c r="A153" s="23"/>
      <c r="B153" s="9"/>
      <c r="C153" s="9"/>
      <c r="D153" s="9"/>
      <c r="E153" s="10"/>
      <c r="F153" s="10"/>
      <c r="G153" s="10"/>
      <c r="H153" s="10"/>
      <c r="I153" s="10"/>
      <c r="J153" s="10"/>
      <c r="K153" s="10"/>
      <c r="L153" s="10"/>
      <c r="M153" s="10"/>
      <c r="N153" s="10"/>
      <c r="O153" s="30"/>
    </row>
    <row r="154" spans="1:15" ht="12.75">
      <c r="A154" s="23"/>
      <c r="B154" s="9"/>
      <c r="C154" s="50" t="s">
        <v>87</v>
      </c>
      <c r="D154" s="24"/>
      <c r="E154" s="41"/>
      <c r="F154" s="51">
        <f aca="true" t="shared" si="77" ref="F154:O154">SUM(F148:F152)</f>
        <v>5000</v>
      </c>
      <c r="G154" s="51">
        <f t="shared" si="77"/>
        <v>5120</v>
      </c>
      <c r="H154" s="51">
        <f t="shared" si="77"/>
        <v>5242.88</v>
      </c>
      <c r="I154" s="51">
        <f t="shared" si="77"/>
        <v>5368.7091199999995</v>
      </c>
      <c r="J154" s="51">
        <f t="shared" si="77"/>
        <v>5497.55813888</v>
      </c>
      <c r="K154" s="51">
        <f t="shared" si="77"/>
        <v>5629.499534213121</v>
      </c>
      <c r="L154" s="51">
        <f t="shared" si="77"/>
        <v>5764.607523034237</v>
      </c>
      <c r="M154" s="51">
        <f t="shared" si="77"/>
        <v>5902.958103587058</v>
      </c>
      <c r="N154" s="51">
        <f t="shared" si="77"/>
        <v>6044.629098073147</v>
      </c>
      <c r="O154" s="52">
        <f t="shared" si="77"/>
        <v>6189.700196426903</v>
      </c>
    </row>
    <row r="155" spans="1:15" ht="8.25" customHeight="1" thickBot="1">
      <c r="A155" s="23"/>
      <c r="B155" s="9"/>
      <c r="C155" s="15"/>
      <c r="D155" s="16"/>
      <c r="E155" s="17"/>
      <c r="F155" s="18"/>
      <c r="G155" s="18"/>
      <c r="H155" s="18"/>
      <c r="I155" s="18"/>
      <c r="J155" s="18"/>
      <c r="K155" s="18"/>
      <c r="L155" s="18"/>
      <c r="M155" s="18"/>
      <c r="N155" s="18"/>
      <c r="O155" s="40"/>
    </row>
    <row r="156" spans="1:15" ht="13.5" thickTop="1">
      <c r="A156" s="23"/>
      <c r="B156" s="9"/>
      <c r="C156" s="24" t="s">
        <v>107</v>
      </c>
      <c r="D156" s="24"/>
      <c r="E156" s="41"/>
      <c r="F156" s="42">
        <f aca="true" t="shared" si="78" ref="F156:O156">F86+F94+F101+F115+F131+F145+F154</f>
        <v>89370</v>
      </c>
      <c r="G156" s="42">
        <f t="shared" si="78"/>
        <v>91514.87999999999</v>
      </c>
      <c r="H156" s="42">
        <f t="shared" si="78"/>
        <v>93711.23712000003</v>
      </c>
      <c r="I156" s="42">
        <f t="shared" si="78"/>
        <v>95960.30681088</v>
      </c>
      <c r="J156" s="42">
        <f t="shared" si="78"/>
        <v>98263.35417434112</v>
      </c>
      <c r="K156" s="42">
        <f t="shared" si="78"/>
        <v>100621.6746745253</v>
      </c>
      <c r="L156" s="42">
        <f t="shared" si="78"/>
        <v>103036.59486671392</v>
      </c>
      <c r="M156" s="42">
        <f t="shared" si="78"/>
        <v>105509.47314351506</v>
      </c>
      <c r="N156" s="42">
        <f t="shared" si="78"/>
        <v>108041.70049895943</v>
      </c>
      <c r="O156" s="43">
        <f t="shared" si="78"/>
        <v>110634.70131093444</v>
      </c>
    </row>
    <row r="157" spans="1:15" ht="13.5" thickBot="1">
      <c r="A157" s="26"/>
      <c r="B157" s="27"/>
      <c r="C157" s="134"/>
      <c r="D157" s="28"/>
      <c r="E157" s="57"/>
      <c r="F157" s="135"/>
      <c r="G157" s="135"/>
      <c r="H157" s="135"/>
      <c r="I157" s="135"/>
      <c r="J157" s="135"/>
      <c r="K157" s="135"/>
      <c r="L157" s="135"/>
      <c r="M157" s="135"/>
      <c r="N157" s="135"/>
      <c r="O157" s="136"/>
    </row>
    <row r="158" spans="1:15" ht="12.75">
      <c r="A158" s="23"/>
      <c r="B158" s="9" t="s">
        <v>93</v>
      </c>
      <c r="C158" s="50"/>
      <c r="D158" s="24"/>
      <c r="E158" s="41"/>
      <c r="F158" s="51"/>
      <c r="G158" s="51"/>
      <c r="H158" s="51"/>
      <c r="I158" s="51"/>
      <c r="J158" s="51"/>
      <c r="K158" s="51"/>
      <c r="L158" s="51"/>
      <c r="M158" s="51"/>
      <c r="N158" s="51"/>
      <c r="O158" s="52"/>
    </row>
    <row r="159" spans="1:15" ht="12.75">
      <c r="A159" s="23"/>
      <c r="B159" s="9"/>
      <c r="C159" s="53" t="s">
        <v>94</v>
      </c>
      <c r="D159" s="24"/>
      <c r="E159" s="10" t="s">
        <v>116</v>
      </c>
      <c r="F159" s="113">
        <v>0.3</v>
      </c>
      <c r="G159" s="114">
        <f aca="true" t="shared" si="79" ref="G159:O159">F159</f>
        <v>0.3</v>
      </c>
      <c r="H159" s="114">
        <f t="shared" si="79"/>
        <v>0.3</v>
      </c>
      <c r="I159" s="114">
        <f t="shared" si="79"/>
        <v>0.3</v>
      </c>
      <c r="J159" s="114">
        <f t="shared" si="79"/>
        <v>0.3</v>
      </c>
      <c r="K159" s="114">
        <f t="shared" si="79"/>
        <v>0.3</v>
      </c>
      <c r="L159" s="114">
        <f t="shared" si="79"/>
        <v>0.3</v>
      </c>
      <c r="M159" s="114">
        <f t="shared" si="79"/>
        <v>0.3</v>
      </c>
      <c r="N159" s="114">
        <f t="shared" si="79"/>
        <v>0.3</v>
      </c>
      <c r="O159" s="115">
        <f t="shared" si="79"/>
        <v>0.3</v>
      </c>
    </row>
    <row r="160" spans="1:15" ht="12.75">
      <c r="A160" s="23"/>
      <c r="B160" s="9"/>
      <c r="C160" s="53"/>
      <c r="D160" s="24"/>
      <c r="E160" s="10"/>
      <c r="F160" s="5">
        <f aca="true" t="shared" si="80" ref="F160:O160">F159*F74</f>
        <v>1200</v>
      </c>
      <c r="G160" s="5">
        <f t="shared" si="80"/>
        <v>1228.8</v>
      </c>
      <c r="H160" s="5">
        <f t="shared" si="80"/>
        <v>1258.2912</v>
      </c>
      <c r="I160" s="5">
        <f t="shared" si="80"/>
        <v>1288.4901888000002</v>
      </c>
      <c r="J160" s="5">
        <f t="shared" si="80"/>
        <v>1319.4139533312002</v>
      </c>
      <c r="K160" s="5">
        <f t="shared" si="80"/>
        <v>1351.079888211149</v>
      </c>
      <c r="L160" s="5">
        <f t="shared" si="80"/>
        <v>1383.5058055282168</v>
      </c>
      <c r="M160" s="5">
        <f t="shared" si="80"/>
        <v>1416.709944860894</v>
      </c>
      <c r="N160" s="5">
        <f t="shared" si="80"/>
        <v>1450.7109835375554</v>
      </c>
      <c r="O160" s="39">
        <f t="shared" si="80"/>
        <v>1485.528047142457</v>
      </c>
    </row>
    <row r="161" spans="1:15" ht="12.75">
      <c r="A161" s="23"/>
      <c r="B161" s="9"/>
      <c r="C161" s="53" t="s">
        <v>129</v>
      </c>
      <c r="D161" s="24"/>
      <c r="E161" s="10" t="s">
        <v>116</v>
      </c>
      <c r="F161" s="113">
        <v>0.01</v>
      </c>
      <c r="G161" s="114">
        <f aca="true" t="shared" si="81" ref="G161:O161">F161</f>
        <v>0.01</v>
      </c>
      <c r="H161" s="114">
        <f t="shared" si="81"/>
        <v>0.01</v>
      </c>
      <c r="I161" s="114">
        <f t="shared" si="81"/>
        <v>0.01</v>
      </c>
      <c r="J161" s="114">
        <f t="shared" si="81"/>
        <v>0.01</v>
      </c>
      <c r="K161" s="114">
        <f t="shared" si="81"/>
        <v>0.01</v>
      </c>
      <c r="L161" s="114">
        <f t="shared" si="81"/>
        <v>0.01</v>
      </c>
      <c r="M161" s="114">
        <f t="shared" si="81"/>
        <v>0.01</v>
      </c>
      <c r="N161" s="114">
        <f t="shared" si="81"/>
        <v>0.01</v>
      </c>
      <c r="O161" s="115">
        <f t="shared" si="81"/>
        <v>0.01</v>
      </c>
    </row>
    <row r="162" spans="1:15" ht="12.75">
      <c r="A162" s="23"/>
      <c r="B162" s="9"/>
      <c r="C162" s="53"/>
      <c r="D162" s="24"/>
      <c r="E162" s="10"/>
      <c r="F162" s="5">
        <f aca="true" t="shared" si="82" ref="F162:O162">F161*F74</f>
        <v>40</v>
      </c>
      <c r="G162" s="5">
        <f t="shared" si="82"/>
        <v>40.96</v>
      </c>
      <c r="H162" s="5">
        <f t="shared" si="82"/>
        <v>41.94304</v>
      </c>
      <c r="I162" s="5">
        <f t="shared" si="82"/>
        <v>42.94967296000001</v>
      </c>
      <c r="J162" s="5">
        <f t="shared" si="82"/>
        <v>43.98046511104001</v>
      </c>
      <c r="K162" s="5">
        <f t="shared" si="82"/>
        <v>45.03599627370497</v>
      </c>
      <c r="L162" s="5">
        <f t="shared" si="82"/>
        <v>46.11686018427389</v>
      </c>
      <c r="M162" s="5">
        <f t="shared" si="82"/>
        <v>47.223664828696464</v>
      </c>
      <c r="N162" s="5">
        <f t="shared" si="82"/>
        <v>48.35703278458518</v>
      </c>
      <c r="O162" s="39">
        <f t="shared" si="82"/>
        <v>49.517601571415234</v>
      </c>
    </row>
    <row r="163" spans="1:15" ht="12.75">
      <c r="A163" s="23"/>
      <c r="B163" s="9"/>
      <c r="C163" s="53" t="s">
        <v>101</v>
      </c>
      <c r="D163" s="24"/>
      <c r="E163" s="10" t="s">
        <v>102</v>
      </c>
      <c r="F163" s="113">
        <v>0.025</v>
      </c>
      <c r="G163" s="114">
        <f aca="true" t="shared" si="83" ref="G163:O163">F163*(1+G41)</f>
        <v>0.0256</v>
      </c>
      <c r="H163" s="114">
        <f t="shared" si="83"/>
        <v>0.026214400000000002</v>
      </c>
      <c r="I163" s="114">
        <f t="shared" si="83"/>
        <v>0.026843545600000004</v>
      </c>
      <c r="J163" s="114">
        <f t="shared" si="83"/>
        <v>0.027487790694400004</v>
      </c>
      <c r="K163" s="114">
        <f t="shared" si="83"/>
        <v>0.028147497671065606</v>
      </c>
      <c r="L163" s="114">
        <f t="shared" si="83"/>
        <v>0.02882303761517118</v>
      </c>
      <c r="M163" s="114">
        <f t="shared" si="83"/>
        <v>0.02951479051793529</v>
      </c>
      <c r="N163" s="114">
        <f t="shared" si="83"/>
        <v>0.030223145490365737</v>
      </c>
      <c r="O163" s="115">
        <f t="shared" si="83"/>
        <v>0.030948500982134516</v>
      </c>
    </row>
    <row r="164" spans="1:15" ht="12.75">
      <c r="A164" s="23"/>
      <c r="B164" s="9"/>
      <c r="C164" s="53"/>
      <c r="D164" s="24"/>
      <c r="E164" s="10"/>
      <c r="F164" s="5">
        <f aca="true" t="shared" si="84" ref="F164:O164">F163*$I$4</f>
        <v>2475000</v>
      </c>
      <c r="G164" s="5">
        <f t="shared" si="84"/>
        <v>2534400</v>
      </c>
      <c r="H164" s="5">
        <f t="shared" si="84"/>
        <v>2595225.6</v>
      </c>
      <c r="I164" s="5">
        <f t="shared" si="84"/>
        <v>2657511.0144</v>
      </c>
      <c r="J164" s="5">
        <f t="shared" si="84"/>
        <v>2721291.2787456005</v>
      </c>
      <c r="K164" s="5">
        <f t="shared" si="84"/>
        <v>2786602.269435495</v>
      </c>
      <c r="L164" s="5">
        <f t="shared" si="84"/>
        <v>2853480.723901947</v>
      </c>
      <c r="M164" s="5">
        <f t="shared" si="84"/>
        <v>2921964.2612755937</v>
      </c>
      <c r="N164" s="5">
        <f t="shared" si="84"/>
        <v>2992091.403546208</v>
      </c>
      <c r="O164" s="39">
        <f t="shared" si="84"/>
        <v>3063901.5972313173</v>
      </c>
    </row>
    <row r="165" spans="1:15" ht="4.5" customHeight="1" thickBot="1">
      <c r="A165" s="23"/>
      <c r="B165" s="9"/>
      <c r="C165" s="15"/>
      <c r="D165" s="16"/>
      <c r="E165" s="17"/>
      <c r="F165" s="18"/>
      <c r="G165" s="18"/>
      <c r="H165" s="18"/>
      <c r="I165" s="18"/>
      <c r="J165" s="18"/>
      <c r="K165" s="18"/>
      <c r="L165" s="18"/>
      <c r="M165" s="18"/>
      <c r="N165" s="18"/>
      <c r="O165" s="40"/>
    </row>
    <row r="166" spans="1:15" ht="13.5" thickTop="1">
      <c r="A166" s="23"/>
      <c r="B166" s="9"/>
      <c r="C166" s="24" t="s">
        <v>108</v>
      </c>
      <c r="D166" s="24"/>
      <c r="E166" s="41"/>
      <c r="F166" s="42">
        <f aca="true" t="shared" si="85" ref="F166:O166">F160+F162+F164</f>
        <v>2476240</v>
      </c>
      <c r="G166" s="42">
        <f t="shared" si="85"/>
        <v>2535669.76</v>
      </c>
      <c r="H166" s="42">
        <f t="shared" si="85"/>
        <v>2596525.83424</v>
      </c>
      <c r="I166" s="42">
        <f t="shared" si="85"/>
        <v>2658842.45426176</v>
      </c>
      <c r="J166" s="42">
        <f t="shared" si="85"/>
        <v>2722654.6731640426</v>
      </c>
      <c r="K166" s="42">
        <f t="shared" si="85"/>
        <v>2787998.38531998</v>
      </c>
      <c r="L166" s="42">
        <f t="shared" si="85"/>
        <v>2854910.3465676596</v>
      </c>
      <c r="M166" s="42">
        <f t="shared" si="85"/>
        <v>2923428.1948852832</v>
      </c>
      <c r="N166" s="42">
        <f t="shared" si="85"/>
        <v>2993590.4715625304</v>
      </c>
      <c r="O166" s="43">
        <f t="shared" si="85"/>
        <v>3065436.6428800314</v>
      </c>
    </row>
    <row r="167" spans="1:15" ht="12.75">
      <c r="A167" s="23"/>
      <c r="B167" s="9"/>
      <c r="C167" s="53"/>
      <c r="D167" s="24"/>
      <c r="E167" s="10"/>
      <c r="F167" s="5"/>
      <c r="G167" s="5"/>
      <c r="H167" s="5"/>
      <c r="I167" s="5"/>
      <c r="J167" s="5"/>
      <c r="K167" s="5"/>
      <c r="L167" s="5"/>
      <c r="M167" s="5"/>
      <c r="N167" s="5"/>
      <c r="O167" s="39"/>
    </row>
    <row r="168" spans="1:15" ht="12.75">
      <c r="A168" s="23"/>
      <c r="B168" s="53" t="s">
        <v>98</v>
      </c>
      <c r="C168" s="9"/>
      <c r="D168" s="24"/>
      <c r="E168" s="41"/>
      <c r="F168" s="51"/>
      <c r="G168" s="51"/>
      <c r="H168" s="51"/>
      <c r="I168" s="51"/>
      <c r="J168" s="51"/>
      <c r="K168" s="51"/>
      <c r="L168" s="51"/>
      <c r="M168" s="51"/>
      <c r="N168" s="51"/>
      <c r="O168" s="52"/>
    </row>
    <row r="169" spans="1:15" ht="12.75">
      <c r="A169" s="23"/>
      <c r="B169" s="9"/>
      <c r="C169" s="53" t="s">
        <v>95</v>
      </c>
      <c r="D169" s="24"/>
      <c r="E169" s="10" t="s">
        <v>116</v>
      </c>
      <c r="F169" s="113">
        <v>0.08</v>
      </c>
      <c r="G169" s="114">
        <f aca="true" t="shared" si="86" ref="G169:O169">F169</f>
        <v>0.08</v>
      </c>
      <c r="H169" s="114">
        <f t="shared" si="86"/>
        <v>0.08</v>
      </c>
      <c r="I169" s="114">
        <f t="shared" si="86"/>
        <v>0.08</v>
      </c>
      <c r="J169" s="114">
        <f t="shared" si="86"/>
        <v>0.08</v>
      </c>
      <c r="K169" s="114">
        <f t="shared" si="86"/>
        <v>0.08</v>
      </c>
      <c r="L169" s="114">
        <f t="shared" si="86"/>
        <v>0.08</v>
      </c>
      <c r="M169" s="114">
        <f t="shared" si="86"/>
        <v>0.08</v>
      </c>
      <c r="N169" s="114">
        <f t="shared" si="86"/>
        <v>0.08</v>
      </c>
      <c r="O169" s="115">
        <f t="shared" si="86"/>
        <v>0.08</v>
      </c>
    </row>
    <row r="170" spans="1:15" ht="12.75">
      <c r="A170" s="23"/>
      <c r="B170" s="9"/>
      <c r="C170" s="9"/>
      <c r="D170" s="24"/>
      <c r="E170" s="41"/>
      <c r="F170" s="5">
        <f aca="true" t="shared" si="87" ref="F170:O170">F169*F86</f>
        <v>400</v>
      </c>
      <c r="G170" s="5">
        <f t="shared" si="87"/>
        <v>409.6</v>
      </c>
      <c r="H170" s="5">
        <f t="shared" si="87"/>
        <v>419.4304</v>
      </c>
      <c r="I170" s="5">
        <f t="shared" si="87"/>
        <v>429.4967296000001</v>
      </c>
      <c r="J170" s="5">
        <f t="shared" si="87"/>
        <v>439.8046511104002</v>
      </c>
      <c r="K170" s="5">
        <f t="shared" si="87"/>
        <v>450.35996273704967</v>
      </c>
      <c r="L170" s="5">
        <f t="shared" si="87"/>
        <v>461.16860184273895</v>
      </c>
      <c r="M170" s="5">
        <f t="shared" si="87"/>
        <v>472.2366482869646</v>
      </c>
      <c r="N170" s="5">
        <f t="shared" si="87"/>
        <v>483.5703278458518</v>
      </c>
      <c r="O170" s="39">
        <f t="shared" si="87"/>
        <v>495.1760157141523</v>
      </c>
    </row>
    <row r="171" spans="1:15" ht="12.75">
      <c r="A171" s="23"/>
      <c r="B171" s="9"/>
      <c r="C171" s="53" t="s">
        <v>96</v>
      </c>
      <c r="D171" s="24"/>
      <c r="E171" s="56" t="s">
        <v>102</v>
      </c>
      <c r="F171" s="113">
        <v>0.02</v>
      </c>
      <c r="G171" s="114">
        <f aca="true" t="shared" si="88" ref="G171:O171">F171*(1+G41)</f>
        <v>0.02048</v>
      </c>
      <c r="H171" s="114">
        <f t="shared" si="88"/>
        <v>0.02097152</v>
      </c>
      <c r="I171" s="114">
        <f t="shared" si="88"/>
        <v>0.021474836480000002</v>
      </c>
      <c r="J171" s="114">
        <f t="shared" si="88"/>
        <v>0.021990232555520003</v>
      </c>
      <c r="K171" s="114">
        <f t="shared" si="88"/>
        <v>0.022517998136852485</v>
      </c>
      <c r="L171" s="114">
        <f t="shared" si="88"/>
        <v>0.023058430092136945</v>
      </c>
      <c r="M171" s="114">
        <f t="shared" si="88"/>
        <v>0.023611832414348232</v>
      </c>
      <c r="N171" s="114">
        <f t="shared" si="88"/>
        <v>0.02417851639229259</v>
      </c>
      <c r="O171" s="115">
        <f t="shared" si="88"/>
        <v>0.024758800785707615</v>
      </c>
    </row>
    <row r="172" spans="1:15" ht="12.75">
      <c r="A172" s="23"/>
      <c r="B172" s="9"/>
      <c r="C172" s="53"/>
      <c r="D172" s="24"/>
      <c r="E172" s="41"/>
      <c r="F172" s="5">
        <f aca="true" t="shared" si="89" ref="F172:O172">F171*$I$4</f>
        <v>1980000</v>
      </c>
      <c r="G172" s="5">
        <f t="shared" si="89"/>
        <v>2027520.0000000002</v>
      </c>
      <c r="H172" s="5">
        <f t="shared" si="89"/>
        <v>2076180.48</v>
      </c>
      <c r="I172" s="5">
        <f t="shared" si="89"/>
        <v>2126008.81152</v>
      </c>
      <c r="J172" s="5">
        <f t="shared" si="89"/>
        <v>2177033.02299648</v>
      </c>
      <c r="K172" s="5">
        <f t="shared" si="89"/>
        <v>2229281.815548396</v>
      </c>
      <c r="L172" s="5">
        <f t="shared" si="89"/>
        <v>2282784.5791215575</v>
      </c>
      <c r="M172" s="5">
        <f t="shared" si="89"/>
        <v>2337571.409020475</v>
      </c>
      <c r="N172" s="5">
        <f t="shared" si="89"/>
        <v>2393673.1228369665</v>
      </c>
      <c r="O172" s="39">
        <f t="shared" si="89"/>
        <v>2451121.277785054</v>
      </c>
    </row>
    <row r="173" spans="1:15" ht="12.75">
      <c r="A173" s="23"/>
      <c r="B173" s="9"/>
      <c r="C173" s="53" t="s">
        <v>97</v>
      </c>
      <c r="D173" s="24"/>
      <c r="E173" s="56" t="s">
        <v>102</v>
      </c>
      <c r="F173" s="113">
        <v>0.04</v>
      </c>
      <c r="G173" s="114">
        <f aca="true" t="shared" si="90" ref="G173:O173">F173*(1+G41)</f>
        <v>0.04096</v>
      </c>
      <c r="H173" s="114">
        <f t="shared" si="90"/>
        <v>0.04194304</v>
      </c>
      <c r="I173" s="114">
        <f t="shared" si="90"/>
        <v>0.042949672960000004</v>
      </c>
      <c r="J173" s="114">
        <f t="shared" si="90"/>
        <v>0.04398046511104001</v>
      </c>
      <c r="K173" s="114">
        <f t="shared" si="90"/>
        <v>0.04503599627370497</v>
      </c>
      <c r="L173" s="114">
        <f t="shared" si="90"/>
        <v>0.04611686018427389</v>
      </c>
      <c r="M173" s="114">
        <f t="shared" si="90"/>
        <v>0.047223664828696464</v>
      </c>
      <c r="N173" s="114">
        <f t="shared" si="90"/>
        <v>0.04835703278458518</v>
      </c>
      <c r="O173" s="115">
        <f t="shared" si="90"/>
        <v>0.04951760157141523</v>
      </c>
    </row>
    <row r="174" spans="1:15" ht="12.75">
      <c r="A174" s="23"/>
      <c r="B174" s="9"/>
      <c r="C174" s="53"/>
      <c r="D174" s="24"/>
      <c r="E174" s="41"/>
      <c r="F174" s="5">
        <f aca="true" t="shared" si="91" ref="F174:O174">F173*$I$4</f>
        <v>3960000</v>
      </c>
      <c r="G174" s="5">
        <f t="shared" si="91"/>
        <v>4055040.0000000005</v>
      </c>
      <c r="H174" s="5">
        <f t="shared" si="91"/>
        <v>4152360.96</v>
      </c>
      <c r="I174" s="5">
        <f t="shared" si="91"/>
        <v>4252017.62304</v>
      </c>
      <c r="J174" s="5">
        <f t="shared" si="91"/>
        <v>4354066.04599296</v>
      </c>
      <c r="K174" s="5">
        <f t="shared" si="91"/>
        <v>4458563.631096792</v>
      </c>
      <c r="L174" s="5">
        <f t="shared" si="91"/>
        <v>4565569.158243115</v>
      </c>
      <c r="M174" s="5">
        <f t="shared" si="91"/>
        <v>4675142.81804095</v>
      </c>
      <c r="N174" s="5">
        <f t="shared" si="91"/>
        <v>4787346.245673933</v>
      </c>
      <c r="O174" s="39">
        <f t="shared" si="91"/>
        <v>4902242.555570108</v>
      </c>
    </row>
    <row r="175" spans="1:15" ht="12.75">
      <c r="A175" s="23"/>
      <c r="B175" s="9"/>
      <c r="C175" s="53" t="s">
        <v>99</v>
      </c>
      <c r="D175" s="9"/>
      <c r="E175" s="10" t="s">
        <v>116</v>
      </c>
      <c r="F175" s="113">
        <v>0.04</v>
      </c>
      <c r="G175" s="114">
        <f aca="true" t="shared" si="92" ref="G175:O175">F175</f>
        <v>0.04</v>
      </c>
      <c r="H175" s="114">
        <f t="shared" si="92"/>
        <v>0.04</v>
      </c>
      <c r="I175" s="114">
        <f t="shared" si="92"/>
        <v>0.04</v>
      </c>
      <c r="J175" s="114">
        <f t="shared" si="92"/>
        <v>0.04</v>
      </c>
      <c r="K175" s="114">
        <f t="shared" si="92"/>
        <v>0.04</v>
      </c>
      <c r="L175" s="114">
        <f t="shared" si="92"/>
        <v>0.04</v>
      </c>
      <c r="M175" s="114">
        <f t="shared" si="92"/>
        <v>0.04</v>
      </c>
      <c r="N175" s="114">
        <f t="shared" si="92"/>
        <v>0.04</v>
      </c>
      <c r="O175" s="115">
        <f t="shared" si="92"/>
        <v>0.04</v>
      </c>
    </row>
    <row r="176" spans="1:15" ht="12.75">
      <c r="A176" s="23"/>
      <c r="B176" s="9"/>
      <c r="C176" s="53"/>
      <c r="D176" s="9"/>
      <c r="E176" s="41"/>
      <c r="F176" s="5">
        <f aca="true" t="shared" si="93" ref="F176:O176">F175*F74</f>
        <v>160</v>
      </c>
      <c r="G176" s="5">
        <f t="shared" si="93"/>
        <v>163.84</v>
      </c>
      <c r="H176" s="5">
        <f t="shared" si="93"/>
        <v>167.77216</v>
      </c>
      <c r="I176" s="5">
        <f t="shared" si="93"/>
        <v>171.79869184000003</v>
      </c>
      <c r="J176" s="5">
        <f t="shared" si="93"/>
        <v>175.92186044416005</v>
      </c>
      <c r="K176" s="5">
        <f t="shared" si="93"/>
        <v>180.14398509481987</v>
      </c>
      <c r="L176" s="5">
        <f t="shared" si="93"/>
        <v>184.46744073709556</v>
      </c>
      <c r="M176" s="5">
        <f t="shared" si="93"/>
        <v>188.89465931478586</v>
      </c>
      <c r="N176" s="5">
        <f t="shared" si="93"/>
        <v>193.42813113834072</v>
      </c>
      <c r="O176" s="39">
        <f t="shared" si="93"/>
        <v>198.07040628566094</v>
      </c>
    </row>
    <row r="177" spans="1:15" ht="12.75">
      <c r="A177" s="23"/>
      <c r="B177" s="9"/>
      <c r="C177" s="53" t="s">
        <v>151</v>
      </c>
      <c r="D177" s="9"/>
      <c r="E177" s="127" t="s">
        <v>152</v>
      </c>
      <c r="F177" s="69" t="s">
        <v>153</v>
      </c>
      <c r="G177" s="69" t="s">
        <v>153</v>
      </c>
      <c r="H177" s="69" t="s">
        <v>153</v>
      </c>
      <c r="I177" s="69" t="s">
        <v>153</v>
      </c>
      <c r="J177" s="69" t="s">
        <v>153</v>
      </c>
      <c r="K177" s="69" t="s">
        <v>153</v>
      </c>
      <c r="L177" s="69" t="s">
        <v>153</v>
      </c>
      <c r="M177" s="69" t="s">
        <v>153</v>
      </c>
      <c r="N177" s="69" t="s">
        <v>153</v>
      </c>
      <c r="O177" s="117" t="s">
        <v>153</v>
      </c>
    </row>
    <row r="178" spans="1:15" ht="12.75">
      <c r="A178" s="23"/>
      <c r="B178" s="9"/>
      <c r="C178" s="53"/>
      <c r="D178" s="9"/>
      <c r="E178" s="118"/>
      <c r="F178" s="69"/>
      <c r="G178" s="69"/>
      <c r="H178" s="69"/>
      <c r="I178" s="69"/>
      <c r="J178" s="69"/>
      <c r="K178" s="69"/>
      <c r="L178" s="69"/>
      <c r="M178" s="69"/>
      <c r="N178" s="69"/>
      <c r="O178" s="117"/>
    </row>
    <row r="179" spans="1:15" ht="5.25" customHeight="1" thickBot="1">
      <c r="A179" s="23"/>
      <c r="B179" s="9"/>
      <c r="C179" s="15"/>
      <c r="D179" s="16"/>
      <c r="E179" s="17"/>
      <c r="F179" s="18"/>
      <c r="G179" s="18"/>
      <c r="H179" s="18"/>
      <c r="I179" s="18"/>
      <c r="J179" s="18"/>
      <c r="K179" s="18"/>
      <c r="L179" s="18"/>
      <c r="M179" s="18"/>
      <c r="N179" s="18"/>
      <c r="O179" s="40"/>
    </row>
    <row r="180" spans="1:15" ht="13.5" thickTop="1">
      <c r="A180" s="23"/>
      <c r="B180" s="9"/>
      <c r="C180" s="24" t="s">
        <v>104</v>
      </c>
      <c r="D180" s="24"/>
      <c r="E180" s="41"/>
      <c r="F180" s="42">
        <f aca="true" t="shared" si="94" ref="F180:O180">F170+F172+F174+F176+F178</f>
        <v>5940560</v>
      </c>
      <c r="G180" s="42">
        <f t="shared" si="94"/>
        <v>6083133.44</v>
      </c>
      <c r="H180" s="42">
        <f t="shared" si="94"/>
        <v>6229128.6425600005</v>
      </c>
      <c r="I180" s="42">
        <f t="shared" si="94"/>
        <v>6378627.72998144</v>
      </c>
      <c r="J180" s="42">
        <f t="shared" si="94"/>
        <v>6531714.795500995</v>
      </c>
      <c r="K180" s="42">
        <f t="shared" si="94"/>
        <v>6688475.950593021</v>
      </c>
      <c r="L180" s="42">
        <f t="shared" si="94"/>
        <v>6848999.373407252</v>
      </c>
      <c r="M180" s="42">
        <f t="shared" si="94"/>
        <v>7013375.358369027</v>
      </c>
      <c r="N180" s="42">
        <f t="shared" si="94"/>
        <v>7181696.366969883</v>
      </c>
      <c r="O180" s="39">
        <f t="shared" si="94"/>
        <v>7354057.0797771625</v>
      </c>
    </row>
    <row r="181" spans="1:15" ht="12.75">
      <c r="A181" s="23"/>
      <c r="B181" s="9"/>
      <c r="C181" s="53"/>
      <c r="D181" s="9"/>
      <c r="E181" s="41"/>
      <c r="F181" s="5"/>
      <c r="G181" s="5"/>
      <c r="H181" s="5"/>
      <c r="I181" s="5"/>
      <c r="J181" s="5"/>
      <c r="K181" s="5"/>
      <c r="L181" s="5"/>
      <c r="M181" s="5"/>
      <c r="N181" s="5"/>
      <c r="O181" s="39"/>
    </row>
    <row r="182" spans="1:15" ht="12.75">
      <c r="A182" s="23"/>
      <c r="B182" s="53" t="s">
        <v>100</v>
      </c>
      <c r="C182" s="9"/>
      <c r="D182" s="9"/>
      <c r="E182" s="9"/>
      <c r="F182" s="9"/>
      <c r="G182" s="9"/>
      <c r="H182" s="9"/>
      <c r="I182" s="9"/>
      <c r="J182" s="9"/>
      <c r="K182" s="9"/>
      <c r="L182" s="9"/>
      <c r="M182" s="9"/>
      <c r="N182" s="9"/>
      <c r="O182" s="25"/>
    </row>
    <row r="183" spans="1:15" ht="12.75">
      <c r="A183" s="23"/>
      <c r="B183" s="9"/>
      <c r="C183" s="9" t="s">
        <v>100</v>
      </c>
      <c r="D183" s="9"/>
      <c r="E183" s="9" t="s">
        <v>105</v>
      </c>
      <c r="F183" s="113">
        <v>0.05</v>
      </c>
      <c r="G183" s="114">
        <f aca="true" t="shared" si="95" ref="G183:O183">F183</f>
        <v>0.05</v>
      </c>
      <c r="H183" s="114">
        <f t="shared" si="95"/>
        <v>0.05</v>
      </c>
      <c r="I183" s="114">
        <f t="shared" si="95"/>
        <v>0.05</v>
      </c>
      <c r="J183" s="114">
        <f t="shared" si="95"/>
        <v>0.05</v>
      </c>
      <c r="K183" s="114">
        <f t="shared" si="95"/>
        <v>0.05</v>
      </c>
      <c r="L183" s="114">
        <f t="shared" si="95"/>
        <v>0.05</v>
      </c>
      <c r="M183" s="114">
        <f t="shared" si="95"/>
        <v>0.05</v>
      </c>
      <c r="N183" s="114">
        <f t="shared" si="95"/>
        <v>0.05</v>
      </c>
      <c r="O183" s="115">
        <f t="shared" si="95"/>
        <v>0.05</v>
      </c>
    </row>
    <row r="184" spans="1:15" ht="12.75">
      <c r="A184" s="23"/>
      <c r="B184" s="9"/>
      <c r="C184" s="9"/>
      <c r="D184" s="9"/>
      <c r="E184" s="9"/>
      <c r="F184" s="5">
        <f aca="true" t="shared" si="96" ref="F184:O184">(F180+F166)*F183</f>
        <v>420840</v>
      </c>
      <c r="G184" s="5">
        <f t="shared" si="96"/>
        <v>430940.16</v>
      </c>
      <c r="H184" s="5">
        <f t="shared" si="96"/>
        <v>441282.72384000005</v>
      </c>
      <c r="I184" s="5">
        <f t="shared" si="96"/>
        <v>451873.50921216</v>
      </c>
      <c r="J184" s="5">
        <f t="shared" si="96"/>
        <v>462718.4734332519</v>
      </c>
      <c r="K184" s="5">
        <f t="shared" si="96"/>
        <v>473823.7167956501</v>
      </c>
      <c r="L184" s="5">
        <f t="shared" si="96"/>
        <v>485195.48599874566</v>
      </c>
      <c r="M184" s="5">
        <f t="shared" si="96"/>
        <v>496840.17766271555</v>
      </c>
      <c r="N184" s="5">
        <f t="shared" si="96"/>
        <v>508764.34192662075</v>
      </c>
      <c r="O184" s="39">
        <f t="shared" si="96"/>
        <v>520974.68613285973</v>
      </c>
    </row>
    <row r="185" spans="1:15" ht="4.5" customHeight="1" thickBot="1">
      <c r="A185" s="23"/>
      <c r="B185" s="9"/>
      <c r="C185" s="15"/>
      <c r="D185" s="16"/>
      <c r="E185" s="17"/>
      <c r="F185" s="18"/>
      <c r="G185" s="18"/>
      <c r="H185" s="18"/>
      <c r="I185" s="18"/>
      <c r="J185" s="18"/>
      <c r="K185" s="18"/>
      <c r="L185" s="18"/>
      <c r="M185" s="18"/>
      <c r="N185" s="18"/>
      <c r="O185" s="40"/>
    </row>
    <row r="186" spans="1:15" ht="13.5" thickTop="1">
      <c r="A186" s="23"/>
      <c r="B186" s="9"/>
      <c r="C186" s="24" t="s">
        <v>106</v>
      </c>
      <c r="D186" s="24"/>
      <c r="E186" s="41"/>
      <c r="F186" s="42">
        <f aca="true" t="shared" si="97" ref="F186:O186">F176+F180+F182+F184</f>
        <v>6361560</v>
      </c>
      <c r="G186" s="42">
        <f t="shared" si="97"/>
        <v>6514237.44</v>
      </c>
      <c r="H186" s="42">
        <f t="shared" si="97"/>
        <v>6670579.138560001</v>
      </c>
      <c r="I186" s="42">
        <f t="shared" si="97"/>
        <v>6830673.0378854405</v>
      </c>
      <c r="J186" s="42">
        <f t="shared" si="97"/>
        <v>6994609.1907946905</v>
      </c>
      <c r="K186" s="42">
        <f t="shared" si="97"/>
        <v>7162479.811373766</v>
      </c>
      <c r="L186" s="42">
        <f t="shared" si="97"/>
        <v>7334379.326846736</v>
      </c>
      <c r="M186" s="42">
        <f t="shared" si="97"/>
        <v>7510404.430691058</v>
      </c>
      <c r="N186" s="42">
        <f t="shared" si="97"/>
        <v>7690654.137027642</v>
      </c>
      <c r="O186" s="43">
        <f t="shared" si="97"/>
        <v>7875229.836316308</v>
      </c>
    </row>
    <row r="187" spans="1:15" ht="13.5" thickBot="1">
      <c r="A187" s="23"/>
      <c r="B187" s="15"/>
      <c r="C187" s="15"/>
      <c r="D187" s="16"/>
      <c r="E187" s="17"/>
      <c r="F187" s="18"/>
      <c r="G187" s="18"/>
      <c r="H187" s="18"/>
      <c r="I187" s="18"/>
      <c r="J187" s="18"/>
      <c r="K187" s="18"/>
      <c r="L187" s="18"/>
      <c r="M187" s="18"/>
      <c r="N187" s="18"/>
      <c r="O187" s="40"/>
    </row>
    <row r="188" spans="1:15" ht="18.75" thickTop="1">
      <c r="A188" s="23"/>
      <c r="B188" s="72" t="s">
        <v>110</v>
      </c>
      <c r="C188" s="73"/>
      <c r="D188" s="72"/>
      <c r="E188" s="74"/>
      <c r="F188" s="75">
        <f aca="true" t="shared" si="98" ref="F188:O188">F156+F166+F180+F186</f>
        <v>14867730</v>
      </c>
      <c r="G188" s="75">
        <f t="shared" si="98"/>
        <v>15224555.52</v>
      </c>
      <c r="H188" s="75">
        <f t="shared" si="98"/>
        <v>15589944.852480002</v>
      </c>
      <c r="I188" s="75">
        <f t="shared" si="98"/>
        <v>15964103.528939521</v>
      </c>
      <c r="J188" s="75">
        <f t="shared" si="98"/>
        <v>16347242.01363407</v>
      </c>
      <c r="K188" s="75">
        <f t="shared" si="98"/>
        <v>16739575.821961291</v>
      </c>
      <c r="L188" s="75">
        <f t="shared" si="98"/>
        <v>17141325.64168836</v>
      </c>
      <c r="M188" s="75">
        <f t="shared" si="98"/>
        <v>17552717.457088884</v>
      </c>
      <c r="N188" s="75">
        <f t="shared" si="98"/>
        <v>17973982.676059015</v>
      </c>
      <c r="O188" s="76">
        <f t="shared" si="98"/>
        <v>18405358.26028444</v>
      </c>
    </row>
    <row r="189" spans="1:15" ht="13.5" thickBot="1">
      <c r="A189" s="26"/>
      <c r="B189" s="27"/>
      <c r="C189" s="28"/>
      <c r="D189" s="28"/>
      <c r="E189" s="57"/>
      <c r="F189" s="58"/>
      <c r="G189" s="58"/>
      <c r="H189" s="58"/>
      <c r="I189" s="58"/>
      <c r="J189" s="58"/>
      <c r="K189" s="58"/>
      <c r="L189" s="58"/>
      <c r="M189" s="58"/>
      <c r="N189" s="58"/>
      <c r="O189" s="59"/>
    </row>
    <row r="190" spans="1:15" ht="20.25">
      <c r="A190" s="60" t="s">
        <v>111</v>
      </c>
      <c r="B190" s="20"/>
      <c r="C190" s="21"/>
      <c r="D190" s="21"/>
      <c r="E190" s="61"/>
      <c r="F190" s="62">
        <f aca="true" t="shared" si="99" ref="F190:O190">F74-F188</f>
        <v>-14863730</v>
      </c>
      <c r="G190" s="62">
        <f t="shared" si="99"/>
        <v>-15220459.52</v>
      </c>
      <c r="H190" s="62">
        <f t="shared" si="99"/>
        <v>-15585750.548480002</v>
      </c>
      <c r="I190" s="62">
        <f t="shared" si="99"/>
        <v>-15959808.56164352</v>
      </c>
      <c r="J190" s="62">
        <f t="shared" si="99"/>
        <v>-16342843.967122966</v>
      </c>
      <c r="K190" s="62">
        <f t="shared" si="99"/>
        <v>-16735072.222333921</v>
      </c>
      <c r="L190" s="62">
        <f t="shared" si="99"/>
        <v>-17136713.955669936</v>
      </c>
      <c r="M190" s="62">
        <f t="shared" si="99"/>
        <v>-17547995.090606015</v>
      </c>
      <c r="N190" s="62">
        <f t="shared" si="99"/>
        <v>-17969146.972780555</v>
      </c>
      <c r="O190" s="63">
        <f t="shared" si="99"/>
        <v>-18400406.500127297</v>
      </c>
    </row>
    <row r="191" spans="1:15" ht="12.75">
      <c r="A191" s="23"/>
      <c r="B191" s="9"/>
      <c r="C191" s="24"/>
      <c r="D191" s="24"/>
      <c r="E191" s="41"/>
      <c r="F191" s="42"/>
      <c r="G191" s="42"/>
      <c r="H191" s="42"/>
      <c r="I191" s="42"/>
      <c r="J191" s="42"/>
      <c r="K191" s="42"/>
      <c r="L191" s="42"/>
      <c r="M191" s="42"/>
      <c r="N191" s="42"/>
      <c r="O191" s="43"/>
    </row>
    <row r="192" spans="1:15" ht="12.75">
      <c r="A192" s="31" t="s">
        <v>126</v>
      </c>
      <c r="B192" s="9"/>
      <c r="C192" s="24"/>
      <c r="D192" s="24"/>
      <c r="E192" s="41"/>
      <c r="F192" s="42"/>
      <c r="G192" s="42"/>
      <c r="H192" s="42"/>
      <c r="I192" s="42"/>
      <c r="J192" s="42"/>
      <c r="K192" s="42"/>
      <c r="L192" s="42"/>
      <c r="M192" s="42"/>
      <c r="N192" s="42"/>
      <c r="O192" s="43"/>
    </row>
    <row r="193" spans="1:15" ht="12.75">
      <c r="A193" s="23"/>
      <c r="B193" s="9" t="s">
        <v>128</v>
      </c>
      <c r="C193" s="24"/>
      <c r="E193" s="41"/>
      <c r="F193" s="42">
        <f>I4</f>
        <v>99000000</v>
      </c>
      <c r="G193" s="42"/>
      <c r="H193" s="42"/>
      <c r="I193" s="42"/>
      <c r="J193" s="42"/>
      <c r="K193" s="42"/>
      <c r="L193" s="42"/>
      <c r="M193" s="42"/>
      <c r="N193" s="42"/>
      <c r="O193" s="43"/>
    </row>
    <row r="194" spans="1:15" ht="12.75">
      <c r="A194" s="23"/>
      <c r="B194" s="1" t="s">
        <v>119</v>
      </c>
      <c r="C194" s="100"/>
      <c r="D194" s="101"/>
      <c r="E194" s="101"/>
      <c r="F194" s="102">
        <v>29000000</v>
      </c>
      <c r="G194" s="42"/>
      <c r="H194" s="42"/>
      <c r="I194" s="42"/>
      <c r="J194" s="42"/>
      <c r="K194" s="42"/>
      <c r="L194" s="42"/>
      <c r="M194" s="42"/>
      <c r="N194" s="42"/>
      <c r="O194" s="43"/>
    </row>
    <row r="195" spans="1:15" ht="12.75">
      <c r="A195" s="23"/>
      <c r="B195" s="9" t="s">
        <v>120</v>
      </c>
      <c r="C195" s="24"/>
      <c r="E195" s="41"/>
      <c r="F195" s="42">
        <f>F193-F194</f>
        <v>70000000</v>
      </c>
      <c r="G195" s="42"/>
      <c r="H195" s="42"/>
      <c r="I195" s="42"/>
      <c r="J195" s="42"/>
      <c r="K195" s="42"/>
      <c r="L195" s="42"/>
      <c r="M195" s="42"/>
      <c r="N195" s="42"/>
      <c r="O195" s="43"/>
    </row>
    <row r="196" spans="1:15" ht="12.75">
      <c r="A196" s="23"/>
      <c r="B196" s="9"/>
      <c r="C196" s="24"/>
      <c r="E196" s="41"/>
      <c r="F196" s="42"/>
      <c r="G196" s="42"/>
      <c r="H196" s="42"/>
      <c r="I196" s="42"/>
      <c r="J196" s="42"/>
      <c r="K196" s="42"/>
      <c r="L196" s="42"/>
      <c r="M196" s="42"/>
      <c r="N196" s="42"/>
      <c r="O196" s="43"/>
    </row>
    <row r="197" spans="1:15" ht="12.75">
      <c r="A197" s="23"/>
      <c r="B197" s="103" t="s">
        <v>123</v>
      </c>
      <c r="C197" s="24"/>
      <c r="E197" s="41" t="s">
        <v>121</v>
      </c>
      <c r="F197" s="128">
        <v>0.08</v>
      </c>
      <c r="G197" s="42"/>
      <c r="H197" s="42"/>
      <c r="I197" s="42"/>
      <c r="J197" s="42"/>
      <c r="K197" s="42"/>
      <c r="L197" s="42"/>
      <c r="M197" s="42"/>
      <c r="N197" s="42"/>
      <c r="O197" s="43"/>
    </row>
    <row r="198" spans="1:15" ht="12.75">
      <c r="A198" s="23"/>
      <c r="B198" s="103" t="s">
        <v>124</v>
      </c>
      <c r="C198" s="24"/>
      <c r="E198" s="41" t="s">
        <v>122</v>
      </c>
      <c r="F198" s="129">
        <v>15</v>
      </c>
      <c r="G198" s="42"/>
      <c r="H198" s="42"/>
      <c r="I198" s="42"/>
      <c r="J198" s="42"/>
      <c r="K198" s="42"/>
      <c r="L198" s="42"/>
      <c r="M198" s="42"/>
      <c r="N198" s="42"/>
      <c r="O198" s="43"/>
    </row>
    <row r="199" spans="1:15" ht="12.75">
      <c r="A199" s="23"/>
      <c r="B199" s="103" t="s">
        <v>125</v>
      </c>
      <c r="C199" s="24"/>
      <c r="E199" s="41"/>
      <c r="F199" s="104">
        <f>PMT(F197/12,F198*12,F195)</f>
        <v>-668956.4590312489</v>
      </c>
      <c r="G199" s="42"/>
      <c r="H199" s="42"/>
      <c r="I199" s="42"/>
      <c r="J199" s="42"/>
      <c r="K199" s="42"/>
      <c r="L199" s="42"/>
      <c r="M199" s="42"/>
      <c r="N199" s="42"/>
      <c r="O199" s="43"/>
    </row>
    <row r="200" spans="1:15" ht="12.75">
      <c r="A200" s="23"/>
      <c r="B200" s="9"/>
      <c r="C200" s="24"/>
      <c r="D200" s="24"/>
      <c r="E200" s="41"/>
      <c r="F200" s="42"/>
      <c r="G200" s="42"/>
      <c r="H200" s="42"/>
      <c r="I200" s="42"/>
      <c r="J200" s="42"/>
      <c r="K200" s="42"/>
      <c r="L200" s="42"/>
      <c r="M200" s="42"/>
      <c r="N200" s="42"/>
      <c r="O200" s="43"/>
    </row>
    <row r="201" spans="1:15" ht="18">
      <c r="A201" s="23"/>
      <c r="B201" s="72" t="s">
        <v>118</v>
      </c>
      <c r="C201" s="73"/>
      <c r="D201" s="72"/>
      <c r="E201" s="74"/>
      <c r="F201" s="105">
        <f aca="true" t="shared" si="100" ref="F201:O201">$F$199*12</f>
        <v>-8027477.508374987</v>
      </c>
      <c r="G201" s="105">
        <f t="shared" si="100"/>
        <v>-8027477.508374987</v>
      </c>
      <c r="H201" s="105">
        <f t="shared" si="100"/>
        <v>-8027477.508374987</v>
      </c>
      <c r="I201" s="105">
        <f t="shared" si="100"/>
        <v>-8027477.508374987</v>
      </c>
      <c r="J201" s="105">
        <f t="shared" si="100"/>
        <v>-8027477.508374987</v>
      </c>
      <c r="K201" s="105">
        <f t="shared" si="100"/>
        <v>-8027477.508374987</v>
      </c>
      <c r="L201" s="105">
        <f t="shared" si="100"/>
        <v>-8027477.508374987</v>
      </c>
      <c r="M201" s="105">
        <f t="shared" si="100"/>
        <v>-8027477.508374987</v>
      </c>
      <c r="N201" s="105">
        <f t="shared" si="100"/>
        <v>-8027477.508374987</v>
      </c>
      <c r="O201" s="106">
        <f t="shared" si="100"/>
        <v>-8027477.508374987</v>
      </c>
    </row>
    <row r="202" spans="1:15" ht="13.5" thickBot="1">
      <c r="A202" s="26"/>
      <c r="B202" s="27"/>
      <c r="C202" s="28"/>
      <c r="D202" s="28"/>
      <c r="E202" s="57"/>
      <c r="F202" s="58"/>
      <c r="G202" s="58"/>
      <c r="H202" s="58"/>
      <c r="I202" s="58"/>
      <c r="J202" s="58"/>
      <c r="K202" s="58"/>
      <c r="L202" s="58"/>
      <c r="M202" s="58"/>
      <c r="N202" s="58"/>
      <c r="O202" s="59"/>
    </row>
    <row r="203" spans="1:15" ht="20.25">
      <c r="A203" s="60" t="s">
        <v>127</v>
      </c>
      <c r="B203" s="20"/>
      <c r="C203" s="21"/>
      <c r="D203" s="21"/>
      <c r="E203" s="61"/>
      <c r="F203" s="62">
        <f aca="true" t="shared" si="101" ref="F203:O203">F190+F201</f>
        <v>-22891207.50837499</v>
      </c>
      <c r="G203" s="62">
        <f t="shared" si="101"/>
        <v>-23247937.028374985</v>
      </c>
      <c r="H203" s="62">
        <f t="shared" si="101"/>
        <v>-23613228.05685499</v>
      </c>
      <c r="I203" s="62">
        <f t="shared" si="101"/>
        <v>-23987286.070018508</v>
      </c>
      <c r="J203" s="62">
        <f t="shared" si="101"/>
        <v>-24370321.475497954</v>
      </c>
      <c r="K203" s="62">
        <f t="shared" si="101"/>
        <v>-24762549.73070891</v>
      </c>
      <c r="L203" s="62">
        <f t="shared" si="101"/>
        <v>-25164191.46404492</v>
      </c>
      <c r="M203" s="62">
        <f t="shared" si="101"/>
        <v>-25575472.598981</v>
      </c>
      <c r="N203" s="62">
        <f t="shared" si="101"/>
        <v>-25996624.481155545</v>
      </c>
      <c r="O203" s="63">
        <f t="shared" si="101"/>
        <v>-26427884.008502282</v>
      </c>
    </row>
    <row r="204" spans="1:15" ht="12.75">
      <c r="A204" s="23"/>
      <c r="B204" s="9"/>
      <c r="C204" s="24"/>
      <c r="D204" s="24"/>
      <c r="E204" s="41"/>
      <c r="F204" s="42"/>
      <c r="G204" s="42"/>
      <c r="H204" s="42"/>
      <c r="I204" s="42"/>
      <c r="J204" s="42"/>
      <c r="K204" s="42"/>
      <c r="L204" s="42"/>
      <c r="M204" s="42"/>
      <c r="N204" s="42"/>
      <c r="O204" s="43"/>
    </row>
    <row r="205" spans="1:15" ht="18">
      <c r="A205" s="92" t="s">
        <v>115</v>
      </c>
      <c r="B205" s="9"/>
      <c r="C205" s="9"/>
      <c r="D205" s="9"/>
      <c r="E205" s="9"/>
      <c r="F205" s="9"/>
      <c r="G205" s="9"/>
      <c r="H205" s="9"/>
      <c r="I205" s="9"/>
      <c r="J205" s="9"/>
      <c r="K205" s="9"/>
      <c r="L205" s="9"/>
      <c r="M205" s="9"/>
      <c r="N205" s="9"/>
      <c r="O205" s="25"/>
    </row>
    <row r="206" spans="1:15" ht="12.75">
      <c r="A206" s="71" t="s">
        <v>43</v>
      </c>
      <c r="B206" s="9"/>
      <c r="C206" s="9"/>
      <c r="D206" s="9"/>
      <c r="E206" s="9"/>
      <c r="F206" s="9"/>
      <c r="G206" s="9"/>
      <c r="H206" s="9"/>
      <c r="I206" s="9"/>
      <c r="J206" s="9"/>
      <c r="K206" s="9"/>
      <c r="L206" s="9"/>
      <c r="M206" s="9"/>
      <c r="N206" s="9"/>
      <c r="O206" s="25"/>
    </row>
    <row r="207" spans="1:15" ht="12.75">
      <c r="A207" s="23" t="s">
        <v>112</v>
      </c>
      <c r="B207" s="9"/>
      <c r="C207" s="9"/>
      <c r="D207" s="9"/>
      <c r="E207" s="9"/>
      <c r="F207" s="9"/>
      <c r="G207" s="9"/>
      <c r="H207" s="9"/>
      <c r="I207" s="9"/>
      <c r="J207" s="9"/>
      <c r="K207" s="9"/>
      <c r="L207" s="9"/>
      <c r="M207" s="9"/>
      <c r="N207" s="9"/>
      <c r="O207" s="25"/>
    </row>
    <row r="208" spans="1:15" ht="12.75">
      <c r="A208" s="23" t="s">
        <v>113</v>
      </c>
      <c r="B208" s="9"/>
      <c r="C208" s="9"/>
      <c r="D208" s="9"/>
      <c r="E208" s="9"/>
      <c r="F208" s="9"/>
      <c r="G208" s="9"/>
      <c r="H208" s="9"/>
      <c r="I208" s="9"/>
      <c r="J208" s="9"/>
      <c r="K208" s="9"/>
      <c r="L208" s="9"/>
      <c r="M208" s="9"/>
      <c r="N208" s="9"/>
      <c r="O208" s="25"/>
    </row>
    <row r="209" spans="1:15" ht="12.75">
      <c r="A209" s="23" t="s">
        <v>114</v>
      </c>
      <c r="B209" s="9"/>
      <c r="C209" s="9"/>
      <c r="D209" s="9"/>
      <c r="E209" s="9"/>
      <c r="F209" s="9"/>
      <c r="G209" s="9"/>
      <c r="H209" s="9"/>
      <c r="I209" s="9"/>
      <c r="J209" s="9"/>
      <c r="K209" s="9"/>
      <c r="L209" s="9"/>
      <c r="M209" s="9"/>
      <c r="N209" s="9"/>
      <c r="O209" s="25"/>
    </row>
    <row r="210" spans="1:15" ht="12.75">
      <c r="A210" s="23" t="s">
        <v>117</v>
      </c>
      <c r="B210" s="9"/>
      <c r="C210" s="9"/>
      <c r="D210" s="9"/>
      <c r="E210" s="9"/>
      <c r="F210" s="9"/>
      <c r="G210" s="9"/>
      <c r="H210" s="9"/>
      <c r="I210" s="9"/>
      <c r="J210" s="9"/>
      <c r="K210" s="9"/>
      <c r="L210" s="9"/>
      <c r="M210" s="9"/>
      <c r="N210" s="9"/>
      <c r="O210" s="25"/>
    </row>
    <row r="211" spans="1:15" ht="13.5" thickBot="1">
      <c r="A211" s="26"/>
      <c r="B211" s="27"/>
      <c r="C211" s="27"/>
      <c r="D211" s="27"/>
      <c r="E211" s="27"/>
      <c r="F211" s="27"/>
      <c r="G211" s="27"/>
      <c r="H211" s="27"/>
      <c r="I211" s="27"/>
      <c r="J211" s="27"/>
      <c r="K211" s="27"/>
      <c r="L211" s="27"/>
      <c r="M211" s="27"/>
      <c r="N211" s="27"/>
      <c r="O211" s="29"/>
    </row>
  </sheetData>
  <mergeCells count="1">
    <mergeCell ref="A7:O7"/>
  </mergeCells>
  <printOptions horizontalCentered="1"/>
  <pageMargins left="0.25" right="0.25" top="0.75" bottom="0.5" header="0.25" footer="0.25"/>
  <pageSetup fitToHeight="3" horizontalDpi="600" verticalDpi="600" orientation="landscape" scale="49" r:id="rId2"/>
  <headerFooter alignWithMargins="0">
    <oddFooter>&amp;LFile: &amp;F&amp;CPage &amp;P of &amp;N&amp;RPrinted:&amp;D</oddFooter>
  </headerFooter>
  <rowBreaks count="2" manualBreakCount="2">
    <brk id="75" max="14" man="1"/>
    <brk id="157" max="14" man="1"/>
  </rowBreaks>
  <drawing r:id="rId1"/>
</worksheet>
</file>

<file path=xl/worksheets/sheet3.xml><?xml version="1.0" encoding="utf-8"?>
<worksheet xmlns="http://schemas.openxmlformats.org/spreadsheetml/2006/main" xmlns:r="http://schemas.openxmlformats.org/officeDocument/2006/relationships">
  <dimension ref="A1:C28"/>
  <sheetViews>
    <sheetView tabSelected="1" workbookViewId="0" topLeftCell="A22">
      <selection activeCell="A22" sqref="A22"/>
    </sheetView>
  </sheetViews>
  <sheetFormatPr defaultColWidth="9.140625" defaultRowHeight="12.75"/>
  <cols>
    <col min="1" max="1" width="9.140625" style="53" customWidth="1"/>
    <col min="2" max="2" width="19.421875" style="53" customWidth="1"/>
    <col min="3" max="3" width="80.7109375" style="53" customWidth="1"/>
    <col min="4" max="16384" width="9.140625" style="53" customWidth="1"/>
  </cols>
  <sheetData>
    <row r="1" ht="12.75">
      <c r="A1" s="53" t="s">
        <v>131</v>
      </c>
    </row>
    <row r="2" spans="2:3" ht="52.5" customHeight="1">
      <c r="B2" s="141" t="s">
        <v>161</v>
      </c>
      <c r="C2" s="141"/>
    </row>
    <row r="3" spans="1:3" ht="29.25" customHeight="1">
      <c r="A3" s="24"/>
      <c r="B3" s="142" t="s">
        <v>157</v>
      </c>
      <c r="C3" s="142"/>
    </row>
    <row r="4" ht="12.75">
      <c r="A4" s="24"/>
    </row>
    <row r="5" ht="12.75">
      <c r="A5" s="53" t="s">
        <v>132</v>
      </c>
    </row>
    <row r="6" spans="2:3" ht="12.75">
      <c r="B6" s="53" t="s">
        <v>133</v>
      </c>
      <c r="C6" s="53" t="s">
        <v>140</v>
      </c>
    </row>
    <row r="7" spans="2:3" ht="12.75">
      <c r="B7" s="103" t="s">
        <v>148</v>
      </c>
      <c r="C7" s="53" t="s">
        <v>156</v>
      </c>
    </row>
    <row r="8" spans="2:3" ht="12.75">
      <c r="B8" s="103" t="s">
        <v>149</v>
      </c>
      <c r="C8" s="53" t="s">
        <v>155</v>
      </c>
    </row>
    <row r="9" spans="2:3" ht="12.75">
      <c r="B9" s="132" t="s">
        <v>154</v>
      </c>
      <c r="C9" s="133" t="s">
        <v>162</v>
      </c>
    </row>
    <row r="11" ht="12.75">
      <c r="A11" s="53" t="s">
        <v>135</v>
      </c>
    </row>
    <row r="12" ht="12.75">
      <c r="B12" s="53" t="s">
        <v>136</v>
      </c>
    </row>
    <row r="13" ht="89.25">
      <c r="C13" s="116" t="s">
        <v>141</v>
      </c>
    </row>
    <row r="15" ht="12.75">
      <c r="B15" s="53" t="s">
        <v>145</v>
      </c>
    </row>
    <row r="16" ht="25.5">
      <c r="C16" s="116" t="s">
        <v>139</v>
      </c>
    </row>
    <row r="18" ht="12.75">
      <c r="B18" s="53" t="s">
        <v>142</v>
      </c>
    </row>
    <row r="19" ht="25.5">
      <c r="C19" s="116" t="s">
        <v>143</v>
      </c>
    </row>
    <row r="21" ht="12.75">
      <c r="B21" s="53" t="s">
        <v>52</v>
      </c>
    </row>
    <row r="22" ht="51">
      <c r="C22" s="116" t="s">
        <v>163</v>
      </c>
    </row>
    <row r="24" ht="12.75">
      <c r="B24" s="12" t="s">
        <v>86</v>
      </c>
    </row>
    <row r="25" ht="38.25">
      <c r="C25" s="116" t="s">
        <v>159</v>
      </c>
    </row>
    <row r="27" ht="12.75">
      <c r="B27" s="53" t="s">
        <v>151</v>
      </c>
    </row>
    <row r="28" ht="25.5">
      <c r="C28" s="116" t="s">
        <v>160</v>
      </c>
    </row>
  </sheetData>
  <mergeCells count="2">
    <mergeCell ref="B2:C2"/>
    <mergeCell ref="B3:C3"/>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RWBeck,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RWBeck</dc:creator>
  <cp:keywords/>
  <dc:description/>
  <cp:lastModifiedBy>fgerdema</cp:lastModifiedBy>
  <cp:lastPrinted>2008-10-15T23:53:57Z</cp:lastPrinted>
  <dcterms:created xsi:type="dcterms:W3CDTF">2008-07-29T14:25:15Z</dcterms:created>
  <dcterms:modified xsi:type="dcterms:W3CDTF">2008-11-18T16:50:39Z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-1821818686</vt:i4>
  </property>
  <property fmtid="{D5CDD505-2E9C-101B-9397-08002B2CF9AE}" pid="3" name="_NewReviewCycle">
    <vt:lpwstr/>
  </property>
  <property fmtid="{D5CDD505-2E9C-101B-9397-08002B2CF9AE}" pid="4" name="_EmailSubject">
    <vt:lpwstr>For call on data collection coordination and efficiency </vt:lpwstr>
  </property>
  <property fmtid="{D5CDD505-2E9C-101B-9397-08002B2CF9AE}" pid="5" name="_AuthorEmail">
    <vt:lpwstr>fred.gerdeman@go.doe.gov</vt:lpwstr>
  </property>
  <property fmtid="{D5CDD505-2E9C-101B-9397-08002B2CF9AE}" pid="6" name="_AuthorEmailDisplayName">
    <vt:lpwstr>Gerdeman, Fred</vt:lpwstr>
  </property>
  <property fmtid="{D5CDD505-2E9C-101B-9397-08002B2CF9AE}" pid="7" name="_ReviewingToolsShownOnce">
    <vt:lpwstr/>
  </property>
</Properties>
</file>