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65506" yWindow="65521" windowWidth="12480" windowHeight="11640" activeTab="0"/>
  </bookViews>
  <sheets>
    <sheet name="INWGF 94" sheetId="1" r:id="rId1"/>
    <sheet name="INWGF 94COF" sheetId="2" r:id="rId2"/>
    <sheet name="Mission Symbols" sheetId="3" r:id="rId3"/>
    <sheet name="Defaults" sheetId="4" r:id="rId4"/>
  </sheets>
  <definedNames>
    <definedName name="A9_Type">'Defaults'!$E$34:$E$37</definedName>
    <definedName name="aircraft">'Defaults'!$G$4:$G$24</definedName>
    <definedName name="AT_Hours">'Defaults'!$M$5:$M$28</definedName>
    <definedName name="AT_Minutes">'Defaults'!$N$5:$N$8</definedName>
    <definedName name="Check_Pilots">'Defaults'!$X$4:$X$32</definedName>
    <definedName name="fros">'Defaults'!$E$4:$E$29</definedName>
    <definedName name="Mission_Symbol">'Defaults'!$A$5:$A$40</definedName>
    <definedName name="No_success">'Defaults'!$V$4:$V$10</definedName>
    <definedName name="_xlnm.Print_Area" localSheetId="0">'INWGF 94'!$B$4:$U$64</definedName>
    <definedName name="_xlnm.Print_Area" localSheetId="1">'INWGF 94COF'!$B$4:$AD$41</definedName>
    <definedName name="Profile_No">'Defaults'!$C$4:$C$20</definedName>
    <definedName name="rngaircraft">'Defaults'!$G$5:$K$24</definedName>
    <definedName name="Syllabus">'Defaults'!$R$4:$R$16</definedName>
    <definedName name="symbol">'Defaults'!#REF!</definedName>
    <definedName name="Tail_No">#REF!</definedName>
    <definedName name="WingPaid">'Defaults'!#REF!</definedName>
    <definedName name="X">'Defaults'!$P$4:$P$5</definedName>
    <definedName name="Yes_No">'Defaults'!$T$5:$T$6</definedName>
    <definedName name="Z_79B1BDEF_5C2C_469A_8748_A21257F9A622_.wvu.PrintArea" localSheetId="0" hidden="1">'INWGF 94'!$B$4:$R$64</definedName>
  </definedNames>
  <calcPr fullCalcOnLoad="1"/>
</workbook>
</file>

<file path=xl/comments1.xml><?xml version="1.0" encoding="utf-8"?>
<comments xmlns="http://schemas.openxmlformats.org/spreadsheetml/2006/main">
  <authors>
    <author>Robert Koob</author>
    <author>Tom Elam</author>
  </authors>
  <commentList>
    <comment ref="N31" authorId="0">
      <text>
        <r>
          <rPr>
            <b/>
            <sz val="8"/>
            <rFont val="Tahoma"/>
            <family val="0"/>
          </rPr>
          <t>Pull down window to mark with X</t>
        </r>
        <r>
          <rPr>
            <sz val="8"/>
            <rFont val="Tahoma"/>
            <family val="0"/>
          </rPr>
          <t xml:space="preserve">
</t>
        </r>
      </text>
    </comment>
    <comment ref="N33" authorId="0">
      <text>
        <r>
          <rPr>
            <b/>
            <sz val="8"/>
            <rFont val="Tahoma"/>
            <family val="0"/>
          </rPr>
          <t>Pull down window to mark with X</t>
        </r>
        <r>
          <rPr>
            <sz val="8"/>
            <rFont val="Tahoma"/>
            <family val="0"/>
          </rPr>
          <t xml:space="preserve">
</t>
        </r>
      </text>
    </comment>
    <comment ref="N35" authorId="0">
      <text>
        <r>
          <rPr>
            <b/>
            <sz val="8"/>
            <rFont val="Tahoma"/>
            <family val="0"/>
          </rPr>
          <t>Pull down window to mark with X</t>
        </r>
        <r>
          <rPr>
            <sz val="8"/>
            <rFont val="Tahoma"/>
            <family val="0"/>
          </rPr>
          <t xml:space="preserve">
</t>
        </r>
      </text>
    </comment>
    <comment ref="R15" authorId="0">
      <text>
        <r>
          <rPr>
            <sz val="8"/>
            <rFont val="Tahoma"/>
            <family val="0"/>
          </rPr>
          <t xml:space="preserve">A B12 Profile must be selected from Pull-Down when a B12 Mission Symbol is flown.
</t>
        </r>
      </text>
    </comment>
    <comment ref="P17" authorId="0">
      <text>
        <r>
          <rPr>
            <b/>
            <sz val="8"/>
            <rFont val="Tahoma"/>
            <family val="0"/>
          </rPr>
          <t>Select a Flight Release Officer from Pull-Down.</t>
        </r>
        <r>
          <rPr>
            <sz val="8"/>
            <rFont val="Tahoma"/>
            <family val="0"/>
          </rPr>
          <t xml:space="preserve">
</t>
        </r>
      </text>
    </comment>
    <comment ref="P19" authorId="0">
      <text>
        <r>
          <rPr>
            <b/>
            <sz val="8"/>
            <rFont val="Tahoma"/>
            <family val="0"/>
          </rPr>
          <t>Enter your mission number if applicable.</t>
        </r>
        <r>
          <rPr>
            <sz val="8"/>
            <rFont val="Tahoma"/>
            <family val="0"/>
          </rPr>
          <t xml:space="preserve">
</t>
        </r>
      </text>
    </comment>
    <comment ref="P15" authorId="0">
      <text>
        <r>
          <rPr>
            <b/>
            <sz val="8"/>
            <rFont val="Tahoma"/>
            <family val="0"/>
          </rPr>
          <t xml:space="preserve">Be sure to enter the proper mission symbol </t>
        </r>
        <r>
          <rPr>
            <sz val="8"/>
            <rFont val="Tahoma"/>
            <family val="0"/>
          </rPr>
          <t xml:space="preserve">
</t>
        </r>
      </text>
    </comment>
    <comment ref="C7" authorId="0">
      <text>
        <r>
          <rPr>
            <b/>
            <sz val="8"/>
            <rFont val="Tahoma"/>
            <family val="0"/>
          </rPr>
          <t>Always enter date of sortie here.</t>
        </r>
        <r>
          <rPr>
            <sz val="8"/>
            <rFont val="Tahoma"/>
            <family val="0"/>
          </rPr>
          <t xml:space="preserve">
</t>
        </r>
      </text>
    </comment>
    <comment ref="P7" authorId="0">
      <text>
        <r>
          <rPr>
            <b/>
            <sz val="8"/>
            <rFont val="Tahoma"/>
            <family val="0"/>
          </rPr>
          <t>Hobbs time entered here must agree with aircraft tach sheet or glider log.</t>
        </r>
        <r>
          <rPr>
            <sz val="8"/>
            <rFont val="Tahoma"/>
            <family val="0"/>
          </rPr>
          <t xml:space="preserve">
</t>
        </r>
      </text>
    </comment>
    <comment ref="P9" authorId="0">
      <text>
        <r>
          <rPr>
            <b/>
            <sz val="8"/>
            <rFont val="Tahoma"/>
            <family val="0"/>
          </rPr>
          <t>Enter total amount spent for fuel on this flight.  Attach fuel receipt(s) to INWG Form 94 when mailing to the Wing Finance Officer</t>
        </r>
        <r>
          <rPr>
            <sz val="8"/>
            <rFont val="Tahoma"/>
            <family val="0"/>
          </rPr>
          <t xml:space="preserve">
</t>
        </r>
      </text>
    </comment>
    <comment ref="C11" authorId="0">
      <text>
        <r>
          <rPr>
            <b/>
            <sz val="8"/>
            <rFont val="Tahoma"/>
            <family val="0"/>
          </rPr>
          <t>Every crew member on board during the flight should be listed in this column and on the aircraft tach sheet.</t>
        </r>
        <r>
          <rPr>
            <sz val="8"/>
            <rFont val="Tahoma"/>
            <family val="0"/>
          </rPr>
          <t xml:space="preserve">
</t>
        </r>
      </text>
    </comment>
    <comment ref="D31" authorId="0">
      <text>
        <r>
          <rPr>
            <b/>
            <sz val="8"/>
            <rFont val="Tahoma"/>
            <family val="0"/>
          </rPr>
          <t>Pick check pilot or type in name</t>
        </r>
      </text>
    </comment>
    <comment ref="R27" authorId="0">
      <text>
        <r>
          <rPr>
            <b/>
            <sz val="8"/>
            <rFont val="Tahoma"/>
            <family val="0"/>
          </rPr>
          <t>This block is for wing accounting only and should not be marked  in any way.</t>
        </r>
        <r>
          <rPr>
            <sz val="8"/>
            <rFont val="Tahoma"/>
            <family val="0"/>
          </rPr>
          <t xml:space="preserve">
</t>
        </r>
      </text>
    </comment>
    <comment ref="S29" authorId="0">
      <text>
        <r>
          <rPr>
            <b/>
            <sz val="8"/>
            <rFont val="Tahoma"/>
            <family val="0"/>
          </rPr>
          <t>This block is for wing accounting only and should not be marked  in any way.</t>
        </r>
        <r>
          <rPr>
            <sz val="8"/>
            <rFont val="Tahoma"/>
            <family val="0"/>
          </rPr>
          <t xml:space="preserve">
</t>
        </r>
      </text>
    </comment>
    <comment ref="S31" authorId="0">
      <text>
        <r>
          <rPr>
            <b/>
            <sz val="8"/>
            <rFont val="Tahoma"/>
            <family val="0"/>
          </rPr>
          <t>This block is for wing accounting only and should not be marked  in any way.</t>
        </r>
        <r>
          <rPr>
            <sz val="8"/>
            <rFont val="Tahoma"/>
            <family val="0"/>
          </rPr>
          <t xml:space="preserve">
</t>
        </r>
      </text>
    </comment>
    <comment ref="S33" authorId="0">
      <text>
        <r>
          <rPr>
            <b/>
            <sz val="8"/>
            <rFont val="Tahoma"/>
            <family val="0"/>
          </rPr>
          <t>This block is for wing accounting only and should not be marked  in any way.</t>
        </r>
        <r>
          <rPr>
            <sz val="8"/>
            <rFont val="Tahoma"/>
            <family val="0"/>
          </rPr>
          <t xml:space="preserve">
</t>
        </r>
      </text>
    </comment>
    <comment ref="S35" authorId="0">
      <text>
        <r>
          <rPr>
            <b/>
            <sz val="8"/>
            <rFont val="Tahoma"/>
            <family val="0"/>
          </rPr>
          <t>This block is for wing accounting only and should not be marked  in any way.</t>
        </r>
        <r>
          <rPr>
            <sz val="8"/>
            <rFont val="Tahoma"/>
            <family val="0"/>
          </rPr>
          <t xml:space="preserve">
</t>
        </r>
      </text>
    </comment>
    <comment ref="D43" authorId="0">
      <text>
        <r>
          <rPr>
            <b/>
            <sz val="8"/>
            <rFont val="Tahoma"/>
            <family val="0"/>
          </rPr>
          <t>Short description of the purpose of the flight.  If no fuel was purchased explain here.</t>
        </r>
      </text>
    </comment>
    <comment ref="J41" authorId="0">
      <text>
        <r>
          <rPr>
            <b/>
            <sz val="8"/>
            <rFont val="Tahoma"/>
            <family val="0"/>
          </rPr>
          <t xml:space="preserve">Departure Airport Identifier
</t>
        </r>
        <r>
          <rPr>
            <sz val="8"/>
            <rFont val="Tahoma"/>
            <family val="0"/>
          </rPr>
          <t xml:space="preserve">
</t>
        </r>
      </text>
    </comment>
    <comment ref="R41" authorId="0">
      <text>
        <r>
          <rPr>
            <b/>
            <sz val="8"/>
            <rFont val="Tahoma"/>
            <family val="0"/>
          </rPr>
          <t xml:space="preserve">Arrival Airport Identifier.
</t>
        </r>
        <r>
          <rPr>
            <sz val="8"/>
            <rFont val="Tahoma"/>
            <family val="0"/>
          </rPr>
          <t xml:space="preserve">
</t>
        </r>
      </text>
    </comment>
    <comment ref="C13" authorId="0">
      <text>
        <r>
          <rPr>
            <b/>
            <sz val="8"/>
            <rFont val="Tahoma"/>
            <family val="0"/>
          </rPr>
          <t>Every crew member on board during the flight should be listed in this column and on the aircraft tach sheet.</t>
        </r>
        <r>
          <rPr>
            <sz val="8"/>
            <rFont val="Tahoma"/>
            <family val="0"/>
          </rPr>
          <t xml:space="preserve">
</t>
        </r>
      </text>
    </comment>
    <comment ref="C15" authorId="0">
      <text>
        <r>
          <rPr>
            <b/>
            <sz val="8"/>
            <rFont val="Tahoma"/>
            <family val="0"/>
          </rPr>
          <t>Every crew member on board during the flight should be listed in this column and on the aircraft tach sheet.</t>
        </r>
        <r>
          <rPr>
            <sz val="8"/>
            <rFont val="Tahoma"/>
            <family val="0"/>
          </rPr>
          <t xml:space="preserve">
</t>
        </r>
      </text>
    </comment>
    <comment ref="C17" authorId="0">
      <text>
        <r>
          <rPr>
            <b/>
            <sz val="8"/>
            <rFont val="Tahoma"/>
            <family val="0"/>
          </rPr>
          <t>Every crew member on board during the flight should be listed in this column and on the aircraft tach sheet.</t>
        </r>
        <r>
          <rPr>
            <sz val="8"/>
            <rFont val="Tahoma"/>
            <family val="0"/>
          </rPr>
          <t xml:space="preserve">
</t>
        </r>
      </text>
    </comment>
    <comment ref="P21" authorId="1">
      <text>
        <r>
          <rPr>
            <b/>
            <sz val="8"/>
            <rFont val="Tahoma"/>
            <family val="2"/>
          </rPr>
          <t>If A9 sortie explain the purpose of the MX flight from drop down choices</t>
        </r>
      </text>
    </comment>
    <comment ref="P13" authorId="1">
      <text>
        <r>
          <rPr>
            <b/>
            <sz val="8"/>
            <rFont val="Tahoma"/>
            <family val="2"/>
          </rPr>
          <t>Enter the aircraft tail number from the drop down list</t>
        </r>
      </text>
    </comment>
    <comment ref="R56" authorId="1">
      <text>
        <r>
          <rPr>
            <b/>
            <sz val="8"/>
            <rFont val="Tahoma"/>
            <family val="2"/>
          </rPr>
          <t>Enclose a check for this amount and send to the Wing Administrator</t>
        </r>
      </text>
    </comment>
    <comment ref="R58" authorId="1">
      <text>
        <r>
          <rPr>
            <b/>
            <sz val="8"/>
            <rFont val="Tahoma"/>
            <family val="0"/>
          </rPr>
          <t>Your check plus you fuel receipt(s) should total to this amount</t>
        </r>
        <r>
          <rPr>
            <sz val="8"/>
            <rFont val="Tahoma"/>
            <family val="0"/>
          </rPr>
          <t xml:space="preserve">
</t>
        </r>
      </text>
    </comment>
    <comment ref="J11" authorId="1">
      <text>
        <r>
          <rPr>
            <b/>
            <sz val="8"/>
            <rFont val="Tahoma"/>
            <family val="2"/>
          </rPr>
          <t xml:space="preserve">Enter CAP IDs of all crew, or if not CAP enter crew's employer type (e.g. ISP) </t>
        </r>
      </text>
    </comment>
    <comment ref="P25" authorId="1">
      <text>
        <r>
          <rPr>
            <b/>
            <sz val="8"/>
            <rFont val="Tahoma"/>
            <family val="2"/>
          </rPr>
          <t>Enter the AFROTC detachment number for this detachment</t>
        </r>
      </text>
    </comment>
    <comment ref="G19" authorId="1">
      <text>
        <r>
          <rPr>
            <b/>
            <sz val="8"/>
            <rFont val="Tahoma"/>
            <family val="2"/>
          </rPr>
          <t>Enter Zulu hours from drop down list</t>
        </r>
      </text>
    </comment>
    <comment ref="G21" authorId="1">
      <text>
        <r>
          <rPr>
            <b/>
            <sz val="8"/>
            <rFont val="Tahoma"/>
            <family val="2"/>
          </rPr>
          <t>Enter Zulu hours from drop down list</t>
        </r>
      </text>
    </comment>
    <comment ref="H19" authorId="1">
      <text>
        <r>
          <rPr>
            <b/>
            <sz val="8"/>
            <rFont val="Tahoma"/>
            <family val="0"/>
          </rPr>
          <t>Enter minutes from drop down list</t>
        </r>
      </text>
    </comment>
    <comment ref="H21" authorId="1">
      <text>
        <r>
          <rPr>
            <b/>
            <sz val="8"/>
            <rFont val="Tahoma"/>
            <family val="0"/>
          </rPr>
          <t>Enter minutes from drop down list</t>
        </r>
      </text>
    </comment>
    <comment ref="G23" authorId="1">
      <text>
        <r>
          <rPr>
            <b/>
            <sz val="8"/>
            <rFont val="Tahoma"/>
            <family val="0"/>
          </rPr>
          <t>Select Yes or No from drop down list</t>
        </r>
        <r>
          <rPr>
            <sz val="8"/>
            <rFont val="Tahoma"/>
            <family val="0"/>
          </rPr>
          <t xml:space="preserve">
</t>
        </r>
      </text>
    </comment>
    <comment ref="P23" authorId="1">
      <text>
        <r>
          <rPr>
            <b/>
            <sz val="8"/>
            <rFont val="Tahoma"/>
            <family val="0"/>
          </rPr>
          <t>If unsuccessful enter reason from drop down list or type in reason for unsuccessful sortie</t>
        </r>
        <r>
          <rPr>
            <sz val="8"/>
            <rFont val="Tahoma"/>
            <family val="0"/>
          </rPr>
          <t xml:space="preserve">
</t>
        </r>
      </text>
    </comment>
    <comment ref="P11" authorId="1">
      <text>
        <r>
          <rPr>
            <b/>
            <sz val="8"/>
            <rFont val="Tahoma"/>
            <family val="2"/>
          </rPr>
          <t>Enter gallons of fuel for all receipts attached.</t>
        </r>
      </text>
    </comment>
  </commentList>
</comments>
</file>

<file path=xl/comments2.xml><?xml version="1.0" encoding="utf-8"?>
<comments xmlns="http://schemas.openxmlformats.org/spreadsheetml/2006/main">
  <authors>
    <author>Tom Elam</author>
  </authors>
  <commentList>
    <comment ref="AC8" authorId="0">
      <text>
        <r>
          <rPr>
            <b/>
            <sz val="8"/>
            <rFont val="Tahoma"/>
            <family val="2"/>
          </rPr>
          <t>If red does not agree with INWG Form 94S</t>
        </r>
      </text>
    </comment>
    <comment ref="T8" authorId="0">
      <text>
        <r>
          <rPr>
            <b/>
            <sz val="8"/>
            <rFont val="Tahoma"/>
            <family val="2"/>
          </rPr>
          <t>Optional name of contact person if different from PIC</t>
        </r>
      </text>
    </comment>
    <comment ref="T10" authorId="0">
      <text>
        <r>
          <rPr>
            <b/>
            <sz val="8"/>
            <rFont val="Tahoma"/>
            <family val="2"/>
          </rPr>
          <t>Phone number for above</t>
        </r>
      </text>
    </comment>
    <comment ref="AC6" authorId="0">
      <text>
        <r>
          <rPr>
            <b/>
            <sz val="8"/>
            <rFont val="Tahoma"/>
            <family val="0"/>
          </rPr>
          <t>Enter total ferry time for this set of O-Flights</t>
        </r>
        <r>
          <rPr>
            <sz val="8"/>
            <rFont val="Tahoma"/>
            <family val="0"/>
          </rPr>
          <t xml:space="preserve">
</t>
        </r>
      </text>
    </comment>
  </commentList>
</comments>
</file>

<file path=xl/sharedStrings.xml><?xml version="1.0" encoding="utf-8"?>
<sst xmlns="http://schemas.openxmlformats.org/spreadsheetml/2006/main" count="471" uniqueCount="345">
  <si>
    <t xml:space="preserve"> </t>
  </si>
  <si>
    <t>PIC:</t>
  </si>
  <si>
    <t>#2</t>
  </si>
  <si>
    <t>#3</t>
  </si>
  <si>
    <t>#4</t>
  </si>
  <si>
    <t>Mission Symbol:</t>
  </si>
  <si>
    <t>Hobbs Time:</t>
  </si>
  <si>
    <t>Release Officer:</t>
  </si>
  <si>
    <t>Mission Number:</t>
  </si>
  <si>
    <t>X</t>
  </si>
  <si>
    <t>Time</t>
  </si>
  <si>
    <t>Amount</t>
  </si>
  <si>
    <t>Date:</t>
  </si>
  <si>
    <t>Form 5</t>
  </si>
  <si>
    <t>Form 91</t>
  </si>
  <si>
    <t>NCPSC</t>
  </si>
  <si>
    <t>=</t>
  </si>
  <si>
    <t xml:space="preserve">Fill in this section for Form-5, Form-91, and NCPSC Flight Evaluations </t>
  </si>
  <si>
    <t>"X" One Box:</t>
  </si>
  <si>
    <t>Check No:</t>
  </si>
  <si>
    <t>Amount:</t>
  </si>
  <si>
    <t>Wing Use Only</t>
  </si>
  <si>
    <t>↑↑↑↑↑↑↑↑</t>
  </si>
  <si>
    <t>Logic Cell</t>
  </si>
  <si>
    <t xml:space="preserve"> Invoice:</t>
  </si>
  <si>
    <t>C182R</t>
  </si>
  <si>
    <t>C182T</t>
  </si>
  <si>
    <t>C172P</t>
  </si>
  <si>
    <t>C172</t>
  </si>
  <si>
    <t>C182</t>
  </si>
  <si>
    <t>Profile 1</t>
  </si>
  <si>
    <t>Profile 2</t>
  </si>
  <si>
    <t>Profile 3</t>
  </si>
  <si>
    <t>Profile 4</t>
  </si>
  <si>
    <t>Profile 5</t>
  </si>
  <si>
    <t>Profile 6</t>
  </si>
  <si>
    <t>TOTAL AMOUNT DUE FROM NATIONAL:</t>
  </si>
  <si>
    <t>To assure complete accuracy and legibility, it's highly recommended this form be filled out with Excel.</t>
  </si>
  <si>
    <t xml:space="preserve">CAP FLT </t>
  </si>
  <si>
    <t>Cost/Gal</t>
  </si>
  <si>
    <t>Gal/Hr Burn</t>
  </si>
  <si>
    <t>A/C Type</t>
  </si>
  <si>
    <t>B12 Profile</t>
  </si>
  <si>
    <t>Arrival Airport:</t>
  </si>
  <si>
    <t>Departure Airport:</t>
  </si>
  <si>
    <t>Name of Check Pilot</t>
  </si>
  <si>
    <t>AIR CREW</t>
  </si>
  <si>
    <t>Tail No</t>
  </si>
  <si>
    <t>Type</t>
  </si>
  <si>
    <t>CPF</t>
  </si>
  <si>
    <t>Rate</t>
  </si>
  <si>
    <t>FRO's</t>
  </si>
  <si>
    <t>Matthew Creed</t>
  </si>
  <si>
    <t>Ray Highfill</t>
  </si>
  <si>
    <t>Michael Hively</t>
  </si>
  <si>
    <t>James Royse</t>
  </si>
  <si>
    <t>Richard Upton</t>
  </si>
  <si>
    <t>Gary Spears</t>
  </si>
  <si>
    <t>Dan Koiro</t>
  </si>
  <si>
    <t>Reggie Paul</t>
  </si>
  <si>
    <t>Tom Pickett</t>
  </si>
  <si>
    <t>Jim Mead</t>
  </si>
  <si>
    <t>N323KW</t>
  </si>
  <si>
    <t>N738CP</t>
  </si>
  <si>
    <t>N759PJ</t>
  </si>
  <si>
    <t>C182Q</t>
  </si>
  <si>
    <t>N98792</t>
  </si>
  <si>
    <t>N9443L</t>
  </si>
  <si>
    <t>N97755</t>
  </si>
  <si>
    <t>N99040</t>
  </si>
  <si>
    <t>N99715</t>
  </si>
  <si>
    <t>Profile 7</t>
  </si>
  <si>
    <t>Mark Reeves</t>
  </si>
  <si>
    <t>Barry Wright</t>
  </si>
  <si>
    <t>N894CP</t>
  </si>
  <si>
    <t>Doyal Shoultz</t>
  </si>
  <si>
    <t>John Wright</t>
  </si>
  <si>
    <t>Fuel/Oil Cost:</t>
  </si>
  <si>
    <t>MAINTENANCE FEE CHECK DUE FROM PILOT:</t>
  </si>
  <si>
    <t xml:space="preserve"> (Sortie Date)</t>
  </si>
  <si>
    <t>PART A</t>
  </si>
  <si>
    <t>Flight Date:</t>
  </si>
  <si>
    <t>Powered</t>
  </si>
  <si>
    <t>Mission No:</t>
  </si>
  <si>
    <t>A/C Tail No:</t>
  </si>
  <si>
    <t>Contact:</t>
  </si>
  <si>
    <t>PIC CAPID:</t>
  </si>
  <si>
    <t>PIC Name:</t>
  </si>
  <si>
    <t>Phone:</t>
  </si>
  <si>
    <t>Aircraft Rate:</t>
  </si>
  <si>
    <t>Mx Sub-Total:</t>
  </si>
  <si>
    <t>Fuel &amp; Oil:</t>
  </si>
  <si>
    <t>PART B</t>
  </si>
  <si>
    <t>Cadet CAPID:</t>
  </si>
  <si>
    <t>Cadet Name</t>
  </si>
  <si>
    <t>Unit</t>
  </si>
  <si>
    <t>Syllabus Number</t>
  </si>
  <si>
    <t>Flight Time</t>
  </si>
  <si>
    <t>Flight   Time</t>
  </si>
  <si>
    <t>Flight 1</t>
  </si>
  <si>
    <t>Flight 2</t>
  </si>
  <si>
    <t>Front Seat</t>
  </si>
  <si>
    <t>Back Seat</t>
  </si>
  <si>
    <t/>
  </si>
  <si>
    <t>Flight 3</t>
  </si>
  <si>
    <t>Flight 4</t>
  </si>
  <si>
    <t>Flight 5</t>
  </si>
  <si>
    <t>Flight 6</t>
  </si>
  <si>
    <t>Flight 7</t>
  </si>
  <si>
    <t>Flight 8</t>
  </si>
  <si>
    <t>If A9 sortie, explain purpose:</t>
  </si>
  <si>
    <t>A9 Sortie Type</t>
  </si>
  <si>
    <t>MX Aircraft Dropoff</t>
  </si>
  <si>
    <t>MX Aircraft Pickup</t>
  </si>
  <si>
    <t>MX Crew Transport</t>
  </si>
  <si>
    <t>A/C Tail Number:</t>
  </si>
  <si>
    <t>Gallons of Fuel:</t>
  </si>
  <si>
    <t>TOTAL DUE FROM PILOT (FUEL RECEIPT(S) + CHECK FOR Mx):</t>
  </si>
  <si>
    <t>Hours</t>
  </si>
  <si>
    <t>Minutes</t>
  </si>
  <si>
    <t>00</t>
  </si>
  <si>
    <t>00:</t>
  </si>
  <si>
    <t>01:</t>
  </si>
  <si>
    <t>02:</t>
  </si>
  <si>
    <t>03:</t>
  </si>
  <si>
    <t>04:</t>
  </si>
  <si>
    <t>05:</t>
  </si>
  <si>
    <t>06:</t>
  </si>
  <si>
    <t>07:</t>
  </si>
  <si>
    <t>08:</t>
  </si>
  <si>
    <t>09:</t>
  </si>
  <si>
    <t>10:</t>
  </si>
  <si>
    <t>11:</t>
  </si>
  <si>
    <t>12:</t>
  </si>
  <si>
    <t>13:</t>
  </si>
  <si>
    <t>14:</t>
  </si>
  <si>
    <t>15:</t>
  </si>
  <si>
    <t>16:</t>
  </si>
  <si>
    <t>17:</t>
  </si>
  <si>
    <t>18:</t>
  </si>
  <si>
    <t>19:</t>
  </si>
  <si>
    <t>20:</t>
  </si>
  <si>
    <t>21:</t>
  </si>
  <si>
    <t>22:</t>
  </si>
  <si>
    <t>23:</t>
  </si>
  <si>
    <t>15</t>
  </si>
  <si>
    <t>30</t>
  </si>
  <si>
    <t>45</t>
  </si>
  <si>
    <t>Takeoff time (Z):</t>
  </si>
  <si>
    <t>Arrival time (Z):</t>
  </si>
  <si>
    <t>CAP ID</t>
  </si>
  <si>
    <t>B12 Profile No</t>
  </si>
  <si>
    <t>Cadet CAP ID:</t>
  </si>
  <si>
    <t>Cadet Unit</t>
  </si>
  <si>
    <t>Syllabus #</t>
  </si>
  <si>
    <t>1. Glider 1</t>
  </si>
  <si>
    <t xml:space="preserve">2. Glider 2 </t>
  </si>
  <si>
    <t>3. Glider 3</t>
  </si>
  <si>
    <t>4. Glider 4</t>
  </si>
  <si>
    <t>5. Glider 5</t>
  </si>
  <si>
    <t>6. Powered 1</t>
  </si>
  <si>
    <t>7. Powered 2</t>
  </si>
  <si>
    <t>8. Powered 3</t>
  </si>
  <si>
    <t>9. Powered 4</t>
  </si>
  <si>
    <t>10. Powered 5</t>
  </si>
  <si>
    <t>50. Incomplete</t>
  </si>
  <si>
    <t>75. Non-Reimb.</t>
  </si>
  <si>
    <t>Symbol</t>
  </si>
  <si>
    <t>A1</t>
  </si>
  <si>
    <t>A2</t>
  </si>
  <si>
    <t>A3</t>
  </si>
  <si>
    <t>A4</t>
  </si>
  <si>
    <t>A5</t>
  </si>
  <si>
    <t>A6</t>
  </si>
  <si>
    <t>A7</t>
  </si>
  <si>
    <t>A9</t>
  </si>
  <si>
    <t>A15</t>
  </si>
  <si>
    <t>A18</t>
  </si>
  <si>
    <t>A20</t>
  </si>
  <si>
    <t>A99</t>
  </si>
  <si>
    <t>A911</t>
  </si>
  <si>
    <t>B8</t>
  </si>
  <si>
    <t>B9</t>
  </si>
  <si>
    <t>B10</t>
  </si>
  <si>
    <t>B11</t>
  </si>
  <si>
    <t>B12</t>
  </si>
  <si>
    <t>B14</t>
  </si>
  <si>
    <t>B13</t>
  </si>
  <si>
    <t>B15</t>
  </si>
  <si>
    <t>B17</t>
  </si>
  <si>
    <t>B18</t>
  </si>
  <si>
    <t>B20</t>
  </si>
  <si>
    <t>B99</t>
  </si>
  <si>
    <t>C8</t>
  </si>
  <si>
    <t>C9</t>
  </si>
  <si>
    <t>C14</t>
  </si>
  <si>
    <t>C16</t>
  </si>
  <si>
    <t>C17</t>
  </si>
  <si>
    <t>C18</t>
  </si>
  <si>
    <t>C19</t>
  </si>
  <si>
    <t>C20</t>
  </si>
  <si>
    <t>C99</t>
  </si>
  <si>
    <t>C911</t>
  </si>
  <si>
    <t>L1</t>
  </si>
  <si>
    <t xml:space="preserve">Search and rescue missions assigned by the Air Force Rescue Coordination Center (AFRCC) </t>
  </si>
  <si>
    <t xml:space="preserve">Missions flown under a mission number issued by the Air Force National Security Emergency Preparedness office (AFNSEP) (NOTE 1) </t>
  </si>
  <si>
    <t xml:space="preserve">Counterdrug actual missions </t>
  </si>
  <si>
    <t xml:space="preserve">Counterdrug training missions </t>
  </si>
  <si>
    <t xml:space="preserve">Search and rescue/disaster relief training/evaluations missions/CAPR 123-3 inspections (NOTE 2) </t>
  </si>
  <si>
    <t xml:space="preserve">Air Force Reserve Officer Training Corps (AFROTC) orientation flights including flights to and from the orientation site </t>
  </si>
  <si>
    <t xml:space="preserve">Maintenance flights in support of Consolidated Maintenance Contract Program (CMCP) </t>
  </si>
  <si>
    <t xml:space="preserve">Homeland Security missions </t>
  </si>
  <si>
    <t xml:space="preserve">Missions specifically approved by the Air Force including low-level survey, courier, etc </t>
  </si>
  <si>
    <t xml:space="preserve">Flights flown for and funded by the American Red Cross </t>
  </si>
  <si>
    <t xml:space="preserve">Maintenance flights in support of aircraft delivery and pickup (other than CMCP flights) </t>
  </si>
  <si>
    <t xml:space="preserve">Flights flown under a Federal Emergency Management Agency (FEMA) mission number and flown IAW the FEMA memorandum of understanding (MOU) </t>
  </si>
  <si>
    <t xml:space="preserve">Flights flown under a National Oceanic and Atmospheric Administration (NOAA) and National Weather Service (NWS) mission number and flown IAW the NOAA and NWS memorandums of understanding. </t>
  </si>
  <si>
    <t xml:space="preserve">Proficiency flight by qualified SAR/DR/CD mission pilots conducted pursuant to guidelines published by HQ CAP-USAF in attachment 7 and attachments 9-1 through 9-7 and SAR/DR training in accordance with CAPR 60-3. </t>
  </si>
  <si>
    <t xml:space="preserve">Support to federal or national relief agencies with an Air Force approved MOU </t>
  </si>
  <si>
    <t xml:space="preserve">Support to state, county, and local agencies when approved and assigned by AF/XOS-HA </t>
  </si>
  <si>
    <t xml:space="preserve">CAP Corporate Missions </t>
  </si>
  <si>
    <t xml:space="preserve">Air transportation flights to and from squadron or higher official conferences or meetings </t>
  </si>
  <si>
    <t xml:space="preserve">Maintenance flights (includes flights in support of aircraft delivery and pickup) </t>
  </si>
  <si>
    <t xml:space="preserve">Support to state, county, and local agencies not assigned as an AF approved mission. </t>
  </si>
  <si>
    <t xml:space="preserve">Cadet flights including training, flight encampments/academies, cadet encampments, and IACE </t>
  </si>
  <si>
    <t xml:space="preserve">CAPFs 5 &amp; 91 evaluations and proficiency flights not designated as an AFAM </t>
  </si>
  <si>
    <t xml:space="preserve">Homeland Security Missions not designated as an AFAM </t>
  </si>
  <si>
    <t xml:space="preserve">Orientation flights for CAP Aerospace Education Members. These missions are familiarization flights flown without any formalized syllabus </t>
  </si>
  <si>
    <t xml:space="preserve">Glider tow plane flights for non-USAF missions (includes ferry/training flights) </t>
  </si>
  <si>
    <t xml:space="preserve">Other missions specifically approved by the National/Region/Wing Commander </t>
  </si>
  <si>
    <t xml:space="preserve">Other </t>
  </si>
  <si>
    <t xml:space="preserve">L1 </t>
  </si>
  <si>
    <t xml:space="preserve">USAF liaison personnel flying </t>
  </si>
  <si>
    <t>Description</t>
  </si>
  <si>
    <t>Glider tow plane operations supporting CAPP 52-7, Cadet Orientation Flight Syllabus. This includes ferry flights and training. If sufficient funds are available, the wing commander may fund initial tow pilot training for up to two pilots each fiscal year from the wing’s training or orientation flight budget</t>
  </si>
  <si>
    <t xml:space="preserve"> Missions requiring prompt action to save lives, prevent human suffering, or to mitigate great property damage. These missions may be funded by a customer or the CAP appropriated mission budget. </t>
  </si>
  <si>
    <t xml:space="preserve">AFAM - USAF Reimbursable </t>
  </si>
  <si>
    <t xml:space="preserve">CAPFs 5 and 91 evaluations, National Check Pilot Standardization Course, and flight clinics flown under an Air Force mission number </t>
  </si>
  <si>
    <t xml:space="preserve"> Homeland Security Missions </t>
  </si>
  <si>
    <t xml:space="preserve"> Glider tow plane operations supporting CAPP 52-7, Cadet Orientation Flight Syllabus. This includes non-reimbursed ferry flights and training </t>
  </si>
  <si>
    <t xml:space="preserve"> Other missions specifically assigned by the Air Force (e.g. media, public official, etc.). This mission must be approved in advance by the Air Force </t>
  </si>
  <si>
    <t xml:space="preserve"> Missions requiring prompt action to save lives, prevent human suffering, or to mitigate great property damage. These missions may be funded by a customer or the CAP Wing’s corporate (non-appropriated) budget </t>
  </si>
  <si>
    <t>FLIGHT MISSION SYMBOLS (Source: CAPR 60-1)</t>
  </si>
  <si>
    <r>
      <t xml:space="preserve">Mission </t>
    </r>
    <r>
      <rPr>
        <u val="single"/>
        <sz val="10"/>
        <color indexed="8"/>
        <rFont val="Arial"/>
        <family val="2"/>
      </rPr>
      <t>Symbol</t>
    </r>
  </si>
  <si>
    <r>
      <t xml:space="preserve">CAPFs 5 &amp; 91 evals, NCPS course and CAPR 60-11, </t>
    </r>
    <r>
      <rPr>
        <i/>
        <sz val="10"/>
        <color indexed="8"/>
        <rFont val="Arial"/>
        <family val="2"/>
      </rPr>
      <t xml:space="preserve">Pilot Continuation Training Program </t>
    </r>
  </si>
  <si>
    <r>
      <t xml:space="preserve">CAP cadet orientation flights IAW CAPP 52-7 </t>
    </r>
    <r>
      <rPr>
        <i/>
        <sz val="10"/>
        <color indexed="8"/>
        <rFont val="Arial"/>
        <family val="2"/>
      </rPr>
      <t xml:space="preserve">Cadet Orientation Flight Syllabus </t>
    </r>
  </si>
  <si>
    <r>
      <t xml:space="preserve">CAP cadet orientation flights IAW CAPP 52-7, </t>
    </r>
    <r>
      <rPr>
        <i/>
        <sz val="10"/>
        <color indexed="8"/>
        <rFont val="Arial"/>
        <family val="2"/>
      </rPr>
      <t>Cadet Orientation Flight Syllabus</t>
    </r>
    <r>
      <rPr>
        <sz val="10"/>
        <color indexed="8"/>
        <rFont val="Arial"/>
        <family val="2"/>
      </rPr>
      <t>, (not reimbursed with AF funds)</t>
    </r>
  </si>
  <si>
    <r>
      <t xml:space="preserve">NOTE 1: </t>
    </r>
    <r>
      <rPr>
        <sz val="10"/>
        <color indexed="8"/>
        <rFont val="Arial"/>
        <family val="2"/>
      </rPr>
      <t xml:space="preserve">Does not include FEMA (B10) missions, Red Cross (B8) missions, or support to other federal or national relief agencies with an Air Force approved MOU (B13). </t>
    </r>
  </si>
  <si>
    <r>
      <t xml:space="preserve">NOTE 2: </t>
    </r>
    <r>
      <rPr>
        <sz val="10"/>
        <rFont val="Arial"/>
        <family val="2"/>
      </rPr>
      <t>CAPR 123-3 inspections are only authorized as an A5 mission through a training mission request via WMIRS.</t>
    </r>
  </si>
  <si>
    <t xml:space="preserve">A1 </t>
  </si>
  <si>
    <t xml:space="preserve">A2 </t>
  </si>
  <si>
    <t xml:space="preserve">A3 </t>
  </si>
  <si>
    <t xml:space="preserve">A4 </t>
  </si>
  <si>
    <t xml:space="preserve">A5 </t>
  </si>
  <si>
    <t xml:space="preserve">A6 </t>
  </si>
  <si>
    <t xml:space="preserve">A7 </t>
  </si>
  <si>
    <t xml:space="preserve">A9 </t>
  </si>
  <si>
    <t xml:space="preserve">A15 </t>
  </si>
  <si>
    <t xml:space="preserve">A18 </t>
  </si>
  <si>
    <t xml:space="preserve">A20 </t>
  </si>
  <si>
    <t xml:space="preserve">A99 </t>
  </si>
  <si>
    <t xml:space="preserve">B8 </t>
  </si>
  <si>
    <t xml:space="preserve">B9 </t>
  </si>
  <si>
    <t xml:space="preserve">B11 </t>
  </si>
  <si>
    <t xml:space="preserve">B12 </t>
  </si>
  <si>
    <t xml:space="preserve">B13 </t>
  </si>
  <si>
    <t xml:space="preserve">B14 </t>
  </si>
  <si>
    <t xml:space="preserve">B15 </t>
  </si>
  <si>
    <t xml:space="preserve">C8 </t>
  </si>
  <si>
    <t xml:space="preserve">C9 </t>
  </si>
  <si>
    <t xml:space="preserve">C14 </t>
  </si>
  <si>
    <t xml:space="preserve">C16 </t>
  </si>
  <si>
    <t xml:space="preserve">C17 </t>
  </si>
  <si>
    <t xml:space="preserve">C18 </t>
  </si>
  <si>
    <t xml:space="preserve">C20 </t>
  </si>
  <si>
    <t xml:space="preserve">C99 </t>
  </si>
  <si>
    <t>If A6 AFROTC enter detachment number:</t>
  </si>
  <si>
    <t xml:space="preserve">AFAM – USAF Non-reimbursable: May be reimbursed by non-Air Force agencies </t>
  </si>
  <si>
    <t>N362BA</t>
  </si>
  <si>
    <t>L-23</t>
  </si>
  <si>
    <t>Glider Flight</t>
  </si>
  <si>
    <t>Yes_No</t>
  </si>
  <si>
    <t>Yes</t>
  </si>
  <si>
    <t>No</t>
  </si>
  <si>
    <t>If not successful indicate reason:</t>
  </si>
  <si>
    <t>No_Success</t>
  </si>
  <si>
    <t>Weather</t>
  </si>
  <si>
    <t>Maintenance</t>
  </si>
  <si>
    <t>Crew Availability</t>
  </si>
  <si>
    <t>Customer Cancel</t>
  </si>
  <si>
    <t>Local LEA Coordination Failed</t>
  </si>
  <si>
    <t>Other</t>
  </si>
  <si>
    <t>PREVIOUS EDITIONS ARE NOT BE USED</t>
  </si>
  <si>
    <t>This section is filled in automatically when using Excel.</t>
  </si>
  <si>
    <t>Explain purpose of flight and enter comments below.  If no fuel was purchased note and explain.</t>
  </si>
  <si>
    <t>Fill in this section for all sorties</t>
  </si>
  <si>
    <t>Sortie flown successful?:</t>
  </si>
  <si>
    <t>Ferry Time:</t>
  </si>
  <si>
    <t xml:space="preserve">J. Brooke Allen (CFAI) </t>
  </si>
  <si>
    <t>Charles  Belknap</t>
  </si>
  <si>
    <t>Anthony M. Cecere</t>
  </si>
  <si>
    <t>David W. Dodson (CFAI)</t>
  </si>
  <si>
    <t>Lee G. Fisher</t>
  </si>
  <si>
    <t>Mark D. Floyd (Nav III)</t>
  </si>
  <si>
    <t>William H. Grefe</t>
  </si>
  <si>
    <t>Douglas C. Jenkins</t>
  </si>
  <si>
    <t>David J. McEntire</t>
  </si>
  <si>
    <t>James L. Mead</t>
  </si>
  <si>
    <t>Jules T. Mominee*</t>
  </si>
  <si>
    <t>Reginald H. Paul</t>
  </si>
  <si>
    <t>Bert M. Pepowski</t>
  </si>
  <si>
    <t>W. Mark Reeves</t>
  </si>
  <si>
    <t>James M. Royse</t>
  </si>
  <si>
    <t>Doyal W. Shoultz</t>
  </si>
  <si>
    <t>Name</t>
  </si>
  <si>
    <t>Total Time (Ferry + O-Flights:</t>
  </si>
  <si>
    <t>Mailing Instructions</t>
  </si>
  <si>
    <t>Mission Symbol</t>
  </si>
  <si>
    <t>Mail Options</t>
  </si>
  <si>
    <t>A1, A2, A5</t>
  </si>
  <si>
    <t>IC</t>
  </si>
  <si>
    <t>A3, A4</t>
  </si>
  <si>
    <t>FM</t>
  </si>
  <si>
    <t>DOP</t>
  </si>
  <si>
    <t>B9, B12, B20</t>
  </si>
  <si>
    <t>U.S. Mail</t>
  </si>
  <si>
    <t>FM/DOP: Include INWGF 94COF</t>
  </si>
  <si>
    <t>DOG</t>
  </si>
  <si>
    <t>Other mission symbols are handled on a case-by-case basis by INWG CC or designatee</t>
  </si>
  <si>
    <t>Attach ALL Fuel Receipts for this INWG Form 94</t>
  </si>
  <si>
    <t>Indiana Wing Form 94</t>
  </si>
  <si>
    <t>In person, U.S. Mail</t>
  </si>
  <si>
    <t>FM: Original fuel receipt</t>
  </si>
  <si>
    <t>FM: Include Cadet Information Sheets</t>
  </si>
  <si>
    <t>Additional Item(s) to:</t>
  </si>
  <si>
    <t>IC: Original fuel receipt</t>
  </si>
  <si>
    <t>FM: Check for Maintenance</t>
  </si>
  <si>
    <t>INWG F94 COF 1-Sep-07</t>
  </si>
  <si>
    <t>Send to:</t>
  </si>
  <si>
    <t>Copy to*:</t>
  </si>
  <si>
    <t>DOV**</t>
  </si>
  <si>
    <t>** If Form 5/91 evaluation:</t>
  </si>
  <si>
    <t xml:space="preserve">    A7, B17 and C17 evaluations also require evaluation paperwork to the DOV via local Unit DO for signature</t>
  </si>
  <si>
    <t>* Copies in this column may be send via email or fax</t>
  </si>
  <si>
    <t>Indiana Form 94 Revision 9.3, 1-Sep-07                          Previous editions will not be used.                                            OPR: IN WG/FM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</si>
</sst>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409]dddd\,\ mmmm\ dd\,\ yyyy"/>
    <numFmt numFmtId="171" formatCode="[$-409]d\-mmm\-yy;@"/>
    <numFmt numFmtId="172" formatCode="&quot;$&quot;#,##0.0_);[Red]\(&quot;$&quot;#,##0.0\)"/>
    <numFmt numFmtId="173" formatCode="[$-409]d\-mmm\-yyyy;@"/>
    <numFmt numFmtId="174" formatCode="#,##0.0"/>
  </numFmts>
  <fonts count="2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4"/>
      <name val="Arial"/>
      <family val="2"/>
    </font>
    <font>
      <b/>
      <sz val="9"/>
      <name val="Arial"/>
      <family val="2"/>
    </font>
    <font>
      <b/>
      <sz val="8"/>
      <name val="Arial"/>
      <family val="2"/>
    </font>
    <font>
      <sz val="8"/>
      <name val="Tahoma"/>
      <family val="0"/>
    </font>
    <font>
      <b/>
      <sz val="8"/>
      <name val="Tahoma"/>
      <family val="0"/>
    </font>
    <font>
      <sz val="7"/>
      <name val="Arial"/>
      <family val="0"/>
    </font>
    <font>
      <sz val="9"/>
      <name val="Arial"/>
      <family val="0"/>
    </font>
    <font>
      <b/>
      <sz val="12"/>
      <name val="Arial"/>
      <family val="2"/>
    </font>
    <font>
      <sz val="10"/>
      <name val="Tahoma"/>
      <family val="2"/>
    </font>
    <font>
      <b/>
      <sz val="9"/>
      <name val="Tahoma"/>
      <family val="2"/>
    </font>
    <font>
      <b/>
      <sz val="18"/>
      <name val="Arial"/>
      <family val="2"/>
    </font>
    <font>
      <b/>
      <sz val="10"/>
      <name val="Tahoma"/>
      <family val="2"/>
    </font>
    <font>
      <sz val="9"/>
      <name val="Tahoma"/>
      <family val="2"/>
    </font>
    <font>
      <sz val="10"/>
      <color indexed="9"/>
      <name val="Arial"/>
      <family val="0"/>
    </font>
    <font>
      <u val="single"/>
      <sz val="10"/>
      <name val="Arial"/>
      <family val="2"/>
    </font>
    <font>
      <b/>
      <sz val="10"/>
      <color indexed="8"/>
      <name val="Arial"/>
      <family val="2"/>
    </font>
    <font>
      <sz val="10"/>
      <color indexed="8"/>
      <name val="Arial"/>
      <family val="2"/>
    </font>
    <font>
      <u val="single"/>
      <sz val="10"/>
      <color indexed="8"/>
      <name val="Arial"/>
      <family val="2"/>
    </font>
    <font>
      <i/>
      <sz val="10"/>
      <color indexed="8"/>
      <name val="Arial"/>
      <family val="2"/>
    </font>
    <font>
      <sz val="12"/>
      <name val="Arial"/>
      <family val="2"/>
    </font>
  </fonts>
  <fills count="7">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s>
  <borders count="55">
    <border>
      <left/>
      <right/>
      <top/>
      <bottom/>
      <diagonal/>
    </border>
    <border>
      <left style="thin"/>
      <right style="thin"/>
      <top style="thin"/>
      <bottom style="thin"/>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style="double"/>
    </border>
    <border>
      <left>
        <color indexed="63"/>
      </left>
      <right style="double"/>
      <top style="thin"/>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style="double"/>
      <top>
        <color indexed="63"/>
      </top>
      <bottom>
        <color indexed="63"/>
      </bottom>
    </border>
    <border>
      <left style="medium"/>
      <right style="medium"/>
      <top style="medium"/>
      <bottom style="mediu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style="double"/>
    </border>
    <border>
      <left>
        <color indexed="63"/>
      </left>
      <right style="medium"/>
      <top style="double"/>
      <bottom>
        <color indexed="63"/>
      </bottom>
    </border>
    <border>
      <left style="medium"/>
      <right>
        <color indexed="63"/>
      </right>
      <top>
        <color indexed="63"/>
      </top>
      <bottom style="medium"/>
    </border>
    <border>
      <left style="thin"/>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double"/>
      <top>
        <color indexed="63"/>
      </top>
      <bottom>
        <color indexed="63"/>
      </bottom>
    </border>
    <border>
      <left style="double"/>
      <right style="medium"/>
      <top>
        <color indexed="63"/>
      </top>
      <bottom>
        <color indexed="63"/>
      </bottom>
    </border>
    <border>
      <left>
        <color indexed="63"/>
      </left>
      <right>
        <color indexed="63"/>
      </right>
      <top style="thin"/>
      <bottom style="thin"/>
    </border>
    <border>
      <left>
        <color indexed="63"/>
      </left>
      <right style="double"/>
      <top style="double"/>
      <bottom style="double"/>
    </border>
    <border>
      <left style="double"/>
      <right>
        <color indexed="63"/>
      </right>
      <top style="double"/>
      <bottom style="double"/>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double"/>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double"/>
    </border>
    <border>
      <left style="double"/>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4" fontId="0" fillId="0" borderId="0">
      <alignment/>
      <protection/>
    </xf>
    <xf numFmtId="9" fontId="0" fillId="0" borderId="0" applyFont="0" applyFill="0" applyBorder="0" applyAlignment="0" applyProtection="0"/>
  </cellStyleXfs>
  <cellXfs count="462">
    <xf numFmtId="0" fontId="0" fillId="0" borderId="0" xfId="0" applyAlignment="1">
      <alignment/>
    </xf>
    <xf numFmtId="0" fontId="5" fillId="0" borderId="1" xfId="0"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168" fontId="4" fillId="0" borderId="1" xfId="0" applyNumberFormat="1" applyFont="1" applyFill="1" applyBorder="1" applyAlignment="1" applyProtection="1">
      <alignment horizontal="center" vertical="center"/>
      <protection locked="0"/>
    </xf>
    <xf numFmtId="0" fontId="0" fillId="2" borderId="0" xfId="0" applyFill="1" applyBorder="1" applyAlignment="1" applyProtection="1">
      <alignment/>
      <protection/>
    </xf>
    <xf numFmtId="0" fontId="0" fillId="2" borderId="0" xfId="0" applyFill="1" applyBorder="1" applyAlignment="1" applyProtection="1">
      <alignment/>
      <protection/>
    </xf>
    <xf numFmtId="0" fontId="5" fillId="2" borderId="0" xfId="0" applyFont="1" applyFill="1" applyBorder="1" applyAlignment="1" applyProtection="1">
      <alignment horizontal="center"/>
      <protection/>
    </xf>
    <xf numFmtId="169" fontId="4" fillId="2" borderId="1" xfId="0" applyNumberFormat="1"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protection/>
    </xf>
    <xf numFmtId="0" fontId="0" fillId="2" borderId="0" xfId="0" applyFill="1" applyBorder="1" applyAlignment="1" applyProtection="1">
      <alignment horizontal="right" vertical="center"/>
      <protection/>
    </xf>
    <xf numFmtId="0" fontId="0" fillId="2" borderId="0" xfId="0" applyFill="1" applyBorder="1" applyAlignment="1" applyProtection="1">
      <alignment horizontal="left" vertical="center"/>
      <protection/>
    </xf>
    <xf numFmtId="0" fontId="0" fillId="2" borderId="0" xfId="0" applyFill="1" applyBorder="1" applyAlignment="1" applyProtection="1">
      <alignment horizontal="center" vertical="center"/>
      <protection/>
    </xf>
    <xf numFmtId="0" fontId="0" fillId="2" borderId="2" xfId="0" applyFill="1" applyBorder="1" applyAlignment="1" applyProtection="1">
      <alignment/>
      <protection/>
    </xf>
    <xf numFmtId="0" fontId="4" fillId="2" borderId="3" xfId="0" applyFont="1" applyFill="1" applyBorder="1" applyAlignment="1" applyProtection="1">
      <alignment horizontal="center" vertical="center"/>
      <protection/>
    </xf>
    <xf numFmtId="0" fontId="4" fillId="2" borderId="0" xfId="0" applyFont="1" applyFill="1" applyBorder="1" applyAlignment="1" applyProtection="1">
      <alignment vertical="center"/>
      <protection/>
    </xf>
    <xf numFmtId="0" fontId="6" fillId="2" borderId="3" xfId="0" applyFont="1" applyFill="1" applyBorder="1" applyAlignment="1" applyProtection="1">
      <alignment horizontal="right"/>
      <protection/>
    </xf>
    <xf numFmtId="0" fontId="0" fillId="2" borderId="4" xfId="0" applyFill="1" applyBorder="1" applyAlignment="1" applyProtection="1">
      <alignment/>
      <protection/>
    </xf>
    <xf numFmtId="0" fontId="0" fillId="2" borderId="3" xfId="0" applyFill="1" applyBorder="1" applyAlignment="1" applyProtection="1">
      <alignment/>
      <protection/>
    </xf>
    <xf numFmtId="0" fontId="4" fillId="2" borderId="3" xfId="0" applyFont="1" applyFill="1" applyBorder="1" applyAlignment="1" applyProtection="1">
      <alignment horizontal="left" vertical="center"/>
      <protection/>
    </xf>
    <xf numFmtId="0" fontId="4" fillId="2" borderId="0" xfId="0" applyFont="1" applyFill="1" applyBorder="1" applyAlignment="1" applyProtection="1">
      <alignment horizontal="right" vertical="center"/>
      <protection/>
    </xf>
    <xf numFmtId="0" fontId="0" fillId="2" borderId="0" xfId="0" applyFill="1" applyBorder="1" applyAlignment="1" applyProtection="1">
      <alignment vertical="center"/>
      <protection/>
    </xf>
    <xf numFmtId="0" fontId="0" fillId="2" borderId="0" xfId="0" applyFill="1" applyBorder="1" applyAlignment="1" applyProtection="1">
      <alignment horizontal="righ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4" fillId="2" borderId="3" xfId="0" applyFont="1" applyFill="1" applyBorder="1" applyAlignment="1" applyProtection="1">
      <alignment/>
      <protection/>
    </xf>
    <xf numFmtId="0" fontId="0" fillId="2" borderId="3" xfId="0" applyNumberFormat="1" applyFill="1" applyBorder="1" applyAlignment="1" applyProtection="1">
      <alignment vertical="top" wrapText="1"/>
      <protection/>
    </xf>
    <xf numFmtId="0" fontId="0" fillId="2" borderId="6" xfId="0" applyFill="1" applyBorder="1" applyAlignment="1" applyProtection="1">
      <alignment horizontal="center"/>
      <protection/>
    </xf>
    <xf numFmtId="0" fontId="0" fillId="2" borderId="9" xfId="0" applyFill="1" applyBorder="1" applyAlignment="1" applyProtection="1">
      <alignment/>
      <protection/>
    </xf>
    <xf numFmtId="0" fontId="0" fillId="2" borderId="0" xfId="0" applyFill="1" applyBorder="1" applyAlignment="1" applyProtection="1">
      <alignment horizontal="center" wrapText="1"/>
      <protection/>
    </xf>
    <xf numFmtId="0" fontId="0" fillId="2" borderId="3" xfId="0" applyFill="1" applyBorder="1" applyAlignment="1" applyProtection="1">
      <alignment horizontal="center" wrapText="1"/>
      <protection/>
    </xf>
    <xf numFmtId="0" fontId="0" fillId="2" borderId="0" xfId="0" applyFont="1" applyFill="1" applyBorder="1" applyAlignment="1" applyProtection="1">
      <alignment horizontal="right" vertical="center"/>
      <protection/>
    </xf>
    <xf numFmtId="0" fontId="4" fillId="2" borderId="0" xfId="0" applyFont="1" applyFill="1" applyBorder="1" applyAlignment="1" applyProtection="1">
      <alignment horizontal="right"/>
      <protection/>
    </xf>
    <xf numFmtId="168" fontId="4" fillId="2" borderId="1" xfId="0" applyNumberFormat="1" applyFont="1" applyFill="1" applyBorder="1" applyAlignment="1" applyProtection="1">
      <alignment horizontal="right" vertical="center"/>
      <protection/>
    </xf>
    <xf numFmtId="0" fontId="4" fillId="2" borderId="5" xfId="0" applyFont="1" applyFill="1" applyBorder="1" applyAlignment="1" applyProtection="1">
      <alignment/>
      <protection/>
    </xf>
    <xf numFmtId="0" fontId="4" fillId="2" borderId="2"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4" fillId="0" borderId="0" xfId="0" applyFont="1" applyFill="1" applyAlignment="1" applyProtection="1">
      <alignment/>
      <protection/>
    </xf>
    <xf numFmtId="2" fontId="4" fillId="0" borderId="0" xfId="0" applyNumberFormat="1" applyFont="1" applyFill="1" applyAlignment="1" applyProtection="1">
      <alignment/>
      <protection/>
    </xf>
    <xf numFmtId="2" fontId="4" fillId="0" borderId="0" xfId="0" applyNumberFormat="1" applyFont="1" applyFill="1" applyAlignment="1" applyProtection="1">
      <alignment horizontal="center" vertical="center"/>
      <protection/>
    </xf>
    <xf numFmtId="0" fontId="7" fillId="0" borderId="0" xfId="0" applyFont="1" applyFill="1" applyBorder="1" applyAlignment="1" applyProtection="1">
      <alignment/>
      <protection/>
    </xf>
    <xf numFmtId="0" fontId="7" fillId="0" borderId="0" xfId="21" applyNumberFormat="1" applyFont="1" applyFill="1" applyBorder="1" applyAlignment="1" applyProtection="1">
      <alignment horizontal="left" vertical="center"/>
      <protection/>
    </xf>
    <xf numFmtId="49" fontId="7" fillId="0" borderId="0" xfId="21" applyNumberFormat="1" applyFont="1" applyFill="1" applyBorder="1" applyAlignment="1" applyProtection="1">
      <alignment/>
      <protection/>
    </xf>
    <xf numFmtId="0" fontId="7" fillId="0" borderId="0" xfId="0" applyNumberFormat="1" applyFont="1" applyFill="1" applyBorder="1" applyAlignment="1" applyProtection="1">
      <alignment horizontal="left" vertical="center" wrapText="1"/>
      <protection/>
    </xf>
    <xf numFmtId="49" fontId="7" fillId="0" borderId="0" xfId="21" applyNumberFormat="1" applyFont="1" applyFill="1" applyBorder="1" applyAlignment="1" applyProtection="1">
      <alignment horizontal="left" vertical="center"/>
      <protection/>
    </xf>
    <xf numFmtId="0" fontId="7" fillId="0" borderId="0" xfId="21" applyNumberFormat="1" applyFont="1" applyFill="1" applyBorder="1" applyAlignment="1" applyProtection="1">
      <alignment horizontal="left" vertical="center" wrapText="1"/>
      <protection/>
    </xf>
    <xf numFmtId="0" fontId="7" fillId="0" borderId="0" xfId="21"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168" fontId="4" fillId="2" borderId="0" xfId="0" applyNumberFormat="1" applyFont="1" applyFill="1" applyBorder="1" applyAlignment="1" applyProtection="1">
      <alignment horizontal="right" vertical="center"/>
      <protection/>
    </xf>
    <xf numFmtId="0" fontId="0" fillId="0" borderId="1" xfId="0" applyFill="1" applyBorder="1" applyAlignment="1" applyProtection="1">
      <alignment horizontal="center" vertical="center"/>
      <protection/>
    </xf>
    <xf numFmtId="0" fontId="0" fillId="2" borderId="10" xfId="0" applyFill="1" applyBorder="1" applyAlignment="1" applyProtection="1">
      <alignment vertical="center"/>
      <protection/>
    </xf>
    <xf numFmtId="169" fontId="4" fillId="0" borderId="1" xfId="0" applyNumberFormat="1" applyFont="1" applyFill="1" applyBorder="1" applyAlignment="1" applyProtection="1">
      <alignment horizontal="center" vertical="center"/>
      <protection locked="0"/>
    </xf>
    <xf numFmtId="0" fontId="0" fillId="2" borderId="4" xfId="0" applyFill="1" applyBorder="1" applyAlignment="1" applyProtection="1">
      <alignment/>
      <protection/>
    </xf>
    <xf numFmtId="0" fontId="5" fillId="0" borderId="1" xfId="0" applyFont="1" applyFill="1" applyBorder="1" applyAlignment="1" applyProtection="1">
      <alignment horizontal="center" vertical="center"/>
      <protection/>
    </xf>
    <xf numFmtId="0" fontId="0" fillId="2" borderId="11" xfId="0" applyFill="1" applyBorder="1" applyAlignment="1" applyProtection="1">
      <alignment/>
      <protection/>
    </xf>
    <xf numFmtId="0" fontId="0" fillId="0" borderId="1" xfId="0" applyBorder="1" applyAlignment="1" applyProtection="1">
      <alignment/>
      <protection/>
    </xf>
    <xf numFmtId="171" fontId="4" fillId="0" borderId="0" xfId="0" applyNumberFormat="1" applyFont="1" applyFill="1" applyBorder="1" applyAlignment="1" applyProtection="1">
      <alignment horizontal="left"/>
      <protection/>
    </xf>
    <xf numFmtId="0" fontId="4" fillId="0" borderId="12" xfId="0" applyFont="1" applyFill="1" applyBorder="1" applyAlignment="1" applyProtection="1">
      <alignment horizontal="center"/>
      <protection/>
    </xf>
    <xf numFmtId="2" fontId="4" fillId="0" borderId="12" xfId="0" applyNumberFormat="1" applyFont="1" applyFill="1" applyBorder="1" applyAlignment="1" applyProtection="1">
      <alignment horizontal="center"/>
      <protection/>
    </xf>
    <xf numFmtId="169" fontId="0" fillId="2" borderId="0" xfId="0" applyNumberFormat="1" applyFill="1" applyBorder="1" applyAlignment="1" applyProtection="1">
      <alignment horizontal="center" vertical="center"/>
      <protection/>
    </xf>
    <xf numFmtId="0" fontId="3" fillId="2" borderId="0" xfId="0" applyFont="1" applyFill="1" applyBorder="1" applyAlignment="1" applyProtection="1">
      <alignment horizontal="center"/>
      <protection/>
    </xf>
    <xf numFmtId="174"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0" fillId="2" borderId="0" xfId="0" applyFill="1" applyBorder="1" applyAlignment="1" applyProtection="1">
      <alignment horizontal="left"/>
      <protection/>
    </xf>
    <xf numFmtId="0" fontId="3" fillId="2" borderId="0" xfId="0" applyFont="1" applyFill="1" applyBorder="1" applyAlignment="1" applyProtection="1">
      <alignment horizontal="right" vertical="center" wrapText="1"/>
      <protection/>
    </xf>
    <xf numFmtId="0" fontId="0" fillId="2" borderId="1" xfId="0" applyFont="1" applyFill="1" applyBorder="1" applyAlignment="1" applyProtection="1">
      <alignment horizontal="center" vertical="center"/>
      <protection/>
    </xf>
    <xf numFmtId="169" fontId="4" fillId="2" borderId="0" xfId="0" applyNumberFormat="1" applyFont="1" applyFill="1" applyBorder="1" applyAlignment="1" applyProtection="1">
      <alignment horizontal="center" vertical="center"/>
      <protection/>
    </xf>
    <xf numFmtId="168" fontId="4" fillId="2" borderId="0" xfId="0" applyNumberFormat="1" applyFont="1" applyFill="1" applyBorder="1" applyAlignment="1" applyProtection="1">
      <alignment horizontal="center" vertical="center"/>
      <protection/>
    </xf>
    <xf numFmtId="174" fontId="4" fillId="2" borderId="0" xfId="0" applyNumberFormat="1" applyFont="1" applyFill="1" applyBorder="1" applyAlignment="1" applyProtection="1">
      <alignment horizontal="center" vertical="center"/>
      <protection/>
    </xf>
    <xf numFmtId="0" fontId="0" fillId="3" borderId="1" xfId="0" applyFill="1" applyBorder="1" applyAlignment="1" applyProtection="1">
      <alignment horizontal="center" vertical="center"/>
      <protection/>
    </xf>
    <xf numFmtId="0" fontId="4" fillId="2" borderId="5" xfId="0" applyFont="1" applyFill="1" applyBorder="1" applyAlignment="1" applyProtection="1">
      <alignment horizontal="center" vertical="center"/>
      <protection/>
    </xf>
    <xf numFmtId="2" fontId="0" fillId="2" borderId="1" xfId="0" applyNumberFormat="1" applyFont="1" applyFill="1" applyBorder="1" applyAlignment="1" applyProtection="1">
      <alignment horizontal="center" vertical="center"/>
      <protection/>
    </xf>
    <xf numFmtId="169" fontId="0" fillId="2" borderId="1" xfId="0" applyNumberFormat="1"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locked="0"/>
    </xf>
    <xf numFmtId="0" fontId="0" fillId="2" borderId="1" xfId="0" applyFill="1" applyBorder="1" applyAlignment="1" applyProtection="1">
      <alignment/>
      <protection locked="0"/>
    </xf>
    <xf numFmtId="2" fontId="4" fillId="2" borderId="0" xfId="0" applyNumberFormat="1" applyFont="1" applyFill="1" applyBorder="1" applyAlignment="1" applyProtection="1">
      <alignment vertical="center"/>
      <protection/>
    </xf>
    <xf numFmtId="0" fontId="5" fillId="0" borderId="13" xfId="0" applyFont="1" applyFill="1" applyBorder="1" applyAlignment="1" applyProtection="1">
      <alignment horizontal="center" vertical="center"/>
      <protection/>
    </xf>
    <xf numFmtId="0" fontId="4" fillId="0" borderId="0" xfId="0" applyFont="1" applyFill="1" applyBorder="1" applyAlignment="1" applyProtection="1">
      <alignment/>
      <protection/>
    </xf>
    <xf numFmtId="2" fontId="4" fillId="0" borderId="0" xfId="0" applyNumberFormat="1" applyFont="1" applyFill="1" applyBorder="1" applyAlignment="1" applyProtection="1">
      <alignment/>
      <protection/>
    </xf>
    <xf numFmtId="0" fontId="0" fillId="0" borderId="0" xfId="0" applyBorder="1" applyAlignment="1" applyProtection="1">
      <alignment/>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2" fontId="4" fillId="0" borderId="0" xfId="0" applyNumberFormat="1" applyFont="1" applyFill="1" applyBorder="1" applyAlignment="1" applyProtection="1">
      <alignment vertical="center"/>
      <protection/>
    </xf>
    <xf numFmtId="0" fontId="0" fillId="0" borderId="0" xfId="0" applyAlignment="1" applyProtection="1">
      <alignment/>
      <protection/>
    </xf>
    <xf numFmtId="0" fontId="7" fillId="0" borderId="1" xfId="0" applyFont="1" applyBorder="1" applyAlignment="1" applyProtection="1">
      <alignment vertical="center"/>
      <protection/>
    </xf>
    <xf numFmtId="0" fontId="7" fillId="2" borderId="1" xfId="0" applyFont="1" applyFill="1" applyBorder="1" applyAlignment="1" applyProtection="1">
      <alignment vertical="center"/>
      <protection locked="0"/>
    </xf>
    <xf numFmtId="0" fontId="0" fillId="0" borderId="0" xfId="0" applyFill="1" applyBorder="1" applyAlignment="1" applyProtection="1">
      <alignment horizontal="center" vertical="center"/>
      <protection/>
    </xf>
    <xf numFmtId="0" fontId="0" fillId="3" borderId="1" xfId="0" applyFill="1" applyBorder="1" applyAlignment="1" applyProtection="1">
      <alignment/>
      <protection/>
    </xf>
    <xf numFmtId="0" fontId="0" fillId="2" borderId="1" xfId="0" applyFill="1" applyBorder="1" applyAlignment="1" applyProtection="1">
      <alignment horizontal="center"/>
      <protection locked="0"/>
    </xf>
    <xf numFmtId="0" fontId="0" fillId="0" borderId="0" xfId="0" applyAlignment="1" applyProtection="1">
      <alignment horizontal="right"/>
      <protection/>
    </xf>
    <xf numFmtId="0" fontId="11" fillId="2" borderId="0" xfId="0" applyFont="1" applyFill="1" applyBorder="1" applyAlignment="1" applyProtection="1">
      <alignment horizontal="center" vertical="center"/>
      <protection/>
    </xf>
    <xf numFmtId="0" fontId="3" fillId="2" borderId="0" xfId="0" applyFont="1" applyFill="1" applyBorder="1" applyAlignment="1" applyProtection="1">
      <alignment horizontal="center" vertical="center" wrapText="1"/>
      <protection/>
    </xf>
    <xf numFmtId="0" fontId="0" fillId="0" borderId="0" xfId="0" applyAlignment="1">
      <alignment/>
    </xf>
    <xf numFmtId="0" fontId="0" fillId="2" borderId="14" xfId="0" applyFill="1" applyBorder="1" applyAlignment="1" applyProtection="1">
      <alignment horizontal="left" vertical="center" indent="1"/>
      <protection/>
    </xf>
    <xf numFmtId="0" fontId="0" fillId="4" borderId="0" xfId="0" applyFill="1" applyAlignment="1" applyProtection="1">
      <alignment/>
      <protection/>
    </xf>
    <xf numFmtId="0" fontId="0" fillId="4" borderId="0" xfId="0" applyFill="1" applyAlignment="1">
      <alignment/>
    </xf>
    <xf numFmtId="0" fontId="0" fillId="4" borderId="0" xfId="0" applyFill="1" applyAlignment="1" applyProtection="1">
      <alignment horizontal="center"/>
      <protection/>
    </xf>
    <xf numFmtId="169" fontId="14" fillId="4" borderId="1" xfId="0" applyNumberFormat="1" applyFont="1" applyFill="1" applyBorder="1" applyAlignment="1" applyProtection="1">
      <alignment horizontal="right" vertical="center"/>
      <protection locked="0"/>
    </xf>
    <xf numFmtId="0" fontId="0" fillId="4" borderId="0" xfId="0" applyFill="1" applyBorder="1" applyAlignment="1" applyProtection="1">
      <alignment/>
      <protection/>
    </xf>
    <xf numFmtId="0" fontId="17" fillId="4" borderId="15" xfId="0" applyFont="1" applyFill="1" applyBorder="1" applyAlignment="1" applyProtection="1">
      <alignment horizontal="center" vertical="center"/>
      <protection locked="0"/>
    </xf>
    <xf numFmtId="169" fontId="4" fillId="4" borderId="15" xfId="0" applyNumberFormat="1" applyFont="1" applyFill="1" applyBorder="1" applyAlignment="1" applyProtection="1">
      <alignment horizontal="center" vertical="center"/>
      <protection locked="0"/>
    </xf>
    <xf numFmtId="169" fontId="3" fillId="4" borderId="1" xfId="0" applyNumberFormat="1" applyFont="1" applyFill="1" applyBorder="1" applyAlignment="1" applyProtection="1" quotePrefix="1">
      <alignment horizontal="center" vertical="center"/>
      <protection/>
    </xf>
    <xf numFmtId="0" fontId="17" fillId="4" borderId="1" xfId="0" applyFont="1" applyFill="1" applyBorder="1" applyAlignment="1" applyProtection="1">
      <alignment horizontal="center" vertical="center"/>
      <protection locked="0"/>
    </xf>
    <xf numFmtId="0" fontId="7" fillId="4" borderId="16" xfId="0" applyFont="1" applyFill="1" applyBorder="1" applyAlignment="1" applyProtection="1">
      <alignment horizontal="right" vertical="center"/>
      <protection/>
    </xf>
    <xf numFmtId="0" fontId="7" fillId="4" borderId="16" xfId="0" applyFont="1" applyFill="1" applyBorder="1" applyAlignment="1" applyProtection="1">
      <alignment horizontal="left" vertical="center"/>
      <protection/>
    </xf>
    <xf numFmtId="0" fontId="7" fillId="4" borderId="16" xfId="0" applyFont="1" applyFill="1" applyBorder="1" applyAlignment="1" applyProtection="1">
      <alignment vertical="center"/>
      <protection/>
    </xf>
    <xf numFmtId="0" fontId="0" fillId="4" borderId="16" xfId="0" applyNumberFormat="1" applyFill="1" applyBorder="1" applyAlignment="1" applyProtection="1" quotePrefix="1">
      <alignment/>
      <protection/>
    </xf>
    <xf numFmtId="0" fontId="0" fillId="0" borderId="0" xfId="0" applyAlignment="1">
      <alignment horizontal="left" vertical="top"/>
    </xf>
    <xf numFmtId="0" fontId="0" fillId="3" borderId="1" xfId="0" applyFill="1" applyBorder="1" applyAlignment="1" applyProtection="1">
      <alignment horizontal="center"/>
      <protection/>
    </xf>
    <xf numFmtId="0" fontId="0" fillId="0" borderId="1" xfId="0" applyBorder="1" applyAlignment="1" applyProtection="1">
      <alignment horizontal="center"/>
      <protection/>
    </xf>
    <xf numFmtId="0" fontId="0" fillId="2" borderId="0" xfId="0" applyFill="1" applyBorder="1" applyAlignment="1">
      <alignment/>
    </xf>
    <xf numFmtId="0" fontId="0" fillId="2" borderId="17" xfId="0" applyFill="1" applyBorder="1" applyAlignment="1">
      <alignment/>
    </xf>
    <xf numFmtId="0" fontId="12" fillId="2" borderId="18" xfId="0" applyFont="1" applyFill="1" applyBorder="1" applyAlignment="1" applyProtection="1">
      <alignment horizontal="center" vertical="center"/>
      <protection/>
    </xf>
    <xf numFmtId="0" fontId="8" fillId="2" borderId="0" xfId="0" applyFont="1" applyFill="1" applyBorder="1" applyAlignment="1" applyProtection="1">
      <alignment horizontal="right" vertical="center"/>
      <protection/>
    </xf>
    <xf numFmtId="0" fontId="0" fillId="2" borderId="18" xfId="0" applyFill="1" applyBorder="1" applyAlignment="1" applyProtection="1">
      <alignment/>
      <protection/>
    </xf>
    <xf numFmtId="0" fontId="8" fillId="2" borderId="18" xfId="0" applyFont="1" applyFill="1" applyBorder="1" applyAlignment="1" applyProtection="1">
      <alignment horizontal="right" vertical="center"/>
      <protection/>
    </xf>
    <xf numFmtId="0" fontId="13" fillId="2" borderId="0" xfId="0" applyFont="1" applyFill="1" applyBorder="1" applyAlignment="1" applyProtection="1">
      <alignment vertical="center"/>
      <protection/>
    </xf>
    <xf numFmtId="0" fontId="7" fillId="2" borderId="18" xfId="0" applyFont="1" applyFill="1" applyBorder="1" applyAlignment="1" applyProtection="1">
      <alignment horizontal="right" vertical="center"/>
      <protection/>
    </xf>
    <xf numFmtId="0" fontId="7" fillId="2" borderId="0" xfId="0" applyFont="1" applyFill="1" applyBorder="1" applyAlignment="1" applyProtection="1">
      <alignment horizontal="right" vertical="center"/>
      <protection/>
    </xf>
    <xf numFmtId="0" fontId="8" fillId="2" borderId="0" xfId="0" applyFont="1" applyFill="1" applyBorder="1" applyAlignment="1" applyProtection="1">
      <alignment horizontal="right" vertical="center" wrapText="1"/>
      <protection/>
    </xf>
    <xf numFmtId="0" fontId="0" fillId="2" borderId="0" xfId="0" applyFill="1" applyAlignment="1" applyProtection="1">
      <alignment vertical="center" wrapText="1"/>
      <protection/>
    </xf>
    <xf numFmtId="0" fontId="0" fillId="2" borderId="0" xfId="0" applyFill="1" applyAlignment="1" applyProtection="1">
      <alignment/>
      <protection/>
    </xf>
    <xf numFmtId="0" fontId="13" fillId="2" borderId="0" xfId="0" applyFont="1" applyFill="1" applyBorder="1" applyAlignment="1" applyProtection="1">
      <alignment/>
      <protection/>
    </xf>
    <xf numFmtId="0" fontId="7" fillId="2" borderId="19" xfId="0" applyFont="1" applyFill="1" applyBorder="1" applyAlignment="1" applyProtection="1">
      <alignment horizontal="right" vertical="center"/>
      <protection/>
    </xf>
    <xf numFmtId="0" fontId="7" fillId="2" borderId="2" xfId="0" applyFont="1" applyFill="1" applyBorder="1" applyAlignment="1" applyProtection="1">
      <alignment horizontal="center" vertical="center" wrapText="1"/>
      <protection/>
    </xf>
    <xf numFmtId="0" fontId="0" fillId="2" borderId="2" xfId="0" applyFill="1" applyBorder="1" applyAlignment="1" applyProtection="1">
      <alignment vertical="center"/>
      <protection/>
    </xf>
    <xf numFmtId="0" fontId="3" fillId="2" borderId="0" xfId="0" applyFont="1" applyFill="1" applyBorder="1" applyAlignment="1" applyProtection="1">
      <alignment horizontal="right" vertical="center"/>
      <protection/>
    </xf>
    <xf numFmtId="0" fontId="0" fillId="2" borderId="0" xfId="0" applyNumberFormat="1" applyFill="1" applyBorder="1" applyAlignment="1" applyProtection="1" quotePrefix="1">
      <alignment/>
      <protection/>
    </xf>
    <xf numFmtId="0" fontId="0" fillId="2" borderId="17" xfId="0" applyNumberFormat="1" applyFill="1" applyBorder="1" applyAlignment="1" applyProtection="1" quotePrefix="1">
      <alignment/>
      <protection/>
    </xf>
    <xf numFmtId="171" fontId="14" fillId="2" borderId="0" xfId="0" applyNumberFormat="1" applyFont="1" applyFill="1" applyBorder="1" applyAlignment="1" applyProtection="1">
      <alignment horizontal="left" vertical="center" indent="1"/>
      <protection/>
    </xf>
    <xf numFmtId="0" fontId="12" fillId="2" borderId="0" xfId="0" applyFont="1" applyFill="1" applyBorder="1" applyAlignment="1" applyProtection="1">
      <alignment horizontal="left" vertical="center"/>
      <protection/>
    </xf>
    <xf numFmtId="0" fontId="0" fillId="2" borderId="0" xfId="0" applyFill="1" applyAlignment="1">
      <alignment/>
    </xf>
    <xf numFmtId="0" fontId="0" fillId="2" borderId="20" xfId="0" applyFill="1" applyBorder="1" applyAlignment="1" applyProtection="1">
      <alignment vertical="center"/>
      <protection/>
    </xf>
    <xf numFmtId="0" fontId="8" fillId="2" borderId="0" xfId="0" applyFont="1" applyFill="1" applyAlignment="1" applyProtection="1">
      <alignment horizontal="right" vertical="center"/>
      <protection/>
    </xf>
    <xf numFmtId="0" fontId="15" fillId="2" borderId="0" xfId="0" applyFont="1" applyFill="1" applyBorder="1" applyAlignment="1" applyProtection="1">
      <alignment horizontal="center" vertical="center"/>
      <protection locked="0"/>
    </xf>
    <xf numFmtId="1" fontId="0" fillId="2" borderId="0" xfId="0" applyNumberFormat="1" applyFill="1" applyBorder="1" applyAlignment="1" applyProtection="1" quotePrefix="1">
      <alignment/>
      <protection/>
    </xf>
    <xf numFmtId="0" fontId="0" fillId="2" borderId="17" xfId="0" applyFill="1" applyBorder="1" applyAlignment="1" applyProtection="1">
      <alignment/>
      <protection/>
    </xf>
    <xf numFmtId="0" fontId="13" fillId="2" borderId="21" xfId="0" applyFont="1" applyFill="1" applyBorder="1" applyAlignment="1" applyProtection="1">
      <alignment/>
      <protection/>
    </xf>
    <xf numFmtId="0" fontId="6" fillId="2" borderId="14" xfId="0" applyFont="1" applyFill="1" applyBorder="1" applyAlignment="1" applyProtection="1">
      <alignment horizontal="left" vertical="center" indent="1"/>
      <protection/>
    </xf>
    <xf numFmtId="0" fontId="7" fillId="2" borderId="0" xfId="0" applyFont="1" applyFill="1" applyAlignment="1" applyProtection="1">
      <alignment horizontal="right" vertical="center"/>
      <protection/>
    </xf>
    <xf numFmtId="0" fontId="13" fillId="2" borderId="0" xfId="0" applyFont="1" applyFill="1" applyAlignment="1" applyProtection="1">
      <alignment/>
      <protection/>
    </xf>
    <xf numFmtId="0" fontId="5" fillId="2" borderId="0" xfId="0" applyFont="1" applyFill="1" applyBorder="1" applyAlignment="1" applyProtection="1">
      <alignment horizontal="center" vertical="center"/>
      <protection/>
    </xf>
    <xf numFmtId="2" fontId="6" fillId="2" borderId="0" xfId="0" applyNumberFormat="1" applyFont="1" applyFill="1" applyBorder="1" applyAlignment="1" applyProtection="1">
      <alignment horizontal="center" vertical="center"/>
      <protection/>
    </xf>
    <xf numFmtId="2" fontId="0" fillId="2" borderId="17" xfId="0" applyNumberFormat="1" applyFill="1" applyBorder="1" applyAlignment="1" applyProtection="1">
      <alignment horizontal="right" vertical="center"/>
      <protection/>
    </xf>
    <xf numFmtId="0" fontId="0" fillId="2" borderId="17" xfId="0" applyFill="1" applyBorder="1" applyAlignment="1" applyProtection="1">
      <alignment/>
      <protection/>
    </xf>
    <xf numFmtId="2" fontId="0" fillId="2" borderId="22" xfId="0" applyNumberFormat="1" applyFont="1" applyFill="1" applyBorder="1" applyAlignment="1">
      <alignment vertical="center"/>
    </xf>
    <xf numFmtId="0" fontId="0" fillId="2" borderId="23" xfId="0" applyFill="1" applyBorder="1" applyAlignment="1" applyProtection="1">
      <alignment/>
      <protection/>
    </xf>
    <xf numFmtId="0" fontId="0" fillId="5" borderId="9" xfId="0" applyFill="1" applyBorder="1" applyAlignment="1" applyProtection="1">
      <alignment/>
      <protection/>
    </xf>
    <xf numFmtId="0" fontId="0" fillId="5" borderId="24" xfId="0" applyFill="1" applyBorder="1" applyAlignment="1" applyProtection="1">
      <alignment/>
      <protection/>
    </xf>
    <xf numFmtId="0" fontId="0" fillId="5" borderId="18" xfId="0" applyFill="1" applyBorder="1" applyAlignment="1" applyProtection="1">
      <alignment vertical="center"/>
      <protection/>
    </xf>
    <xf numFmtId="0" fontId="7" fillId="5" borderId="18" xfId="0" applyFont="1" applyFill="1" applyBorder="1" applyAlignment="1" applyProtection="1">
      <alignment horizontal="right" vertical="center"/>
      <protection/>
    </xf>
    <xf numFmtId="0" fontId="7" fillId="5" borderId="25" xfId="0" applyFont="1" applyFill="1" applyBorder="1" applyAlignment="1" applyProtection="1">
      <alignment horizontal="right" vertical="center"/>
      <protection/>
    </xf>
    <xf numFmtId="0" fontId="7" fillId="5" borderId="26" xfId="0" applyFont="1" applyFill="1" applyBorder="1" applyAlignment="1" applyProtection="1">
      <alignment horizontal="center" vertical="center"/>
      <protection/>
    </xf>
    <xf numFmtId="0" fontId="7" fillId="5" borderId="10" xfId="0" applyFont="1" applyFill="1" applyBorder="1" applyAlignment="1" applyProtection="1">
      <alignment horizontal="center" vertical="center"/>
      <protection/>
    </xf>
    <xf numFmtId="0" fontId="7" fillId="5" borderId="10" xfId="0" applyFont="1" applyFill="1" applyBorder="1" applyAlignment="1" applyProtection="1">
      <alignment horizontal="center"/>
      <protection/>
    </xf>
    <xf numFmtId="0" fontId="7" fillId="5" borderId="0" xfId="0" applyFont="1" applyFill="1" applyBorder="1" applyAlignment="1" applyProtection="1">
      <alignment horizontal="center"/>
      <protection/>
    </xf>
    <xf numFmtId="0" fontId="0" fillId="5" borderId="0" xfId="0" applyFill="1" applyBorder="1" applyAlignment="1" applyProtection="1">
      <alignment vertical="center"/>
      <protection/>
    </xf>
    <xf numFmtId="0" fontId="7" fillId="5" borderId="0" xfId="0" applyFont="1" applyFill="1" applyBorder="1" applyAlignment="1" applyProtection="1">
      <alignment horizontal="center" vertical="center"/>
      <protection/>
    </xf>
    <xf numFmtId="0" fontId="0" fillId="5" borderId="17" xfId="0" applyNumberFormat="1" applyFill="1" applyBorder="1" applyAlignment="1" applyProtection="1" quotePrefix="1">
      <alignment/>
      <protection/>
    </xf>
    <xf numFmtId="0" fontId="8" fillId="5" borderId="14" xfId="0" applyFont="1" applyFill="1" applyBorder="1" applyAlignment="1" applyProtection="1">
      <alignment horizontal="center" vertical="center"/>
      <protection/>
    </xf>
    <xf numFmtId="0" fontId="13" fillId="5" borderId="14" xfId="0" applyFont="1" applyFill="1" applyBorder="1" applyAlignment="1" applyProtection="1">
      <alignment horizontal="center" vertical="center"/>
      <protection/>
    </xf>
    <xf numFmtId="0" fontId="7" fillId="5" borderId="14" xfId="0" applyFont="1" applyFill="1" applyBorder="1" applyAlignment="1" applyProtection="1">
      <alignment horizontal="center" vertical="center" wrapText="1"/>
      <protection/>
    </xf>
    <xf numFmtId="0" fontId="0" fillId="5" borderId="14"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4" fillId="5" borderId="0" xfId="0" applyFont="1" applyFill="1" applyBorder="1" applyAlignment="1" applyProtection="1">
      <alignment horizontal="center" vertical="center"/>
      <protection/>
    </xf>
    <xf numFmtId="169" fontId="4" fillId="5" borderId="0" xfId="0" applyNumberFormat="1" applyFont="1" applyFill="1" applyBorder="1" applyAlignment="1" applyProtection="1">
      <alignment horizontal="center" vertical="center"/>
      <protection/>
    </xf>
    <xf numFmtId="0" fontId="0" fillId="5" borderId="27" xfId="0" applyFill="1" applyBorder="1" applyAlignment="1" applyProtection="1">
      <alignment vertical="center"/>
      <protection/>
    </xf>
    <xf numFmtId="0" fontId="4" fillId="5" borderId="0" xfId="0" applyFont="1" applyFill="1" applyBorder="1" applyAlignment="1" applyProtection="1">
      <alignment horizontal="center" vertical="center"/>
      <protection/>
    </xf>
    <xf numFmtId="0" fontId="4" fillId="5" borderId="0" xfId="0" applyFont="1" applyFill="1" applyBorder="1" applyAlignment="1" applyProtection="1">
      <alignment horizontal="left" vertical="center"/>
      <protection/>
    </xf>
    <xf numFmtId="0" fontId="7" fillId="5" borderId="27" xfId="0" applyFont="1" applyFill="1" applyBorder="1" applyAlignment="1" applyProtection="1">
      <alignment horizontal="right" vertical="center"/>
      <protection/>
    </xf>
    <xf numFmtId="0" fontId="0" fillId="5" borderId="27" xfId="0" applyFill="1" applyBorder="1" applyAlignment="1" applyProtection="1">
      <alignment/>
      <protection/>
    </xf>
    <xf numFmtId="0" fontId="0" fillId="5" borderId="27" xfId="0" applyNumberFormat="1" applyFill="1" applyBorder="1" applyAlignment="1" applyProtection="1" quotePrefix="1">
      <alignment/>
      <protection/>
    </xf>
    <xf numFmtId="1" fontId="0" fillId="5" borderId="27" xfId="0" applyNumberFormat="1" applyFill="1" applyBorder="1" applyAlignment="1" applyProtection="1" quotePrefix="1">
      <alignment/>
      <protection/>
    </xf>
    <xf numFmtId="0" fontId="0" fillId="5" borderId="28" xfId="0" applyNumberFormat="1" applyFill="1" applyBorder="1" applyAlignment="1" applyProtection="1" quotePrefix="1">
      <alignment/>
      <protection/>
    </xf>
    <xf numFmtId="0" fontId="0" fillId="5" borderId="26" xfId="0" applyFill="1" applyBorder="1" applyAlignment="1" applyProtection="1">
      <alignment vertical="center"/>
      <protection/>
    </xf>
    <xf numFmtId="0" fontId="0" fillId="5" borderId="29" xfId="0" applyFill="1" applyBorder="1" applyAlignment="1" applyProtection="1">
      <alignment vertical="center"/>
      <protection/>
    </xf>
    <xf numFmtId="0" fontId="0" fillId="5" borderId="14" xfId="0" applyFill="1" applyBorder="1" applyAlignment="1" applyProtection="1">
      <alignment horizontal="left" vertical="center"/>
      <protection/>
    </xf>
    <xf numFmtId="0" fontId="0" fillId="5" borderId="29" xfId="0" applyFill="1" applyBorder="1" applyAlignment="1" applyProtection="1">
      <alignment horizontal="left" vertical="center"/>
      <protection/>
    </xf>
    <xf numFmtId="0" fontId="16" fillId="5" borderId="14" xfId="0" applyFont="1" applyFill="1" applyBorder="1" applyAlignment="1" applyProtection="1">
      <alignment horizontal="center" vertical="center"/>
      <protection/>
    </xf>
    <xf numFmtId="0" fontId="16" fillId="5" borderId="29" xfId="0" applyFont="1" applyFill="1" applyBorder="1" applyAlignment="1" applyProtection="1">
      <alignment horizontal="center" vertical="center"/>
      <protection/>
    </xf>
    <xf numFmtId="0" fontId="4" fillId="5" borderId="14" xfId="0" applyFont="1" applyFill="1" applyBorder="1" applyAlignment="1" applyProtection="1">
      <alignment horizontal="center" vertical="center"/>
      <protection/>
    </xf>
    <xf numFmtId="0" fontId="4" fillId="5" borderId="29" xfId="0" applyFont="1" applyFill="1" applyBorder="1" applyAlignment="1" applyProtection="1">
      <alignment horizontal="center" vertical="center"/>
      <protection/>
    </xf>
    <xf numFmtId="0" fontId="0" fillId="5" borderId="29" xfId="0" applyFill="1" applyBorder="1" applyAlignment="1" applyProtection="1">
      <alignment horizontal="center" vertical="center"/>
      <protection/>
    </xf>
    <xf numFmtId="0" fontId="7" fillId="5" borderId="26" xfId="0" applyFont="1" applyFill="1" applyBorder="1" applyAlignment="1" applyProtection="1">
      <alignment horizontal="center" vertical="center" wrapText="1"/>
      <protection/>
    </xf>
    <xf numFmtId="0" fontId="0" fillId="5" borderId="26" xfId="0" applyFill="1" applyBorder="1" applyAlignment="1" applyProtection="1">
      <alignment horizontal="center" vertical="center" wrapText="1"/>
      <protection/>
    </xf>
    <xf numFmtId="0" fontId="13" fillId="5" borderId="30" xfId="0" applyFont="1" applyFill="1" applyBorder="1" applyAlignment="1" applyProtection="1">
      <alignment horizontal="center" vertical="center"/>
      <protection/>
    </xf>
    <xf numFmtId="169" fontId="0" fillId="5" borderId="15" xfId="0" applyNumberFormat="1" applyFont="1" applyFill="1" applyBorder="1" applyAlignment="1" applyProtection="1">
      <alignment horizontal="center" vertical="center"/>
      <protection/>
    </xf>
    <xf numFmtId="0" fontId="13" fillId="5" borderId="1" xfId="0" applyFont="1" applyFill="1" applyBorder="1" applyAlignment="1" applyProtection="1">
      <alignment horizontal="center" vertical="center"/>
      <protection/>
    </xf>
    <xf numFmtId="169" fontId="0" fillId="5" borderId="1" xfId="0" applyNumberFormat="1" applyFont="1" applyFill="1" applyBorder="1" applyAlignment="1" applyProtection="1">
      <alignment horizontal="center" vertical="center"/>
      <protection/>
    </xf>
    <xf numFmtId="171" fontId="14" fillId="2" borderId="31" xfId="0" applyNumberFormat="1" applyFont="1" applyFill="1" applyBorder="1" applyAlignment="1" applyProtection="1">
      <alignment horizontal="left" vertical="center" indent="1"/>
      <protection/>
    </xf>
    <xf numFmtId="0" fontId="14" fillId="2" borderId="1" xfId="0" applyFont="1" applyFill="1" applyBorder="1" applyAlignment="1" applyProtection="1">
      <alignment horizontal="center" vertical="center"/>
      <protection/>
    </xf>
    <xf numFmtId="169" fontId="14" fillId="2" borderId="1" xfId="0" applyNumberFormat="1" applyFont="1" applyFill="1" applyBorder="1" applyAlignment="1" applyProtection="1">
      <alignment horizontal="right" vertical="center"/>
      <protection/>
    </xf>
    <xf numFmtId="0" fontId="18" fillId="4" borderId="0" xfId="0" applyFont="1" applyFill="1" applyAlignment="1">
      <alignment/>
    </xf>
    <xf numFmtId="2" fontId="14" fillId="2" borderId="1" xfId="0" applyNumberFormat="1" applyFont="1" applyFill="1" applyBorder="1" applyAlignment="1" applyProtection="1">
      <alignment horizontal="right" vertical="center"/>
      <protection/>
    </xf>
    <xf numFmtId="2" fontId="16" fillId="2" borderId="1" xfId="0" applyNumberFormat="1" applyFont="1" applyFill="1" applyBorder="1" applyAlignment="1" applyProtection="1">
      <alignment vertical="center"/>
      <protection/>
    </xf>
    <xf numFmtId="4" fontId="14" fillId="2" borderId="1" xfId="0" applyNumberFormat="1" applyFont="1" applyFill="1" applyBorder="1" applyAlignment="1" applyProtection="1">
      <alignment horizontal="right" vertical="center"/>
      <protection/>
    </xf>
    <xf numFmtId="0" fontId="15" fillId="2" borderId="0" xfId="0" applyFont="1" applyFill="1" applyBorder="1" applyAlignment="1" applyProtection="1">
      <alignment horizontal="center" vertical="center"/>
      <protection/>
    </xf>
    <xf numFmtId="0" fontId="13" fillId="4" borderId="30"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8" fillId="2" borderId="21" xfId="0" applyFont="1" applyFill="1" applyBorder="1" applyAlignment="1" applyProtection="1">
      <alignment horizontal="right" vertical="center"/>
      <protection/>
    </xf>
    <xf numFmtId="171" fontId="8" fillId="2" borderId="0" xfId="0" applyNumberFormat="1" applyFont="1" applyFill="1" applyBorder="1" applyAlignment="1" applyProtection="1">
      <alignment horizontal="right" vertical="center"/>
      <protection/>
    </xf>
    <xf numFmtId="0" fontId="0" fillId="0" borderId="0" xfId="0" applyFont="1" applyAlignment="1">
      <alignment/>
    </xf>
    <xf numFmtId="0" fontId="19" fillId="0" borderId="0" xfId="0" applyFont="1" applyAlignment="1">
      <alignment/>
    </xf>
    <xf numFmtId="0" fontId="0" fillId="0" borderId="0" xfId="0" applyNumberFormat="1" applyFont="1" applyAlignment="1">
      <alignment wrapText="1"/>
    </xf>
    <xf numFmtId="0" fontId="0" fillId="0" borderId="0" xfId="0" applyFont="1" applyAlignment="1">
      <alignment wrapText="1"/>
    </xf>
    <xf numFmtId="0" fontId="4" fillId="0" borderId="0" xfId="0" applyFont="1" applyAlignment="1">
      <alignment/>
    </xf>
    <xf numFmtId="0" fontId="20" fillId="0" borderId="0" xfId="0" applyFont="1" applyAlignment="1">
      <alignment horizontal="left"/>
    </xf>
    <xf numFmtId="0" fontId="21" fillId="0" borderId="0" xfId="0" applyFont="1" applyAlignment="1">
      <alignment horizontal="justify"/>
    </xf>
    <xf numFmtId="0" fontId="21" fillId="0" borderId="0" xfId="0" applyFont="1" applyAlignment="1">
      <alignment horizontal="justify" wrapText="1"/>
    </xf>
    <xf numFmtId="0" fontId="21"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wrapText="1"/>
    </xf>
    <xf numFmtId="0" fontId="3" fillId="2" borderId="0" xfId="0" applyFont="1" applyFill="1" applyAlignment="1">
      <alignment/>
    </xf>
    <xf numFmtId="0" fontId="4" fillId="2" borderId="18" xfId="0" applyFont="1" applyFill="1" applyBorder="1" applyAlignment="1" applyProtection="1">
      <alignment horizontal="right" vertical="center"/>
      <protection/>
    </xf>
    <xf numFmtId="0" fontId="4" fillId="0" borderId="1" xfId="0" applyFont="1" applyFill="1" applyBorder="1" applyAlignment="1" applyProtection="1">
      <alignment horizontal="right" vertical="center"/>
      <protection locked="0"/>
    </xf>
    <xf numFmtId="0" fontId="0" fillId="2" borderId="32" xfId="0" applyFill="1" applyBorder="1" applyAlignment="1" applyProtection="1">
      <alignment/>
      <protection/>
    </xf>
    <xf numFmtId="0" fontId="0" fillId="2" borderId="33" xfId="0" applyFill="1" applyBorder="1" applyAlignment="1" applyProtection="1">
      <alignment/>
      <protection/>
    </xf>
    <xf numFmtId="0" fontId="5" fillId="2" borderId="18" xfId="0" applyFont="1" applyFill="1" applyBorder="1" applyAlignment="1" applyProtection="1">
      <alignment horizontal="center" vertical="center"/>
      <protection/>
    </xf>
    <xf numFmtId="0" fontId="4" fillId="2" borderId="18" xfId="0" applyFont="1" applyFill="1" applyBorder="1" applyAlignment="1" applyProtection="1">
      <alignment horizontal="right"/>
      <protection/>
    </xf>
    <xf numFmtId="0" fontId="0" fillId="2" borderId="0" xfId="0" applyFill="1" applyBorder="1" applyAlignment="1" applyProtection="1">
      <alignment horizontal="center"/>
      <protection/>
    </xf>
    <xf numFmtId="0" fontId="4" fillId="2" borderId="18" xfId="0" applyFont="1" applyFill="1" applyBorder="1" applyAlignment="1" applyProtection="1">
      <alignment horizontal="center" vertical="center"/>
      <protection/>
    </xf>
    <xf numFmtId="0" fontId="6" fillId="2" borderId="34" xfId="0" applyFont="1" applyFill="1" applyBorder="1" applyAlignment="1" applyProtection="1">
      <alignment horizontal="center" vertical="center" wrapText="1"/>
      <protection/>
    </xf>
    <xf numFmtId="0" fontId="0" fillId="2" borderId="34" xfId="0" applyFill="1" applyBorder="1" applyAlignment="1" applyProtection="1">
      <alignment/>
      <protection/>
    </xf>
    <xf numFmtId="0" fontId="0" fillId="2" borderId="35" xfId="0" applyFill="1" applyBorder="1" applyAlignment="1" applyProtection="1">
      <alignment/>
      <protection/>
    </xf>
    <xf numFmtId="0" fontId="0" fillId="2" borderId="18" xfId="0" applyFill="1" applyBorder="1" applyAlignment="1" applyProtection="1">
      <alignment horizontal="center" wrapText="1"/>
      <protection/>
    </xf>
    <xf numFmtId="0" fontId="0" fillId="2" borderId="18" xfId="0" applyFill="1" applyBorder="1" applyAlignment="1" applyProtection="1">
      <alignment horizontal="left"/>
      <protection/>
    </xf>
    <xf numFmtId="0" fontId="4" fillId="2" borderId="18" xfId="0" applyFont="1" applyFill="1" applyBorder="1" applyAlignment="1" applyProtection="1">
      <alignment/>
      <protection/>
    </xf>
    <xf numFmtId="0" fontId="0" fillId="2" borderId="25" xfId="0" applyFill="1" applyBorder="1" applyAlignment="1" applyProtection="1">
      <alignment/>
      <protection/>
    </xf>
    <xf numFmtId="0" fontId="7" fillId="2" borderId="28" xfId="0" applyFont="1" applyFill="1" applyBorder="1" applyAlignment="1" applyProtection="1">
      <alignment/>
      <protection/>
    </xf>
    <xf numFmtId="0" fontId="11" fillId="2" borderId="1" xfId="0" applyFont="1" applyFill="1" applyBorder="1" applyAlignment="1" applyProtection="1">
      <alignment vertical="center"/>
      <protection locked="0"/>
    </xf>
    <xf numFmtId="0" fontId="0"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xf>
    <xf numFmtId="168" fontId="0" fillId="2" borderId="1" xfId="0" applyNumberFormat="1" applyFill="1" applyBorder="1" applyAlignment="1" applyProtection="1">
      <alignment/>
      <protection locked="0"/>
    </xf>
    <xf numFmtId="0" fontId="4" fillId="2" borderId="3" xfId="0" applyFont="1" applyFill="1" applyBorder="1" applyAlignment="1" applyProtection="1">
      <alignment horizontal="right" vertical="center"/>
      <protection/>
    </xf>
    <xf numFmtId="0" fontId="4" fillId="4" borderId="31" xfId="0" applyFont="1" applyFill="1" applyBorder="1" applyAlignment="1" applyProtection="1">
      <alignment horizontal="right"/>
      <protection locked="0"/>
    </xf>
    <xf numFmtId="0" fontId="4" fillId="4" borderId="13" xfId="0" applyFont="1" applyFill="1" applyBorder="1" applyAlignment="1" applyProtection="1">
      <alignment horizontal="left"/>
      <protection locked="0"/>
    </xf>
    <xf numFmtId="0" fontId="16" fillId="2" borderId="0" xfId="0" applyFont="1" applyFill="1" applyBorder="1" applyAlignment="1" applyProtection="1">
      <alignment horizontal="center" vertical="center" wrapText="1"/>
      <protection/>
    </xf>
    <xf numFmtId="0" fontId="16" fillId="2" borderId="2" xfId="0" applyFont="1" applyFill="1" applyBorder="1" applyAlignment="1" applyProtection="1">
      <alignment horizontal="center" vertical="center" wrapText="1"/>
      <protection/>
    </xf>
    <xf numFmtId="0" fontId="0" fillId="0" borderId="0" xfId="0" applyNumberFormat="1" applyFill="1" applyAlignment="1" applyProtection="1">
      <alignment/>
      <protection/>
    </xf>
    <xf numFmtId="0" fontId="11" fillId="0" borderId="0" xfId="0" applyNumberFormat="1" applyFont="1" applyFill="1" applyAlignment="1" applyProtection="1">
      <alignment/>
      <protection/>
    </xf>
    <xf numFmtId="0" fontId="9" fillId="2" borderId="0" xfId="0" applyFont="1" applyFill="1" applyBorder="1" applyAlignment="1" applyProtection="1">
      <alignment horizontal="left" vertical="center"/>
      <protection/>
    </xf>
    <xf numFmtId="169" fontId="9" fillId="2" borderId="0" xfId="0" applyNumberFormat="1" applyFont="1" applyFill="1" applyBorder="1" applyAlignment="1" applyProtection="1">
      <alignment horizontal="center" vertical="center"/>
      <protection/>
    </xf>
    <xf numFmtId="0" fontId="6" fillId="6" borderId="0" xfId="21" applyNumberFormat="1" applyFont="1" applyFill="1" applyBorder="1" applyAlignment="1" applyProtection="1">
      <alignment horizontal="left" vertical="center"/>
      <protection/>
    </xf>
    <xf numFmtId="0" fontId="4" fillId="0" borderId="13" xfId="0" applyFont="1" applyFill="1" applyBorder="1" applyAlignment="1" applyProtection="1">
      <alignment horizontal="left" vertical="center" indent="1"/>
      <protection locked="0"/>
    </xf>
    <xf numFmtId="0" fontId="0" fillId="0" borderId="0" xfId="0" applyBorder="1" applyAlignment="1" applyProtection="1">
      <alignment/>
      <protection/>
    </xf>
    <xf numFmtId="0" fontId="0" fillId="2" borderId="0" xfId="0" applyFont="1" applyFill="1" applyBorder="1" applyAlignment="1" applyProtection="1">
      <alignment horizontal="right"/>
      <protection/>
    </xf>
    <xf numFmtId="0" fontId="4" fillId="0" borderId="31" xfId="0" applyFont="1" applyFill="1" applyBorder="1" applyAlignment="1" applyProtection="1">
      <alignment horizontal="left" vertical="center" indent="1"/>
      <protection locked="0"/>
    </xf>
    <xf numFmtId="0" fontId="4" fillId="0" borderId="36" xfId="0" applyFont="1" applyFill="1" applyBorder="1" applyAlignment="1" applyProtection="1">
      <alignment horizontal="left" vertical="center" indent="1"/>
      <protection locked="0"/>
    </xf>
    <xf numFmtId="173" fontId="4" fillId="0" borderId="36" xfId="0" applyNumberFormat="1" applyFont="1" applyFill="1" applyBorder="1" applyAlignment="1" applyProtection="1">
      <alignment horizontal="center" vertical="center"/>
      <protection locked="0"/>
    </xf>
    <xf numFmtId="173" fontId="0" fillId="0" borderId="13" xfId="0" applyNumberFormat="1" applyFill="1" applyBorder="1" applyAlignment="1" applyProtection="1">
      <alignment/>
      <protection locked="0"/>
    </xf>
    <xf numFmtId="0" fontId="4" fillId="2" borderId="0" xfId="0" applyFont="1" applyFill="1" applyBorder="1" applyAlignment="1" applyProtection="1">
      <alignment horizontal="center" vertical="center" wrapText="1"/>
      <protection/>
    </xf>
    <xf numFmtId="0" fontId="4" fillId="2" borderId="3"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173" fontId="4" fillId="0" borderId="31" xfId="0" applyNumberFormat="1" applyFont="1" applyFill="1" applyBorder="1" applyAlignment="1" applyProtection="1">
      <alignment horizontal="center" vertical="center"/>
      <protection locked="0"/>
    </xf>
    <xf numFmtId="0" fontId="0" fillId="2" borderId="37" xfId="0" applyFill="1" applyBorder="1" applyAlignment="1" applyProtection="1">
      <alignment horizontal="center"/>
      <protection/>
    </xf>
    <xf numFmtId="0" fontId="0" fillId="2" borderId="0" xfId="0" applyFill="1" applyBorder="1" applyAlignment="1" applyProtection="1">
      <alignment/>
      <protection/>
    </xf>
    <xf numFmtId="0" fontId="5" fillId="2" borderId="16" xfId="0" applyFont="1" applyFill="1" applyBorder="1" applyAlignment="1" applyProtection="1">
      <alignment horizontal="center" vertical="center"/>
      <protection/>
    </xf>
    <xf numFmtId="0" fontId="0" fillId="2" borderId="16" xfId="0" applyFill="1" applyBorder="1" applyAlignment="1" applyProtection="1">
      <alignment horizontal="center"/>
      <protection/>
    </xf>
    <xf numFmtId="0" fontId="11" fillId="2" borderId="31" xfId="0" applyFont="1" applyFill="1" applyBorder="1" applyAlignment="1" applyProtection="1">
      <alignment/>
      <protection/>
    </xf>
    <xf numFmtId="0" fontId="11" fillId="2" borderId="36" xfId="0" applyFont="1" applyFill="1" applyBorder="1" applyAlignment="1" applyProtection="1">
      <alignment/>
      <protection/>
    </xf>
    <xf numFmtId="0" fontId="6" fillId="2" borderId="36" xfId="21" applyNumberFormat="1" applyFont="1" applyFill="1" applyBorder="1" applyAlignment="1" applyProtection="1">
      <alignment horizontal="left" vertical="center"/>
      <protection/>
    </xf>
    <xf numFmtId="0" fontId="4" fillId="2" borderId="38" xfId="0" applyFont="1" applyFill="1" applyBorder="1" applyAlignment="1" applyProtection="1">
      <alignment horizontal="center" vertical="center"/>
      <protection/>
    </xf>
    <xf numFmtId="0" fontId="4" fillId="2" borderId="7" xfId="0" applyFont="1" applyFill="1" applyBorder="1" applyAlignment="1" applyProtection="1">
      <alignment horizontal="center" vertical="center"/>
      <protection/>
    </xf>
    <xf numFmtId="0" fontId="0" fillId="2" borderId="7" xfId="0" applyFill="1" applyBorder="1" applyAlignment="1" applyProtection="1">
      <alignment horizontal="center"/>
      <protection/>
    </xf>
    <xf numFmtId="49" fontId="6" fillId="2" borderId="13" xfId="21" applyNumberFormat="1" applyFont="1" applyFill="1" applyBorder="1" applyAlignment="1" applyProtection="1">
      <alignment/>
      <protection/>
    </xf>
    <xf numFmtId="0" fontId="11" fillId="6" borderId="31" xfId="0" applyFont="1" applyFill="1" applyBorder="1" applyAlignment="1" applyProtection="1">
      <alignment/>
      <protection/>
    </xf>
    <xf numFmtId="0" fontId="11" fillId="6" borderId="36" xfId="0" applyFont="1" applyFill="1" applyBorder="1" applyAlignment="1" applyProtection="1">
      <alignment/>
      <protection/>
    </xf>
    <xf numFmtId="0" fontId="6" fillId="6" borderId="36" xfId="21" applyNumberFormat="1" applyFont="1" applyFill="1" applyBorder="1" applyAlignment="1" applyProtection="1">
      <alignment horizontal="left" vertical="center"/>
      <protection/>
    </xf>
    <xf numFmtId="49" fontId="6" fillId="6" borderId="13" xfId="21" applyNumberFormat="1" applyFont="1" applyFill="1" applyBorder="1" applyAlignment="1" applyProtection="1">
      <alignment/>
      <protection/>
    </xf>
    <xf numFmtId="0" fontId="11" fillId="2" borderId="30" xfId="0" applyFont="1" applyFill="1" applyBorder="1" applyAlignment="1" applyProtection="1">
      <alignment/>
      <protection/>
    </xf>
    <xf numFmtId="0" fontId="11" fillId="2" borderId="20" xfId="0" applyFont="1" applyFill="1" applyBorder="1" applyAlignment="1" applyProtection="1">
      <alignment/>
      <protection/>
    </xf>
    <xf numFmtId="0" fontId="6" fillId="2" borderId="20" xfId="0" applyNumberFormat="1" applyFont="1" applyFill="1" applyBorder="1" applyAlignment="1" applyProtection="1">
      <alignment horizontal="left" vertical="center" wrapText="1"/>
      <protection/>
    </xf>
    <xf numFmtId="0" fontId="6" fillId="2" borderId="39" xfId="0" applyFont="1" applyFill="1" applyBorder="1" applyAlignment="1" applyProtection="1">
      <alignment vertical="top" wrapText="1"/>
      <protection/>
    </xf>
    <xf numFmtId="0" fontId="11" fillId="2" borderId="40" xfId="0" applyFont="1" applyFill="1" applyBorder="1" applyAlignment="1" applyProtection="1">
      <alignment/>
      <protection/>
    </xf>
    <xf numFmtId="0" fontId="11" fillId="2" borderId="10" xfId="0" applyFont="1" applyFill="1" applyBorder="1" applyAlignment="1" applyProtection="1">
      <alignment/>
      <protection/>
    </xf>
    <xf numFmtId="0" fontId="6" fillId="2" borderId="10" xfId="0" applyNumberFormat="1" applyFont="1" applyFill="1" applyBorder="1" applyAlignment="1" applyProtection="1">
      <alignment horizontal="left" vertical="center" wrapText="1"/>
      <protection/>
    </xf>
    <xf numFmtId="0" fontId="6" fillId="2" borderId="41" xfId="0" applyFont="1" applyFill="1" applyBorder="1" applyAlignment="1" applyProtection="1">
      <alignment vertical="top" wrapText="1"/>
      <protection/>
    </xf>
    <xf numFmtId="0" fontId="11" fillId="6" borderId="30" xfId="0" applyFont="1" applyFill="1" applyBorder="1" applyAlignment="1" applyProtection="1">
      <alignment/>
      <protection/>
    </xf>
    <xf numFmtId="0" fontId="11" fillId="6" borderId="20" xfId="0" applyFont="1" applyFill="1" applyBorder="1" applyAlignment="1" applyProtection="1">
      <alignment/>
      <protection/>
    </xf>
    <xf numFmtId="0" fontId="6" fillId="6" borderId="20" xfId="21" applyNumberFormat="1" applyFont="1" applyFill="1" applyBorder="1" applyAlignment="1" applyProtection="1">
      <alignment horizontal="left" vertical="center"/>
      <protection/>
    </xf>
    <xf numFmtId="49" fontId="6" fillId="6" borderId="39" xfId="21" applyNumberFormat="1" applyFont="1" applyFill="1" applyBorder="1" applyAlignment="1" applyProtection="1">
      <alignment/>
      <protection/>
    </xf>
    <xf numFmtId="0" fontId="11" fillId="6" borderId="40" xfId="0" applyFont="1" applyFill="1" applyBorder="1" applyAlignment="1" applyProtection="1">
      <alignment/>
      <protection/>
    </xf>
    <xf numFmtId="0" fontId="11" fillId="6" borderId="10" xfId="0" applyFont="1" applyFill="1" applyBorder="1" applyAlignment="1" applyProtection="1">
      <alignment/>
      <protection/>
    </xf>
    <xf numFmtId="0" fontId="6" fillId="6" borderId="10" xfId="21" applyNumberFormat="1" applyFont="1" applyFill="1" applyBorder="1" applyAlignment="1" applyProtection="1">
      <alignment horizontal="left" vertical="center"/>
      <protection/>
    </xf>
    <xf numFmtId="49" fontId="6" fillId="6" borderId="41" xfId="21" applyNumberFormat="1" applyFont="1" applyFill="1" applyBorder="1" applyAlignment="1" applyProtection="1">
      <alignment/>
      <protection/>
    </xf>
    <xf numFmtId="0" fontId="6" fillId="2" borderId="20" xfId="21" applyNumberFormat="1" applyFont="1" applyFill="1" applyBorder="1" applyAlignment="1" applyProtection="1">
      <alignment horizontal="left" vertical="center"/>
      <protection/>
    </xf>
    <xf numFmtId="49" fontId="6" fillId="2" borderId="39" xfId="21" applyNumberFormat="1" applyFont="1" applyFill="1" applyBorder="1" applyAlignment="1" applyProtection="1">
      <alignment/>
      <protection/>
    </xf>
    <xf numFmtId="0" fontId="6" fillId="2" borderId="10" xfId="21" applyNumberFormat="1" applyFont="1" applyFill="1" applyBorder="1" applyAlignment="1" applyProtection="1">
      <alignment horizontal="left" vertical="center"/>
      <protection/>
    </xf>
    <xf numFmtId="49" fontId="6" fillId="2" borderId="41" xfId="21" applyNumberFormat="1" applyFont="1" applyFill="1" applyBorder="1" applyAlignment="1" applyProtection="1">
      <alignment/>
      <protection/>
    </xf>
    <xf numFmtId="0" fontId="11" fillId="6" borderId="14" xfId="0" applyFont="1" applyFill="1" applyBorder="1" applyAlignment="1" applyProtection="1">
      <alignment/>
      <protection/>
    </xf>
    <xf numFmtId="0" fontId="11" fillId="6" borderId="0" xfId="0" applyFont="1" applyFill="1" applyBorder="1" applyAlignment="1" applyProtection="1">
      <alignment/>
      <protection/>
    </xf>
    <xf numFmtId="49" fontId="6" fillId="6" borderId="21" xfId="21" applyNumberFormat="1" applyFont="1" applyFill="1" applyBorder="1" applyAlignment="1" applyProtection="1">
      <alignment/>
      <protection/>
    </xf>
    <xf numFmtId="0" fontId="11" fillId="2" borderId="30" xfId="0" applyNumberFormat="1" applyFont="1" applyFill="1" applyBorder="1" applyAlignment="1" applyProtection="1">
      <alignment/>
      <protection/>
    </xf>
    <xf numFmtId="0" fontId="11" fillId="2" borderId="40" xfId="0" applyNumberFormat="1" applyFont="1" applyFill="1" applyBorder="1" applyAlignment="1" applyProtection="1">
      <alignment/>
      <protection/>
    </xf>
    <xf numFmtId="0" fontId="4" fillId="5" borderId="42" xfId="0" applyFont="1" applyFill="1" applyBorder="1" applyAlignment="1" applyProtection="1">
      <alignment/>
      <protection/>
    </xf>
    <xf numFmtId="0" fontId="4" fillId="5" borderId="43" xfId="0" applyFont="1" applyFill="1" applyBorder="1" applyAlignment="1" applyProtection="1">
      <alignment/>
      <protection/>
    </xf>
    <xf numFmtId="0" fontId="4" fillId="5" borderId="43" xfId="21" applyNumberFormat="1" applyFont="1" applyFill="1" applyBorder="1" applyAlignment="1" applyProtection="1">
      <alignment horizontal="left" vertical="center"/>
      <protection/>
    </xf>
    <xf numFmtId="49" fontId="4" fillId="5" borderId="44" xfId="21" applyNumberFormat="1" applyFont="1" applyFill="1" applyBorder="1" applyAlignment="1" applyProtection="1">
      <alignment/>
      <protection/>
    </xf>
    <xf numFmtId="0" fontId="12" fillId="0" borderId="0" xfId="0" applyFont="1" applyFill="1" applyAlignment="1" applyProtection="1">
      <alignment horizontal="center"/>
      <protection/>
    </xf>
    <xf numFmtId="0" fontId="24" fillId="0" borderId="0" xfId="0" applyFont="1" applyAlignment="1">
      <alignment horizontal="center"/>
    </xf>
    <xf numFmtId="0" fontId="4" fillId="4" borderId="31" xfId="0" applyFont="1" applyFill="1" applyBorder="1" applyAlignment="1" applyProtection="1">
      <alignment/>
      <protection locked="0"/>
    </xf>
    <xf numFmtId="0" fontId="4" fillId="4" borderId="36" xfId="0" applyFont="1" applyFill="1" applyBorder="1" applyAlignment="1" applyProtection="1">
      <alignment/>
      <protection locked="0"/>
    </xf>
    <xf numFmtId="0" fontId="4" fillId="4" borderId="13" xfId="0" applyFont="1" applyFill="1" applyBorder="1" applyAlignment="1" applyProtection="1">
      <alignment/>
      <protection locked="0"/>
    </xf>
    <xf numFmtId="0" fontId="0" fillId="2" borderId="0" xfId="0" applyFont="1" applyFill="1" applyBorder="1" applyAlignment="1" applyProtection="1">
      <alignment horizontal="right" vertical="center"/>
      <protection/>
    </xf>
    <xf numFmtId="0" fontId="0" fillId="0" borderId="0" xfId="0" applyBorder="1" applyAlignment="1">
      <alignment/>
    </xf>
    <xf numFmtId="0" fontId="11" fillId="2"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4" fillId="2" borderId="0" xfId="0" applyFont="1" applyFill="1" applyBorder="1" applyAlignment="1" applyProtection="1">
      <alignment horizontal="right"/>
      <protection/>
    </xf>
    <xf numFmtId="0" fontId="0" fillId="0" borderId="21" xfId="0" applyBorder="1" applyAlignment="1">
      <alignment/>
    </xf>
    <xf numFmtId="0" fontId="4" fillId="2" borderId="18" xfId="0" applyFont="1" applyFill="1" applyBorder="1" applyAlignment="1" applyProtection="1">
      <alignment horizontal="right" vertical="center"/>
      <protection/>
    </xf>
    <xf numFmtId="0" fontId="0" fillId="0" borderId="0" xfId="0" applyBorder="1" applyAlignment="1">
      <alignment vertical="center"/>
    </xf>
    <xf numFmtId="0" fontId="0" fillId="0" borderId="21" xfId="0" applyBorder="1" applyAlignment="1">
      <alignment vertical="center"/>
    </xf>
    <xf numFmtId="0" fontId="4" fillId="2" borderId="0" xfId="0" applyFont="1" applyFill="1" applyBorder="1" applyAlignment="1" applyProtection="1">
      <alignment horizontal="right" vertical="center"/>
      <protection/>
    </xf>
    <xf numFmtId="0" fontId="4" fillId="0" borderId="31"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0" fillId="0" borderId="13" xfId="0" applyFill="1" applyBorder="1" applyAlignment="1" applyProtection="1">
      <alignment/>
      <protection locked="0"/>
    </xf>
    <xf numFmtId="0" fontId="0" fillId="3" borderId="31" xfId="0" applyFill="1" applyBorder="1" applyAlignment="1" applyProtection="1">
      <alignment horizontal="center"/>
      <protection/>
    </xf>
    <xf numFmtId="0" fontId="0" fillId="0" borderId="36" xfId="0" applyBorder="1" applyAlignment="1" applyProtection="1">
      <alignment/>
      <protection/>
    </xf>
    <xf numFmtId="0" fontId="0" fillId="0" borderId="13" xfId="0" applyBorder="1" applyAlignment="1" applyProtection="1">
      <alignment/>
      <protection/>
    </xf>
    <xf numFmtId="0" fontId="10" fillId="2" borderId="45" xfId="0" applyFont="1" applyFill="1" applyBorder="1" applyAlignment="1" applyProtection="1">
      <alignment horizontal="center" vertical="center"/>
      <protection/>
    </xf>
    <xf numFmtId="0" fontId="0" fillId="0" borderId="45" xfId="0" applyBorder="1" applyAlignment="1" applyProtection="1">
      <alignment horizontal="center" vertical="center"/>
      <protection/>
    </xf>
    <xf numFmtId="0" fontId="6" fillId="2" borderId="46" xfId="0" applyFont="1" applyFill="1" applyBorder="1" applyAlignment="1" applyProtection="1">
      <alignment horizontal="center" vertical="center"/>
      <protection/>
    </xf>
    <xf numFmtId="0" fontId="6" fillId="2" borderId="47" xfId="0" applyFont="1" applyFill="1" applyBorder="1" applyAlignment="1" applyProtection="1">
      <alignment horizontal="center" vertical="center"/>
      <protection/>
    </xf>
    <xf numFmtId="0" fontId="0" fillId="2" borderId="47" xfId="0" applyFill="1" applyBorder="1" applyAlignment="1" applyProtection="1">
      <alignment horizontal="center" vertical="center"/>
      <protection/>
    </xf>
    <xf numFmtId="0" fontId="0" fillId="2" borderId="48" xfId="0" applyFill="1" applyBorder="1" applyAlignment="1" applyProtection="1">
      <alignment horizontal="center" vertical="center"/>
      <protection/>
    </xf>
    <xf numFmtId="0" fontId="0" fillId="2" borderId="0" xfId="0" applyFill="1" applyBorder="1" applyAlignment="1" applyProtection="1">
      <alignment horizontal="right" vertical="center"/>
      <protection/>
    </xf>
    <xf numFmtId="0" fontId="0" fillId="0" borderId="31" xfId="0" applyNumberFormat="1" applyFont="1" applyFill="1" applyBorder="1" applyAlignment="1" applyProtection="1">
      <alignment horizontal="left" vertical="top" wrapText="1" indent="1"/>
      <protection locked="0"/>
    </xf>
    <xf numFmtId="0" fontId="0" fillId="0" borderId="36" xfId="0" applyBorder="1" applyAlignment="1" applyProtection="1">
      <alignment horizontal="left" wrapText="1" indent="1"/>
      <protection locked="0"/>
    </xf>
    <xf numFmtId="0" fontId="0" fillId="0" borderId="13" xfId="0" applyBorder="1" applyAlignment="1" applyProtection="1">
      <alignment horizontal="left" wrapText="1" indent="1"/>
      <protection locked="0"/>
    </xf>
    <xf numFmtId="0" fontId="0" fillId="0" borderId="3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0" xfId="0" applyFill="1" applyBorder="1" applyAlignment="1" applyProtection="1">
      <alignment horizontal="center" wrapText="1"/>
      <protection/>
    </xf>
    <xf numFmtId="0" fontId="0" fillId="0" borderId="10" xfId="0" applyBorder="1" applyAlignment="1" applyProtection="1">
      <alignment/>
      <protection/>
    </xf>
    <xf numFmtId="0" fontId="0" fillId="0" borderId="21" xfId="0" applyBorder="1" applyAlignment="1">
      <alignment horizontal="right" vertical="center"/>
    </xf>
    <xf numFmtId="0" fontId="4" fillId="2" borderId="49" xfId="0" applyFont="1" applyFill="1" applyBorder="1" applyAlignment="1" applyProtection="1">
      <alignment horizontal="center" vertical="center"/>
      <protection/>
    </xf>
    <xf numFmtId="0" fontId="0" fillId="0" borderId="49" xfId="0" applyBorder="1" applyAlignment="1">
      <alignment horizontal="center"/>
    </xf>
    <xf numFmtId="0" fontId="0" fillId="0" borderId="13" xfId="0" applyFill="1" applyBorder="1" applyAlignment="1" applyProtection="1">
      <alignment horizontal="center"/>
      <protection locked="0"/>
    </xf>
    <xf numFmtId="0" fontId="0" fillId="2" borderId="14" xfId="0" applyFill="1" applyBorder="1" applyAlignment="1" applyProtection="1">
      <alignment horizontal="left" vertical="center" indent="1"/>
      <protection/>
    </xf>
    <xf numFmtId="0" fontId="0" fillId="0" borderId="0" xfId="0" applyBorder="1" applyAlignment="1" applyProtection="1">
      <alignment horizontal="left" vertical="center" indent="1"/>
      <protection/>
    </xf>
    <xf numFmtId="0" fontId="0" fillId="2" borderId="0" xfId="0" applyFill="1" applyBorder="1" applyAlignment="1" applyProtection="1">
      <alignment horizontal="left" vertical="center" indent="1"/>
      <protection/>
    </xf>
    <xf numFmtId="0" fontId="0" fillId="2" borderId="14" xfId="0" applyFont="1" applyFill="1" applyBorder="1" applyAlignment="1" applyProtection="1">
      <alignment horizontal="left" vertical="center" indent="1"/>
      <protection/>
    </xf>
    <xf numFmtId="0" fontId="0" fillId="0" borderId="0" xfId="0" applyFont="1" applyBorder="1" applyAlignment="1" applyProtection="1">
      <alignment horizontal="left" vertical="center" indent="1"/>
      <protection/>
    </xf>
    <xf numFmtId="0" fontId="0" fillId="0" borderId="17" xfId="0" applyBorder="1" applyAlignment="1" applyProtection="1">
      <alignment horizontal="left" vertical="center" indent="1"/>
      <protection/>
    </xf>
    <xf numFmtId="0" fontId="12" fillId="0" borderId="0" xfId="0" applyFont="1" applyFill="1" applyBorder="1" applyAlignment="1" applyProtection="1">
      <alignment horizontal="center" vertical="center"/>
      <protection/>
    </xf>
    <xf numFmtId="0" fontId="6" fillId="2" borderId="50" xfId="0" applyFont="1" applyFill="1" applyBorder="1" applyAlignment="1" applyProtection="1">
      <alignment horizontal="left" vertical="top" wrapText="1" indent="2"/>
      <protection/>
    </xf>
    <xf numFmtId="0" fontId="11" fillId="2" borderId="20" xfId="0" applyFont="1" applyFill="1" applyBorder="1" applyAlignment="1" applyProtection="1">
      <alignment horizontal="left" vertical="top" wrapText="1" indent="2"/>
      <protection/>
    </xf>
    <xf numFmtId="0" fontId="11" fillId="2" borderId="8" xfId="0" applyFont="1" applyFill="1" applyBorder="1" applyAlignment="1" applyProtection="1">
      <alignment horizontal="left" vertical="top" wrapText="1" indent="2"/>
      <protection/>
    </xf>
    <xf numFmtId="0" fontId="0" fillId="2" borderId="0" xfId="0" applyFill="1" applyBorder="1" applyAlignment="1" applyProtection="1">
      <alignment vertical="center"/>
      <protection/>
    </xf>
    <xf numFmtId="0" fontId="0" fillId="2" borderId="21" xfId="0" applyFill="1" applyBorder="1" applyAlignment="1" applyProtection="1">
      <alignment vertical="center"/>
      <protection/>
    </xf>
    <xf numFmtId="0" fontId="6" fillId="2" borderId="46" xfId="0" applyFont="1" applyFill="1" applyBorder="1" applyAlignment="1" applyProtection="1">
      <alignment horizontal="center" vertical="center"/>
      <protection/>
    </xf>
    <xf numFmtId="0" fontId="6" fillId="2" borderId="47" xfId="0" applyFont="1" applyFill="1" applyBorder="1" applyAlignment="1" applyProtection="1">
      <alignment horizontal="center" vertical="center"/>
      <protection/>
    </xf>
    <xf numFmtId="0" fontId="0" fillId="0" borderId="0" xfId="0" applyFill="1" applyBorder="1" applyAlignment="1" applyProtection="1">
      <alignment horizontal="center" wrapText="1"/>
      <protection/>
    </xf>
    <xf numFmtId="0" fontId="0" fillId="0" borderId="0" xfId="0" applyFill="1" applyBorder="1" applyAlignment="1" applyProtection="1">
      <alignment horizontal="right" vertical="center"/>
      <protection/>
    </xf>
    <xf numFmtId="0" fontId="7" fillId="0" borderId="31" xfId="0" applyFont="1" applyFill="1" applyBorder="1" applyAlignment="1" applyProtection="1">
      <alignment/>
      <protection locked="0"/>
    </xf>
    <xf numFmtId="0" fontId="7" fillId="0" borderId="36" xfId="0" applyFont="1" applyFill="1" applyBorder="1" applyAlignment="1" applyProtection="1">
      <alignment/>
      <protection locked="0"/>
    </xf>
    <xf numFmtId="0" fontId="7" fillId="0" borderId="13" xfId="0" applyFont="1" applyFill="1" applyBorder="1" applyAlignment="1" applyProtection="1">
      <alignment/>
      <protection locked="0"/>
    </xf>
    <xf numFmtId="0" fontId="4" fillId="2" borderId="10" xfId="0" applyFont="1" applyFill="1" applyBorder="1" applyAlignment="1" applyProtection="1">
      <alignment/>
      <protection/>
    </xf>
    <xf numFmtId="0" fontId="0" fillId="0" borderId="10" xfId="0" applyBorder="1" applyAlignment="1">
      <alignment/>
    </xf>
    <xf numFmtId="0" fontId="0" fillId="0" borderId="48" xfId="0" applyBorder="1" applyAlignment="1" applyProtection="1">
      <alignment horizontal="center" vertical="center"/>
      <protection/>
    </xf>
    <xf numFmtId="6" fontId="4" fillId="2" borderId="0" xfId="0" applyNumberFormat="1" applyFont="1" applyFill="1" applyBorder="1" applyAlignment="1" applyProtection="1">
      <alignment vertical="center"/>
      <protection/>
    </xf>
    <xf numFmtId="0" fontId="0" fillId="2" borderId="0" xfId="0" applyFill="1" applyBorder="1" applyAlignment="1" applyProtection="1">
      <alignment horizontal="center" vertical="top"/>
      <protection/>
    </xf>
    <xf numFmtId="0" fontId="0" fillId="0" borderId="0" xfId="0" applyBorder="1" applyAlignment="1">
      <alignment horizontal="center" vertical="top"/>
    </xf>
    <xf numFmtId="0" fontId="4" fillId="2" borderId="31" xfId="0" applyFont="1" applyFill="1" applyBorder="1" applyAlignment="1" applyProtection="1">
      <alignment horizontal="center"/>
      <protection/>
    </xf>
    <xf numFmtId="0" fontId="4" fillId="2" borderId="13" xfId="0" applyFont="1" applyFill="1" applyBorder="1" applyAlignment="1" applyProtection="1">
      <alignment horizontal="center"/>
      <protection/>
    </xf>
    <xf numFmtId="0" fontId="0" fillId="3" borderId="31" xfId="0" applyFill="1" applyBorder="1" applyAlignment="1" applyProtection="1">
      <alignment horizontal="left"/>
      <protection/>
    </xf>
    <xf numFmtId="0" fontId="0" fillId="0" borderId="36" xfId="0" applyBorder="1" applyAlignment="1">
      <alignment/>
    </xf>
    <xf numFmtId="0" fontId="0" fillId="0" borderId="13" xfId="0" applyBorder="1" applyAlignment="1">
      <alignment/>
    </xf>
    <xf numFmtId="0" fontId="5" fillId="2" borderId="51" xfId="0" applyFont="1" applyFill="1" applyBorder="1" applyAlignment="1" applyProtection="1">
      <alignment horizontal="center" vertical="center"/>
      <protection/>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4" fillId="2" borderId="18" xfId="0" applyFont="1" applyFill="1" applyBorder="1" applyAlignment="1">
      <alignment horizontal="left"/>
    </xf>
    <xf numFmtId="0" fontId="4" fillId="2" borderId="0" xfId="0" applyFont="1" applyFill="1" applyBorder="1" applyAlignment="1">
      <alignment horizontal="left"/>
    </xf>
    <xf numFmtId="0" fontId="8" fillId="2" borderId="0" xfId="0" applyFont="1" applyFill="1" applyBorder="1" applyAlignment="1" applyProtection="1">
      <alignment horizontal="right" vertical="center"/>
      <protection/>
    </xf>
    <xf numFmtId="0" fontId="13" fillId="2" borderId="21" xfId="0" applyFont="1" applyFill="1" applyBorder="1" applyAlignment="1" applyProtection="1">
      <alignment vertical="center"/>
      <protection/>
    </xf>
    <xf numFmtId="0" fontId="14" fillId="2" borderId="31" xfId="0" applyFont="1" applyFill="1" applyBorder="1" applyAlignment="1" applyProtection="1">
      <alignment horizontal="left" vertical="center" indent="1"/>
      <protection/>
    </xf>
    <xf numFmtId="0" fontId="0" fillId="2" borderId="36" xfId="0" applyFill="1" applyBorder="1" applyAlignment="1" applyProtection="1">
      <alignment horizontal="left" vertical="center" indent="1"/>
      <protection/>
    </xf>
    <xf numFmtId="0" fontId="0" fillId="2" borderId="13" xfId="0" applyFill="1" applyBorder="1" applyAlignment="1" applyProtection="1">
      <alignment horizontal="left" vertical="center" indent="1"/>
      <protection/>
    </xf>
    <xf numFmtId="0" fontId="8" fillId="2" borderId="0" xfId="0" applyFont="1" applyFill="1" applyAlignment="1" applyProtection="1">
      <alignment horizontal="right" vertical="center"/>
      <protection/>
    </xf>
    <xf numFmtId="0" fontId="13" fillId="2" borderId="21" xfId="0" applyFont="1" applyFill="1" applyBorder="1" applyAlignment="1" applyProtection="1">
      <alignment/>
      <protection/>
    </xf>
    <xf numFmtId="0" fontId="3" fillId="2" borderId="0" xfId="0" applyFont="1" applyFill="1" applyBorder="1" applyAlignment="1" applyProtection="1">
      <alignment horizontal="center" vertical="center"/>
      <protection/>
    </xf>
    <xf numFmtId="0" fontId="0" fillId="2" borderId="0" xfId="0" applyFill="1" applyAlignment="1" applyProtection="1">
      <alignment horizontal="center"/>
      <protection/>
    </xf>
    <xf numFmtId="0" fontId="8" fillId="2" borderId="18" xfId="0" applyFont="1" applyFill="1" applyBorder="1" applyAlignment="1" applyProtection="1">
      <alignment horizontal="right" vertical="center"/>
      <protection/>
    </xf>
    <xf numFmtId="0" fontId="13" fillId="2" borderId="0" xfId="0" applyFont="1" applyFill="1" applyBorder="1" applyAlignment="1" applyProtection="1">
      <alignment vertical="center"/>
      <protection/>
    </xf>
    <xf numFmtId="0" fontId="8" fillId="2" borderId="21" xfId="0" applyFont="1" applyFill="1" applyBorder="1" applyAlignment="1" applyProtection="1">
      <alignment horizontal="right" vertical="center"/>
      <protection/>
    </xf>
    <xf numFmtId="0" fontId="14" fillId="4" borderId="31" xfId="0" applyFont="1" applyFill="1" applyBorder="1" applyAlignment="1" applyProtection="1">
      <alignment horizontal="left" vertical="center" indent="1"/>
      <protection locked="0"/>
    </xf>
    <xf numFmtId="0" fontId="14" fillId="4" borderId="36" xfId="0" applyFont="1" applyFill="1" applyBorder="1" applyAlignment="1" applyProtection="1">
      <alignment horizontal="left" vertical="center" indent="1"/>
      <protection locked="0"/>
    </xf>
    <xf numFmtId="0" fontId="14" fillId="4" borderId="13" xfId="0" applyFont="1" applyFill="1" applyBorder="1" applyAlignment="1" applyProtection="1">
      <alignment horizontal="left" vertical="center" indent="1"/>
      <protection locked="0"/>
    </xf>
    <xf numFmtId="0" fontId="3" fillId="2" borderId="14" xfId="0" applyFont="1" applyFill="1" applyBorder="1" applyAlignment="1">
      <alignment horizontal="right"/>
    </xf>
    <xf numFmtId="0" fontId="3" fillId="2" borderId="0" xfId="0" applyFont="1" applyFill="1" applyAlignment="1">
      <alignment horizontal="right"/>
    </xf>
    <xf numFmtId="0" fontId="0" fillId="2" borderId="31" xfId="0" applyFill="1" applyBorder="1" applyAlignment="1" applyProtection="1">
      <alignment/>
      <protection/>
    </xf>
    <xf numFmtId="0" fontId="0" fillId="2" borderId="13" xfId="0" applyFill="1" applyBorder="1" applyAlignment="1" applyProtection="1">
      <alignment/>
      <protection/>
    </xf>
    <xf numFmtId="0" fontId="8" fillId="2" borderId="14" xfId="0" applyFont="1" applyFill="1" applyBorder="1" applyAlignment="1" applyProtection="1">
      <alignment horizontal="right" vertical="center"/>
      <protection/>
    </xf>
    <xf numFmtId="0" fontId="14" fillId="2" borderId="36" xfId="0" applyFont="1" applyFill="1" applyBorder="1" applyAlignment="1" applyProtection="1">
      <alignment horizontal="left" vertical="center" indent="1"/>
      <protection/>
    </xf>
    <xf numFmtId="0" fontId="0" fillId="2" borderId="36" xfId="0" applyFill="1" applyBorder="1" applyAlignment="1" applyProtection="1">
      <alignment horizontal="left" vertical="center"/>
      <protection/>
    </xf>
    <xf numFmtId="0" fontId="0" fillId="2" borderId="13" xfId="0" applyFill="1" applyBorder="1" applyAlignment="1" applyProtection="1">
      <alignment horizontal="left" vertical="center"/>
      <protection/>
    </xf>
    <xf numFmtId="0" fontId="0" fillId="2" borderId="0" xfId="0" applyFill="1" applyAlignment="1" applyProtection="1">
      <alignment vertical="center"/>
      <protection/>
    </xf>
    <xf numFmtId="0" fontId="14" fillId="2" borderId="0" xfId="0" applyFont="1" applyFill="1" applyBorder="1" applyAlignment="1" applyProtection="1">
      <alignment horizontal="left" vertical="center" indent="1"/>
      <protection locked="0"/>
    </xf>
    <xf numFmtId="0" fontId="0" fillId="2" borderId="0" xfId="0" applyFill="1" applyBorder="1" applyAlignment="1">
      <alignment horizontal="left" vertical="center"/>
    </xf>
    <xf numFmtId="0" fontId="8" fillId="2" borderId="18" xfId="0" applyFont="1" applyFill="1" applyBorder="1" applyAlignment="1" applyProtection="1">
      <alignment horizontal="center" vertical="center"/>
      <protection/>
    </xf>
    <xf numFmtId="169" fontId="14" fillId="2" borderId="0" xfId="0" applyNumberFormat="1" applyFont="1" applyFill="1" applyBorder="1" applyAlignment="1" applyProtection="1">
      <alignment horizontal="right" vertical="center"/>
      <protection/>
    </xf>
    <xf numFmtId="0" fontId="8" fillId="2" borderId="2" xfId="0" applyFont="1" applyFill="1" applyBorder="1" applyAlignment="1" applyProtection="1">
      <alignment horizontal="right" vertical="center"/>
      <protection/>
    </xf>
    <xf numFmtId="0" fontId="0" fillId="0" borderId="2" xfId="0" applyBorder="1" applyAlignment="1">
      <alignment/>
    </xf>
    <xf numFmtId="0" fontId="9" fillId="2" borderId="0" xfId="0" applyFont="1" applyFill="1" applyBorder="1" applyAlignment="1" applyProtection="1">
      <alignment horizontal="center" vertical="center" wrapText="1"/>
      <protection/>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4" fillId="5" borderId="54" xfId="0" applyFont="1" applyFill="1" applyBorder="1" applyAlignment="1" applyProtection="1">
      <alignment horizontal="left"/>
      <protection/>
    </xf>
    <xf numFmtId="0" fontId="4" fillId="5" borderId="9" xfId="0" applyFont="1" applyFill="1" applyBorder="1" applyAlignment="1" applyProtection="1">
      <alignment horizontal="left"/>
      <protection/>
    </xf>
    <xf numFmtId="0" fontId="8" fillId="5" borderId="15" xfId="0" applyFont="1" applyFill="1" applyBorder="1" applyAlignment="1" applyProtection="1">
      <alignment horizontal="center" vertical="center" wrapText="1"/>
      <protection/>
    </xf>
    <xf numFmtId="0" fontId="13" fillId="5" borderId="29" xfId="0" applyFont="1" applyFill="1" applyBorder="1" applyAlignment="1" applyProtection="1">
      <alignment horizontal="center" vertical="center" wrapText="1"/>
      <protection/>
    </xf>
    <xf numFmtId="0" fontId="8" fillId="5" borderId="30" xfId="0" applyFont="1" applyFill="1" applyBorder="1" applyAlignment="1" applyProtection="1">
      <alignment horizontal="center" vertical="center"/>
      <protection/>
    </xf>
    <xf numFmtId="0" fontId="0" fillId="5" borderId="39" xfId="0" applyFill="1" applyBorder="1" applyAlignment="1" applyProtection="1">
      <alignment horizontal="center" vertical="center"/>
      <protection/>
    </xf>
    <xf numFmtId="0" fontId="13" fillId="5" borderId="40" xfId="0" applyFont="1" applyFill="1" applyBorder="1" applyAlignment="1" applyProtection="1">
      <alignment horizontal="center" vertical="center"/>
      <protection/>
    </xf>
    <xf numFmtId="0" fontId="0" fillId="5" borderId="41" xfId="0" applyFill="1" applyBorder="1" applyAlignment="1" applyProtection="1">
      <alignment horizontal="center" vertical="center"/>
      <protection/>
    </xf>
    <xf numFmtId="0" fontId="8" fillId="5" borderId="15" xfId="0" applyFont="1" applyFill="1" applyBorder="1" applyAlignment="1" applyProtection="1">
      <alignment horizontal="center" vertical="center"/>
      <protection/>
    </xf>
    <xf numFmtId="0" fontId="13" fillId="5" borderId="29" xfId="0" applyFont="1" applyFill="1" applyBorder="1" applyAlignment="1" applyProtection="1">
      <alignment horizontal="center" vertical="center"/>
      <protection/>
    </xf>
    <xf numFmtId="0" fontId="8" fillId="5" borderId="14" xfId="0" applyFont="1" applyFill="1" applyBorder="1" applyAlignment="1" applyProtection="1">
      <alignment horizontal="center" vertical="center"/>
      <protection/>
    </xf>
    <xf numFmtId="0" fontId="13" fillId="5" borderId="14" xfId="0" applyFont="1" applyFill="1" applyBorder="1" applyAlignment="1" applyProtection="1">
      <alignment horizontal="center" vertical="center"/>
      <protection/>
    </xf>
    <xf numFmtId="0" fontId="8" fillId="5" borderId="30" xfId="0" applyFont="1" applyFill="1" applyBorder="1" applyAlignment="1" applyProtection="1">
      <alignment horizontal="center" vertical="center" wrapText="1"/>
      <protection/>
    </xf>
    <xf numFmtId="0" fontId="0" fillId="5" borderId="20" xfId="0" applyFill="1" applyBorder="1" applyAlignment="1" applyProtection="1">
      <alignment horizontal="center" vertical="center"/>
      <protection/>
    </xf>
    <xf numFmtId="0" fontId="0" fillId="5" borderId="40"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13" fillId="5" borderId="20" xfId="0" applyFont="1" applyFill="1" applyBorder="1" applyAlignment="1" applyProtection="1">
      <alignment vertical="center" wrapText="1"/>
      <protection/>
    </xf>
    <xf numFmtId="0" fontId="13" fillId="5" borderId="39" xfId="0" applyFont="1" applyFill="1" applyBorder="1" applyAlignment="1" applyProtection="1">
      <alignment vertical="center" wrapText="1"/>
      <protection/>
    </xf>
    <xf numFmtId="0" fontId="13" fillId="5" borderId="40" xfId="0" applyFont="1" applyFill="1" applyBorder="1" applyAlignment="1" applyProtection="1">
      <alignment vertical="center" wrapText="1"/>
      <protection/>
    </xf>
    <xf numFmtId="0" fontId="13" fillId="5" borderId="10" xfId="0" applyFont="1" applyFill="1" applyBorder="1" applyAlignment="1" applyProtection="1">
      <alignment vertical="center" wrapText="1"/>
      <protection/>
    </xf>
    <xf numFmtId="0" fontId="13" fillId="5" borderId="41" xfId="0" applyFont="1" applyFill="1" applyBorder="1" applyAlignment="1" applyProtection="1">
      <alignment vertical="center" wrapText="1"/>
      <protection/>
    </xf>
    <xf numFmtId="0" fontId="9" fillId="4" borderId="31"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protection locked="0"/>
    </xf>
    <xf numFmtId="0" fontId="13" fillId="5" borderId="39" xfId="0" applyFont="1" applyFill="1" applyBorder="1" applyAlignment="1" applyProtection="1">
      <alignment horizontal="center" vertical="center"/>
      <protection/>
    </xf>
    <xf numFmtId="0" fontId="13" fillId="5" borderId="41" xfId="0" applyFont="1" applyFill="1" applyBorder="1" applyAlignment="1" applyProtection="1">
      <alignment horizontal="center" vertical="center"/>
      <protection/>
    </xf>
    <xf numFmtId="169" fontId="0" fillId="5" borderId="30" xfId="0" applyNumberFormat="1" applyFont="1" applyFill="1" applyBorder="1" applyAlignment="1" applyProtection="1">
      <alignment horizontal="center" vertical="center"/>
      <protection/>
    </xf>
    <xf numFmtId="0" fontId="0" fillId="5" borderId="39" xfId="0" applyFill="1" applyBorder="1" applyAlignment="1" applyProtection="1">
      <alignment vertical="center"/>
      <protection/>
    </xf>
    <xf numFmtId="0" fontId="8" fillId="5" borderId="21" xfId="0" applyFont="1" applyFill="1" applyBorder="1" applyAlignment="1" applyProtection="1">
      <alignment horizontal="center" vertical="center"/>
      <protection/>
    </xf>
    <xf numFmtId="169" fontId="3" fillId="4" borderId="0" xfId="0" applyNumberFormat="1" applyFont="1" applyFill="1" applyBorder="1" applyAlignment="1" applyProtection="1" quotePrefix="1">
      <alignment horizontal="center" vertical="center"/>
      <protection/>
    </xf>
    <xf numFmtId="169" fontId="3" fillId="4" borderId="0" xfId="0" applyNumberFormat="1" applyFont="1" applyFill="1" applyBorder="1" applyAlignment="1">
      <alignment horizontal="center" vertical="center"/>
    </xf>
    <xf numFmtId="0" fontId="9" fillId="5" borderId="30" xfId="0" applyFont="1" applyFill="1" applyBorder="1" applyAlignment="1" applyProtection="1">
      <alignment horizontal="center" vertical="center"/>
      <protection/>
    </xf>
    <xf numFmtId="0" fontId="0" fillId="5" borderId="20" xfId="0" applyFill="1" applyBorder="1" applyAlignment="1">
      <alignment horizontal="center" vertical="center"/>
    </xf>
    <xf numFmtId="0" fontId="0" fillId="5" borderId="39" xfId="0" applyFill="1" applyBorder="1" applyAlignment="1">
      <alignment horizontal="center" vertical="center"/>
    </xf>
    <xf numFmtId="0" fontId="8" fillId="5" borderId="20" xfId="0" applyFont="1" applyFill="1" applyBorder="1" applyAlignment="1" applyProtection="1">
      <alignment vertical="center"/>
      <protection/>
    </xf>
    <xf numFmtId="0" fontId="8" fillId="5" borderId="39" xfId="0" applyFont="1" applyFill="1" applyBorder="1" applyAlignment="1" applyProtection="1">
      <alignment vertical="center"/>
      <protection/>
    </xf>
    <xf numFmtId="0" fontId="8" fillId="4" borderId="31" xfId="0" applyFont="1" applyFill="1" applyBorder="1" applyAlignment="1" applyProtection="1">
      <alignment horizontal="center" vertical="center"/>
      <protection locked="0"/>
    </xf>
    <xf numFmtId="0" fontId="3" fillId="0" borderId="36" xfId="0" applyFont="1" applyBorder="1" applyAlignment="1" applyProtection="1">
      <alignment/>
      <protection locked="0"/>
    </xf>
    <xf numFmtId="0" fontId="3" fillId="0" borderId="13" xfId="0" applyFont="1" applyBorder="1" applyAlignment="1" applyProtection="1">
      <alignment/>
      <protection locked="0"/>
    </xf>
    <xf numFmtId="169" fontId="16" fillId="4" borderId="30" xfId="0" applyNumberFormat="1" applyFont="1" applyFill="1" applyBorder="1" applyAlignment="1" applyProtection="1">
      <alignment horizontal="center" vertical="center"/>
      <protection locked="0"/>
    </xf>
    <xf numFmtId="169" fontId="16" fillId="4" borderId="39" xfId="0" applyNumberFormat="1"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xf>
    <xf numFmtId="0" fontId="7" fillId="5" borderId="21" xfId="0" applyFont="1" applyFill="1" applyBorder="1" applyAlignment="1" applyProtection="1">
      <alignment horizontal="center" vertical="center"/>
      <protection/>
    </xf>
    <xf numFmtId="0" fontId="11" fillId="4" borderId="31" xfId="0" applyFont="1" applyFill="1" applyBorder="1" applyAlignment="1" applyProtection="1">
      <alignment horizontal="center" vertical="center"/>
      <protection locked="0"/>
    </xf>
    <xf numFmtId="0" fontId="11" fillId="4" borderId="36" xfId="0"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protection locked="0"/>
    </xf>
    <xf numFmtId="0" fontId="13" fillId="5" borderId="31" xfId="0" applyFont="1" applyFill="1" applyBorder="1" applyAlignment="1" applyProtection="1">
      <alignment horizontal="center" vertical="center"/>
      <protection/>
    </xf>
    <xf numFmtId="0" fontId="0" fillId="5" borderId="36" xfId="0" applyFill="1" applyBorder="1" applyAlignment="1">
      <alignment horizontal="center" vertical="center"/>
    </xf>
    <xf numFmtId="0" fontId="0" fillId="5" borderId="13" xfId="0" applyFill="1" applyBorder="1" applyAlignment="1">
      <alignment horizontal="center" vertical="center"/>
    </xf>
    <xf numFmtId="169" fontId="0" fillId="5" borderId="31" xfId="0" applyNumberFormat="1" applyFont="1" applyFill="1" applyBorder="1" applyAlignment="1" applyProtection="1">
      <alignment horizontal="center" vertical="center"/>
      <protection/>
    </xf>
    <xf numFmtId="0" fontId="0" fillId="5" borderId="13" xfId="0" applyFill="1" applyBorder="1" applyAlignment="1" applyProtection="1">
      <alignment vertical="center"/>
      <protection/>
    </xf>
    <xf numFmtId="0" fontId="0" fillId="5" borderId="36" xfId="0" applyFill="1" applyBorder="1" applyAlignment="1">
      <alignment/>
    </xf>
    <xf numFmtId="0" fontId="0" fillId="5" borderId="13" xfId="0" applyFill="1" applyBorder="1" applyAlignment="1">
      <alignment/>
    </xf>
    <xf numFmtId="0" fontId="7" fillId="4" borderId="16" xfId="0" applyFont="1" applyFill="1" applyBorder="1" applyAlignment="1" applyProtection="1">
      <alignment horizontal="left" vertical="center"/>
      <protection/>
    </xf>
    <xf numFmtId="0" fontId="7" fillId="4" borderId="16" xfId="0" applyFont="1" applyFill="1" applyBorder="1" applyAlignment="1" applyProtection="1">
      <alignment horizontal="center"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dxfs count="13">
    <dxf>
      <fill>
        <patternFill>
          <bgColor rgb="FFFF0000"/>
        </patternFill>
      </fill>
      <border/>
    </dxf>
    <dxf>
      <font>
        <b/>
        <i val="0"/>
        <color rgb="FFFFFFFF"/>
      </font>
      <fill>
        <patternFill>
          <bgColor rgb="FFFFFFFF"/>
        </patternFill>
      </fill>
      <border>
        <left style="thin">
          <color rgb="FF000000"/>
        </left>
        <right style="thin">
          <color rgb="FF000000"/>
        </right>
        <top style="thin"/>
        <bottom style="thin">
          <color rgb="FF000000"/>
        </bottom>
      </border>
    </dxf>
    <dxf>
      <font>
        <color auto="1"/>
      </font>
      <fill>
        <patternFill>
          <bgColor rgb="FFFFFFFF"/>
        </patternFill>
      </fill>
      <border>
        <left style="thin">
          <color rgb="FF000000"/>
        </left>
        <right style="thin">
          <color rgb="FF000000"/>
        </right>
        <top style="thin"/>
        <bottom style="thin">
          <color rgb="FF000000"/>
        </bottom>
      </border>
    </dxf>
    <dxf>
      <font>
        <color auto="1"/>
      </font>
      <fill>
        <patternFill>
          <bgColor rgb="FFFFFFFF"/>
        </patternFill>
      </fill>
      <border/>
    </dxf>
    <dxf>
      <font>
        <b/>
        <i val="0"/>
        <color rgb="FFFFFF00"/>
      </font>
      <fill>
        <patternFill>
          <bgColor rgb="FFFF0000"/>
        </patternFill>
      </fill>
      <border/>
    </dxf>
    <dxf>
      <border>
        <left style="thin">
          <color rgb="FF000000"/>
        </left>
        <right style="thin">
          <color rgb="FF000000"/>
        </right>
        <top style="thin"/>
        <bottom style="thin">
          <color rgb="FF000000"/>
        </bottom>
      </border>
    </dxf>
    <dxf>
      <font>
        <color rgb="FFFFFF00"/>
      </font>
      <fill>
        <patternFill>
          <bgColor rgb="FFFF0000"/>
        </patternFill>
      </fill>
      <border/>
    </dxf>
    <dxf>
      <font>
        <b/>
        <i val="0"/>
      </font>
      <border>
        <left>
          <color rgb="FF000000"/>
        </left>
        <right>
          <color rgb="FF000000"/>
        </right>
        <top>
          <color rgb="FF000000"/>
        </top>
        <bottom>
          <color rgb="FF000000"/>
        </bottom>
      </border>
    </dxf>
    <dxf>
      <font>
        <b/>
        <i val="0"/>
        <color rgb="FFFFFF00"/>
      </font>
      <fill>
        <patternFill>
          <bgColor rgb="FFFF0000"/>
        </patternFill>
      </fill>
      <border>
        <left style="thin">
          <color rgb="FF000000"/>
        </left>
        <right style="thin">
          <color rgb="FF000000"/>
        </right>
        <top style="thin"/>
        <bottom style="thin">
          <color rgb="FF000000"/>
        </bottom>
      </border>
    </dxf>
    <dxf>
      <border/>
    </dxf>
    <dxf>
      <font>
        <b/>
        <i val="0"/>
        <color rgb="FFFFFFFF"/>
      </font>
      <fill>
        <patternFill>
          <bgColor rgb="FFFF0000"/>
        </patternFill>
      </fill>
      <border>
        <left style="thin">
          <color rgb="FF000000"/>
        </left>
        <right style="thin">
          <color rgb="FF000000"/>
        </right>
        <top style="thin"/>
        <bottom style="thin">
          <color rgb="FF000000"/>
        </bottom>
      </border>
    </dxf>
    <dxf>
      <font>
        <b/>
        <i val="0"/>
      </font>
      <fill>
        <patternFill>
          <bgColor rgb="FFFF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57150</xdr:rowOff>
    </xdr:from>
    <xdr:to>
      <xdr:col>3</xdr:col>
      <xdr:colOff>457200</xdr:colOff>
      <xdr:row>5</xdr:row>
      <xdr:rowOff>85725</xdr:rowOff>
    </xdr:to>
    <xdr:pic>
      <xdr:nvPicPr>
        <xdr:cNvPr id="1" name="CommandButton1"/>
        <xdr:cNvPicPr preferRelativeResize="1">
          <a:picLocks noChangeAspect="1"/>
        </xdr:cNvPicPr>
      </xdr:nvPicPr>
      <xdr:blipFill>
        <a:blip r:embed="rId1"/>
        <a:stretch>
          <a:fillRect/>
        </a:stretch>
      </xdr:blipFill>
      <xdr:spPr>
        <a:xfrm>
          <a:off x="333375" y="552450"/>
          <a:ext cx="914400" cy="304800"/>
        </a:xfrm>
        <a:prstGeom prst="rect">
          <a:avLst/>
        </a:prstGeom>
        <a:noFill/>
        <a:ln w="9525" cmpd="sng">
          <a:noFill/>
        </a:ln>
      </xdr:spPr>
    </xdr:pic>
    <xdr:clientData fPrintsWithSheet="0"/>
  </xdr:twoCellAnchor>
  <xdr:twoCellAnchor>
    <xdr:from>
      <xdr:col>18</xdr:col>
      <xdr:colOff>0</xdr:colOff>
      <xdr:row>3</xdr:row>
      <xdr:rowOff>66675</xdr:rowOff>
    </xdr:from>
    <xdr:to>
      <xdr:col>20</xdr:col>
      <xdr:colOff>304800</xdr:colOff>
      <xdr:row>5</xdr:row>
      <xdr:rowOff>95250</xdr:rowOff>
    </xdr:to>
    <xdr:pic>
      <xdr:nvPicPr>
        <xdr:cNvPr id="2" name="CommandButton2"/>
        <xdr:cNvPicPr preferRelativeResize="1">
          <a:picLocks noChangeAspect="1"/>
        </xdr:cNvPicPr>
      </xdr:nvPicPr>
      <xdr:blipFill>
        <a:blip r:embed="rId2"/>
        <a:stretch>
          <a:fillRect/>
        </a:stretch>
      </xdr:blipFill>
      <xdr:spPr>
        <a:xfrm>
          <a:off x="6381750" y="561975"/>
          <a:ext cx="1000125" cy="30480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28575</xdr:rowOff>
    </xdr:from>
    <xdr:to>
      <xdr:col>4</xdr:col>
      <xdr:colOff>161925</xdr:colOff>
      <xdr:row>3</xdr:row>
      <xdr:rowOff>333375</xdr:rowOff>
    </xdr:to>
    <xdr:pic>
      <xdr:nvPicPr>
        <xdr:cNvPr id="1" name="CommandButton1"/>
        <xdr:cNvPicPr preferRelativeResize="1">
          <a:picLocks noChangeAspect="1"/>
        </xdr:cNvPicPr>
      </xdr:nvPicPr>
      <xdr:blipFill>
        <a:blip r:embed="rId1"/>
        <a:stretch>
          <a:fillRect/>
        </a:stretch>
      </xdr:blipFill>
      <xdr:spPr>
        <a:xfrm>
          <a:off x="200025" y="523875"/>
          <a:ext cx="1047750" cy="304800"/>
        </a:xfrm>
        <a:prstGeom prst="rect">
          <a:avLst/>
        </a:prstGeom>
        <a:noFill/>
        <a:ln w="9525" cmpd="sng">
          <a:noFill/>
        </a:ln>
      </xdr:spPr>
    </xdr:pic>
    <xdr:clientData/>
  </xdr:twoCellAnchor>
  <xdr:twoCellAnchor editAs="oneCell">
    <xdr:from>
      <xdr:col>26</xdr:col>
      <xdr:colOff>628650</xdr:colOff>
      <xdr:row>3</xdr:row>
      <xdr:rowOff>28575</xdr:rowOff>
    </xdr:from>
    <xdr:to>
      <xdr:col>29</xdr:col>
      <xdr:colOff>104775</xdr:colOff>
      <xdr:row>3</xdr:row>
      <xdr:rowOff>342900</xdr:rowOff>
    </xdr:to>
    <xdr:pic>
      <xdr:nvPicPr>
        <xdr:cNvPr id="2" name="CommandButton2"/>
        <xdr:cNvPicPr preferRelativeResize="1">
          <a:picLocks noChangeAspect="1"/>
        </xdr:cNvPicPr>
      </xdr:nvPicPr>
      <xdr:blipFill>
        <a:blip r:embed="rId2"/>
        <a:stretch>
          <a:fillRect/>
        </a:stretch>
      </xdr:blipFill>
      <xdr:spPr>
        <a:xfrm>
          <a:off x="9191625" y="523875"/>
          <a:ext cx="10096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AH177"/>
  <sheetViews>
    <sheetView showGridLines="0" showZeros="0" tabSelected="1" showOutlineSymbols="0" workbookViewId="0" topLeftCell="A42">
      <selection activeCell="T65" sqref="T65"/>
    </sheetView>
  </sheetViews>
  <sheetFormatPr defaultColWidth="9.140625" defaultRowHeight="12.75"/>
  <cols>
    <col min="1" max="1" width="3.57421875" style="39" customWidth="1"/>
    <col min="2" max="2" width="7.00390625" style="39" customWidth="1"/>
    <col min="3" max="3" width="1.28515625" style="39" customWidth="1"/>
    <col min="4" max="4" width="10.421875" style="39" customWidth="1"/>
    <col min="5" max="5" width="2.28125" style="39" customWidth="1"/>
    <col min="6" max="6" width="7.421875" style="39" customWidth="1"/>
    <col min="7" max="7" width="4.8515625" style="39" customWidth="1"/>
    <col min="8" max="8" width="5.28125" style="39" customWidth="1"/>
    <col min="9" max="9" width="1.7109375" style="39" customWidth="1"/>
    <col min="10" max="11" width="3.7109375" style="39" customWidth="1"/>
    <col min="12" max="12" width="4.421875" style="39" customWidth="1"/>
    <col min="13" max="13" width="7.421875" style="39" customWidth="1"/>
    <col min="14" max="14" width="3.28125" style="39" customWidth="1"/>
    <col min="15" max="15" width="7.00390625" style="39" customWidth="1"/>
    <col min="16" max="16" width="9.7109375" style="39" customWidth="1"/>
    <col min="17" max="17" width="2.8515625" style="39" customWidth="1"/>
    <col min="18" max="18" width="9.7109375" style="39" customWidth="1"/>
    <col min="19" max="19" width="8.00390625" style="37" customWidth="1"/>
    <col min="20" max="20" width="2.421875" style="37" customWidth="1"/>
    <col min="21" max="21" width="6.8515625" style="38" customWidth="1"/>
    <col min="22" max="22" width="3.00390625" style="38" customWidth="1"/>
    <col min="23" max="23" width="23.57421875" style="38" customWidth="1"/>
    <col min="24" max="24" width="26.421875" style="38" customWidth="1"/>
    <col min="25" max="25" width="23.57421875" style="38" customWidth="1"/>
    <col min="26" max="27" width="8.7109375" style="39" customWidth="1"/>
    <col min="28" max="28" width="8.7109375" style="40" customWidth="1"/>
    <col min="29" max="29" width="8.7109375" style="39" customWidth="1"/>
    <col min="30" max="30" width="8.7109375" style="41" customWidth="1"/>
    <col min="31" max="31" width="8.7109375" style="39" customWidth="1"/>
    <col min="32" max="34" width="23.57421875" style="39" customWidth="1"/>
    <col min="35" max="35" width="27.57421875" style="39" customWidth="1"/>
    <col min="36" max="36" width="3.140625" style="39" customWidth="1"/>
    <col min="37" max="38" width="23.57421875" style="39" customWidth="1"/>
    <col min="39" max="43" width="9.140625" style="39" customWidth="1"/>
    <col min="44" max="44" width="11.7109375" style="39" customWidth="1"/>
    <col min="45" max="45" width="20.28125" style="39" customWidth="1"/>
    <col min="46" max="16384" width="9.140625" style="39" customWidth="1"/>
  </cols>
  <sheetData>
    <row r="1" ht="12.75"/>
    <row r="2" spans="2:21" ht="12.75">
      <c r="B2" s="319" t="s">
        <v>37</v>
      </c>
      <c r="C2" s="320"/>
      <c r="D2" s="320"/>
      <c r="E2" s="320"/>
      <c r="F2" s="320"/>
      <c r="G2" s="320"/>
      <c r="H2" s="320"/>
      <c r="I2" s="320"/>
      <c r="J2" s="320"/>
      <c r="K2" s="320"/>
      <c r="L2" s="320"/>
      <c r="M2" s="320"/>
      <c r="N2" s="320"/>
      <c r="O2" s="320"/>
      <c r="P2" s="320"/>
      <c r="Q2" s="320"/>
      <c r="R2" s="320"/>
      <c r="S2" s="320"/>
      <c r="T2" s="320"/>
      <c r="U2" s="321"/>
    </row>
    <row r="3" spans="19:21" ht="13.5" thickBot="1">
      <c r="S3" s="39"/>
      <c r="T3" s="39"/>
      <c r="U3" s="39"/>
    </row>
    <row r="4" spans="2:21" ht="18">
      <c r="B4" s="218"/>
      <c r="C4" s="259" t="s">
        <v>330</v>
      </c>
      <c r="D4" s="259"/>
      <c r="E4" s="260"/>
      <c r="F4" s="260"/>
      <c r="G4" s="260"/>
      <c r="H4" s="260"/>
      <c r="I4" s="260"/>
      <c r="J4" s="260"/>
      <c r="K4" s="260"/>
      <c r="L4" s="260"/>
      <c r="M4" s="260"/>
      <c r="N4" s="260"/>
      <c r="O4" s="260"/>
      <c r="P4" s="260"/>
      <c r="Q4" s="260"/>
      <c r="R4" s="260"/>
      <c r="S4" s="260"/>
      <c r="T4" s="260"/>
      <c r="U4" s="219"/>
    </row>
    <row r="5" spans="2:21" ht="3.75" customHeight="1">
      <c r="B5" s="220"/>
      <c r="C5" s="11"/>
      <c r="D5" s="11"/>
      <c r="E5" s="11"/>
      <c r="F5" s="11"/>
      <c r="G5" s="11"/>
      <c r="H5" s="11"/>
      <c r="I5" s="11"/>
      <c r="J5" s="11"/>
      <c r="K5" s="11"/>
      <c r="L5" s="11"/>
      <c r="M5" s="11"/>
      <c r="N5" s="11"/>
      <c r="O5" s="11"/>
      <c r="P5" s="11"/>
      <c r="Q5" s="11"/>
      <c r="R5" s="11"/>
      <c r="S5" s="6"/>
      <c r="T5" s="6"/>
      <c r="U5" s="147"/>
    </row>
    <row r="6" spans="2:21" ht="12.75">
      <c r="B6" s="117"/>
      <c r="C6" s="4"/>
      <c r="D6" s="4"/>
      <c r="E6" s="4"/>
      <c r="F6" s="4"/>
      <c r="G6" s="4"/>
      <c r="H6" s="4"/>
      <c r="I6" s="4"/>
      <c r="J6" s="4"/>
      <c r="K6" s="4"/>
      <c r="L6" s="4"/>
      <c r="M6" s="4"/>
      <c r="N6" s="4"/>
      <c r="O6" s="4"/>
      <c r="P6" s="4"/>
      <c r="Q6" s="4"/>
      <c r="R6" s="4"/>
      <c r="S6" s="63"/>
      <c r="T6" s="4"/>
      <c r="U6" s="147"/>
    </row>
    <row r="7" spans="2:21" ht="18.75" customHeight="1">
      <c r="B7" s="216" t="s">
        <v>12</v>
      </c>
      <c r="C7" s="256"/>
      <c r="D7" s="251"/>
      <c r="E7" s="251"/>
      <c r="F7" s="252"/>
      <c r="G7" s="14" t="s">
        <v>79</v>
      </c>
      <c r="H7" s="4"/>
      <c r="I7" s="4"/>
      <c r="J7" s="94"/>
      <c r="K7" s="94"/>
      <c r="L7" s="94"/>
      <c r="M7" s="315" t="s">
        <v>6</v>
      </c>
      <c r="N7" s="247"/>
      <c r="O7" s="247"/>
      <c r="P7" s="54"/>
      <c r="Q7" s="69"/>
      <c r="R7" s="68">
        <f>IF($P$13="","",VLOOKUP(P13,rngaircraft,4,FALSE))</f>
      </c>
      <c r="S7" s="340" t="s">
        <v>38</v>
      </c>
      <c r="T7" s="341"/>
      <c r="U7" s="147"/>
    </row>
    <row r="8" spans="2:21" ht="6" customHeight="1">
      <c r="B8" s="221"/>
      <c r="C8" s="5"/>
      <c r="D8" s="5"/>
      <c r="E8" s="5"/>
      <c r="F8" s="33"/>
      <c r="G8" s="33"/>
      <c r="H8" s="4"/>
      <c r="I8" s="4"/>
      <c r="J8" s="94"/>
      <c r="K8" s="94"/>
      <c r="L8" s="94"/>
      <c r="M8" s="4"/>
      <c r="N8" s="4"/>
      <c r="O8" s="19"/>
      <c r="P8" s="19"/>
      <c r="Q8" s="19"/>
      <c r="R8" s="4"/>
      <c r="S8" s="66"/>
      <c r="T8" s="66"/>
      <c r="U8" s="147"/>
    </row>
    <row r="9" spans="2:21" ht="18.75" customHeight="1">
      <c r="B9" s="117"/>
      <c r="C9" s="255" t="s">
        <v>46</v>
      </c>
      <c r="D9" s="255"/>
      <c r="E9" s="255"/>
      <c r="F9" s="255"/>
      <c r="G9" s="255"/>
      <c r="H9" s="255"/>
      <c r="I9" s="4"/>
      <c r="J9" s="253" t="s">
        <v>150</v>
      </c>
      <c r="K9" s="253"/>
      <c r="L9" s="253"/>
      <c r="M9" s="315" t="s">
        <v>77</v>
      </c>
      <c r="N9" s="247"/>
      <c r="O9" s="247"/>
      <c r="P9" s="3"/>
      <c r="Q9" s="70"/>
      <c r="R9" s="74">
        <f>IF(AND(P9&lt;&gt;0,P11&lt;&gt;0),P9/P11,"")</f>
      </c>
      <c r="S9" s="342" t="s">
        <v>39</v>
      </c>
      <c r="T9" s="341"/>
      <c r="U9" s="147"/>
    </row>
    <row r="10" spans="2:21" ht="6" customHeight="1">
      <c r="B10" s="117"/>
      <c r="C10" s="4"/>
      <c r="D10" s="4"/>
      <c r="E10" s="4"/>
      <c r="F10" s="4"/>
      <c r="G10" s="4"/>
      <c r="H10" s="4"/>
      <c r="I10" s="4"/>
      <c r="J10" s="4"/>
      <c r="K10" s="4"/>
      <c r="L10" s="4"/>
      <c r="M10" s="4"/>
      <c r="N10" s="4"/>
      <c r="O10" s="4"/>
      <c r="P10" s="4"/>
      <c r="Q10" s="4"/>
      <c r="R10" s="63"/>
      <c r="S10" s="66"/>
      <c r="T10" s="66"/>
      <c r="U10" s="147"/>
    </row>
    <row r="11" spans="2:21" ht="18.75" customHeight="1">
      <c r="B11" s="216" t="s">
        <v>1</v>
      </c>
      <c r="C11" s="249"/>
      <c r="D11" s="250"/>
      <c r="E11" s="250"/>
      <c r="F11" s="250"/>
      <c r="G11" s="250"/>
      <c r="H11" s="246"/>
      <c r="I11" s="5"/>
      <c r="J11" s="303"/>
      <c r="K11" s="304"/>
      <c r="L11" s="305"/>
      <c r="M11" s="315" t="s">
        <v>116</v>
      </c>
      <c r="N11" s="247"/>
      <c r="O11" s="247"/>
      <c r="P11" s="64"/>
      <c r="Q11" s="71"/>
      <c r="R11" s="75">
        <f>IF(AND(P7&lt;&gt;0,P11&lt;&gt;0),P11/P7,"")</f>
      </c>
      <c r="S11" s="342" t="s">
        <v>40</v>
      </c>
      <c r="T11" s="341"/>
      <c r="U11" s="345"/>
    </row>
    <row r="12" spans="2:21" ht="6" customHeight="1">
      <c r="B12" s="216"/>
      <c r="C12" s="5"/>
      <c r="D12" s="5"/>
      <c r="E12" s="5"/>
      <c r="F12" s="5"/>
      <c r="G12" s="5"/>
      <c r="H12" s="5"/>
      <c r="I12" s="5"/>
      <c r="J12" s="5"/>
      <c r="K12" s="5"/>
      <c r="L12" s="4"/>
      <c r="M12" s="4"/>
      <c r="N12" s="4"/>
      <c r="O12" s="20"/>
      <c r="P12" s="20"/>
      <c r="Q12" s="20"/>
      <c r="R12" s="222"/>
      <c r="S12" s="66"/>
      <c r="T12" s="66"/>
      <c r="U12" s="147"/>
    </row>
    <row r="13" spans="2:21" ht="18.75" customHeight="1">
      <c r="B13" s="216" t="s">
        <v>2</v>
      </c>
      <c r="C13" s="249"/>
      <c r="D13" s="250"/>
      <c r="E13" s="250"/>
      <c r="F13" s="250"/>
      <c r="G13" s="250"/>
      <c r="H13" s="246"/>
      <c r="I13" s="5"/>
      <c r="J13" s="62"/>
      <c r="K13" s="62"/>
      <c r="L13" s="62"/>
      <c r="M13" s="315" t="s">
        <v>115</v>
      </c>
      <c r="N13" s="247"/>
      <c r="O13" s="247"/>
      <c r="P13" s="65"/>
      <c r="Q13" s="8"/>
      <c r="R13" s="68">
        <f>IF($P$13="","",VLOOKUP(P13,rngaircraft,2,FALSE))</f>
      </c>
      <c r="S13" s="342" t="s">
        <v>41</v>
      </c>
      <c r="T13" s="341"/>
      <c r="U13" s="147"/>
    </row>
    <row r="14" spans="2:21" ht="6" customHeight="1">
      <c r="B14" s="216"/>
      <c r="C14" s="5"/>
      <c r="D14" s="5"/>
      <c r="E14" s="5"/>
      <c r="F14" s="5"/>
      <c r="G14" s="5"/>
      <c r="H14" s="5"/>
      <c r="I14" s="5"/>
      <c r="J14" s="62"/>
      <c r="K14" s="62"/>
      <c r="L14" s="62"/>
      <c r="M14" s="4"/>
      <c r="N14" s="4"/>
      <c r="O14" s="20"/>
      <c r="P14" s="20"/>
      <c r="Q14" s="20"/>
      <c r="R14" s="4"/>
      <c r="S14" s="66"/>
      <c r="T14" s="66"/>
      <c r="U14" s="147"/>
    </row>
    <row r="15" spans="2:21" ht="18.75" customHeight="1">
      <c r="B15" s="216" t="s">
        <v>3</v>
      </c>
      <c r="C15" s="249"/>
      <c r="D15" s="250"/>
      <c r="E15" s="250"/>
      <c r="F15" s="250"/>
      <c r="G15" s="250"/>
      <c r="H15" s="246"/>
      <c r="I15" s="5"/>
      <c r="J15" s="62"/>
      <c r="K15" s="62"/>
      <c r="L15" s="62"/>
      <c r="M15" s="315" t="s">
        <v>5</v>
      </c>
      <c r="N15" s="247"/>
      <c r="O15" s="247"/>
      <c r="P15" s="65"/>
      <c r="Q15" s="8"/>
      <c r="R15" s="76"/>
      <c r="S15" s="343" t="s">
        <v>42</v>
      </c>
      <c r="T15" s="344"/>
      <c r="U15" s="345"/>
    </row>
    <row r="16" spans="2:21" ht="6" customHeight="1">
      <c r="B16" s="216"/>
      <c r="C16" s="5"/>
      <c r="D16" s="5"/>
      <c r="E16" s="5"/>
      <c r="F16" s="5"/>
      <c r="G16" s="5"/>
      <c r="H16" s="5"/>
      <c r="I16" s="5"/>
      <c r="J16" s="62"/>
      <c r="K16" s="62"/>
      <c r="L16" s="62"/>
      <c r="M16" s="4"/>
      <c r="N16" s="4"/>
      <c r="O16" s="4"/>
      <c r="P16" s="4"/>
      <c r="Q16" s="4"/>
      <c r="R16" s="4"/>
      <c r="S16" s="4"/>
      <c r="T16" s="4"/>
      <c r="U16" s="147"/>
    </row>
    <row r="17" spans="2:21" ht="18" customHeight="1">
      <c r="B17" s="216" t="s">
        <v>4</v>
      </c>
      <c r="C17" s="249"/>
      <c r="D17" s="250"/>
      <c r="E17" s="250"/>
      <c r="F17" s="250"/>
      <c r="G17" s="250"/>
      <c r="H17" s="246"/>
      <c r="I17" s="5"/>
      <c r="J17" s="62"/>
      <c r="K17" s="62"/>
      <c r="L17" s="62"/>
      <c r="M17" s="315" t="s">
        <v>7</v>
      </c>
      <c r="N17" s="247"/>
      <c r="O17" s="247"/>
      <c r="P17" s="316"/>
      <c r="Q17" s="317"/>
      <c r="R17" s="318"/>
      <c r="S17" s="5"/>
      <c r="T17" s="4"/>
      <c r="U17" s="147"/>
    </row>
    <row r="18" spans="2:21" ht="6" customHeight="1">
      <c r="B18" s="216"/>
      <c r="C18" s="10"/>
      <c r="D18" s="10"/>
      <c r="E18" s="10"/>
      <c r="F18" s="10"/>
      <c r="G18" s="10"/>
      <c r="H18" s="10"/>
      <c r="I18" s="5"/>
      <c r="J18" s="5"/>
      <c r="K18" s="5"/>
      <c r="L18" s="62"/>
      <c r="M18" s="11"/>
      <c r="N18" s="4"/>
      <c r="O18" s="19"/>
      <c r="P18" s="19"/>
      <c r="Q18" s="19"/>
      <c r="R18" s="11"/>
      <c r="S18" s="4"/>
      <c r="T18" s="4"/>
      <c r="U18" s="147"/>
    </row>
    <row r="19" spans="2:27" ht="18" customHeight="1">
      <c r="B19" s="216"/>
      <c r="C19" s="93"/>
      <c r="D19" s="310" t="s">
        <v>148</v>
      </c>
      <c r="E19" s="307"/>
      <c r="F19" s="311"/>
      <c r="G19" s="237"/>
      <c r="H19" s="238"/>
      <c r="I19" s="5"/>
      <c r="J19" s="5"/>
      <c r="K19" s="62">
        <f>SUM(K11,K13,K15,K17)</f>
        <v>0</v>
      </c>
      <c r="L19" s="62"/>
      <c r="M19" s="315" t="s">
        <v>8</v>
      </c>
      <c r="N19" s="247"/>
      <c r="O19" s="247"/>
      <c r="P19" s="316"/>
      <c r="Q19" s="317"/>
      <c r="R19" s="339"/>
      <c r="S19" s="5"/>
      <c r="T19" s="5"/>
      <c r="U19" s="147"/>
      <c r="AA19" s="42"/>
    </row>
    <row r="20" spans="2:27" ht="5.25" customHeight="1">
      <c r="B20" s="216"/>
      <c r="C20" s="93"/>
      <c r="D20" s="308"/>
      <c r="E20" s="309"/>
      <c r="F20" s="309"/>
      <c r="G20" s="308"/>
      <c r="H20" s="309"/>
      <c r="I20" s="309"/>
      <c r="J20" s="308"/>
      <c r="K20" s="309"/>
      <c r="L20" s="309"/>
      <c r="M20" s="308"/>
      <c r="N20" s="309"/>
      <c r="O20" s="309"/>
      <c r="P20" s="308"/>
      <c r="Q20" s="309"/>
      <c r="R20" s="309"/>
      <c r="S20" s="5"/>
      <c r="T20" s="5"/>
      <c r="U20" s="147"/>
      <c r="AA20" s="42"/>
    </row>
    <row r="21" spans="2:27" ht="18" customHeight="1">
      <c r="B21" s="216"/>
      <c r="C21" s="93"/>
      <c r="D21" s="310" t="s">
        <v>149</v>
      </c>
      <c r="E21" s="307"/>
      <c r="F21" s="311"/>
      <c r="G21" s="237"/>
      <c r="H21" s="238"/>
      <c r="I21" s="5"/>
      <c r="J21" s="315" t="s">
        <v>110</v>
      </c>
      <c r="K21" s="313"/>
      <c r="L21" s="313"/>
      <c r="M21" s="313"/>
      <c r="N21" s="313"/>
      <c r="O21" s="314"/>
      <c r="P21" s="303"/>
      <c r="Q21" s="304"/>
      <c r="R21" s="305"/>
      <c r="S21" s="5"/>
      <c r="T21" s="5"/>
      <c r="U21" s="147"/>
      <c r="AA21" s="42"/>
    </row>
    <row r="22" spans="2:27" ht="6.75" customHeight="1">
      <c r="B22" s="216"/>
      <c r="C22" s="93"/>
      <c r="D22" s="19"/>
      <c r="E22" s="19"/>
      <c r="F22" s="19"/>
      <c r="G22" s="19"/>
      <c r="H22" s="19"/>
      <c r="I22" s="19"/>
      <c r="J22" s="19"/>
      <c r="K22" s="19"/>
      <c r="L22" s="19"/>
      <c r="M22" s="19"/>
      <c r="N22" s="19"/>
      <c r="O22" s="19"/>
      <c r="P22" s="5"/>
      <c r="Q22" s="5"/>
      <c r="R22" s="5"/>
      <c r="S22" s="5"/>
      <c r="T22" s="5"/>
      <c r="U22" s="147"/>
      <c r="AA22" s="42"/>
    </row>
    <row r="23" spans="2:27" ht="18" customHeight="1">
      <c r="B23" s="312" t="s">
        <v>296</v>
      </c>
      <c r="C23" s="313"/>
      <c r="D23" s="313"/>
      <c r="E23" s="313"/>
      <c r="F23" s="314"/>
      <c r="G23" s="217"/>
      <c r="H23" s="19"/>
      <c r="I23" s="315" t="s">
        <v>284</v>
      </c>
      <c r="J23" s="315"/>
      <c r="K23" s="315"/>
      <c r="L23" s="315"/>
      <c r="M23" s="315"/>
      <c r="N23" s="315"/>
      <c r="O23" s="355"/>
      <c r="P23" s="356"/>
      <c r="Q23" s="357"/>
      <c r="R23" s="358"/>
      <c r="S23" s="5"/>
      <c r="T23" s="5"/>
      <c r="U23" s="147"/>
      <c r="AA23" s="42"/>
    </row>
    <row r="24" spans="2:27" ht="6" customHeight="1">
      <c r="B24" s="216"/>
      <c r="C24" s="93"/>
      <c r="D24" s="19"/>
      <c r="E24" s="19"/>
      <c r="F24" s="19"/>
      <c r="G24" s="19"/>
      <c r="H24" s="19"/>
      <c r="I24" s="19"/>
      <c r="J24" s="19"/>
      <c r="K24" s="19"/>
      <c r="L24" s="19"/>
      <c r="M24" s="19"/>
      <c r="N24" s="19"/>
      <c r="O24" s="19"/>
      <c r="P24" s="5"/>
      <c r="Q24" s="5"/>
      <c r="R24" s="5"/>
      <c r="S24" s="5"/>
      <c r="T24" s="5"/>
      <c r="U24" s="147"/>
      <c r="AA24" s="42"/>
    </row>
    <row r="25" spans="2:27" ht="18" customHeight="1">
      <c r="B25" s="216"/>
      <c r="C25" s="93"/>
      <c r="D25" s="315" t="s">
        <v>276</v>
      </c>
      <c r="E25" s="315"/>
      <c r="F25" s="315"/>
      <c r="G25" s="315"/>
      <c r="H25" s="315"/>
      <c r="I25" s="315"/>
      <c r="J25" s="315"/>
      <c r="K25" s="315"/>
      <c r="L25" s="315"/>
      <c r="M25" s="315"/>
      <c r="N25" s="315"/>
      <c r="O25" s="315"/>
      <c r="P25" s="303"/>
      <c r="Q25" s="304"/>
      <c r="R25" s="305"/>
      <c r="S25" s="5"/>
      <c r="T25" s="5"/>
      <c r="U25" s="147"/>
      <c r="AA25" s="42"/>
    </row>
    <row r="26" spans="2:21" ht="6" customHeight="1" thickBot="1">
      <c r="B26" s="117"/>
      <c r="C26" s="4"/>
      <c r="D26" s="4"/>
      <c r="E26" s="4"/>
      <c r="F26" s="4"/>
      <c r="G26" s="4"/>
      <c r="H26" s="4"/>
      <c r="I26" s="4"/>
      <c r="J26" s="4"/>
      <c r="K26" s="4"/>
      <c r="L26" s="4"/>
      <c r="M26" s="4"/>
      <c r="N26" s="4"/>
      <c r="O26" s="4"/>
      <c r="P26" s="4"/>
      <c r="Q26" s="4"/>
      <c r="R26" s="4"/>
      <c r="S26" s="4"/>
      <c r="T26" s="12"/>
      <c r="U26" s="147"/>
    </row>
    <row r="27" spans="2:21" ht="13.5" thickTop="1">
      <c r="B27" s="117"/>
      <c r="C27" s="324" t="s">
        <v>17</v>
      </c>
      <c r="D27" s="325"/>
      <c r="E27" s="326"/>
      <c r="F27" s="326"/>
      <c r="G27" s="326"/>
      <c r="H27" s="326"/>
      <c r="I27" s="326"/>
      <c r="J27" s="326"/>
      <c r="K27" s="326"/>
      <c r="L27" s="326"/>
      <c r="M27" s="326"/>
      <c r="N27" s="326"/>
      <c r="O27" s="326"/>
      <c r="P27" s="326"/>
      <c r="Q27" s="361"/>
      <c r="R27" s="352" t="s">
        <v>21</v>
      </c>
      <c r="S27" s="353"/>
      <c r="T27" s="327"/>
      <c r="U27" s="147"/>
    </row>
    <row r="28" spans="2:21" ht="5.25" customHeight="1">
      <c r="B28" s="223"/>
      <c r="C28" s="13"/>
      <c r="D28" s="8"/>
      <c r="E28" s="8"/>
      <c r="F28" s="8"/>
      <c r="G28" s="8"/>
      <c r="H28" s="8"/>
      <c r="I28" s="8"/>
      <c r="J28" s="8"/>
      <c r="K28" s="8"/>
      <c r="L28" s="8"/>
      <c r="M28" s="8"/>
      <c r="N28" s="8"/>
      <c r="O28" s="8"/>
      <c r="P28" s="8"/>
      <c r="Q28" s="8"/>
      <c r="R28" s="13"/>
      <c r="S28" s="5"/>
      <c r="T28" s="55"/>
      <c r="U28" s="147"/>
    </row>
    <row r="29" spans="2:21" ht="18.75" customHeight="1">
      <c r="B29" s="223"/>
      <c r="C29" s="254"/>
      <c r="D29" s="255"/>
      <c r="E29" s="255"/>
      <c r="F29" s="255"/>
      <c r="G29" s="255"/>
      <c r="H29" s="255"/>
      <c r="I29" s="8"/>
      <c r="J29" s="8"/>
      <c r="K29" s="8"/>
      <c r="L29" s="4"/>
      <c r="M29" s="14" t="s">
        <v>18</v>
      </c>
      <c r="N29" s="8"/>
      <c r="O29" s="8"/>
      <c r="P29" s="8"/>
      <c r="Q29" s="8"/>
      <c r="R29" s="15" t="s">
        <v>19</v>
      </c>
      <c r="S29" s="53"/>
      <c r="T29" s="16"/>
      <c r="U29" s="147"/>
    </row>
    <row r="30" spans="2:21" ht="5.25" customHeight="1">
      <c r="B30" s="117"/>
      <c r="C30" s="17"/>
      <c r="D30" s="4"/>
      <c r="E30" s="4"/>
      <c r="F30" s="4"/>
      <c r="G30" s="4"/>
      <c r="H30" s="4"/>
      <c r="I30" s="4"/>
      <c r="J30" s="4"/>
      <c r="K30" s="4"/>
      <c r="L30" s="4"/>
      <c r="M30" s="4"/>
      <c r="N30" s="4"/>
      <c r="O30" s="4"/>
      <c r="P30" s="4"/>
      <c r="Q30" s="4"/>
      <c r="R30" s="17"/>
      <c r="S30" s="4"/>
      <c r="T30" s="16"/>
      <c r="U30" s="147"/>
    </row>
    <row r="31" spans="2:21" ht="18.75" customHeight="1">
      <c r="B31" s="224"/>
      <c r="C31" s="18" t="s">
        <v>0</v>
      </c>
      <c r="D31" s="249"/>
      <c r="E31" s="250"/>
      <c r="F31" s="250"/>
      <c r="G31" s="250"/>
      <c r="H31" s="246"/>
      <c r="I31" s="5"/>
      <c r="J31" s="5"/>
      <c r="K31" s="5"/>
      <c r="L31" s="8"/>
      <c r="M31" s="19" t="s">
        <v>13</v>
      </c>
      <c r="N31" s="1"/>
      <c r="O31" s="4"/>
      <c r="P31" s="4"/>
      <c r="Q31" s="4"/>
      <c r="R31" s="15" t="s">
        <v>20</v>
      </c>
      <c r="S31" s="53"/>
      <c r="T31" s="16"/>
      <c r="U31" s="147"/>
    </row>
    <row r="32" spans="2:21" ht="5.25" customHeight="1">
      <c r="B32" s="117"/>
      <c r="C32" s="17"/>
      <c r="D32" s="4"/>
      <c r="E32" s="4"/>
      <c r="F32" s="4"/>
      <c r="G32" s="4"/>
      <c r="H32" s="4"/>
      <c r="I32" s="4"/>
      <c r="J32" s="4"/>
      <c r="K32" s="4"/>
      <c r="L32" s="4"/>
      <c r="M32" s="4"/>
      <c r="N32" s="4"/>
      <c r="O32" s="4"/>
      <c r="P32" s="4"/>
      <c r="Q32" s="4"/>
      <c r="R32" s="17"/>
      <c r="S32" s="4"/>
      <c r="T32" s="16"/>
      <c r="U32" s="147"/>
    </row>
    <row r="33" spans="2:21" ht="18.75" customHeight="1">
      <c r="B33" s="117"/>
      <c r="C33" s="17"/>
      <c r="D33" s="363" t="s">
        <v>45</v>
      </c>
      <c r="E33" s="364"/>
      <c r="F33" s="364"/>
      <c r="G33" s="364"/>
      <c r="H33" s="364"/>
      <c r="I33" s="4"/>
      <c r="J33" s="4"/>
      <c r="K33" s="4"/>
      <c r="L33" s="4"/>
      <c r="M33" s="19" t="s">
        <v>14</v>
      </c>
      <c r="N33" s="1"/>
      <c r="O33" s="4"/>
      <c r="P33" s="4"/>
      <c r="Q33" s="4"/>
      <c r="R33" s="15" t="s">
        <v>24</v>
      </c>
      <c r="S33" s="53"/>
      <c r="T33" s="16"/>
      <c r="U33" s="147"/>
    </row>
    <row r="34" spans="2:21" ht="5.25" customHeight="1">
      <c r="B34" s="117"/>
      <c r="C34" s="17"/>
      <c r="D34" s="4"/>
      <c r="E34" s="4"/>
      <c r="F34" s="21"/>
      <c r="G34" s="21"/>
      <c r="H34" s="4"/>
      <c r="I34" s="4"/>
      <c r="J34" s="4"/>
      <c r="K34" s="4"/>
      <c r="L34" s="4"/>
      <c r="M34" s="4"/>
      <c r="N34" s="4"/>
      <c r="O34" s="4"/>
      <c r="P34" s="4"/>
      <c r="Q34" s="4"/>
      <c r="R34" s="17"/>
      <c r="S34" s="4"/>
      <c r="T34" s="16"/>
      <c r="U34" s="147"/>
    </row>
    <row r="35" spans="2:21" ht="18.75" customHeight="1">
      <c r="B35" s="117"/>
      <c r="C35" s="17"/>
      <c r="D35" s="4"/>
      <c r="E35" s="4"/>
      <c r="F35" s="4"/>
      <c r="G35" s="4"/>
      <c r="H35" s="4"/>
      <c r="I35" s="4"/>
      <c r="J35" s="4"/>
      <c r="K35" s="4"/>
      <c r="L35" s="4"/>
      <c r="M35" s="19" t="s">
        <v>15</v>
      </c>
      <c r="N35" s="1"/>
      <c r="O35" s="4"/>
      <c r="P35" s="4"/>
      <c r="Q35" s="4"/>
      <c r="R35" s="15" t="s">
        <v>12</v>
      </c>
      <c r="S35" s="53"/>
      <c r="T35" s="16"/>
      <c r="U35" s="147"/>
    </row>
    <row r="36" spans="2:21" ht="5.25" customHeight="1">
      <c r="B36" s="117"/>
      <c r="C36" s="17"/>
      <c r="D36" s="4"/>
      <c r="E36" s="4"/>
      <c r="F36" s="21"/>
      <c r="G36" s="21"/>
      <c r="H36" s="4"/>
      <c r="I36" s="4"/>
      <c r="J36" s="4"/>
      <c r="K36" s="4"/>
      <c r="L36" s="4"/>
      <c r="M36" s="4"/>
      <c r="N36" s="4"/>
      <c r="O36" s="4"/>
      <c r="P36" s="4"/>
      <c r="Q36" s="4"/>
      <c r="R36" s="17"/>
      <c r="S36" s="4"/>
      <c r="T36" s="16"/>
      <c r="U36" s="147"/>
    </row>
    <row r="37" spans="2:21" ht="13.5" thickBot="1">
      <c r="B37" s="117"/>
      <c r="C37" s="22"/>
      <c r="D37" s="12"/>
      <c r="E37" s="12"/>
      <c r="F37" s="12"/>
      <c r="G37" s="12"/>
      <c r="H37" s="12"/>
      <c r="I37" s="12"/>
      <c r="J37" s="12"/>
      <c r="K37" s="12"/>
      <c r="L37" s="12"/>
      <c r="M37" s="12"/>
      <c r="N37" s="12"/>
      <c r="O37" s="12"/>
      <c r="P37" s="12"/>
      <c r="Q37" s="12"/>
      <c r="R37" s="22"/>
      <c r="S37" s="12"/>
      <c r="T37" s="23"/>
      <c r="U37" s="147"/>
    </row>
    <row r="38" spans="2:21" ht="16.5" customHeight="1" thickBot="1" thickTop="1">
      <c r="B38" s="117"/>
      <c r="C38" s="4"/>
      <c r="D38" s="4"/>
      <c r="E38" s="4"/>
      <c r="F38" s="4"/>
      <c r="G38" s="4"/>
      <c r="H38" s="4"/>
      <c r="I38" s="4"/>
      <c r="J38" s="4"/>
      <c r="K38" s="4"/>
      <c r="L38" s="4"/>
      <c r="M38" s="4"/>
      <c r="N38" s="4"/>
      <c r="O38" s="4"/>
      <c r="P38" s="4"/>
      <c r="Q38" s="4"/>
      <c r="R38" s="4"/>
      <c r="S38" s="4"/>
      <c r="T38" s="24"/>
      <c r="U38" s="147"/>
    </row>
    <row r="39" spans="2:21" ht="13.5" thickTop="1">
      <c r="B39" s="117"/>
      <c r="C39" s="324" t="s">
        <v>295</v>
      </c>
      <c r="D39" s="325"/>
      <c r="E39" s="326"/>
      <c r="F39" s="326"/>
      <c r="G39" s="326"/>
      <c r="H39" s="326"/>
      <c r="I39" s="326"/>
      <c r="J39" s="326"/>
      <c r="K39" s="326"/>
      <c r="L39" s="326"/>
      <c r="M39" s="326"/>
      <c r="N39" s="326"/>
      <c r="O39" s="326"/>
      <c r="P39" s="326"/>
      <c r="Q39" s="326"/>
      <c r="R39" s="326"/>
      <c r="S39" s="326"/>
      <c r="T39" s="327"/>
      <c r="U39" s="147"/>
    </row>
    <row r="40" spans="2:21" ht="10.5" customHeight="1">
      <c r="B40" s="223"/>
      <c r="C40" s="13"/>
      <c r="D40" s="8"/>
      <c r="E40" s="8"/>
      <c r="F40" s="8"/>
      <c r="G40" s="8"/>
      <c r="H40" s="8"/>
      <c r="I40" s="8"/>
      <c r="J40" s="8"/>
      <c r="K40" s="8"/>
      <c r="L40" s="8"/>
      <c r="M40" s="8"/>
      <c r="N40" s="8"/>
      <c r="O40" s="8"/>
      <c r="P40" s="8"/>
      <c r="Q40" s="8"/>
      <c r="R40" s="8"/>
      <c r="S40" s="4"/>
      <c r="T40" s="25"/>
      <c r="U40" s="147"/>
    </row>
    <row r="41" spans="2:21" ht="18.75" customHeight="1">
      <c r="B41" s="117"/>
      <c r="C41" s="17"/>
      <c r="D41" s="4"/>
      <c r="E41" s="315" t="s">
        <v>44</v>
      </c>
      <c r="F41" s="315"/>
      <c r="G41" s="350"/>
      <c r="H41" s="350"/>
      <c r="I41" s="351"/>
      <c r="J41" s="316"/>
      <c r="K41" s="332"/>
      <c r="L41" s="333"/>
      <c r="M41" s="21"/>
      <c r="N41" s="315" t="s">
        <v>43</v>
      </c>
      <c r="O41" s="315"/>
      <c r="P41" s="315"/>
      <c r="Q41" s="336"/>
      <c r="R41" s="2"/>
      <c r="S41" s="4"/>
      <c r="T41" s="16"/>
      <c r="U41" s="147"/>
    </row>
    <row r="42" spans="2:21" ht="12.75">
      <c r="B42" s="225"/>
      <c r="C42" s="26"/>
      <c r="D42" s="359" t="s">
        <v>294</v>
      </c>
      <c r="E42" s="359"/>
      <c r="F42" s="359"/>
      <c r="G42" s="359"/>
      <c r="H42" s="359"/>
      <c r="I42" s="360"/>
      <c r="J42" s="360"/>
      <c r="K42" s="360"/>
      <c r="L42" s="360"/>
      <c r="M42" s="360"/>
      <c r="N42" s="360"/>
      <c r="O42" s="360"/>
      <c r="P42" s="360"/>
      <c r="Q42" s="360"/>
      <c r="R42" s="360"/>
      <c r="S42" s="360"/>
      <c r="T42" s="16"/>
      <c r="U42" s="147"/>
    </row>
    <row r="43" spans="2:21" ht="91.5" customHeight="1">
      <c r="B43" s="117"/>
      <c r="C43" s="27" t="s">
        <v>0</v>
      </c>
      <c r="D43" s="329"/>
      <c r="E43" s="330"/>
      <c r="F43" s="330"/>
      <c r="G43" s="330"/>
      <c r="H43" s="330"/>
      <c r="I43" s="330"/>
      <c r="J43" s="330"/>
      <c r="K43" s="330"/>
      <c r="L43" s="330"/>
      <c r="M43" s="330"/>
      <c r="N43" s="330"/>
      <c r="O43" s="330"/>
      <c r="P43" s="330"/>
      <c r="Q43" s="330"/>
      <c r="R43" s="330"/>
      <c r="S43" s="331"/>
      <c r="T43" s="57"/>
      <c r="U43" s="147"/>
    </row>
    <row r="44" spans="2:21" ht="13.5" thickBot="1">
      <c r="B44" s="117"/>
      <c r="C44" s="73"/>
      <c r="D44" s="337" t="s">
        <v>329</v>
      </c>
      <c r="E44" s="338"/>
      <c r="F44" s="338"/>
      <c r="G44" s="338"/>
      <c r="H44" s="338"/>
      <c r="I44" s="338"/>
      <c r="J44" s="338"/>
      <c r="K44" s="338"/>
      <c r="L44" s="338"/>
      <c r="M44" s="338"/>
      <c r="N44" s="338"/>
      <c r="O44" s="338"/>
      <c r="P44" s="338"/>
      <c r="Q44" s="338"/>
      <c r="R44" s="338"/>
      <c r="S44" s="338"/>
      <c r="T44" s="28"/>
      <c r="U44" s="226"/>
    </row>
    <row r="45" spans="2:26" ht="16.5" customHeight="1" thickBot="1" thickTop="1">
      <c r="B45" s="117"/>
      <c r="C45" s="4"/>
      <c r="D45" s="4"/>
      <c r="E45" s="4"/>
      <c r="F45" s="4"/>
      <c r="G45" s="4"/>
      <c r="H45" s="4"/>
      <c r="I45" s="4"/>
      <c r="J45" s="4"/>
      <c r="K45" s="4"/>
      <c r="L45" s="4"/>
      <c r="M45" s="4"/>
      <c r="N45" s="4"/>
      <c r="O45" s="4"/>
      <c r="P45" s="4"/>
      <c r="Q45" s="4"/>
      <c r="R45" s="4"/>
      <c r="S45" s="4"/>
      <c r="T45" s="29"/>
      <c r="U45" s="147"/>
      <c r="Z45" s="37"/>
    </row>
    <row r="46" spans="2:21" ht="14.25" customHeight="1" thickTop="1">
      <c r="B46" s="117"/>
      <c r="C46" s="324" t="s">
        <v>293</v>
      </c>
      <c r="D46" s="325"/>
      <c r="E46" s="326"/>
      <c r="F46" s="326"/>
      <c r="G46" s="326"/>
      <c r="H46" s="326"/>
      <c r="I46" s="326"/>
      <c r="J46" s="326"/>
      <c r="K46" s="326"/>
      <c r="L46" s="326"/>
      <c r="M46" s="326"/>
      <c r="N46" s="326"/>
      <c r="O46" s="326"/>
      <c r="P46" s="326"/>
      <c r="Q46" s="326"/>
      <c r="R46" s="326"/>
      <c r="S46" s="326"/>
      <c r="T46" s="327"/>
      <c r="U46" s="226"/>
    </row>
    <row r="47" spans="2:21" ht="6.75" customHeight="1">
      <c r="B47" s="117"/>
      <c r="C47" s="347"/>
      <c r="D47" s="348"/>
      <c r="E47" s="348"/>
      <c r="F47" s="348"/>
      <c r="G47" s="348"/>
      <c r="H47" s="348"/>
      <c r="I47" s="348"/>
      <c r="J47" s="348"/>
      <c r="K47" s="348"/>
      <c r="L47" s="348"/>
      <c r="M47" s="348"/>
      <c r="N47" s="348"/>
      <c r="O47" s="348"/>
      <c r="P47" s="348"/>
      <c r="Q47" s="348"/>
      <c r="R47" s="348"/>
      <c r="S47" s="348"/>
      <c r="T47" s="349"/>
      <c r="U47" s="226"/>
    </row>
    <row r="48" spans="2:21" ht="12.75">
      <c r="B48" s="227"/>
      <c r="C48" s="31"/>
      <c r="D48" s="30"/>
      <c r="E48" s="30"/>
      <c r="F48" s="30"/>
      <c r="G48" s="30"/>
      <c r="H48" s="30"/>
      <c r="I48" s="30"/>
      <c r="J48" s="30"/>
      <c r="K48" s="30"/>
      <c r="L48" s="30"/>
      <c r="M48" s="30"/>
      <c r="N48" s="30"/>
      <c r="O48" s="334" t="s">
        <v>10</v>
      </c>
      <c r="P48" s="30"/>
      <c r="Q48" s="30"/>
      <c r="R48" s="334" t="s">
        <v>11</v>
      </c>
      <c r="S48" s="4"/>
      <c r="T48" s="16"/>
      <c r="U48" s="147"/>
    </row>
    <row r="49" spans="2:21" ht="5.25" customHeight="1">
      <c r="B49" s="117"/>
      <c r="C49" s="17"/>
      <c r="D49" s="4"/>
      <c r="E49" s="4"/>
      <c r="F49" s="4"/>
      <c r="G49" s="4"/>
      <c r="H49" s="4"/>
      <c r="I49" s="4"/>
      <c r="J49" s="4"/>
      <c r="K49" s="4"/>
      <c r="L49" s="4"/>
      <c r="M49" s="4"/>
      <c r="N49" s="4"/>
      <c r="O49" s="335"/>
      <c r="P49" s="4"/>
      <c r="Q49" s="4"/>
      <c r="R49" s="335"/>
      <c r="S49" s="4"/>
      <c r="T49" s="16"/>
      <c r="U49" s="147"/>
    </row>
    <row r="50" spans="2:21" ht="18.75" customHeight="1">
      <c r="B50" s="117"/>
      <c r="C50" s="17"/>
      <c r="D50" s="19"/>
      <c r="E50" s="19"/>
      <c r="F50" s="19"/>
      <c r="G50" s="32"/>
      <c r="H50" s="236" t="str">
        <f>$R$13&amp;" Maintenance/hour (B &amp; C  only):"</f>
        <v> Maintenance/hour (B &amp; C  only):</v>
      </c>
      <c r="I50" s="362" t="e">
        <f>VLOOKUP($P$13,rngaircraft,5)</f>
        <v>#N/A</v>
      </c>
      <c r="J50" s="362"/>
      <c r="K50" s="14" t="s">
        <v>9</v>
      </c>
      <c r="L50" s="328" t="s">
        <v>6</v>
      </c>
      <c r="M50" s="328"/>
      <c r="N50" s="4"/>
      <c r="O50" s="7">
        <f>IF(LEFT(P15,1)&lt;&gt;"A",P7,0)</f>
        <v>0</v>
      </c>
      <c r="P50" s="11" t="s">
        <v>16</v>
      </c>
      <c r="Q50" s="11"/>
      <c r="R50" s="34">
        <f>IF(O50&lt;&gt;0,O50*I50,0)</f>
        <v>0</v>
      </c>
      <c r="S50" s="4"/>
      <c r="T50" s="16"/>
      <c r="U50" s="147"/>
    </row>
    <row r="51" spans="2:21" ht="4.5" customHeight="1">
      <c r="B51" s="117"/>
      <c r="C51" s="17"/>
      <c r="D51" s="4"/>
      <c r="E51" s="4"/>
      <c r="F51" s="4"/>
      <c r="G51" s="4"/>
      <c r="H51" s="4"/>
      <c r="I51" s="4"/>
      <c r="J51" s="4"/>
      <c r="K51" s="4"/>
      <c r="L51" s="4"/>
      <c r="M51" s="4"/>
      <c r="N51" s="4"/>
      <c r="O51" s="4"/>
      <c r="P51" s="4"/>
      <c r="Q51" s="4"/>
      <c r="R51" s="4"/>
      <c r="S51" s="4"/>
      <c r="T51" s="16"/>
      <c r="U51" s="147"/>
    </row>
    <row r="52" spans="2:24" ht="18.75" customHeight="1">
      <c r="B52" s="228"/>
      <c r="C52" s="17"/>
      <c r="D52" s="4"/>
      <c r="E52" s="9"/>
      <c r="F52" s="9"/>
      <c r="G52" s="328" t="str">
        <f>IF(LEFT(P15,1)="a","Fuel amount to be reimbursed by NHQ",IF(P21="Yes","Fuel amount to be paid by Wing","Fuel amount to be paid by pilot"))</f>
        <v>Fuel amount to be paid by pilot</v>
      </c>
      <c r="H52" s="258"/>
      <c r="I52" s="258"/>
      <c r="J52" s="258"/>
      <c r="K52" s="258"/>
      <c r="L52" s="258"/>
      <c r="M52" s="258"/>
      <c r="N52" s="258"/>
      <c r="O52" s="258"/>
      <c r="P52" s="11" t="s">
        <v>16</v>
      </c>
      <c r="Q52" s="11"/>
      <c r="R52" s="34">
        <f>IF(LEFT($P$15,1)&lt;&gt;"",P9,0)</f>
        <v>0</v>
      </c>
      <c r="S52" s="4"/>
      <c r="T52" s="16"/>
      <c r="U52" s="147"/>
      <c r="W52" s="354"/>
      <c r="X52" s="38">
        <f>R54/41</f>
        <v>0</v>
      </c>
    </row>
    <row r="53" spans="2:23" ht="3.75" customHeight="1">
      <c r="B53" s="117"/>
      <c r="C53" s="17"/>
      <c r="D53" s="4"/>
      <c r="E53" s="4"/>
      <c r="F53" s="4"/>
      <c r="G53" s="4"/>
      <c r="H53" s="4"/>
      <c r="I53" s="4"/>
      <c r="J53" s="4"/>
      <c r="K53" s="4"/>
      <c r="L53" s="4"/>
      <c r="M53" s="4"/>
      <c r="N53" s="4"/>
      <c r="O53" s="4"/>
      <c r="P53" s="4"/>
      <c r="Q53" s="4"/>
      <c r="R53" s="4"/>
      <c r="S53" s="4"/>
      <c r="T53" s="16"/>
      <c r="U53" s="147"/>
      <c r="W53" s="354"/>
    </row>
    <row r="54" spans="2:23" ht="18.75" customHeight="1">
      <c r="B54" s="117"/>
      <c r="C54" s="17"/>
      <c r="D54" s="328"/>
      <c r="E54" s="258"/>
      <c r="F54" s="258"/>
      <c r="G54" s="258"/>
      <c r="H54" s="258"/>
      <c r="I54" s="258"/>
      <c r="J54" s="258"/>
      <c r="K54" s="258"/>
      <c r="L54" s="258"/>
      <c r="M54" s="258"/>
      <c r="N54" s="258"/>
      <c r="O54" s="258"/>
      <c r="P54" s="11"/>
      <c r="Q54" s="11"/>
      <c r="R54" s="78"/>
      <c r="S54" s="67"/>
      <c r="T54" s="16"/>
      <c r="U54" s="147"/>
      <c r="W54" s="354"/>
    </row>
    <row r="55" spans="2:23" ht="4.5" customHeight="1">
      <c r="B55" s="117"/>
      <c r="C55" s="17"/>
      <c r="D55" s="4"/>
      <c r="E55" s="4"/>
      <c r="F55" s="4"/>
      <c r="G55" s="4"/>
      <c r="H55" s="4"/>
      <c r="I55" s="4"/>
      <c r="J55" s="4"/>
      <c r="K55" s="4"/>
      <c r="L55" s="4"/>
      <c r="M55" s="4"/>
      <c r="N55" s="4"/>
      <c r="O55" s="4"/>
      <c r="P55" s="4"/>
      <c r="Q55" s="4"/>
      <c r="R55" s="4"/>
      <c r="S55" s="4"/>
      <c r="T55" s="16"/>
      <c r="U55" s="147"/>
      <c r="W55" s="346"/>
    </row>
    <row r="56" spans="2:23" ht="18.75" customHeight="1">
      <c r="B56" s="117"/>
      <c r="C56" s="17"/>
      <c r="D56" s="306" t="s">
        <v>78</v>
      </c>
      <c r="E56" s="258"/>
      <c r="F56" s="258"/>
      <c r="G56" s="258"/>
      <c r="H56" s="258"/>
      <c r="I56" s="258"/>
      <c r="J56" s="258"/>
      <c r="K56" s="258"/>
      <c r="L56" s="258"/>
      <c r="M56" s="258"/>
      <c r="N56" s="258"/>
      <c r="O56" s="258"/>
      <c r="P56" s="11" t="s">
        <v>16</v>
      </c>
      <c r="Q56" s="11"/>
      <c r="R56" s="34">
        <f>IF(R50&lt;&gt;0,R50,0)</f>
        <v>0</v>
      </c>
      <c r="S56" s="4"/>
      <c r="T56" s="16"/>
      <c r="U56" s="147"/>
      <c r="W56" s="346"/>
    </row>
    <row r="57" spans="2:21" ht="4.5" customHeight="1">
      <c r="B57" s="117"/>
      <c r="C57" s="17"/>
      <c r="D57" s="4"/>
      <c r="E57" s="4"/>
      <c r="F57" s="4"/>
      <c r="G57" s="4"/>
      <c r="H57" s="19"/>
      <c r="I57" s="33"/>
      <c r="J57" s="33"/>
      <c r="K57" s="33"/>
      <c r="L57" s="33"/>
      <c r="M57" s="33"/>
      <c r="N57" s="33"/>
      <c r="O57" s="33"/>
      <c r="P57" s="11"/>
      <c r="Q57" s="11"/>
      <c r="R57" s="51"/>
      <c r="S57" s="4"/>
      <c r="T57" s="16"/>
      <c r="U57" s="147"/>
    </row>
    <row r="58" spans="2:21" ht="18.75" customHeight="1">
      <c r="B58" s="117"/>
      <c r="C58" s="17"/>
      <c r="D58" s="306" t="s">
        <v>117</v>
      </c>
      <c r="E58" s="307"/>
      <c r="F58" s="307"/>
      <c r="G58" s="307"/>
      <c r="H58" s="307"/>
      <c r="I58" s="307"/>
      <c r="J58" s="307"/>
      <c r="K58" s="307"/>
      <c r="L58" s="307"/>
      <c r="M58" s="307"/>
      <c r="N58" s="307"/>
      <c r="O58" s="307"/>
      <c r="P58" s="11" t="s">
        <v>16</v>
      </c>
      <c r="Q58" s="11"/>
      <c r="R58" s="34">
        <f>IF(P15="","",IF(LEFT($P$15,1)="A","",$R$56+$R$52))</f>
      </c>
      <c r="S58" s="4"/>
      <c r="T58" s="16"/>
      <c r="U58" s="147"/>
    </row>
    <row r="59" spans="2:21" ht="4.5" customHeight="1">
      <c r="B59" s="117"/>
      <c r="C59" s="17"/>
      <c r="D59" s="4"/>
      <c r="E59" s="4"/>
      <c r="F59" s="4"/>
      <c r="G59" s="4"/>
      <c r="H59" s="19"/>
      <c r="I59" s="33"/>
      <c r="J59" s="33"/>
      <c r="K59" s="33"/>
      <c r="L59" s="33"/>
      <c r="M59" s="33"/>
      <c r="N59" s="33"/>
      <c r="O59" s="33"/>
      <c r="P59" s="11"/>
      <c r="Q59" s="11"/>
      <c r="R59" s="51"/>
      <c r="S59" s="4"/>
      <c r="T59" s="16"/>
      <c r="U59" s="147"/>
    </row>
    <row r="60" spans="2:21" ht="18.75" customHeight="1">
      <c r="B60" s="117"/>
      <c r="C60" s="17"/>
      <c r="D60" s="4"/>
      <c r="E60" s="4"/>
      <c r="F60" s="4"/>
      <c r="G60" s="4"/>
      <c r="H60" s="306" t="s">
        <v>36</v>
      </c>
      <c r="I60" s="248"/>
      <c r="J60" s="248"/>
      <c r="K60" s="248"/>
      <c r="L60" s="248"/>
      <c r="M60" s="248"/>
      <c r="N60" s="248"/>
      <c r="O60" s="248"/>
      <c r="P60" s="11" t="s">
        <v>16</v>
      </c>
      <c r="Q60" s="11"/>
      <c r="R60" s="34">
        <f>IF(LEFT(P15,1)="A",P9,0)</f>
        <v>0</v>
      </c>
      <c r="S60" s="4"/>
      <c r="T60" s="16"/>
      <c r="U60" s="147"/>
    </row>
    <row r="61" spans="2:34" ht="13.5" thickBot="1">
      <c r="B61" s="229" t="s">
        <v>0</v>
      </c>
      <c r="C61" s="35"/>
      <c r="D61" s="36"/>
      <c r="E61" s="36"/>
      <c r="F61" s="36"/>
      <c r="G61" s="36"/>
      <c r="H61" s="36"/>
      <c r="I61" s="36"/>
      <c r="J61" s="36"/>
      <c r="K61" s="36"/>
      <c r="L61" s="36"/>
      <c r="M61" s="36"/>
      <c r="N61" s="36"/>
      <c r="O61" s="12"/>
      <c r="P61" s="12"/>
      <c r="Q61" s="12"/>
      <c r="R61" s="12"/>
      <c r="S61" s="12"/>
      <c r="T61" s="23"/>
      <c r="U61" s="147"/>
      <c r="AH61" s="37"/>
    </row>
    <row r="62" spans="2:34" ht="8.25" customHeight="1" thickBot="1" thickTop="1">
      <c r="B62" s="117"/>
      <c r="C62" s="4"/>
      <c r="D62" s="4"/>
      <c r="E62" s="4"/>
      <c r="F62" s="4"/>
      <c r="G62" s="4"/>
      <c r="H62" s="4"/>
      <c r="I62" s="4"/>
      <c r="J62" s="4"/>
      <c r="K62" s="4"/>
      <c r="L62" s="4"/>
      <c r="M62" s="4"/>
      <c r="N62" s="4"/>
      <c r="O62" s="4"/>
      <c r="P62" s="4"/>
      <c r="Q62" s="4"/>
      <c r="R62" s="4"/>
      <c r="S62" s="4"/>
      <c r="T62" s="29"/>
      <c r="U62" s="147"/>
      <c r="AF62" s="56"/>
      <c r="AH62" s="37"/>
    </row>
    <row r="63" spans="2:34" ht="15.75" customHeight="1" thickBot="1" thickTop="1">
      <c r="B63" s="117"/>
      <c r="C63" s="264"/>
      <c r="D63" s="265"/>
      <c r="E63" s="266"/>
      <c r="F63" s="266"/>
      <c r="G63" s="266"/>
      <c r="H63" s="266"/>
      <c r="I63" s="266"/>
      <c r="J63" s="266"/>
      <c r="K63" s="266"/>
      <c r="L63" s="266"/>
      <c r="M63" s="266"/>
      <c r="N63" s="266"/>
      <c r="O63" s="266"/>
      <c r="P63" s="266"/>
      <c r="Q63" s="266"/>
      <c r="R63" s="266"/>
      <c r="S63" s="266"/>
      <c r="T63" s="257"/>
      <c r="U63" s="147"/>
      <c r="Z63" s="37"/>
      <c r="AA63" s="37"/>
      <c r="AB63" s="80"/>
      <c r="AC63" s="37"/>
      <c r="AD63" s="81"/>
      <c r="AE63" s="37"/>
      <c r="AF63" s="79" t="s">
        <v>9</v>
      </c>
      <c r="AH63" s="89"/>
    </row>
    <row r="64" spans="2:34" ht="14.25" thickBot="1" thickTop="1">
      <c r="B64" s="230"/>
      <c r="C64" s="322" t="s">
        <v>344</v>
      </c>
      <c r="D64" s="323"/>
      <c r="E64" s="323"/>
      <c r="F64" s="323"/>
      <c r="G64" s="323"/>
      <c r="H64" s="323"/>
      <c r="I64" s="323"/>
      <c r="J64" s="323"/>
      <c r="K64" s="323"/>
      <c r="L64" s="323"/>
      <c r="M64" s="323"/>
      <c r="N64" s="323"/>
      <c r="O64" s="323"/>
      <c r="P64" s="323"/>
      <c r="Q64" s="323"/>
      <c r="R64" s="323"/>
      <c r="S64" s="323"/>
      <c r="T64" s="323"/>
      <c r="U64" s="231"/>
      <c r="X64" s="82"/>
      <c r="Z64" s="83"/>
      <c r="AA64" s="83"/>
      <c r="AB64" s="83"/>
      <c r="AC64" s="84"/>
      <c r="AD64" s="85"/>
      <c r="AE64" s="85"/>
      <c r="AH64" s="89"/>
    </row>
    <row r="65" spans="21:34" ht="12.75">
      <c r="U65" s="43"/>
      <c r="X65" s="82"/>
      <c r="Z65" s="83"/>
      <c r="AA65" s="83"/>
      <c r="AB65" s="83"/>
      <c r="AC65" s="84"/>
      <c r="AD65" s="85"/>
      <c r="AE65" s="85"/>
      <c r="AH65" s="89"/>
    </row>
    <row r="66" spans="4:34" ht="15.75">
      <c r="D66" s="301" t="s">
        <v>316</v>
      </c>
      <c r="E66" s="302"/>
      <c r="F66" s="302"/>
      <c r="G66" s="302"/>
      <c r="H66" s="302"/>
      <c r="I66" s="302"/>
      <c r="J66" s="302"/>
      <c r="K66" s="302"/>
      <c r="L66" s="302"/>
      <c r="M66" s="302"/>
      <c r="N66" s="302"/>
      <c r="O66" s="302"/>
      <c r="P66" s="302"/>
      <c r="Q66" s="302"/>
      <c r="R66" s="302"/>
      <c r="S66" s="302"/>
      <c r="T66" s="302"/>
      <c r="U66" s="302"/>
      <c r="V66" s="45"/>
      <c r="W66" s="45"/>
      <c r="X66" s="82"/>
      <c r="Z66" s="83"/>
      <c r="AA66" s="83"/>
      <c r="AB66" s="83"/>
      <c r="AC66" s="84"/>
      <c r="AD66" s="85"/>
      <c r="AE66" s="85"/>
      <c r="AH66" s="89"/>
    </row>
    <row r="67" spans="19:34" ht="13.5" thickBot="1">
      <c r="S67" s="39"/>
      <c r="T67" s="39"/>
      <c r="U67" s="39"/>
      <c r="V67" s="45"/>
      <c r="W67" s="45"/>
      <c r="X67" s="82"/>
      <c r="Z67" s="83"/>
      <c r="AA67" s="83"/>
      <c r="AB67" s="83"/>
      <c r="AC67" s="84"/>
      <c r="AD67" s="85"/>
      <c r="AE67" s="85"/>
      <c r="AH67" s="89"/>
    </row>
    <row r="68" spans="4:34" ht="14.25" thickBot="1" thickTop="1">
      <c r="D68" s="297" t="s">
        <v>317</v>
      </c>
      <c r="E68" s="298"/>
      <c r="F68" s="298"/>
      <c r="G68" s="298" t="s">
        <v>338</v>
      </c>
      <c r="H68" s="298"/>
      <c r="I68" s="298"/>
      <c r="J68" s="298" t="s">
        <v>339</v>
      </c>
      <c r="K68" s="298"/>
      <c r="L68" s="298"/>
      <c r="M68" s="298" t="s">
        <v>318</v>
      </c>
      <c r="N68" s="298"/>
      <c r="O68" s="298"/>
      <c r="P68" s="298"/>
      <c r="Q68" s="298" t="s">
        <v>334</v>
      </c>
      <c r="R68" s="298"/>
      <c r="S68" s="299"/>
      <c r="T68" s="299"/>
      <c r="U68" s="300"/>
      <c r="V68" s="45"/>
      <c r="W68" s="45"/>
      <c r="X68" s="82"/>
      <c r="Z68" s="83"/>
      <c r="AA68" s="83"/>
      <c r="AB68" s="83"/>
      <c r="AC68" s="84"/>
      <c r="AD68" s="85"/>
      <c r="AE68" s="85"/>
      <c r="AH68" s="89"/>
    </row>
    <row r="69" spans="4:34" ht="12.75" customHeight="1" thickTop="1">
      <c r="D69" s="276" t="s">
        <v>319</v>
      </c>
      <c r="E69" s="277"/>
      <c r="F69" s="277"/>
      <c r="G69" s="277" t="s">
        <v>320</v>
      </c>
      <c r="H69" s="277"/>
      <c r="I69" s="277"/>
      <c r="J69" s="277"/>
      <c r="K69" s="277"/>
      <c r="L69" s="277"/>
      <c r="M69" s="277" t="s">
        <v>331</v>
      </c>
      <c r="N69" s="277"/>
      <c r="O69" s="277"/>
      <c r="P69" s="277"/>
      <c r="Q69" s="277" t="s">
        <v>335</v>
      </c>
      <c r="R69" s="277"/>
      <c r="S69" s="290"/>
      <c r="T69" s="290"/>
      <c r="U69" s="291"/>
      <c r="X69" s="82"/>
      <c r="Z69" s="83"/>
      <c r="AA69" s="83"/>
      <c r="AB69" s="83"/>
      <c r="AC69" s="84"/>
      <c r="AD69" s="85"/>
      <c r="AE69" s="85"/>
      <c r="AH69" s="89"/>
    </row>
    <row r="70" spans="4:34" ht="12.75">
      <c r="D70" s="268" t="s">
        <v>321</v>
      </c>
      <c r="E70" s="269"/>
      <c r="F70" s="269"/>
      <c r="G70" s="269" t="s">
        <v>322</v>
      </c>
      <c r="H70" s="269"/>
      <c r="I70" s="269"/>
      <c r="J70" s="269"/>
      <c r="K70" s="269"/>
      <c r="L70" s="269"/>
      <c r="M70" s="269" t="s">
        <v>325</v>
      </c>
      <c r="N70" s="269"/>
      <c r="O70" s="269"/>
      <c r="P70" s="269"/>
      <c r="Q70" s="269" t="s">
        <v>332</v>
      </c>
      <c r="R70" s="269"/>
      <c r="S70" s="270"/>
      <c r="T70" s="270"/>
      <c r="U70" s="271"/>
      <c r="V70" s="45"/>
      <c r="W70" s="45"/>
      <c r="X70" s="82"/>
      <c r="Z70" s="83"/>
      <c r="AA70" s="83"/>
      <c r="AB70" s="83"/>
      <c r="AC70" s="84"/>
      <c r="AD70" s="85"/>
      <c r="AE70" s="85"/>
      <c r="AH70" s="89"/>
    </row>
    <row r="71" spans="4:34" ht="12.75">
      <c r="D71" s="272" t="s">
        <v>173</v>
      </c>
      <c r="E71" s="273"/>
      <c r="F71" s="273"/>
      <c r="G71" s="273" t="s">
        <v>322</v>
      </c>
      <c r="H71" s="273"/>
      <c r="I71" s="273"/>
      <c r="J71" s="273" t="s">
        <v>323</v>
      </c>
      <c r="K71" s="273"/>
      <c r="L71" s="273"/>
      <c r="M71" s="273" t="s">
        <v>325</v>
      </c>
      <c r="N71" s="273"/>
      <c r="O71" s="273"/>
      <c r="P71" s="273"/>
      <c r="Q71" s="273" t="s">
        <v>332</v>
      </c>
      <c r="R71" s="273"/>
      <c r="S71" s="274"/>
      <c r="T71" s="274"/>
      <c r="U71" s="275"/>
      <c r="V71" s="45"/>
      <c r="W71" s="45"/>
      <c r="X71" s="82"/>
      <c r="Z71" s="83"/>
      <c r="AA71" s="83"/>
      <c r="AB71" s="83"/>
      <c r="AC71" s="84"/>
      <c r="AD71" s="85"/>
      <c r="AE71" s="85"/>
      <c r="AH71" s="37"/>
    </row>
    <row r="72" spans="4:34" ht="12.75">
      <c r="D72" s="276"/>
      <c r="E72" s="277"/>
      <c r="F72" s="277"/>
      <c r="G72" s="277"/>
      <c r="H72" s="277"/>
      <c r="I72" s="277"/>
      <c r="J72" s="277"/>
      <c r="K72" s="277"/>
      <c r="L72" s="277"/>
      <c r="M72" s="277"/>
      <c r="N72" s="277"/>
      <c r="O72" s="277"/>
      <c r="P72" s="277"/>
      <c r="Q72" s="277" t="s">
        <v>333</v>
      </c>
      <c r="R72" s="277"/>
      <c r="S72" s="278"/>
      <c r="T72" s="278"/>
      <c r="U72" s="279"/>
      <c r="V72" s="45"/>
      <c r="W72" s="45"/>
      <c r="X72" s="82"/>
      <c r="Z72" s="83"/>
      <c r="AA72" s="83"/>
      <c r="AB72" s="83"/>
      <c r="AC72" s="84"/>
      <c r="AD72" s="85"/>
      <c r="AE72" s="85"/>
      <c r="AH72" s="37"/>
    </row>
    <row r="73" spans="4:34" ht="12.75">
      <c r="D73" s="268" t="s">
        <v>174</v>
      </c>
      <c r="E73" s="269"/>
      <c r="F73" s="269"/>
      <c r="G73" s="269" t="s">
        <v>322</v>
      </c>
      <c r="H73" s="269"/>
      <c r="I73" s="269"/>
      <c r="J73" s="269" t="s">
        <v>340</v>
      </c>
      <c r="K73" s="269"/>
      <c r="L73" s="269"/>
      <c r="M73" s="269" t="s">
        <v>325</v>
      </c>
      <c r="N73" s="269"/>
      <c r="O73" s="269"/>
      <c r="P73" s="269"/>
      <c r="Q73" s="269" t="s">
        <v>332</v>
      </c>
      <c r="R73" s="269"/>
      <c r="S73" s="270"/>
      <c r="T73" s="270"/>
      <c r="U73" s="271"/>
      <c r="V73" s="45"/>
      <c r="W73" s="45"/>
      <c r="X73" s="82"/>
      <c r="Z73" s="83"/>
      <c r="AA73" s="83"/>
      <c r="AB73" s="83"/>
      <c r="AC73" s="84"/>
      <c r="AD73" s="85"/>
      <c r="AE73" s="85"/>
      <c r="AH73" s="37"/>
    </row>
    <row r="74" spans="4:31" ht="12.75">
      <c r="D74" s="261" t="s">
        <v>175</v>
      </c>
      <c r="E74" s="262"/>
      <c r="F74" s="262"/>
      <c r="G74" s="262" t="s">
        <v>322</v>
      </c>
      <c r="H74" s="262"/>
      <c r="I74" s="262"/>
      <c r="J74" s="262"/>
      <c r="K74" s="262"/>
      <c r="L74" s="262"/>
      <c r="M74" s="262" t="s">
        <v>325</v>
      </c>
      <c r="N74" s="262"/>
      <c r="O74" s="262"/>
      <c r="P74" s="262"/>
      <c r="Q74" s="262" t="s">
        <v>332</v>
      </c>
      <c r="R74" s="262"/>
      <c r="S74" s="263"/>
      <c r="T74" s="263"/>
      <c r="U74" s="267"/>
      <c r="V74" s="45"/>
      <c r="W74" s="45"/>
      <c r="X74" s="82"/>
      <c r="Z74" s="83"/>
      <c r="AA74" s="83"/>
      <c r="AB74" s="83"/>
      <c r="AC74" s="84"/>
      <c r="AD74" s="85"/>
      <c r="AE74" s="85"/>
    </row>
    <row r="75" spans="4:31" ht="12.75">
      <c r="D75" s="280" t="s">
        <v>176</v>
      </c>
      <c r="E75" s="281"/>
      <c r="F75" s="281"/>
      <c r="G75" s="281" t="s">
        <v>322</v>
      </c>
      <c r="H75" s="281"/>
      <c r="I75" s="281"/>
      <c r="J75" s="281" t="s">
        <v>323</v>
      </c>
      <c r="K75" s="281"/>
      <c r="L75" s="281"/>
      <c r="M75" s="281" t="s">
        <v>325</v>
      </c>
      <c r="N75" s="281"/>
      <c r="O75" s="281"/>
      <c r="P75" s="281"/>
      <c r="Q75" s="281" t="s">
        <v>332</v>
      </c>
      <c r="R75" s="281"/>
      <c r="S75" s="282"/>
      <c r="T75" s="282"/>
      <c r="U75" s="283"/>
      <c r="V75" s="45"/>
      <c r="W75" s="45"/>
      <c r="X75" s="82"/>
      <c r="Z75" s="83"/>
      <c r="AA75" s="83"/>
      <c r="AB75" s="83"/>
      <c r="AC75" s="84"/>
      <c r="AD75" s="85"/>
      <c r="AE75" s="85"/>
    </row>
    <row r="76" spans="4:31" ht="12.75">
      <c r="D76" s="284"/>
      <c r="E76" s="285"/>
      <c r="F76" s="285"/>
      <c r="G76" s="285"/>
      <c r="H76" s="285"/>
      <c r="I76" s="285"/>
      <c r="J76" s="285"/>
      <c r="K76" s="285"/>
      <c r="L76" s="285"/>
      <c r="M76" s="285"/>
      <c r="N76" s="285"/>
      <c r="O76" s="285"/>
      <c r="P76" s="285"/>
      <c r="Q76" s="285" t="s">
        <v>326</v>
      </c>
      <c r="R76" s="285"/>
      <c r="S76" s="286"/>
      <c r="T76" s="286"/>
      <c r="U76" s="287"/>
      <c r="V76" s="45"/>
      <c r="W76" s="45"/>
      <c r="X76" s="82"/>
      <c r="Z76" s="83"/>
      <c r="AA76" s="83"/>
      <c r="AB76" s="83"/>
      <c r="AC76" s="84"/>
      <c r="AD76" s="85"/>
      <c r="AE76" s="85"/>
    </row>
    <row r="77" spans="4:31" ht="12.75">
      <c r="D77" s="261" t="s">
        <v>178</v>
      </c>
      <c r="E77" s="262"/>
      <c r="F77" s="262"/>
      <c r="G77" s="262" t="s">
        <v>322</v>
      </c>
      <c r="H77" s="262"/>
      <c r="I77" s="262"/>
      <c r="J77" s="262"/>
      <c r="K77" s="262"/>
      <c r="L77" s="262"/>
      <c r="M77" s="262" t="s">
        <v>325</v>
      </c>
      <c r="N77" s="262"/>
      <c r="O77" s="262"/>
      <c r="P77" s="262"/>
      <c r="Q77" s="262" t="s">
        <v>332</v>
      </c>
      <c r="R77" s="262"/>
      <c r="S77" s="263"/>
      <c r="T77" s="263"/>
      <c r="U77" s="267"/>
      <c r="V77" s="45"/>
      <c r="W77" s="45"/>
      <c r="X77" s="82"/>
      <c r="Z77" s="83"/>
      <c r="AA77" s="83"/>
      <c r="AB77" s="83"/>
      <c r="AC77" s="84"/>
      <c r="AD77" s="85"/>
      <c r="AE77" s="85"/>
    </row>
    <row r="78" spans="19:31" ht="12.75">
      <c r="S78" s="39"/>
      <c r="T78" s="39"/>
      <c r="U78" s="39"/>
      <c r="V78" s="45"/>
      <c r="W78" s="45"/>
      <c r="X78" s="82"/>
      <c r="Z78" s="83"/>
      <c r="AA78" s="83"/>
      <c r="AB78" s="83"/>
      <c r="AC78" s="84"/>
      <c r="AD78" s="85"/>
      <c r="AE78" s="85"/>
    </row>
    <row r="79" spans="4:31" ht="12.75">
      <c r="D79" s="272" t="s">
        <v>324</v>
      </c>
      <c r="E79" s="273"/>
      <c r="F79" s="273"/>
      <c r="G79" s="273" t="s">
        <v>322</v>
      </c>
      <c r="H79" s="273"/>
      <c r="I79" s="273"/>
      <c r="J79" s="273"/>
      <c r="K79" s="273"/>
      <c r="L79" s="273"/>
      <c r="M79" s="273" t="s">
        <v>325</v>
      </c>
      <c r="N79" s="273"/>
      <c r="O79" s="273"/>
      <c r="P79" s="273"/>
      <c r="Q79" s="273" t="s">
        <v>332</v>
      </c>
      <c r="R79" s="273"/>
      <c r="S79" s="288"/>
      <c r="T79" s="288"/>
      <c r="U79" s="289"/>
      <c r="V79" s="45"/>
      <c r="W79" s="45"/>
      <c r="X79" s="82"/>
      <c r="Z79" s="83"/>
      <c r="AA79" s="83"/>
      <c r="AB79" s="83"/>
      <c r="AC79" s="84"/>
      <c r="AD79" s="85"/>
      <c r="AE79" s="85"/>
    </row>
    <row r="80" spans="4:31" ht="12.75">
      <c r="D80" s="276"/>
      <c r="E80" s="277"/>
      <c r="F80" s="277"/>
      <c r="G80" s="277"/>
      <c r="H80" s="277"/>
      <c r="I80" s="277"/>
      <c r="J80" s="277"/>
      <c r="K80" s="277"/>
      <c r="L80" s="277"/>
      <c r="M80" s="277"/>
      <c r="N80" s="277"/>
      <c r="O80" s="277"/>
      <c r="P80" s="277"/>
      <c r="Q80" s="277" t="s">
        <v>336</v>
      </c>
      <c r="R80" s="277"/>
      <c r="S80" s="290"/>
      <c r="T80" s="290"/>
      <c r="U80" s="291"/>
      <c r="V80" s="45"/>
      <c r="W80" s="45"/>
      <c r="X80" s="82"/>
      <c r="Z80" s="83"/>
      <c r="AA80" s="83"/>
      <c r="AB80" s="83"/>
      <c r="AC80" s="84"/>
      <c r="AD80" s="85"/>
      <c r="AE80" s="85"/>
    </row>
    <row r="81" spans="4:31" ht="12.75">
      <c r="D81" s="280" t="s">
        <v>188</v>
      </c>
      <c r="E81" s="281"/>
      <c r="F81" s="281"/>
      <c r="G81" s="281" t="s">
        <v>322</v>
      </c>
      <c r="H81" s="281"/>
      <c r="I81" s="281"/>
      <c r="J81" s="281" t="s">
        <v>323</v>
      </c>
      <c r="K81" s="281"/>
      <c r="L81" s="281"/>
      <c r="M81" s="281" t="s">
        <v>325</v>
      </c>
      <c r="N81" s="281"/>
      <c r="O81" s="281"/>
      <c r="P81" s="281"/>
      <c r="Q81" s="281" t="s">
        <v>332</v>
      </c>
      <c r="R81" s="281"/>
      <c r="S81" s="282"/>
      <c r="T81" s="282"/>
      <c r="U81" s="283"/>
      <c r="V81" s="45"/>
      <c r="W81" s="45"/>
      <c r="X81" s="82"/>
      <c r="Z81" s="83"/>
      <c r="AA81" s="83"/>
      <c r="AB81" s="83"/>
      <c r="AC81" s="84"/>
      <c r="AD81" s="85"/>
      <c r="AE81" s="85"/>
    </row>
    <row r="82" spans="4:31" ht="12.75">
      <c r="D82" s="292"/>
      <c r="E82" s="293"/>
      <c r="F82" s="293"/>
      <c r="G82" s="293"/>
      <c r="H82" s="293"/>
      <c r="I82" s="293"/>
      <c r="J82" s="293"/>
      <c r="K82" s="293"/>
      <c r="L82" s="293"/>
      <c r="M82" s="293"/>
      <c r="N82" s="293"/>
      <c r="O82" s="293"/>
      <c r="P82" s="293"/>
      <c r="Q82" s="293" t="s">
        <v>336</v>
      </c>
      <c r="R82" s="293"/>
      <c r="S82" s="245"/>
      <c r="T82" s="245"/>
      <c r="U82" s="294"/>
      <c r="V82" s="45"/>
      <c r="W82" s="45"/>
      <c r="X82" s="82"/>
      <c r="Z82" s="83"/>
      <c r="AA82" s="83"/>
      <c r="AB82" s="83"/>
      <c r="AC82" s="84"/>
      <c r="AD82" s="85"/>
      <c r="AE82" s="85"/>
    </row>
    <row r="83" spans="4:31" ht="12.75">
      <c r="D83" s="284"/>
      <c r="E83" s="285"/>
      <c r="F83" s="285"/>
      <c r="G83" s="285"/>
      <c r="H83" s="285"/>
      <c r="I83" s="285"/>
      <c r="J83" s="285"/>
      <c r="K83" s="285"/>
      <c r="L83" s="285"/>
      <c r="M83" s="285"/>
      <c r="N83" s="285"/>
      <c r="O83" s="285"/>
      <c r="P83" s="285"/>
      <c r="Q83" s="285" t="s">
        <v>326</v>
      </c>
      <c r="R83" s="285"/>
      <c r="S83" s="286"/>
      <c r="T83" s="286"/>
      <c r="U83" s="287"/>
      <c r="V83" s="45"/>
      <c r="W83" s="45"/>
      <c r="X83" s="82"/>
      <c r="Z83" s="83"/>
      <c r="AA83" s="83"/>
      <c r="AB83" s="83"/>
      <c r="AC83" s="84"/>
      <c r="AD83" s="85"/>
      <c r="AE83" s="85"/>
    </row>
    <row r="84" spans="4:31" ht="12.75">
      <c r="D84" s="272" t="s">
        <v>189</v>
      </c>
      <c r="E84" s="273"/>
      <c r="F84" s="273"/>
      <c r="G84" s="273" t="s">
        <v>322</v>
      </c>
      <c r="H84" s="273"/>
      <c r="I84" s="273"/>
      <c r="J84" s="273" t="s">
        <v>340</v>
      </c>
      <c r="K84" s="273"/>
      <c r="L84" s="273"/>
      <c r="M84" s="273" t="s">
        <v>325</v>
      </c>
      <c r="N84" s="273"/>
      <c r="O84" s="273"/>
      <c r="P84" s="273"/>
      <c r="Q84" s="273" t="s">
        <v>332</v>
      </c>
      <c r="R84" s="273"/>
      <c r="S84" s="288"/>
      <c r="T84" s="288"/>
      <c r="U84" s="289"/>
      <c r="V84" s="45"/>
      <c r="W84" s="45"/>
      <c r="X84" s="82"/>
      <c r="Z84" s="83"/>
      <c r="AA84" s="83"/>
      <c r="AB84" s="83"/>
      <c r="AC84" s="84"/>
      <c r="AD84" s="85"/>
      <c r="AE84" s="85"/>
    </row>
    <row r="85" spans="4:31" ht="12.75">
      <c r="D85" s="276"/>
      <c r="E85" s="277"/>
      <c r="F85" s="277"/>
      <c r="G85" s="277"/>
      <c r="H85" s="277"/>
      <c r="I85" s="277"/>
      <c r="J85" s="277"/>
      <c r="K85" s="277"/>
      <c r="L85" s="277"/>
      <c r="M85" s="277"/>
      <c r="N85" s="277"/>
      <c r="O85" s="277"/>
      <c r="P85" s="277"/>
      <c r="Q85" s="277" t="s">
        <v>336</v>
      </c>
      <c r="R85" s="277"/>
      <c r="S85" s="290"/>
      <c r="T85" s="290"/>
      <c r="U85" s="291"/>
      <c r="V85" s="45"/>
      <c r="W85" s="45"/>
      <c r="X85" s="82"/>
      <c r="Z85" s="83"/>
      <c r="AA85" s="83"/>
      <c r="AB85" s="83"/>
      <c r="AC85" s="84"/>
      <c r="AD85" s="85"/>
      <c r="AE85" s="85"/>
    </row>
    <row r="86" spans="4:31" ht="12.75">
      <c r="D86" s="280" t="s">
        <v>191</v>
      </c>
      <c r="E86" s="281"/>
      <c r="F86" s="281"/>
      <c r="G86" s="281" t="s">
        <v>322</v>
      </c>
      <c r="H86" s="281"/>
      <c r="I86" s="281"/>
      <c r="J86" s="281" t="s">
        <v>327</v>
      </c>
      <c r="K86" s="281"/>
      <c r="L86" s="281"/>
      <c r="M86" s="281" t="s">
        <v>325</v>
      </c>
      <c r="N86" s="281"/>
      <c r="O86" s="281"/>
      <c r="P86" s="281"/>
      <c r="Q86" s="281" t="s">
        <v>332</v>
      </c>
      <c r="R86" s="281"/>
      <c r="S86" s="282"/>
      <c r="T86" s="282"/>
      <c r="U86" s="283"/>
      <c r="V86" s="45"/>
      <c r="W86" s="45"/>
      <c r="X86" s="82"/>
      <c r="Z86" s="83"/>
      <c r="AA86" s="83"/>
      <c r="AB86" s="83"/>
      <c r="AC86" s="84"/>
      <c r="AD86" s="85"/>
      <c r="AE86" s="85"/>
    </row>
    <row r="87" spans="4:31" ht="12.75">
      <c r="D87" s="284"/>
      <c r="E87" s="285"/>
      <c r="F87" s="285"/>
      <c r="G87" s="285"/>
      <c r="H87" s="285"/>
      <c r="I87" s="285"/>
      <c r="J87" s="285"/>
      <c r="K87" s="285"/>
      <c r="L87" s="285"/>
      <c r="M87" s="285"/>
      <c r="N87" s="285"/>
      <c r="O87" s="285"/>
      <c r="P87" s="285"/>
      <c r="Q87" s="285" t="s">
        <v>336</v>
      </c>
      <c r="R87" s="285"/>
      <c r="S87" s="286"/>
      <c r="T87" s="286"/>
      <c r="U87" s="287"/>
      <c r="V87" s="45"/>
      <c r="W87" s="45"/>
      <c r="X87" s="82"/>
      <c r="Z87" s="83"/>
      <c r="AA87" s="83"/>
      <c r="AB87" s="83"/>
      <c r="AC87" s="84"/>
      <c r="AD87" s="85"/>
      <c r="AE87" s="85"/>
    </row>
    <row r="88" spans="19:31" ht="12.75">
      <c r="S88" s="39"/>
      <c r="T88" s="39"/>
      <c r="U88" s="39"/>
      <c r="V88" s="45"/>
      <c r="W88" s="45"/>
      <c r="X88" s="82"/>
      <c r="Z88" s="83"/>
      <c r="AA88" s="83"/>
      <c r="AB88" s="83"/>
      <c r="AC88" s="84"/>
      <c r="AD88" s="85"/>
      <c r="AE88" s="85"/>
    </row>
    <row r="89" spans="4:30" ht="12.75">
      <c r="D89" s="272" t="s">
        <v>193</v>
      </c>
      <c r="E89" s="273"/>
      <c r="F89" s="273"/>
      <c r="G89" s="273" t="s">
        <v>322</v>
      </c>
      <c r="H89" s="273"/>
      <c r="I89" s="273"/>
      <c r="J89" s="273"/>
      <c r="K89" s="273"/>
      <c r="L89" s="273"/>
      <c r="M89" s="273" t="s">
        <v>325</v>
      </c>
      <c r="N89" s="273"/>
      <c r="O89" s="273"/>
      <c r="P89" s="273"/>
      <c r="Q89" s="273" t="s">
        <v>332</v>
      </c>
      <c r="R89" s="273"/>
      <c r="S89" s="288"/>
      <c r="T89" s="288"/>
      <c r="U89" s="289"/>
      <c r="V89" s="45"/>
      <c r="W89" s="45"/>
      <c r="X89" s="82"/>
      <c r="AB89" s="39"/>
      <c r="AD89" s="39"/>
    </row>
    <row r="90" spans="4:30" ht="12.75">
      <c r="D90" s="276"/>
      <c r="E90" s="277"/>
      <c r="F90" s="277"/>
      <c r="G90" s="277"/>
      <c r="H90" s="277"/>
      <c r="I90" s="277"/>
      <c r="J90" s="277"/>
      <c r="K90" s="277"/>
      <c r="L90" s="277"/>
      <c r="M90" s="277"/>
      <c r="N90" s="277"/>
      <c r="O90" s="277"/>
      <c r="P90" s="277"/>
      <c r="Q90" s="277" t="s">
        <v>336</v>
      </c>
      <c r="R90" s="277"/>
      <c r="S90" s="290"/>
      <c r="T90" s="290"/>
      <c r="U90" s="291"/>
      <c r="V90" s="45"/>
      <c r="W90" s="45"/>
      <c r="X90" s="82"/>
      <c r="AB90" s="39"/>
      <c r="AD90" s="39"/>
    </row>
    <row r="91" spans="4:24" ht="12.75">
      <c r="D91" s="280" t="s">
        <v>194</v>
      </c>
      <c r="E91" s="281"/>
      <c r="F91" s="281"/>
      <c r="G91" s="281" t="s">
        <v>322</v>
      </c>
      <c r="H91" s="281"/>
      <c r="I91" s="281"/>
      <c r="J91" s="281"/>
      <c r="K91" s="281"/>
      <c r="L91" s="281"/>
      <c r="M91" s="281" t="s">
        <v>325</v>
      </c>
      <c r="N91" s="281"/>
      <c r="O91" s="281"/>
      <c r="P91" s="281"/>
      <c r="Q91" s="281" t="s">
        <v>332</v>
      </c>
      <c r="R91" s="281"/>
      <c r="S91" s="282"/>
      <c r="T91" s="282"/>
      <c r="U91" s="283"/>
      <c r="V91" s="45"/>
      <c r="W91" s="45"/>
      <c r="X91" s="82"/>
    </row>
    <row r="92" spans="4:24" ht="12.75">
      <c r="D92" s="284"/>
      <c r="E92" s="285"/>
      <c r="F92" s="285"/>
      <c r="G92" s="285"/>
      <c r="H92" s="285"/>
      <c r="I92" s="285"/>
      <c r="J92" s="285"/>
      <c r="K92" s="285"/>
      <c r="L92" s="285"/>
      <c r="M92" s="285"/>
      <c r="N92" s="285"/>
      <c r="O92" s="285"/>
      <c r="P92" s="285"/>
      <c r="Q92" s="285" t="s">
        <v>336</v>
      </c>
      <c r="R92" s="285"/>
      <c r="S92" s="286"/>
      <c r="T92" s="286"/>
      <c r="U92" s="287"/>
      <c r="V92" s="45"/>
      <c r="W92" s="45"/>
      <c r="X92" s="82"/>
    </row>
    <row r="93" spans="4:24" ht="12.75">
      <c r="D93" s="295" t="s">
        <v>197</v>
      </c>
      <c r="E93" s="273"/>
      <c r="F93" s="273"/>
      <c r="G93" s="273" t="s">
        <v>322</v>
      </c>
      <c r="H93" s="273"/>
      <c r="I93" s="273"/>
      <c r="J93" s="273" t="s">
        <v>340</v>
      </c>
      <c r="K93" s="273"/>
      <c r="L93" s="273"/>
      <c r="M93" s="273" t="s">
        <v>325</v>
      </c>
      <c r="N93" s="273"/>
      <c r="O93" s="273"/>
      <c r="P93" s="273"/>
      <c r="Q93" s="273" t="s">
        <v>332</v>
      </c>
      <c r="R93" s="273"/>
      <c r="S93" s="288"/>
      <c r="T93" s="288"/>
      <c r="U93" s="289"/>
      <c r="V93" s="45"/>
      <c r="W93" s="45"/>
      <c r="X93" s="82"/>
    </row>
    <row r="94" spans="4:24" ht="13.5" thickBot="1">
      <c r="D94" s="296"/>
      <c r="E94" s="277"/>
      <c r="F94" s="277"/>
      <c r="G94" s="277"/>
      <c r="H94" s="277"/>
      <c r="I94" s="277"/>
      <c r="J94" s="277"/>
      <c r="K94" s="277"/>
      <c r="L94" s="277"/>
      <c r="M94" s="277"/>
      <c r="N94" s="277"/>
      <c r="O94" s="277"/>
      <c r="P94" s="277"/>
      <c r="Q94" s="277" t="s">
        <v>336</v>
      </c>
      <c r="R94" s="277"/>
      <c r="S94" s="290"/>
      <c r="T94" s="290"/>
      <c r="U94" s="291"/>
      <c r="V94" s="45"/>
      <c r="W94" s="45"/>
      <c r="X94" s="82"/>
    </row>
    <row r="95" spans="19:31" ht="13.5" thickBot="1">
      <c r="S95" s="44"/>
      <c r="T95" s="44"/>
      <c r="U95" s="45"/>
      <c r="V95" s="45"/>
      <c r="W95" s="45"/>
      <c r="X95" s="82"/>
      <c r="AA95" s="59" t="e">
        <f>Defaults!#REF!</f>
        <v>#REF!</v>
      </c>
      <c r="AB95" s="40" t="e">
        <f>Defaults!#REF!</f>
        <v>#REF!</v>
      </c>
      <c r="AC95" s="60">
        <f>IF($P$15="","",VLOOKUP($P$15,AA:AB,2,FALSE))</f>
      </c>
      <c r="AE95" s="61">
        <f>IF(P13="","",VLOOKUP(P13,rngaircraft,3,FALSE))</f>
      </c>
    </row>
    <row r="96" spans="4:31" ht="12.75">
      <c r="D96" s="241" t="s">
        <v>328</v>
      </c>
      <c r="S96" s="44"/>
      <c r="T96" s="44"/>
      <c r="U96" s="45"/>
      <c r="V96" s="45"/>
      <c r="W96" s="45"/>
      <c r="X96" s="82"/>
      <c r="AA96" s="59" t="e">
        <f>Defaults!#REF!</f>
        <v>#REF!</v>
      </c>
      <c r="AB96" s="40" t="e">
        <f>Defaults!#REF!</f>
        <v>#REF!</v>
      </c>
      <c r="AC96" s="39" t="s">
        <v>22</v>
      </c>
      <c r="AE96" s="39" t="s">
        <v>22</v>
      </c>
    </row>
    <row r="97" spans="4:31" ht="12.75">
      <c r="D97" s="39" t="s">
        <v>343</v>
      </c>
      <c r="S97" s="44"/>
      <c r="T97" s="44"/>
      <c r="U97" s="45"/>
      <c r="V97" s="45"/>
      <c r="W97" s="45"/>
      <c r="X97" s="82"/>
      <c r="AA97" s="59" t="e">
        <f>Defaults!#REF!</f>
        <v>#REF!</v>
      </c>
      <c r="AB97" s="40" t="e">
        <f>Defaults!#REF!</f>
        <v>#REF!</v>
      </c>
      <c r="AC97" s="39" t="s">
        <v>23</v>
      </c>
      <c r="AE97" s="39" t="s">
        <v>23</v>
      </c>
    </row>
    <row r="98" spans="4:28" ht="12.75">
      <c r="D98" s="242" t="s">
        <v>341</v>
      </c>
      <c r="S98" s="44"/>
      <c r="T98" s="44"/>
      <c r="U98" s="45"/>
      <c r="V98" s="45"/>
      <c r="W98" s="45"/>
      <c r="X98" s="82"/>
      <c r="AA98" s="59" t="e">
        <f>Defaults!#REF!</f>
        <v>#REF!</v>
      </c>
      <c r="AB98" s="40" t="e">
        <f>Defaults!#REF!</f>
        <v>#REF!</v>
      </c>
    </row>
    <row r="99" spans="4:28" ht="12.75">
      <c r="D99" s="242" t="s">
        <v>342</v>
      </c>
      <c r="S99" s="44"/>
      <c r="T99" s="44"/>
      <c r="U99" s="45"/>
      <c r="V99" s="45"/>
      <c r="W99" s="45"/>
      <c r="X99" s="82"/>
      <c r="AA99" s="59" t="e">
        <f>Defaults!#REF!</f>
        <v>#REF!</v>
      </c>
      <c r="AB99" s="40" t="e">
        <f>Defaults!#REF!</f>
        <v>#REF!</v>
      </c>
    </row>
    <row r="100" spans="19:28" ht="12.75">
      <c r="S100" s="44"/>
      <c r="T100" s="44"/>
      <c r="U100" s="45"/>
      <c r="V100" s="45"/>
      <c r="W100" s="45"/>
      <c r="X100" s="82"/>
      <c r="AA100" s="59" t="e">
        <f>Defaults!#REF!</f>
        <v>#REF!</v>
      </c>
      <c r="AB100" s="40" t="e">
        <f>Defaults!#REF!</f>
        <v>#REF!</v>
      </c>
    </row>
    <row r="101" spans="19:28" ht="12.75">
      <c r="S101" s="44"/>
      <c r="T101" s="44"/>
      <c r="U101" s="45"/>
      <c r="V101" s="45"/>
      <c r="W101" s="45"/>
      <c r="X101" s="82"/>
      <c r="AA101" s="59" t="e">
        <f>Defaults!#REF!</f>
        <v>#REF!</v>
      </c>
      <c r="AB101" s="40" t="e">
        <f>Defaults!#REF!</f>
        <v>#REF!</v>
      </c>
    </row>
    <row r="102" spans="19:28" ht="12.75">
      <c r="S102" s="44"/>
      <c r="T102" s="44"/>
      <c r="U102" s="45"/>
      <c r="V102" s="45"/>
      <c r="W102" s="45"/>
      <c r="X102" s="82"/>
      <c r="AA102" s="59" t="e">
        <f>Defaults!#REF!</f>
        <v>#REF!</v>
      </c>
      <c r="AB102" s="40" t="e">
        <f>Defaults!#REF!</f>
        <v>#REF!</v>
      </c>
    </row>
    <row r="103" spans="19:28" ht="12.75">
      <c r="S103" s="44"/>
      <c r="T103" s="44"/>
      <c r="U103" s="45"/>
      <c r="V103" s="45"/>
      <c r="W103" s="45"/>
      <c r="X103" s="45"/>
      <c r="Y103" s="45"/>
      <c r="AA103" s="59" t="e">
        <f>Defaults!#REF!</f>
        <v>#REF!</v>
      </c>
      <c r="AB103" s="40" t="e">
        <f>Defaults!#REF!</f>
        <v>#REF!</v>
      </c>
    </row>
    <row r="104" spans="19:28" ht="12.75">
      <c r="S104" s="44"/>
      <c r="T104" s="44"/>
      <c r="U104" s="45"/>
      <c r="V104" s="45"/>
      <c r="W104" s="45"/>
      <c r="X104" s="45"/>
      <c r="Y104" s="45"/>
      <c r="AA104" s="59" t="e">
        <f>Defaults!#REF!</f>
        <v>#REF!</v>
      </c>
      <c r="AB104" s="40" t="e">
        <f>Defaults!#REF!</f>
        <v>#REF!</v>
      </c>
    </row>
    <row r="105" spans="19:28" ht="12.75">
      <c r="S105" s="44"/>
      <c r="T105" s="44"/>
      <c r="U105" s="45"/>
      <c r="V105" s="45"/>
      <c r="W105" s="45"/>
      <c r="X105" s="45"/>
      <c r="Y105" s="45"/>
      <c r="AA105" s="59" t="e">
        <f>Defaults!#REF!</f>
        <v>#REF!</v>
      </c>
      <c r="AB105" s="40" t="e">
        <f>Defaults!#REF!</f>
        <v>#REF!</v>
      </c>
    </row>
    <row r="106" spans="19:28" ht="12.75">
      <c r="S106" s="44"/>
      <c r="T106" s="44"/>
      <c r="U106" s="45"/>
      <c r="V106" s="45"/>
      <c r="W106" s="45"/>
      <c r="X106" s="45"/>
      <c r="Y106" s="45"/>
      <c r="AA106" s="59" t="e">
        <f>Defaults!#REF!</f>
        <v>#REF!</v>
      </c>
      <c r="AB106" s="40" t="e">
        <f>Defaults!#REF!</f>
        <v>#REF!</v>
      </c>
    </row>
    <row r="107" spans="19:28" ht="12.75">
      <c r="S107" s="44"/>
      <c r="T107" s="44"/>
      <c r="U107" s="45"/>
      <c r="V107" s="45"/>
      <c r="W107" s="45"/>
      <c r="X107" s="45"/>
      <c r="Y107" s="45"/>
      <c r="AA107" s="59" t="e">
        <f>Defaults!#REF!</f>
        <v>#REF!</v>
      </c>
      <c r="AB107" s="40" t="e">
        <f>Defaults!#REF!</f>
        <v>#REF!</v>
      </c>
    </row>
    <row r="108" spans="19:28" ht="12.75">
      <c r="S108" s="44"/>
      <c r="T108" s="44"/>
      <c r="U108" s="45"/>
      <c r="V108" s="45"/>
      <c r="W108" s="45"/>
      <c r="X108" s="45"/>
      <c r="Y108" s="45"/>
      <c r="AA108" s="59" t="e">
        <f>Defaults!#REF!</f>
        <v>#REF!</v>
      </c>
      <c r="AB108" s="40" t="e">
        <f>Defaults!#REF!</f>
        <v>#REF!</v>
      </c>
    </row>
    <row r="109" spans="19:28" ht="12.75">
      <c r="S109" s="44"/>
      <c r="T109" s="44"/>
      <c r="U109" s="45"/>
      <c r="V109" s="45"/>
      <c r="W109" s="45"/>
      <c r="X109" s="45"/>
      <c r="Y109" s="45"/>
      <c r="AA109" s="59" t="e">
        <f>Defaults!#REF!</f>
        <v>#REF!</v>
      </c>
      <c r="AB109" s="40" t="e">
        <f>Defaults!#REF!</f>
        <v>#REF!</v>
      </c>
    </row>
    <row r="110" spans="19:28" ht="12.75">
      <c r="S110" s="44"/>
      <c r="T110" s="44"/>
      <c r="U110" s="45"/>
      <c r="V110" s="45"/>
      <c r="W110" s="45"/>
      <c r="X110" s="45"/>
      <c r="Y110" s="45"/>
      <c r="AA110" s="59" t="e">
        <f>Defaults!#REF!</f>
        <v>#REF!</v>
      </c>
      <c r="AB110" s="40" t="e">
        <f>Defaults!#REF!</f>
        <v>#REF!</v>
      </c>
    </row>
    <row r="111" spans="19:28" ht="12.75">
      <c r="S111" s="46"/>
      <c r="T111" s="46"/>
      <c r="U111" s="45"/>
      <c r="AA111" s="59" t="e">
        <f>Defaults!#REF!</f>
        <v>#REF!</v>
      </c>
      <c r="AB111" s="40" t="e">
        <f>Defaults!#REF!</f>
        <v>#REF!</v>
      </c>
    </row>
    <row r="112" spans="19:28" ht="12.75">
      <c r="S112" s="44"/>
      <c r="T112" s="44"/>
      <c r="U112" s="45"/>
      <c r="AA112" s="59" t="e">
        <f>Defaults!#REF!</f>
        <v>#REF!</v>
      </c>
      <c r="AB112" s="40" t="e">
        <f>Defaults!#REF!</f>
        <v>#REF!</v>
      </c>
    </row>
    <row r="113" spans="19:28" ht="12.75">
      <c r="S113" s="44"/>
      <c r="T113" s="44"/>
      <c r="U113" s="45"/>
      <c r="AA113" s="59" t="e">
        <f>Defaults!#REF!</f>
        <v>#REF!</v>
      </c>
      <c r="AB113" s="40" t="e">
        <f>Defaults!#REF!</f>
        <v>#REF!</v>
      </c>
    </row>
    <row r="114" spans="19:28" ht="12.75">
      <c r="S114" s="44"/>
      <c r="T114" s="44"/>
      <c r="U114" s="45"/>
      <c r="V114" s="45"/>
      <c r="W114" s="45"/>
      <c r="X114" s="45"/>
      <c r="Y114" s="45"/>
      <c r="AA114" s="59" t="e">
        <f>Defaults!#REF!</f>
        <v>#REF!</v>
      </c>
      <c r="AB114" s="40" t="e">
        <f>Defaults!#REF!</f>
        <v>#REF!</v>
      </c>
    </row>
    <row r="115" spans="19:28" ht="12.75">
      <c r="S115" s="44"/>
      <c r="T115" s="44"/>
      <c r="U115" s="45"/>
      <c r="V115" s="45"/>
      <c r="W115" s="45"/>
      <c r="X115" s="45"/>
      <c r="Y115" s="45"/>
      <c r="AA115" s="59" t="e">
        <f>Defaults!#REF!</f>
        <v>#REF!</v>
      </c>
      <c r="AB115" s="40" t="e">
        <f>Defaults!#REF!</f>
        <v>#REF!</v>
      </c>
    </row>
    <row r="116" spans="19:28" ht="12.75">
      <c r="S116" s="44"/>
      <c r="T116" s="44"/>
      <c r="U116" s="45"/>
      <c r="V116" s="45"/>
      <c r="W116" s="45"/>
      <c r="X116" s="45"/>
      <c r="Y116" s="45"/>
      <c r="AA116" s="59" t="e">
        <f>Defaults!#REF!</f>
        <v>#REF!</v>
      </c>
      <c r="AB116" s="40" t="e">
        <f>Defaults!#REF!</f>
        <v>#REF!</v>
      </c>
    </row>
    <row r="117" spans="19:28" ht="12.75">
      <c r="S117" s="44"/>
      <c r="T117" s="44"/>
      <c r="U117" s="45"/>
      <c r="V117" s="45"/>
      <c r="W117" s="45"/>
      <c r="X117" s="45"/>
      <c r="Y117" s="45"/>
      <c r="AA117" s="59" t="e">
        <f>Defaults!#REF!</f>
        <v>#REF!</v>
      </c>
      <c r="AB117" s="40" t="e">
        <f>Defaults!#REF!</f>
        <v>#REF!</v>
      </c>
    </row>
    <row r="118" spans="19:28" ht="12.75">
      <c r="S118" s="44"/>
      <c r="T118" s="44"/>
      <c r="U118" s="45"/>
      <c r="V118" s="45"/>
      <c r="W118" s="45"/>
      <c r="X118" s="45"/>
      <c r="Y118" s="45"/>
      <c r="AA118" s="59" t="e">
        <f>Defaults!#REF!</f>
        <v>#REF!</v>
      </c>
      <c r="AB118" s="40" t="e">
        <f>Defaults!#REF!</f>
        <v>#REF!</v>
      </c>
    </row>
    <row r="119" spans="19:28" ht="12.75">
      <c r="S119" s="44"/>
      <c r="T119" s="44"/>
      <c r="U119" s="45"/>
      <c r="V119" s="45"/>
      <c r="W119" s="45"/>
      <c r="X119" s="45"/>
      <c r="Y119" s="45"/>
      <c r="AA119" s="59" t="e">
        <f>Defaults!#REF!</f>
        <v>#REF!</v>
      </c>
      <c r="AB119" s="40" t="e">
        <f>Defaults!#REF!</f>
        <v>#REF!</v>
      </c>
    </row>
    <row r="120" spans="19:28" ht="12.75">
      <c r="S120" s="44"/>
      <c r="T120" s="44"/>
      <c r="U120" s="45"/>
      <c r="V120" s="45"/>
      <c r="W120" s="45"/>
      <c r="X120" s="45"/>
      <c r="Y120" s="45"/>
      <c r="AA120" s="59" t="e">
        <f>Defaults!#REF!</f>
        <v>#REF!</v>
      </c>
      <c r="AB120" s="40" t="e">
        <f>Defaults!#REF!</f>
        <v>#REF!</v>
      </c>
    </row>
    <row r="121" spans="19:28" ht="12.75">
      <c r="S121" s="44"/>
      <c r="T121" s="44"/>
      <c r="U121" s="45"/>
      <c r="V121" s="45"/>
      <c r="W121" s="45"/>
      <c r="X121" s="45"/>
      <c r="Y121" s="45"/>
      <c r="AA121" s="59" t="e">
        <f>Defaults!#REF!</f>
        <v>#REF!</v>
      </c>
      <c r="AB121" s="40" t="e">
        <f>Defaults!#REF!</f>
        <v>#REF!</v>
      </c>
    </row>
    <row r="122" spans="19:28" ht="12.75">
      <c r="S122" s="44"/>
      <c r="T122" s="44"/>
      <c r="U122" s="47"/>
      <c r="V122" s="45"/>
      <c r="W122" s="45"/>
      <c r="X122" s="45"/>
      <c r="Y122" s="45"/>
      <c r="AA122" s="59" t="e">
        <f>Defaults!#REF!</f>
        <v>#REF!</v>
      </c>
      <c r="AB122" s="40" t="e">
        <f>Defaults!#REF!</f>
        <v>#REF!</v>
      </c>
    </row>
    <row r="123" spans="19:28" ht="12.75">
      <c r="S123" s="44"/>
      <c r="T123" s="44"/>
      <c r="U123" s="45"/>
      <c r="V123" s="45"/>
      <c r="W123" s="45"/>
      <c r="X123" s="45"/>
      <c r="Y123" s="45"/>
      <c r="AA123" s="59" t="e">
        <f>Defaults!#REF!</f>
        <v>#REF!</v>
      </c>
      <c r="AB123" s="40" t="e">
        <f>Defaults!#REF!</f>
        <v>#REF!</v>
      </c>
    </row>
    <row r="124" spans="19:28" ht="12.75">
      <c r="S124" s="44"/>
      <c r="T124" s="44"/>
      <c r="U124" s="45"/>
      <c r="V124" s="45"/>
      <c r="W124" s="45"/>
      <c r="X124" s="45"/>
      <c r="Y124" s="45"/>
      <c r="AA124" s="59" t="e">
        <f>Defaults!#REF!</f>
        <v>#REF!</v>
      </c>
      <c r="AB124" s="40" t="e">
        <f>Defaults!#REF!</f>
        <v>#REF!</v>
      </c>
    </row>
    <row r="125" spans="19:28" ht="12.75">
      <c r="S125" s="46"/>
      <c r="T125" s="46"/>
      <c r="U125" s="45"/>
      <c r="V125" s="45"/>
      <c r="W125" s="45"/>
      <c r="X125" s="45"/>
      <c r="Y125" s="45"/>
      <c r="AA125" s="59" t="e">
        <f>Defaults!#REF!</f>
        <v>#REF!</v>
      </c>
      <c r="AB125" s="40" t="e">
        <f>Defaults!#REF!</f>
        <v>#REF!</v>
      </c>
    </row>
    <row r="126" spans="19:28" ht="12.75">
      <c r="S126" s="44"/>
      <c r="T126" s="44"/>
      <c r="U126" s="45"/>
      <c r="V126" s="45"/>
      <c r="W126" s="45"/>
      <c r="X126" s="45"/>
      <c r="Y126" s="45"/>
      <c r="AA126" s="59" t="e">
        <f>Defaults!#REF!</f>
        <v>#REF!</v>
      </c>
      <c r="AB126" s="40" t="e">
        <f>Defaults!#REF!</f>
        <v>#REF!</v>
      </c>
    </row>
    <row r="127" spans="19:28" ht="12.75">
      <c r="S127" s="44"/>
      <c r="T127" s="44"/>
      <c r="U127" s="45"/>
      <c r="AA127" s="59" t="e">
        <f>Defaults!#REF!</f>
        <v>#REF!</v>
      </c>
      <c r="AB127" s="40" t="e">
        <f>Defaults!#REF!</f>
        <v>#REF!</v>
      </c>
    </row>
    <row r="128" spans="19:28" ht="12.75">
      <c r="S128" s="44"/>
      <c r="T128" s="44"/>
      <c r="U128" s="45"/>
      <c r="AA128" s="59" t="e">
        <f>Defaults!#REF!</f>
        <v>#REF!</v>
      </c>
      <c r="AB128" s="40" t="e">
        <f>Defaults!#REF!</f>
        <v>#REF!</v>
      </c>
    </row>
    <row r="129" spans="19:28" ht="12.75">
      <c r="S129" s="44"/>
      <c r="T129" s="44"/>
      <c r="U129" s="45"/>
      <c r="V129" s="45"/>
      <c r="W129" s="45"/>
      <c r="X129" s="45"/>
      <c r="Y129" s="45"/>
      <c r="AA129" s="59" t="e">
        <f>Defaults!#REF!</f>
        <v>#REF!</v>
      </c>
      <c r="AB129" s="40" t="e">
        <f>Defaults!#REF!</f>
        <v>#REF!</v>
      </c>
    </row>
    <row r="130" spans="19:28" ht="12.75">
      <c r="S130" s="44"/>
      <c r="T130" s="44"/>
      <c r="U130" s="45"/>
      <c r="V130" s="45"/>
      <c r="W130" s="45"/>
      <c r="X130" s="45"/>
      <c r="Y130" s="45"/>
      <c r="AA130" s="59" t="e">
        <f>Defaults!#REF!</f>
        <v>#REF!</v>
      </c>
      <c r="AB130" s="40" t="e">
        <f>Defaults!#REF!</f>
        <v>#REF!</v>
      </c>
    </row>
    <row r="131" spans="19:28" ht="12.75">
      <c r="S131" s="44"/>
      <c r="T131" s="44"/>
      <c r="U131" s="45"/>
      <c r="V131" s="45"/>
      <c r="W131" s="45"/>
      <c r="X131" s="45"/>
      <c r="Y131" s="45"/>
      <c r="AA131" s="59" t="e">
        <f>Defaults!#REF!</f>
        <v>#REF!</v>
      </c>
      <c r="AB131" s="40" t="e">
        <f>Defaults!#REF!</f>
        <v>#REF!</v>
      </c>
    </row>
    <row r="132" spans="19:28" ht="12.75">
      <c r="S132" s="44"/>
      <c r="T132" s="44"/>
      <c r="U132" s="45"/>
      <c r="V132" s="45"/>
      <c r="W132" s="45"/>
      <c r="X132" s="45"/>
      <c r="Y132" s="45"/>
      <c r="AA132" s="59" t="e">
        <f>Defaults!#REF!</f>
        <v>#REF!</v>
      </c>
      <c r="AB132" s="40" t="e">
        <f>Defaults!#REF!</f>
        <v>#REF!</v>
      </c>
    </row>
    <row r="133" spans="19:28" ht="12.75">
      <c r="S133" s="44"/>
      <c r="T133" s="44"/>
      <c r="U133" s="45"/>
      <c r="V133" s="45"/>
      <c r="W133" s="45"/>
      <c r="X133" s="45"/>
      <c r="Y133" s="45"/>
      <c r="AA133" s="59" t="e">
        <f>Defaults!#REF!</f>
        <v>#REF!</v>
      </c>
      <c r="AB133" s="40" t="e">
        <f>Defaults!#REF!</f>
        <v>#REF!</v>
      </c>
    </row>
    <row r="134" spans="19:28" ht="12.75">
      <c r="S134" s="44"/>
      <c r="T134" s="44"/>
      <c r="U134" s="45"/>
      <c r="V134" s="45"/>
      <c r="W134" s="45"/>
      <c r="X134" s="45"/>
      <c r="Y134" s="45"/>
      <c r="AA134" s="59" t="e">
        <f>Defaults!#REF!</f>
        <v>#REF!</v>
      </c>
      <c r="AB134" s="40" t="e">
        <f>Defaults!#REF!</f>
        <v>#REF!</v>
      </c>
    </row>
    <row r="135" spans="19:28" ht="12.75">
      <c r="S135" s="44"/>
      <c r="T135" s="44"/>
      <c r="U135" s="45"/>
      <c r="V135" s="45"/>
      <c r="W135" s="45"/>
      <c r="X135" s="45"/>
      <c r="Y135" s="45"/>
      <c r="AA135" s="59" t="e">
        <f>Defaults!#REF!</f>
        <v>#REF!</v>
      </c>
      <c r="AB135" s="40" t="e">
        <f>Defaults!#REF!</f>
        <v>#REF!</v>
      </c>
    </row>
    <row r="136" spans="19:28" ht="12.75">
      <c r="S136" s="44"/>
      <c r="T136" s="44"/>
      <c r="U136" s="45"/>
      <c r="V136" s="45"/>
      <c r="W136" s="45"/>
      <c r="X136" s="45"/>
      <c r="Y136" s="45"/>
      <c r="AA136" s="59" t="e">
        <f>Defaults!#REF!</f>
        <v>#REF!</v>
      </c>
      <c r="AB136" s="40" t="e">
        <f>Defaults!#REF!</f>
        <v>#REF!</v>
      </c>
    </row>
    <row r="137" spans="19:28" ht="12.75">
      <c r="S137" s="48"/>
      <c r="T137" s="48"/>
      <c r="U137" s="45"/>
      <c r="V137" s="45"/>
      <c r="W137" s="45"/>
      <c r="X137" s="45"/>
      <c r="Y137" s="45"/>
      <c r="AA137" s="59" t="e">
        <f>Defaults!#REF!</f>
        <v>#REF!</v>
      </c>
      <c r="AB137" s="40" t="e">
        <f>Defaults!#REF!</f>
        <v>#REF!</v>
      </c>
    </row>
    <row r="138" spans="19:28" ht="12.75">
      <c r="S138" s="44"/>
      <c r="T138" s="44"/>
      <c r="U138" s="45"/>
      <c r="V138" s="45"/>
      <c r="W138" s="45"/>
      <c r="X138" s="45"/>
      <c r="Y138" s="45"/>
      <c r="AA138" s="59" t="e">
        <f>Defaults!#REF!</f>
        <v>#REF!</v>
      </c>
      <c r="AB138" s="40" t="e">
        <f>Defaults!#REF!</f>
        <v>#REF!</v>
      </c>
    </row>
    <row r="139" spans="19:28" ht="12.75">
      <c r="S139" s="44"/>
      <c r="T139" s="44"/>
      <c r="U139" s="45"/>
      <c r="V139" s="45"/>
      <c r="W139" s="45"/>
      <c r="X139" s="45"/>
      <c r="Y139" s="45"/>
      <c r="AA139" s="59" t="e">
        <f>Defaults!#REF!</f>
        <v>#REF!</v>
      </c>
      <c r="AB139" s="40" t="e">
        <f>Defaults!#REF!</f>
        <v>#REF!</v>
      </c>
    </row>
    <row r="140" spans="19:28" ht="12.75">
      <c r="S140" s="44"/>
      <c r="T140" s="44"/>
      <c r="U140" s="45"/>
      <c r="V140" s="45"/>
      <c r="W140" s="45"/>
      <c r="X140" s="45"/>
      <c r="Y140" s="45"/>
      <c r="AA140" s="59" t="e">
        <f>Defaults!#REF!</f>
        <v>#REF!</v>
      </c>
      <c r="AB140" s="40" t="e">
        <f>Defaults!#REF!</f>
        <v>#REF!</v>
      </c>
    </row>
    <row r="141" spans="19:28" ht="12.75">
      <c r="S141" s="44"/>
      <c r="T141" s="44"/>
      <c r="U141" s="45"/>
      <c r="V141" s="45"/>
      <c r="W141" s="45"/>
      <c r="X141" s="45"/>
      <c r="Y141" s="45"/>
      <c r="AA141" s="59" t="e">
        <f>Defaults!#REF!</f>
        <v>#REF!</v>
      </c>
      <c r="AB141" s="40" t="e">
        <f>Defaults!#REF!</f>
        <v>#REF!</v>
      </c>
    </row>
    <row r="142" spans="19:28" ht="12.75">
      <c r="S142" s="44"/>
      <c r="T142" s="44"/>
      <c r="U142" s="45"/>
      <c r="V142" s="45"/>
      <c r="W142" s="45"/>
      <c r="X142" s="45"/>
      <c r="Y142" s="45"/>
      <c r="AA142" s="59" t="e">
        <f>Defaults!#REF!</f>
        <v>#REF!</v>
      </c>
      <c r="AB142" s="40" t="e">
        <f>Defaults!#REF!</f>
        <v>#REF!</v>
      </c>
    </row>
    <row r="143" spans="19:28" ht="12.75">
      <c r="S143" s="44"/>
      <c r="T143" s="44"/>
      <c r="U143" s="45"/>
      <c r="V143" s="45"/>
      <c r="W143" s="45"/>
      <c r="X143" s="45"/>
      <c r="Y143" s="45"/>
      <c r="AA143" s="59" t="e">
        <f>Defaults!#REF!</f>
        <v>#REF!</v>
      </c>
      <c r="AB143" s="40" t="e">
        <f>Defaults!#REF!</f>
        <v>#REF!</v>
      </c>
    </row>
    <row r="144" spans="19:28" ht="12.75">
      <c r="S144" s="44"/>
      <c r="T144" s="44"/>
      <c r="U144" s="45"/>
      <c r="V144" s="45"/>
      <c r="W144" s="45"/>
      <c r="X144" s="45"/>
      <c r="Y144" s="45"/>
      <c r="AA144" s="59" t="e">
        <f>Defaults!#REF!</f>
        <v>#REF!</v>
      </c>
      <c r="AB144" s="40" t="e">
        <f>Defaults!#REF!</f>
        <v>#REF!</v>
      </c>
    </row>
    <row r="145" spans="19:28" ht="12.75">
      <c r="S145" s="44"/>
      <c r="T145" s="44"/>
      <c r="U145" s="45"/>
      <c r="V145" s="45"/>
      <c r="W145" s="45"/>
      <c r="X145" s="45"/>
      <c r="Y145" s="45"/>
      <c r="AA145" s="59" t="e">
        <f>Defaults!#REF!</f>
        <v>#REF!</v>
      </c>
      <c r="AB145" s="40" t="e">
        <f>Defaults!#REF!</f>
        <v>#REF!</v>
      </c>
    </row>
    <row r="146" spans="19:28" ht="12.75">
      <c r="S146" s="44"/>
      <c r="T146" s="44"/>
      <c r="U146" s="45"/>
      <c r="V146" s="45"/>
      <c r="W146" s="45"/>
      <c r="X146" s="45"/>
      <c r="Y146" s="45"/>
      <c r="AA146" s="59" t="e">
        <f>Defaults!#REF!</f>
        <v>#REF!</v>
      </c>
      <c r="AB146" s="40" t="e">
        <f>Defaults!#REF!</f>
        <v>#REF!</v>
      </c>
    </row>
    <row r="147" spans="19:28" ht="12.75">
      <c r="S147" s="44"/>
      <c r="T147" s="44"/>
      <c r="U147" s="47"/>
      <c r="V147" s="45"/>
      <c r="W147" s="45"/>
      <c r="X147" s="45"/>
      <c r="Y147" s="45"/>
      <c r="AA147" s="59" t="e">
        <f>Defaults!#REF!</f>
        <v>#REF!</v>
      </c>
      <c r="AB147" s="40" t="e">
        <f>Defaults!#REF!</f>
        <v>#REF!</v>
      </c>
    </row>
    <row r="148" spans="19:28" ht="12.75">
      <c r="S148" s="44"/>
      <c r="T148" s="44"/>
      <c r="U148" s="45"/>
      <c r="V148" s="45"/>
      <c r="W148" s="45"/>
      <c r="X148" s="45"/>
      <c r="Y148" s="45"/>
      <c r="AA148" s="59" t="e">
        <f>Defaults!#REF!</f>
        <v>#REF!</v>
      </c>
      <c r="AB148" s="40" t="e">
        <f>Defaults!#REF!</f>
        <v>#REF!</v>
      </c>
    </row>
    <row r="149" spans="19:28" ht="12.75">
      <c r="S149" s="49"/>
      <c r="T149" s="49"/>
      <c r="U149" s="45"/>
      <c r="V149" s="45"/>
      <c r="W149" s="45"/>
      <c r="X149" s="45"/>
      <c r="Y149" s="45"/>
      <c r="AA149" s="59" t="e">
        <f>Defaults!#REF!</f>
        <v>#REF!</v>
      </c>
      <c r="AB149" s="40" t="e">
        <f>Defaults!#REF!</f>
        <v>#REF!</v>
      </c>
    </row>
    <row r="150" spans="19:28" ht="12.75">
      <c r="S150" s="50"/>
      <c r="T150" s="50"/>
      <c r="U150" s="45"/>
      <c r="V150" s="45"/>
      <c r="W150" s="45"/>
      <c r="X150" s="45"/>
      <c r="Y150" s="45"/>
      <c r="AA150" s="59" t="e">
        <f>Defaults!#REF!</f>
        <v>#REF!</v>
      </c>
      <c r="AB150" s="40" t="e">
        <f>Defaults!#REF!</f>
        <v>#REF!</v>
      </c>
    </row>
    <row r="151" spans="19:25" ht="12.75">
      <c r="S151" s="44"/>
      <c r="T151" s="44"/>
      <c r="U151" s="45"/>
      <c r="V151" s="45"/>
      <c r="W151" s="45"/>
      <c r="X151" s="45"/>
      <c r="Y151" s="45"/>
    </row>
    <row r="152" spans="19:25" ht="12.75">
      <c r="S152" s="44"/>
      <c r="T152" s="44"/>
      <c r="U152" s="45"/>
      <c r="V152" s="45"/>
      <c r="W152" s="45"/>
      <c r="X152" s="45"/>
      <c r="Y152" s="45"/>
    </row>
    <row r="153" spans="19:25" ht="12.75">
      <c r="S153" s="44"/>
      <c r="T153" s="44"/>
      <c r="U153" s="45"/>
      <c r="V153" s="45"/>
      <c r="W153" s="45"/>
      <c r="X153" s="45"/>
      <c r="Y153" s="45"/>
    </row>
    <row r="154" spans="19:25" ht="12.75">
      <c r="S154" s="44"/>
      <c r="T154" s="44"/>
      <c r="U154" s="45"/>
      <c r="V154" s="45"/>
      <c r="W154" s="45"/>
      <c r="X154" s="45"/>
      <c r="Y154" s="45"/>
    </row>
    <row r="155" spans="19:25" ht="12.75">
      <c r="S155" s="44"/>
      <c r="T155" s="44"/>
      <c r="U155" s="45"/>
      <c r="V155" s="45"/>
      <c r="W155" s="45"/>
      <c r="X155" s="45"/>
      <c r="Y155" s="45"/>
    </row>
    <row r="156" spans="19:25" ht="12.75">
      <c r="S156" s="44"/>
      <c r="T156" s="44"/>
      <c r="U156" s="45"/>
      <c r="V156" s="45"/>
      <c r="W156" s="45"/>
      <c r="X156" s="45"/>
      <c r="Y156" s="45"/>
    </row>
    <row r="157" spans="19:25" ht="12.75">
      <c r="S157" s="44"/>
      <c r="T157" s="44"/>
      <c r="U157" s="45"/>
      <c r="V157" s="45"/>
      <c r="W157" s="45"/>
      <c r="X157" s="45"/>
      <c r="Y157" s="45"/>
    </row>
    <row r="158" spans="19:25" ht="12.75">
      <c r="S158" s="44"/>
      <c r="T158" s="44"/>
      <c r="U158" s="45"/>
      <c r="V158" s="45"/>
      <c r="W158" s="45"/>
      <c r="X158" s="45"/>
      <c r="Y158" s="45"/>
    </row>
    <row r="159" spans="19:25" ht="12.75">
      <c r="S159" s="46"/>
      <c r="T159" s="46"/>
      <c r="U159" s="45"/>
      <c r="V159" s="45"/>
      <c r="W159" s="45"/>
      <c r="X159" s="45"/>
      <c r="Y159" s="45"/>
    </row>
    <row r="160" spans="19:25" ht="12.75">
      <c r="S160" s="44"/>
      <c r="T160" s="44"/>
      <c r="U160" s="45"/>
      <c r="V160" s="45"/>
      <c r="W160" s="45"/>
      <c r="X160" s="45"/>
      <c r="Y160" s="45"/>
    </row>
    <row r="161" spans="19:25" ht="12.75">
      <c r="S161" s="44"/>
      <c r="T161" s="44"/>
      <c r="U161" s="45"/>
      <c r="V161" s="45"/>
      <c r="W161" s="45"/>
      <c r="X161" s="45"/>
      <c r="Y161" s="45"/>
    </row>
    <row r="162" spans="19:25" ht="12.75">
      <c r="S162" s="44"/>
      <c r="T162" s="44"/>
      <c r="U162" s="45"/>
      <c r="V162" s="45"/>
      <c r="W162" s="45"/>
      <c r="X162" s="45"/>
      <c r="Y162" s="45"/>
    </row>
    <row r="163" spans="19:25" ht="12.75">
      <c r="S163" s="44"/>
      <c r="T163" s="44"/>
      <c r="U163" s="45"/>
      <c r="V163" s="45"/>
      <c r="W163" s="45"/>
      <c r="X163" s="45"/>
      <c r="Y163" s="45"/>
    </row>
    <row r="164" spans="19:25" ht="12.75">
      <c r="S164" s="44"/>
      <c r="T164" s="44"/>
      <c r="U164" s="45"/>
      <c r="V164" s="45"/>
      <c r="W164" s="45"/>
      <c r="X164" s="45"/>
      <c r="Y164" s="45"/>
    </row>
    <row r="165" spans="19:25" ht="12.75">
      <c r="S165" s="44"/>
      <c r="T165" s="44"/>
      <c r="U165" s="45"/>
      <c r="V165" s="45"/>
      <c r="W165" s="45"/>
      <c r="X165" s="45"/>
      <c r="Y165" s="45"/>
    </row>
    <row r="166" spans="19:25" ht="12.75">
      <c r="S166" s="44"/>
      <c r="T166" s="44"/>
      <c r="U166" s="45"/>
      <c r="V166" s="45"/>
      <c r="W166" s="45"/>
      <c r="X166" s="45"/>
      <c r="Y166" s="45"/>
    </row>
    <row r="167" spans="19:25" ht="12.75">
      <c r="S167" s="44"/>
      <c r="T167" s="44"/>
      <c r="U167" s="45"/>
      <c r="V167" s="45"/>
      <c r="W167" s="45"/>
      <c r="X167" s="45"/>
      <c r="Y167" s="45"/>
    </row>
    <row r="168" spans="19:25" ht="12.75">
      <c r="S168" s="44"/>
      <c r="T168" s="44"/>
      <c r="U168" s="45"/>
      <c r="V168" s="45"/>
      <c r="W168" s="45"/>
      <c r="X168" s="45"/>
      <c r="Y168" s="45"/>
    </row>
    <row r="169" spans="19:25" ht="12.75">
      <c r="S169" s="44"/>
      <c r="T169" s="44"/>
      <c r="U169" s="45"/>
      <c r="V169" s="45"/>
      <c r="W169" s="45"/>
      <c r="X169" s="45"/>
      <c r="Y169" s="45"/>
    </row>
    <row r="170" spans="19:25" ht="12.75">
      <c r="S170" s="44"/>
      <c r="T170" s="44"/>
      <c r="U170" s="45"/>
      <c r="V170" s="45"/>
      <c r="W170" s="45"/>
      <c r="X170" s="45"/>
      <c r="Y170" s="45"/>
    </row>
    <row r="171" spans="19:25" ht="12.75">
      <c r="S171" s="44"/>
      <c r="T171" s="44"/>
      <c r="U171" s="45"/>
      <c r="V171" s="45"/>
      <c r="W171" s="45"/>
      <c r="X171" s="45"/>
      <c r="Y171" s="45"/>
    </row>
    <row r="172" spans="19:25" ht="12.75">
      <c r="S172" s="44"/>
      <c r="T172" s="44"/>
      <c r="U172" s="45"/>
      <c r="V172" s="45"/>
      <c r="W172" s="45"/>
      <c r="X172" s="45"/>
      <c r="Y172" s="45"/>
    </row>
    <row r="173" spans="19:25" ht="12.75">
      <c r="S173" s="44"/>
      <c r="T173" s="44"/>
      <c r="U173" s="45"/>
      <c r="V173" s="45"/>
      <c r="W173" s="45"/>
      <c r="X173" s="45"/>
      <c r="Y173" s="45"/>
    </row>
    <row r="174" spans="19:25" ht="12.75">
      <c r="S174" s="44"/>
      <c r="T174" s="44"/>
      <c r="U174" s="45"/>
      <c r="V174" s="45"/>
      <c r="W174" s="45"/>
      <c r="X174" s="45"/>
      <c r="Y174" s="45"/>
    </row>
    <row r="175" spans="19:25" ht="12.75">
      <c r="S175" s="44"/>
      <c r="T175" s="44"/>
      <c r="U175" s="45"/>
      <c r="V175" s="45"/>
      <c r="W175" s="45"/>
      <c r="X175" s="45"/>
      <c r="Y175" s="45"/>
    </row>
    <row r="176" spans="19:25" ht="12.75">
      <c r="S176" s="44"/>
      <c r="T176" s="44"/>
      <c r="U176" s="45"/>
      <c r="V176" s="45"/>
      <c r="W176" s="45"/>
      <c r="X176" s="45"/>
      <c r="Y176" s="45"/>
    </row>
    <row r="177" spans="19:25" ht="12.75">
      <c r="S177" s="44"/>
      <c r="T177" s="44"/>
      <c r="U177" s="45"/>
      <c r="V177" s="45"/>
      <c r="W177" s="45"/>
      <c r="X177" s="45"/>
      <c r="Y177" s="45"/>
    </row>
  </sheetData>
  <sheetProtection selectLockedCells="1"/>
  <mergeCells count="66">
    <mergeCell ref="W52:W54"/>
    <mergeCell ref="P25:R25"/>
    <mergeCell ref="I23:O23"/>
    <mergeCell ref="P23:R23"/>
    <mergeCell ref="D42:S42"/>
    <mergeCell ref="C27:Q27"/>
    <mergeCell ref="I50:J50"/>
    <mergeCell ref="D33:H33"/>
    <mergeCell ref="W55:W56"/>
    <mergeCell ref="S11:U11"/>
    <mergeCell ref="C47:T47"/>
    <mergeCell ref="E41:I41"/>
    <mergeCell ref="C17:H17"/>
    <mergeCell ref="D31:H31"/>
    <mergeCell ref="R27:T27"/>
    <mergeCell ref="D56:O56"/>
    <mergeCell ref="M11:O11"/>
    <mergeCell ref="M19:O19"/>
    <mergeCell ref="S7:T7"/>
    <mergeCell ref="S9:T9"/>
    <mergeCell ref="S13:T13"/>
    <mergeCell ref="S15:U15"/>
    <mergeCell ref="M9:O9"/>
    <mergeCell ref="M13:O13"/>
    <mergeCell ref="M15:O15"/>
    <mergeCell ref="M17:O17"/>
    <mergeCell ref="P19:R19"/>
    <mergeCell ref="P21:R21"/>
    <mergeCell ref="J21:O21"/>
    <mergeCell ref="J20:L20"/>
    <mergeCell ref="M20:O20"/>
    <mergeCell ref="P20:R20"/>
    <mergeCell ref="M7:O7"/>
    <mergeCell ref="H60:O60"/>
    <mergeCell ref="D43:S43"/>
    <mergeCell ref="J41:L41"/>
    <mergeCell ref="G52:O52"/>
    <mergeCell ref="O48:O49"/>
    <mergeCell ref="R48:R49"/>
    <mergeCell ref="N41:Q41"/>
    <mergeCell ref="D44:S44"/>
    <mergeCell ref="C39:T39"/>
    <mergeCell ref="C9:H9"/>
    <mergeCell ref="C13:H13"/>
    <mergeCell ref="C15:H15"/>
    <mergeCell ref="C11:H11"/>
    <mergeCell ref="B2:U2"/>
    <mergeCell ref="C64:T64"/>
    <mergeCell ref="C46:T46"/>
    <mergeCell ref="L50:M50"/>
    <mergeCell ref="C63:T63"/>
    <mergeCell ref="D54:O54"/>
    <mergeCell ref="C4:T4"/>
    <mergeCell ref="C7:F7"/>
    <mergeCell ref="J9:L9"/>
    <mergeCell ref="C29:H29"/>
    <mergeCell ref="D66:U66"/>
    <mergeCell ref="J11:L11"/>
    <mergeCell ref="D58:O58"/>
    <mergeCell ref="D20:F20"/>
    <mergeCell ref="G20:I20"/>
    <mergeCell ref="D19:F19"/>
    <mergeCell ref="B23:F23"/>
    <mergeCell ref="D21:F21"/>
    <mergeCell ref="D25:O25"/>
    <mergeCell ref="P17:R17"/>
  </mergeCells>
  <conditionalFormatting sqref="C17:H17 C15:H15 C13:H13">
    <cfRule type="expression" priority="1" dxfId="0" stopIfTrue="1">
      <formula>AND($C13="",$K13&lt;&gt;"")</formula>
    </cfRule>
  </conditionalFormatting>
  <conditionalFormatting sqref="P22 P24">
    <cfRule type="expression" priority="2" dxfId="1" stopIfTrue="1">
      <formula>LEFT(P16,1)="C"</formula>
    </cfRule>
  </conditionalFormatting>
  <conditionalFormatting sqref="S25">
    <cfRule type="expression" priority="3" dxfId="2" stopIfTrue="1">
      <formula>LEFT(S15,1)="C"</formula>
    </cfRule>
  </conditionalFormatting>
  <conditionalFormatting sqref="T25">
    <cfRule type="expression" priority="4" dxfId="3" stopIfTrue="1">
      <formula>LEFT(T15,1)="C"</formula>
    </cfRule>
  </conditionalFormatting>
  <conditionalFormatting sqref="P9">
    <cfRule type="expression" priority="5" dxfId="4" stopIfTrue="1">
      <formula>AND($P$7&lt;&gt;"",$P$9="",P13&lt;&gt;"N362BA")</formula>
    </cfRule>
  </conditionalFormatting>
  <conditionalFormatting sqref="P11">
    <cfRule type="expression" priority="6" dxfId="4" stopIfTrue="1">
      <formula>AND($P$7&lt;&gt;"",$P$11="",P13&lt;&gt;"N362BA")</formula>
    </cfRule>
  </conditionalFormatting>
  <conditionalFormatting sqref="R56 R60 R58 R52">
    <cfRule type="cellIs" priority="7" dxfId="5" operator="notEqual" stopIfTrue="1">
      <formula>""</formula>
    </cfRule>
  </conditionalFormatting>
  <conditionalFormatting sqref="R54">
    <cfRule type="expression" priority="8" dxfId="6" stopIfTrue="1">
      <formula>AND($R$60&lt;&gt;"",$R$54&lt;&gt;"")</formula>
    </cfRule>
  </conditionalFormatting>
  <conditionalFormatting sqref="H60:O60">
    <cfRule type="expression" priority="9" dxfId="7" stopIfTrue="1">
      <formula>$R$60&lt;&gt;""</formula>
    </cfRule>
  </conditionalFormatting>
  <conditionalFormatting sqref="D43:S43">
    <cfRule type="expression" priority="10" dxfId="0" stopIfTrue="1">
      <formula>AND($P$7&lt;&gt;"",$D$43="")</formula>
    </cfRule>
  </conditionalFormatting>
  <conditionalFormatting sqref="J41:L41">
    <cfRule type="expression" priority="11" dxfId="0" stopIfTrue="1">
      <formula>AND($P$7&lt;&gt;"",$J$41="")</formula>
    </cfRule>
  </conditionalFormatting>
  <conditionalFormatting sqref="R41">
    <cfRule type="expression" priority="12" dxfId="0" stopIfTrue="1">
      <formula>AND($P$7&lt;&gt;"",$R$41="")</formula>
    </cfRule>
  </conditionalFormatting>
  <conditionalFormatting sqref="R15">
    <cfRule type="expression" priority="13" dxfId="0" stopIfTrue="1">
      <formula>AND($R$15="",$P$15="B12")</formula>
    </cfRule>
    <cfRule type="expression" priority="14" dxfId="0" stopIfTrue="1">
      <formula>AND($R$15&lt;&gt;"",$P$15&lt;&gt;"B12")</formula>
    </cfRule>
  </conditionalFormatting>
  <conditionalFormatting sqref="D20:R20 C19:C22 C24:C25">
    <cfRule type="cellIs" priority="15" dxfId="8" operator="equal" stopIfTrue="1">
      <formula>"Total Proficiency allocation &lt;&gt; Hobbs"</formula>
    </cfRule>
  </conditionalFormatting>
  <conditionalFormatting sqref="P13">
    <cfRule type="expression" priority="16" dxfId="0" stopIfTrue="1">
      <formula>AND($P$7&lt;&gt;"",$P$13="")</formula>
    </cfRule>
  </conditionalFormatting>
  <conditionalFormatting sqref="P15">
    <cfRule type="expression" priority="17" dxfId="0" stopIfTrue="1">
      <formula>AND($P$7&lt;&gt;"",$P$15="")</formula>
    </cfRule>
  </conditionalFormatting>
  <conditionalFormatting sqref="P17:R17">
    <cfRule type="expression" priority="18" dxfId="0" stopIfTrue="1">
      <formula>AND($P$7&lt;&gt;"",$P$17="")</formula>
    </cfRule>
  </conditionalFormatting>
  <conditionalFormatting sqref="G19">
    <cfRule type="expression" priority="19" dxfId="0" stopIfTrue="1">
      <formula>AND($P$7&lt;&gt;"",$G$19="")</formula>
    </cfRule>
  </conditionalFormatting>
  <conditionalFormatting sqref="H19">
    <cfRule type="expression" priority="20" dxfId="0" stopIfTrue="1">
      <formula>AND($P$7&lt;&gt;"",$H$19="")</formula>
    </cfRule>
  </conditionalFormatting>
  <conditionalFormatting sqref="G21">
    <cfRule type="expression" priority="21" dxfId="0" stopIfTrue="1">
      <formula>AND($P$7&lt;&gt;"",$G$21="")</formula>
    </cfRule>
  </conditionalFormatting>
  <conditionalFormatting sqref="H21">
    <cfRule type="expression" priority="22" dxfId="0" stopIfTrue="1">
      <formula>AND($P$7&lt;&gt;"",$H$21="")</formula>
    </cfRule>
  </conditionalFormatting>
  <conditionalFormatting sqref="G23">
    <cfRule type="expression" priority="23" dxfId="0" stopIfTrue="1">
      <formula>AND($P$7&lt;&gt;"",$G$23="")</formula>
    </cfRule>
  </conditionalFormatting>
  <conditionalFormatting sqref="P19:R19">
    <cfRule type="expression" priority="24" dxfId="0" stopIfTrue="1">
      <formula>AND($P$7&lt;&gt;"",$P$19="")</formula>
    </cfRule>
  </conditionalFormatting>
  <conditionalFormatting sqref="P25:R25">
    <cfRule type="expression" priority="25" dxfId="9" stopIfTrue="1">
      <formula>AND($P$13="A6",$P$25="")</formula>
    </cfRule>
  </conditionalFormatting>
  <conditionalFormatting sqref="C7:F7">
    <cfRule type="expression" priority="26" dxfId="0" stopIfTrue="1">
      <formula>AND($P$7&lt;&gt;"",$C$7="")</formula>
    </cfRule>
  </conditionalFormatting>
  <conditionalFormatting sqref="C11:H11">
    <cfRule type="expression" priority="27" dxfId="0" stopIfTrue="1">
      <formula>AND($P$7&lt;&gt;"",$C$11="")</formula>
    </cfRule>
  </conditionalFormatting>
  <conditionalFormatting sqref="J11:L11">
    <cfRule type="expression" priority="28" dxfId="0" stopIfTrue="1">
      <formula>AND($P$7&lt;&gt;"",$J$11="")</formula>
    </cfRule>
  </conditionalFormatting>
  <conditionalFormatting sqref="P23:R23">
    <cfRule type="expression" priority="29" dxfId="10" stopIfTrue="1">
      <formula>$G$23="No"</formula>
    </cfRule>
  </conditionalFormatting>
  <dataValidations count="14">
    <dataValidation type="list" allowBlank="1" showInputMessage="1" showErrorMessage="1" sqref="N35 N33 N31">
      <formula1>$AF$62:$AF$63</formula1>
    </dataValidation>
    <dataValidation allowBlank="1" showErrorMessage="1" sqref="P9:Q9 C7:F7 P7:Q7"/>
    <dataValidation type="list" allowBlank="1" showInputMessage="1" showErrorMessage="1" sqref="Q13">
      <formula1>$Z$63:$Z$73</formula1>
    </dataValidation>
    <dataValidation type="list" allowBlank="1" showInputMessage="1" showErrorMessage="1" sqref="R15">
      <formula1>Profile_No</formula1>
    </dataValidation>
    <dataValidation type="list" allowBlank="1" showInputMessage="1" showErrorMessage="1" sqref="Q15">
      <formula1>$AA$93:$AA$127</formula1>
    </dataValidation>
    <dataValidation type="list" allowBlank="1" showErrorMessage="1" promptTitle="Tail number" sqref="P13">
      <formula1>aircraft</formula1>
    </dataValidation>
    <dataValidation type="list" allowBlank="1" showInputMessage="1" showErrorMessage="1" sqref="P17:R17">
      <formula1>fros</formula1>
    </dataValidation>
    <dataValidation type="list" showInputMessage="1" showErrorMessage="1" sqref="P15">
      <formula1>Mission_Symbol</formula1>
    </dataValidation>
    <dataValidation type="list" allowBlank="1" showInputMessage="1" showErrorMessage="1" sqref="P21:R21">
      <formula1>A9_Type</formula1>
    </dataValidation>
    <dataValidation type="list" allowBlank="1" showInputMessage="1" showErrorMessage="1" sqref="G19 G21">
      <formula1>AT_Hours</formula1>
    </dataValidation>
    <dataValidation type="list" allowBlank="1" showInputMessage="1" showErrorMessage="1" sqref="H19 H21">
      <formula1>AT_Minutes</formula1>
    </dataValidation>
    <dataValidation type="list" allowBlank="1" showInputMessage="1" showErrorMessage="1" sqref="G23">
      <formula1>Yes_No</formula1>
    </dataValidation>
    <dataValidation type="list" allowBlank="1" showInputMessage="1" showErrorMessage="1" sqref="P23:R23">
      <formula1>No_success</formula1>
    </dataValidation>
    <dataValidation type="list" allowBlank="1" showInputMessage="1" showErrorMessage="1" sqref="D31:H31">
      <formula1>Check_Pilots</formula1>
    </dataValidation>
  </dataValidations>
  <printOptions horizontalCentered="1" verticalCentered="1"/>
  <pageMargins left="0.5" right="0.5" top="0.47" bottom="0.45" header="0" footer="0"/>
  <pageSetup blackAndWhite="1" fitToHeight="1" fitToWidth="1" horizontalDpi="600" verticalDpi="600" orientation="portrait" scale="84"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2:AJ42"/>
  <sheetViews>
    <sheetView showGridLines="0" showRowColHeaders="0" showZeros="0" showOutlineSymbols="0" workbookViewId="0" topLeftCell="A1">
      <selection activeCell="AC6" sqref="AC6"/>
    </sheetView>
  </sheetViews>
  <sheetFormatPr defaultColWidth="9.140625" defaultRowHeight="12.75"/>
  <cols>
    <col min="1" max="1" width="2.57421875" style="98" customWidth="1"/>
    <col min="2" max="2" width="2.140625" style="0" customWidth="1"/>
    <col min="3" max="3" width="9.8515625" style="0" customWidth="1"/>
    <col min="4" max="4" width="1.7109375" style="0" customWidth="1"/>
    <col min="5" max="5" width="14.7109375" style="0" customWidth="1"/>
    <col min="6" max="6" width="10.8515625" style="0" customWidth="1"/>
    <col min="7" max="7" width="1.7109375" style="0" customWidth="1"/>
    <col min="8" max="8" width="7.7109375" style="0" customWidth="1"/>
    <col min="9" max="10" width="1.7109375" style="0" customWidth="1"/>
    <col min="11" max="11" width="3.00390625" style="0" customWidth="1"/>
    <col min="12" max="12" width="7.7109375" style="0" customWidth="1"/>
    <col min="13" max="13" width="1.7109375" style="0" customWidth="1"/>
    <col min="14" max="14" width="1.28515625" style="0" customWidth="1"/>
    <col min="15" max="15" width="6.7109375" style="0" customWidth="1"/>
    <col min="16" max="16" width="4.28125" style="0" customWidth="1"/>
    <col min="17" max="17" width="6.8515625" style="0" customWidth="1"/>
    <col min="18" max="18" width="2.421875" style="0" customWidth="1"/>
    <col min="19" max="19" width="1.1484375" style="0" customWidth="1"/>
    <col min="20" max="20" width="4.28125" style="0" customWidth="1"/>
    <col min="21" max="21" width="1.7109375" style="0" customWidth="1"/>
    <col min="22" max="22" width="18.00390625" style="0" customWidth="1"/>
    <col min="23" max="23" width="3.421875" style="0" customWidth="1"/>
    <col min="24" max="24" width="1.7109375" style="0" customWidth="1"/>
    <col min="25" max="25" width="7.7109375" style="0" customWidth="1"/>
    <col min="26" max="26" width="1.7109375" style="0" customWidth="1"/>
    <col min="27" max="27" width="12.57421875" style="0" customWidth="1"/>
    <col min="28" max="28" width="1.7109375" style="0" customWidth="1"/>
    <col min="29" max="29" width="8.7109375" style="0" customWidth="1"/>
    <col min="30" max="30" width="2.00390625" style="0" customWidth="1"/>
    <col min="31" max="31" width="0.9921875" style="98" customWidth="1"/>
    <col min="32" max="34" width="8.8515625" style="98" hidden="1" customWidth="1"/>
    <col min="35" max="39" width="9.140625" style="98" customWidth="1"/>
  </cols>
  <sheetData>
    <row r="1" ht="12.75"/>
    <row r="2" spans="3:30" s="39" customFormat="1" ht="12.75">
      <c r="C2"/>
      <c r="D2"/>
      <c r="F2" s="367" t="s">
        <v>37</v>
      </c>
      <c r="G2" s="368"/>
      <c r="H2" s="368"/>
      <c r="I2" s="368"/>
      <c r="J2" s="368"/>
      <c r="K2" s="368"/>
      <c r="L2" s="368"/>
      <c r="M2" s="368"/>
      <c r="N2" s="368"/>
      <c r="O2" s="368"/>
      <c r="P2" s="368"/>
      <c r="Q2" s="368"/>
      <c r="R2" s="368"/>
      <c r="S2" s="368"/>
      <c r="T2" s="368"/>
      <c r="U2" s="368"/>
      <c r="V2" s="368"/>
      <c r="W2" s="369"/>
      <c r="X2" s="38"/>
      <c r="Y2" s="38"/>
      <c r="AB2" s="40"/>
      <c r="AD2" s="41"/>
    </row>
    <row r="3" ht="13.5" thickBot="1"/>
    <row r="4" spans="1:30" ht="30" customHeight="1" thickBot="1">
      <c r="A4" s="97"/>
      <c r="B4" s="370" t="str">
        <f>IF(OR(J8="A15",J8="B15",J8="A20",J8="B20"),"Indiana Wing Cadet Orientation Flight Worksheet DRAFT","Mission Symbol is not a valid Cadet O-Flight Mission Symbol: A15 or B15")</f>
        <v>Mission Symbol is not a valid Cadet O-Flight Mission Symbol: A15 or B15</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2"/>
    </row>
    <row r="5" spans="1:30" ht="15" customHeight="1">
      <c r="A5" s="99"/>
      <c r="B5" s="373" t="s">
        <v>80</v>
      </c>
      <c r="C5" s="374"/>
      <c r="D5" s="374"/>
      <c r="E5" s="374"/>
      <c r="F5" s="113"/>
      <c r="G5" s="113"/>
      <c r="H5" s="113"/>
      <c r="I5" s="113"/>
      <c r="J5" s="113"/>
      <c r="K5" s="113"/>
      <c r="L5" s="113"/>
      <c r="M5" s="113"/>
      <c r="N5" s="113"/>
      <c r="O5" s="113"/>
      <c r="P5" s="113"/>
      <c r="Q5" s="113"/>
      <c r="R5" s="113"/>
      <c r="S5" s="113"/>
      <c r="T5" s="113"/>
      <c r="U5" s="113"/>
      <c r="V5" s="113"/>
      <c r="W5" s="113"/>
      <c r="X5" s="113"/>
      <c r="Y5" s="113"/>
      <c r="Z5" s="113"/>
      <c r="AA5" s="113"/>
      <c r="AB5" s="113"/>
      <c r="AC5" s="113"/>
      <c r="AD5" s="114"/>
    </row>
    <row r="6" spans="1:30" ht="15" customHeight="1">
      <c r="A6" s="97"/>
      <c r="B6" s="115"/>
      <c r="C6" s="375" t="s">
        <v>81</v>
      </c>
      <c r="D6" s="376"/>
      <c r="E6" s="192">
        <f>IF('INWGF 94'!C7&lt;&gt;"",'INWGF 94'!C7,"")</f>
      </c>
      <c r="F6" s="96"/>
      <c r="G6" s="132"/>
      <c r="H6" s="133"/>
      <c r="I6" s="116" t="s">
        <v>82</v>
      </c>
      <c r="J6" s="365">
        <f>IF(E8="N362BA","",IF(E8="","",IF(OR($J$8="a15",$J$8="b15"),"X","")))</f>
      </c>
      <c r="K6" s="366"/>
      <c r="L6" s="116"/>
      <c r="M6" s="365">
        <f>IF(E8="","",IF($E$8="N362BA","X",""))</f>
      </c>
      <c r="N6" s="366"/>
      <c r="O6" s="215" t="s">
        <v>280</v>
      </c>
      <c r="P6" s="124"/>
      <c r="Q6" s="203"/>
      <c r="R6" s="203" t="s">
        <v>83</v>
      </c>
      <c r="S6" s="202"/>
      <c r="T6" s="377">
        <f>IF('INWGF 94'!P19&lt;&gt;"",'INWGF 94'!P19,"")</f>
      </c>
      <c r="U6" s="378"/>
      <c r="V6" s="378"/>
      <c r="W6" s="379"/>
      <c r="X6" s="141"/>
      <c r="Y6" s="380" t="s">
        <v>297</v>
      </c>
      <c r="Z6" s="380"/>
      <c r="AA6" s="380"/>
      <c r="AB6" s="381"/>
      <c r="AC6" s="100"/>
      <c r="AD6" s="147"/>
    </row>
    <row r="7" spans="1:30" ht="9" customHeight="1">
      <c r="A7" s="97"/>
      <c r="B7" s="117"/>
      <c r="C7" s="4"/>
      <c r="D7" s="4"/>
      <c r="E7" s="4"/>
      <c r="F7" s="4"/>
      <c r="G7" s="4"/>
      <c r="H7" s="4"/>
      <c r="I7" s="4"/>
      <c r="J7" s="4"/>
      <c r="K7" s="4"/>
      <c r="L7" s="4"/>
      <c r="M7" s="4"/>
      <c r="N7" s="4"/>
      <c r="O7" s="4"/>
      <c r="P7" s="4"/>
      <c r="Q7" s="4"/>
      <c r="R7" s="4"/>
      <c r="S7" s="4"/>
      <c r="T7" s="4"/>
      <c r="U7" s="4"/>
      <c r="V7" s="129"/>
      <c r="W7" s="129"/>
      <c r="X7" s="382"/>
      <c r="Y7" s="383"/>
      <c r="Z7" s="383"/>
      <c r="AA7" s="383"/>
      <c r="AB7" s="383"/>
      <c r="AC7" s="130"/>
      <c r="AD7" s="131"/>
    </row>
    <row r="8" spans="1:36" ht="15" customHeight="1">
      <c r="A8" s="97"/>
      <c r="B8" s="384" t="s">
        <v>84</v>
      </c>
      <c r="C8" s="385"/>
      <c r="D8" s="376"/>
      <c r="E8" s="234">
        <f>IF('INWGF 94'!P13&lt;&gt;"",'INWGF 94'!P13,"")</f>
      </c>
      <c r="F8" s="390" t="s">
        <v>5</v>
      </c>
      <c r="G8" s="391"/>
      <c r="H8" s="391"/>
      <c r="I8" s="134"/>
      <c r="J8" s="392">
        <f>IF('INWGF 94'!P15&lt;&gt;"",'INWGF 94'!P15,"")</f>
      </c>
      <c r="K8" s="393"/>
      <c r="L8" s="134"/>
      <c r="M8" s="134"/>
      <c r="N8" s="134"/>
      <c r="O8" s="134"/>
      <c r="P8" s="134"/>
      <c r="Q8" s="380" t="s">
        <v>85</v>
      </c>
      <c r="R8" s="380"/>
      <c r="S8" s="386"/>
      <c r="T8" s="387"/>
      <c r="U8" s="388"/>
      <c r="V8" s="388"/>
      <c r="W8" s="389"/>
      <c r="X8" s="142"/>
      <c r="Y8" s="380" t="s">
        <v>315</v>
      </c>
      <c r="Z8" s="380"/>
      <c r="AA8" s="380"/>
      <c r="AB8" s="381"/>
      <c r="AC8" s="194">
        <f>SUM(AC6,N22,N32,AC22,AC27,AC32,N27,N37,AC37)</f>
        <v>0</v>
      </c>
      <c r="AD8" s="146"/>
      <c r="AJ8" s="195">
        <f>'INWGF 94'!P7</f>
        <v>0</v>
      </c>
    </row>
    <row r="9" spans="1:30" ht="9" customHeight="1">
      <c r="A9" s="97"/>
      <c r="B9" s="120"/>
      <c r="C9" s="121"/>
      <c r="D9" s="20"/>
      <c r="E9" s="20"/>
      <c r="F9" s="20"/>
      <c r="G9" s="20"/>
      <c r="H9" s="20"/>
      <c r="I9" s="121"/>
      <c r="J9" s="121"/>
      <c r="K9" s="121"/>
      <c r="L9" s="20"/>
      <c r="M9" s="20"/>
      <c r="N9" s="20"/>
      <c r="O9" s="4"/>
      <c r="P9" s="4"/>
      <c r="Q9" s="4"/>
      <c r="R9" s="5"/>
      <c r="S9" s="5"/>
      <c r="T9" s="124"/>
      <c r="U9" s="124"/>
      <c r="V9" s="124"/>
      <c r="W9" s="124"/>
      <c r="X9" s="4"/>
      <c r="Y9" s="4"/>
      <c r="Z9" s="4"/>
      <c r="AA9" s="130"/>
      <c r="AB9" s="138"/>
      <c r="AC9" s="130"/>
      <c r="AD9" s="131"/>
    </row>
    <row r="10" spans="1:30" ht="15" customHeight="1">
      <c r="A10" s="97"/>
      <c r="B10" s="384" t="s">
        <v>86</v>
      </c>
      <c r="C10" s="328"/>
      <c r="D10" s="350"/>
      <c r="E10" s="193">
        <f>IF('INWGF 94'!J11&lt;&gt;"",'INWGF 94'!J11,"")</f>
      </c>
      <c r="F10" s="394" t="s">
        <v>87</v>
      </c>
      <c r="G10" s="375"/>
      <c r="H10" s="377">
        <f>IF('INWGF 94'!C11&lt;&gt;"",'INWGF 94'!C11,"")</f>
      </c>
      <c r="I10" s="395"/>
      <c r="J10" s="395"/>
      <c r="K10" s="395"/>
      <c r="L10" s="396"/>
      <c r="M10" s="396"/>
      <c r="N10" s="396"/>
      <c r="O10" s="396"/>
      <c r="P10" s="397"/>
      <c r="Q10" s="375" t="s">
        <v>88</v>
      </c>
      <c r="R10" s="398"/>
      <c r="S10" s="351"/>
      <c r="T10" s="387"/>
      <c r="U10" s="388"/>
      <c r="V10" s="388"/>
      <c r="W10" s="389"/>
      <c r="X10" s="5"/>
      <c r="Y10" s="380" t="s">
        <v>89</v>
      </c>
      <c r="Z10" s="380"/>
      <c r="AA10" s="380"/>
      <c r="AB10" s="381"/>
      <c r="AC10" s="196" t="e">
        <f>VLOOKUP(E8,rngaircraft,5)</f>
        <v>#N/A</v>
      </c>
      <c r="AD10" s="131"/>
    </row>
    <row r="11" spans="1:30" ht="14.25" customHeight="1">
      <c r="A11" s="97"/>
      <c r="B11" s="120"/>
      <c r="C11" s="122"/>
      <c r="D11" s="123"/>
      <c r="E11" s="135"/>
      <c r="F11" s="375"/>
      <c r="G11" s="375"/>
      <c r="H11" s="399"/>
      <c r="I11" s="399"/>
      <c r="J11" s="399"/>
      <c r="K11" s="399"/>
      <c r="L11" s="400"/>
      <c r="M11" s="400"/>
      <c r="N11" s="400"/>
      <c r="O11" s="400"/>
      <c r="P11" s="400"/>
      <c r="Q11" s="4"/>
      <c r="R11" s="4"/>
      <c r="S11" s="4"/>
      <c r="T11" s="9"/>
      <c r="U11" s="9"/>
      <c r="V11" s="136"/>
      <c r="W11" s="137"/>
      <c r="X11" s="4"/>
      <c r="Y11" s="4"/>
      <c r="Z11" s="4"/>
      <c r="AA11" s="130"/>
      <c r="AB11" s="138"/>
      <c r="AC11" s="130"/>
      <c r="AD11" s="139"/>
    </row>
    <row r="12" spans="1:30" ht="13.5" customHeight="1">
      <c r="A12" s="97"/>
      <c r="B12" s="118"/>
      <c r="C12" s="119"/>
      <c r="D12" s="119"/>
      <c r="E12" s="124"/>
      <c r="F12" s="124"/>
      <c r="G12" s="124"/>
      <c r="H12" s="124"/>
      <c r="I12" s="124"/>
      <c r="J12" s="124"/>
      <c r="K12" s="124"/>
      <c r="L12" s="124"/>
      <c r="M12" s="124"/>
      <c r="N12" s="124"/>
      <c r="O12" s="124"/>
      <c r="P12" s="124"/>
      <c r="Q12" s="124"/>
      <c r="R12" s="143"/>
      <c r="S12" s="125"/>
      <c r="T12" s="144"/>
      <c r="U12" s="5"/>
      <c r="V12" s="136"/>
      <c r="W12" s="199"/>
      <c r="X12" s="4"/>
      <c r="Y12" s="380" t="s">
        <v>90</v>
      </c>
      <c r="Z12" s="380"/>
      <c r="AA12" s="380"/>
      <c r="AB12" s="381"/>
      <c r="AC12" s="197">
        <f>'INWGF 94'!R50</f>
        <v>0</v>
      </c>
      <c r="AD12" s="148"/>
    </row>
    <row r="13" spans="1:30" ht="15" customHeight="1">
      <c r="A13" s="97"/>
      <c r="B13" s="118"/>
      <c r="C13" s="124"/>
      <c r="D13" s="124"/>
      <c r="E13" s="243"/>
      <c r="F13" s="375"/>
      <c r="G13" s="375"/>
      <c r="H13" s="244"/>
      <c r="I13" s="116"/>
      <c r="J13" s="116"/>
      <c r="K13" s="116"/>
      <c r="L13" s="116"/>
      <c r="M13" s="116"/>
      <c r="N13" s="119"/>
      <c r="O13" s="145"/>
      <c r="P13" s="116"/>
      <c r="Q13" s="125"/>
      <c r="R13" s="143"/>
      <c r="S13" s="125"/>
      <c r="T13" s="144"/>
      <c r="U13" s="5"/>
      <c r="V13" s="116"/>
      <c r="W13" s="144"/>
      <c r="X13" s="4"/>
      <c r="Y13" s="4"/>
      <c r="Z13" s="4"/>
      <c r="AA13" s="130"/>
      <c r="AB13" s="138"/>
      <c r="AC13" s="130"/>
      <c r="AD13" s="139"/>
    </row>
    <row r="14" spans="1:30" ht="15.75" customHeight="1">
      <c r="A14" s="97"/>
      <c r="B14" s="401"/>
      <c r="C14" s="398"/>
      <c r="D14" s="398"/>
      <c r="E14" s="405"/>
      <c r="F14" s="406"/>
      <c r="G14" s="239"/>
      <c r="H14" s="405"/>
      <c r="I14" s="406"/>
      <c r="J14" s="406"/>
      <c r="K14" s="406"/>
      <c r="L14" s="406"/>
      <c r="M14" s="239"/>
      <c r="N14" s="239"/>
      <c r="O14" s="239"/>
      <c r="P14" s="239"/>
      <c r="Q14" s="239"/>
      <c r="R14" s="116"/>
      <c r="S14" s="116"/>
      <c r="T14" s="402"/>
      <c r="U14" s="402"/>
      <c r="V14" s="116"/>
      <c r="W14" s="199"/>
      <c r="X14" s="4"/>
      <c r="Y14" s="124"/>
      <c r="Z14" s="136"/>
      <c r="AA14" s="136" t="s">
        <v>91</v>
      </c>
      <c r="AB14" s="140"/>
      <c r="AC14" s="196">
        <f>IF('INWGF 94'!P9&lt;&gt;"",'INWGF 94'!P9,0)</f>
        <v>0</v>
      </c>
      <c r="AD14" s="139"/>
    </row>
    <row r="15" spans="1:30" ht="15" customHeight="1">
      <c r="A15" s="97"/>
      <c r="B15" s="118"/>
      <c r="C15" s="125"/>
      <c r="D15" s="125"/>
      <c r="E15" s="406"/>
      <c r="F15" s="406"/>
      <c r="G15" s="239"/>
      <c r="H15" s="406"/>
      <c r="I15" s="406"/>
      <c r="J15" s="406"/>
      <c r="K15" s="406"/>
      <c r="L15" s="406"/>
      <c r="M15" s="239"/>
      <c r="N15" s="239"/>
      <c r="O15" s="239"/>
      <c r="P15" s="239"/>
      <c r="Q15" s="239"/>
      <c r="R15" s="125"/>
      <c r="S15" s="125"/>
      <c r="T15" s="125"/>
      <c r="U15" s="125"/>
      <c r="V15" s="116"/>
      <c r="W15" s="144"/>
      <c r="X15" s="4"/>
      <c r="Y15" s="124"/>
      <c r="Z15" s="124"/>
      <c r="AA15" s="124"/>
      <c r="AB15" s="124"/>
      <c r="AC15" s="124"/>
      <c r="AD15" s="139"/>
    </row>
    <row r="16" spans="1:30" ht="15.75" customHeight="1" thickBot="1">
      <c r="A16" s="97"/>
      <c r="B16" s="126"/>
      <c r="C16" s="127"/>
      <c r="D16" s="128"/>
      <c r="E16" s="407"/>
      <c r="F16" s="407"/>
      <c r="G16" s="240"/>
      <c r="H16" s="407"/>
      <c r="I16" s="407"/>
      <c r="J16" s="407"/>
      <c r="K16" s="407"/>
      <c r="L16" s="407"/>
      <c r="M16" s="240"/>
      <c r="N16" s="240"/>
      <c r="O16" s="240"/>
      <c r="P16" s="240"/>
      <c r="Q16" s="240"/>
      <c r="R16" s="12"/>
      <c r="S16" s="12"/>
      <c r="T16" s="12"/>
      <c r="U16" s="12"/>
      <c r="V16" s="403" t="str">
        <f>IF(J8="a15","Fuel reimbursement due from NHQ","Mx reimbursemnt and fuel receipt(s) due from PIC:")</f>
        <v>Mx reimbursemnt and fuel receipt(s) due from PIC:</v>
      </c>
      <c r="W16" s="404"/>
      <c r="X16" s="404"/>
      <c r="Y16" s="404"/>
      <c r="Z16" s="404"/>
      <c r="AA16" s="404"/>
      <c r="AB16" s="140"/>
      <c r="AC16" s="198">
        <f>IF(AC14&lt;&gt;"",AC14+AC12,AC12)</f>
        <v>0</v>
      </c>
      <c r="AD16" s="149"/>
    </row>
    <row r="17" spans="1:30" ht="15.75" customHeight="1" thickTop="1">
      <c r="A17" s="97"/>
      <c r="B17" s="408" t="s">
        <v>92</v>
      </c>
      <c r="C17" s="409"/>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1"/>
    </row>
    <row r="18" spans="1:33" ht="12" customHeight="1">
      <c r="A18" s="97"/>
      <c r="B18" s="152"/>
      <c r="C18" s="410" t="s">
        <v>152</v>
      </c>
      <c r="D18" s="155"/>
      <c r="E18" s="412" t="s">
        <v>94</v>
      </c>
      <c r="F18" s="413"/>
      <c r="G18" s="162"/>
      <c r="H18" s="416" t="s">
        <v>153</v>
      </c>
      <c r="I18" s="418"/>
      <c r="J18" s="420" t="s">
        <v>96</v>
      </c>
      <c r="K18" s="421"/>
      <c r="L18" s="413"/>
      <c r="M18" s="164"/>
      <c r="N18" s="420" t="s">
        <v>97</v>
      </c>
      <c r="O18" s="413"/>
      <c r="P18" s="160"/>
      <c r="Q18" s="159"/>
      <c r="R18" s="420" t="s">
        <v>93</v>
      </c>
      <c r="S18" s="424"/>
      <c r="T18" s="425"/>
      <c r="U18" s="186"/>
      <c r="V18" s="412" t="s">
        <v>94</v>
      </c>
      <c r="W18" s="431"/>
      <c r="X18" s="155"/>
      <c r="Y18" s="416" t="s">
        <v>95</v>
      </c>
      <c r="Z18" s="155"/>
      <c r="AA18" s="410" t="s">
        <v>96</v>
      </c>
      <c r="AB18" s="155"/>
      <c r="AC18" s="410" t="s">
        <v>98</v>
      </c>
      <c r="AD18" s="161"/>
      <c r="AF18" s="436">
        <f>SUM(AF22,AF27,AF32,AF37,AG22,AG27,AG32,AG37,AC6)</f>
        <v>0</v>
      </c>
      <c r="AG18" s="437"/>
    </row>
    <row r="19" spans="1:30" ht="9.75" customHeight="1">
      <c r="A19" s="97"/>
      <c r="B19" s="152"/>
      <c r="C19" s="411"/>
      <c r="D19" s="155"/>
      <c r="E19" s="414"/>
      <c r="F19" s="415"/>
      <c r="G19" s="163"/>
      <c r="H19" s="417"/>
      <c r="I19" s="419"/>
      <c r="J19" s="422"/>
      <c r="K19" s="423"/>
      <c r="L19" s="415"/>
      <c r="M19" s="165"/>
      <c r="N19" s="422"/>
      <c r="O19" s="415"/>
      <c r="P19" s="166"/>
      <c r="Q19" s="159"/>
      <c r="R19" s="426"/>
      <c r="S19" s="427"/>
      <c r="T19" s="428"/>
      <c r="U19" s="187"/>
      <c r="V19" s="414"/>
      <c r="W19" s="432"/>
      <c r="X19" s="155"/>
      <c r="Y19" s="417"/>
      <c r="Z19" s="155"/>
      <c r="AA19" s="411"/>
      <c r="AB19" s="155"/>
      <c r="AC19" s="411"/>
      <c r="AD19" s="161"/>
    </row>
    <row r="20" spans="1:30" ht="6.75" customHeight="1">
      <c r="A20" s="97"/>
      <c r="B20" s="152"/>
      <c r="C20" s="156"/>
      <c r="D20" s="156"/>
      <c r="E20" s="156"/>
      <c r="F20" s="156"/>
      <c r="G20" s="156"/>
      <c r="H20" s="156"/>
      <c r="I20" s="156"/>
      <c r="J20" s="156"/>
      <c r="K20" s="156"/>
      <c r="L20" s="156"/>
      <c r="M20" s="156"/>
      <c r="N20" s="156"/>
      <c r="O20" s="157"/>
      <c r="P20" s="158"/>
      <c r="Q20" s="159"/>
      <c r="R20" s="159"/>
      <c r="S20" s="159"/>
      <c r="T20" s="160"/>
      <c r="U20" s="160"/>
      <c r="V20" s="160"/>
      <c r="W20" s="160"/>
      <c r="X20" s="160"/>
      <c r="Y20" s="160"/>
      <c r="Z20" s="160"/>
      <c r="AA20" s="160"/>
      <c r="AB20" s="160"/>
      <c r="AC20" s="158"/>
      <c r="AD20" s="161"/>
    </row>
    <row r="21" spans="1:30" ht="12.75" customHeight="1">
      <c r="A21" s="97"/>
      <c r="B21" s="153"/>
      <c r="C21" s="438" t="s">
        <v>99</v>
      </c>
      <c r="D21" s="439"/>
      <c r="E21" s="439"/>
      <c r="F21" s="439"/>
      <c r="G21" s="439"/>
      <c r="H21" s="439"/>
      <c r="I21" s="439"/>
      <c r="J21" s="439"/>
      <c r="K21" s="439"/>
      <c r="L21" s="439"/>
      <c r="M21" s="439"/>
      <c r="N21" s="439"/>
      <c r="O21" s="440"/>
      <c r="P21" s="167"/>
      <c r="Q21" s="159"/>
      <c r="R21" s="438" t="s">
        <v>100</v>
      </c>
      <c r="S21" s="441"/>
      <c r="T21" s="441"/>
      <c r="U21" s="441"/>
      <c r="V21" s="441"/>
      <c r="W21" s="441"/>
      <c r="X21" s="441"/>
      <c r="Y21" s="441"/>
      <c r="Z21" s="441"/>
      <c r="AA21" s="441"/>
      <c r="AB21" s="441"/>
      <c r="AC21" s="442"/>
      <c r="AD21" s="161"/>
    </row>
    <row r="22" spans="1:33" ht="16.5" customHeight="1">
      <c r="A22" s="97"/>
      <c r="B22" s="153"/>
      <c r="C22" s="102"/>
      <c r="D22" s="177"/>
      <c r="E22" s="429"/>
      <c r="F22" s="430"/>
      <c r="G22" s="179"/>
      <c r="H22" s="102"/>
      <c r="I22" s="181"/>
      <c r="J22" s="443"/>
      <c r="K22" s="444"/>
      <c r="L22" s="445"/>
      <c r="M22" s="183"/>
      <c r="N22" s="446"/>
      <c r="O22" s="447"/>
      <c r="P22" s="448" t="s">
        <v>101</v>
      </c>
      <c r="Q22" s="449"/>
      <c r="R22" s="450"/>
      <c r="S22" s="451"/>
      <c r="T22" s="452"/>
      <c r="U22" s="166"/>
      <c r="V22" s="429"/>
      <c r="W22" s="430"/>
      <c r="X22" s="159"/>
      <c r="Y22" s="102"/>
      <c r="Z22" s="159"/>
      <c r="AA22" s="200"/>
      <c r="AB22" s="177"/>
      <c r="AC22" s="103"/>
      <c r="AD22" s="161"/>
      <c r="AF22" s="104">
        <f>IF(J22="","",IF(J22="75","",N22))</f>
      </c>
      <c r="AG22" s="104">
        <f>IF(AA22="","",IF(AA22="75","",AC22))</f>
      </c>
    </row>
    <row r="23" spans="1:30" ht="16.5" customHeight="1">
      <c r="A23" s="97"/>
      <c r="B23" s="153"/>
      <c r="C23" s="102"/>
      <c r="D23" s="159"/>
      <c r="E23" s="429"/>
      <c r="F23" s="430"/>
      <c r="G23" s="179"/>
      <c r="H23" s="102"/>
      <c r="I23" s="181"/>
      <c r="J23" s="453">
        <v>99</v>
      </c>
      <c r="K23" s="458"/>
      <c r="L23" s="459"/>
      <c r="M23" s="183"/>
      <c r="N23" s="433" t="s">
        <v>9</v>
      </c>
      <c r="O23" s="434"/>
      <c r="P23" s="418" t="s">
        <v>102</v>
      </c>
      <c r="Q23" s="435"/>
      <c r="R23" s="450"/>
      <c r="S23" s="451"/>
      <c r="T23" s="452"/>
      <c r="U23" s="166"/>
      <c r="V23" s="429"/>
      <c r="W23" s="430"/>
      <c r="X23" s="159"/>
      <c r="Y23" s="102"/>
      <c r="Z23" s="159" t="s">
        <v>103</v>
      </c>
      <c r="AA23" s="188">
        <v>99</v>
      </c>
      <c r="AB23" s="177"/>
      <c r="AC23" s="189" t="s">
        <v>9</v>
      </c>
      <c r="AD23" s="161"/>
    </row>
    <row r="24" spans="1:30" ht="16.5" customHeight="1">
      <c r="A24" s="97"/>
      <c r="B24" s="153"/>
      <c r="C24" s="105"/>
      <c r="D24" s="178"/>
      <c r="E24" s="429"/>
      <c r="F24" s="430"/>
      <c r="G24" s="180"/>
      <c r="H24" s="105"/>
      <c r="I24" s="182"/>
      <c r="J24" s="453">
        <v>99</v>
      </c>
      <c r="K24" s="454"/>
      <c r="L24" s="455"/>
      <c r="M24" s="184"/>
      <c r="N24" s="456" t="s">
        <v>9</v>
      </c>
      <c r="O24" s="457"/>
      <c r="P24" s="418" t="s">
        <v>102</v>
      </c>
      <c r="Q24" s="435"/>
      <c r="R24" s="450"/>
      <c r="S24" s="451"/>
      <c r="T24" s="452"/>
      <c r="U24" s="185"/>
      <c r="V24" s="429"/>
      <c r="W24" s="430"/>
      <c r="X24" s="178"/>
      <c r="Y24" s="105"/>
      <c r="Z24" s="178"/>
      <c r="AA24" s="190">
        <v>99</v>
      </c>
      <c r="AB24" s="178"/>
      <c r="AC24" s="191" t="s">
        <v>9</v>
      </c>
      <c r="AD24" s="161"/>
    </row>
    <row r="25" spans="1:30" ht="9" customHeight="1">
      <c r="A25" s="97"/>
      <c r="B25" s="153"/>
      <c r="C25" s="170"/>
      <c r="D25" s="159"/>
      <c r="E25" s="170"/>
      <c r="F25" s="170"/>
      <c r="G25" s="170"/>
      <c r="H25" s="159"/>
      <c r="I25" s="170"/>
      <c r="J25" s="170"/>
      <c r="K25" s="159"/>
      <c r="L25" s="166"/>
      <c r="M25" s="166"/>
      <c r="N25" s="159"/>
      <c r="O25" s="168"/>
      <c r="P25" s="168"/>
      <c r="Q25" s="166"/>
      <c r="R25" s="166"/>
      <c r="S25" s="166"/>
      <c r="T25" s="170"/>
      <c r="U25" s="170"/>
      <c r="V25" s="171"/>
      <c r="W25" s="171"/>
      <c r="X25" s="159"/>
      <c r="Y25" s="170"/>
      <c r="Z25" s="159"/>
      <c r="AA25" s="166"/>
      <c r="AB25" s="159"/>
      <c r="AC25" s="168"/>
      <c r="AD25" s="161"/>
    </row>
    <row r="26" spans="1:30" ht="12.75" customHeight="1">
      <c r="A26" s="97"/>
      <c r="B26" s="153"/>
      <c r="C26" s="438" t="s">
        <v>104</v>
      </c>
      <c r="D26" s="439"/>
      <c r="E26" s="439"/>
      <c r="F26" s="439"/>
      <c r="G26" s="439"/>
      <c r="H26" s="439"/>
      <c r="I26" s="439"/>
      <c r="J26" s="439"/>
      <c r="K26" s="439"/>
      <c r="L26" s="439"/>
      <c r="M26" s="439"/>
      <c r="N26" s="439"/>
      <c r="O26" s="440"/>
      <c r="P26" s="167"/>
      <c r="Q26" s="159"/>
      <c r="R26" s="438" t="s">
        <v>105</v>
      </c>
      <c r="S26" s="441"/>
      <c r="T26" s="441"/>
      <c r="U26" s="441"/>
      <c r="V26" s="441"/>
      <c r="W26" s="441"/>
      <c r="X26" s="441"/>
      <c r="Y26" s="441"/>
      <c r="Z26" s="441"/>
      <c r="AA26" s="441"/>
      <c r="AB26" s="441"/>
      <c r="AC26" s="442"/>
      <c r="AD26" s="161"/>
    </row>
    <row r="27" spans="1:33" ht="16.5" customHeight="1">
      <c r="A27" s="97"/>
      <c r="B27" s="153"/>
      <c r="C27" s="102"/>
      <c r="D27" s="177"/>
      <c r="E27" s="429"/>
      <c r="F27" s="430"/>
      <c r="G27" s="179"/>
      <c r="H27" s="102"/>
      <c r="I27" s="181"/>
      <c r="J27" s="443"/>
      <c r="K27" s="444"/>
      <c r="L27" s="445"/>
      <c r="M27" s="183"/>
      <c r="N27" s="446"/>
      <c r="O27" s="447"/>
      <c r="P27" s="448" t="s">
        <v>101</v>
      </c>
      <c r="Q27" s="449"/>
      <c r="R27" s="450"/>
      <c r="S27" s="451"/>
      <c r="T27" s="452"/>
      <c r="U27" s="166"/>
      <c r="V27" s="429"/>
      <c r="W27" s="430"/>
      <c r="X27" s="159"/>
      <c r="Y27" s="102"/>
      <c r="Z27" s="159"/>
      <c r="AA27" s="200"/>
      <c r="AB27" s="177"/>
      <c r="AC27" s="103"/>
      <c r="AD27" s="161"/>
      <c r="AF27" s="104">
        <f>IF(J27="","",IF(J27="75","",N27))</f>
      </c>
      <c r="AG27" s="104">
        <f>IF(AA27="","",IF(AA27="75","",AC27))</f>
      </c>
    </row>
    <row r="28" spans="1:30" ht="16.5" customHeight="1">
      <c r="A28" s="97"/>
      <c r="B28" s="153"/>
      <c r="C28" s="102"/>
      <c r="D28" s="159"/>
      <c r="E28" s="429"/>
      <c r="F28" s="430"/>
      <c r="G28" s="179"/>
      <c r="H28" s="102"/>
      <c r="I28" s="181"/>
      <c r="J28" s="453">
        <v>99</v>
      </c>
      <c r="K28" s="454"/>
      <c r="L28" s="455"/>
      <c r="M28" s="183"/>
      <c r="N28" s="433" t="s">
        <v>9</v>
      </c>
      <c r="O28" s="434"/>
      <c r="P28" s="418" t="s">
        <v>102</v>
      </c>
      <c r="Q28" s="435"/>
      <c r="R28" s="450"/>
      <c r="S28" s="451"/>
      <c r="T28" s="452"/>
      <c r="U28" s="166"/>
      <c r="V28" s="429"/>
      <c r="W28" s="430"/>
      <c r="X28" s="159"/>
      <c r="Y28" s="102"/>
      <c r="Z28" s="159" t="s">
        <v>103</v>
      </c>
      <c r="AA28" s="188">
        <v>99</v>
      </c>
      <c r="AB28" s="177"/>
      <c r="AC28" s="189" t="s">
        <v>9</v>
      </c>
      <c r="AD28" s="161"/>
    </row>
    <row r="29" spans="1:30" ht="16.5" customHeight="1">
      <c r="A29" s="97"/>
      <c r="B29" s="153"/>
      <c r="C29" s="105"/>
      <c r="D29" s="178"/>
      <c r="E29" s="429"/>
      <c r="F29" s="430"/>
      <c r="G29" s="180"/>
      <c r="H29" s="105"/>
      <c r="I29" s="182"/>
      <c r="J29" s="453">
        <v>99</v>
      </c>
      <c r="K29" s="454"/>
      <c r="L29" s="455"/>
      <c r="M29" s="184"/>
      <c r="N29" s="456" t="s">
        <v>9</v>
      </c>
      <c r="O29" s="457"/>
      <c r="P29" s="418" t="s">
        <v>102</v>
      </c>
      <c r="Q29" s="435"/>
      <c r="R29" s="450"/>
      <c r="S29" s="451"/>
      <c r="T29" s="452"/>
      <c r="U29" s="185"/>
      <c r="V29" s="429"/>
      <c r="W29" s="430"/>
      <c r="X29" s="178"/>
      <c r="Y29" s="105"/>
      <c r="Z29" s="178"/>
      <c r="AA29" s="190">
        <v>99</v>
      </c>
      <c r="AB29" s="178"/>
      <c r="AC29" s="191" t="s">
        <v>9</v>
      </c>
      <c r="AD29" s="161"/>
    </row>
    <row r="30" spans="1:30" ht="9" customHeight="1">
      <c r="A30" s="97"/>
      <c r="B30" s="153"/>
      <c r="C30" s="170"/>
      <c r="D30" s="159"/>
      <c r="E30" s="170"/>
      <c r="F30" s="170"/>
      <c r="G30" s="170"/>
      <c r="H30" s="159"/>
      <c r="I30" s="170"/>
      <c r="J30" s="170"/>
      <c r="K30" s="159"/>
      <c r="L30" s="166"/>
      <c r="M30" s="166"/>
      <c r="N30" s="159"/>
      <c r="O30" s="168"/>
      <c r="P30" s="168"/>
      <c r="Q30" s="166"/>
      <c r="R30" s="166"/>
      <c r="S30" s="166"/>
      <c r="T30" s="170"/>
      <c r="U30" s="170"/>
      <c r="V30" s="171"/>
      <c r="W30" s="171"/>
      <c r="X30" s="159"/>
      <c r="Y30" s="170"/>
      <c r="Z30" s="159"/>
      <c r="AA30" s="166"/>
      <c r="AB30" s="159"/>
      <c r="AC30" s="168"/>
      <c r="AD30" s="161"/>
    </row>
    <row r="31" spans="1:30" ht="12.75" customHeight="1">
      <c r="A31" s="97"/>
      <c r="B31" s="153"/>
      <c r="C31" s="438" t="s">
        <v>106</v>
      </c>
      <c r="D31" s="439"/>
      <c r="E31" s="439"/>
      <c r="F31" s="439"/>
      <c r="G31" s="439"/>
      <c r="H31" s="439"/>
      <c r="I31" s="439"/>
      <c r="J31" s="439"/>
      <c r="K31" s="439"/>
      <c r="L31" s="439"/>
      <c r="M31" s="439"/>
      <c r="N31" s="439"/>
      <c r="O31" s="440"/>
      <c r="P31" s="167"/>
      <c r="Q31" s="159"/>
      <c r="R31" s="438" t="s">
        <v>107</v>
      </c>
      <c r="S31" s="441"/>
      <c r="T31" s="441"/>
      <c r="U31" s="441"/>
      <c r="V31" s="441"/>
      <c r="W31" s="441"/>
      <c r="X31" s="441"/>
      <c r="Y31" s="441"/>
      <c r="Z31" s="441"/>
      <c r="AA31" s="441"/>
      <c r="AB31" s="441"/>
      <c r="AC31" s="442"/>
      <c r="AD31" s="161"/>
    </row>
    <row r="32" spans="1:33" ht="16.5" customHeight="1">
      <c r="A32" s="97"/>
      <c r="B32" s="153"/>
      <c r="C32" s="102"/>
      <c r="D32" s="177"/>
      <c r="E32" s="429"/>
      <c r="F32" s="430"/>
      <c r="G32" s="179"/>
      <c r="H32" s="102"/>
      <c r="I32" s="181"/>
      <c r="J32" s="443"/>
      <c r="K32" s="444"/>
      <c r="L32" s="445"/>
      <c r="M32" s="183"/>
      <c r="N32" s="446"/>
      <c r="O32" s="447"/>
      <c r="P32" s="448" t="s">
        <v>101</v>
      </c>
      <c r="Q32" s="449"/>
      <c r="R32" s="450"/>
      <c r="S32" s="451"/>
      <c r="T32" s="452"/>
      <c r="U32" s="166"/>
      <c r="V32" s="429"/>
      <c r="W32" s="430"/>
      <c r="X32" s="159"/>
      <c r="Y32" s="102"/>
      <c r="Z32" s="159"/>
      <c r="AA32" s="201"/>
      <c r="AB32" s="159"/>
      <c r="AC32" s="103"/>
      <c r="AD32" s="161"/>
      <c r="AF32" s="104">
        <f>IF(J32="","",IF(J32="75","",N32))</f>
      </c>
      <c r="AG32" s="104">
        <f>IF(AA32="","",IF(AA32="75","",AC32))</f>
      </c>
    </row>
    <row r="33" spans="1:30" ht="16.5" customHeight="1">
      <c r="A33" s="97"/>
      <c r="B33" s="153"/>
      <c r="C33" s="102"/>
      <c r="D33" s="159"/>
      <c r="E33" s="429"/>
      <c r="F33" s="430"/>
      <c r="G33" s="179"/>
      <c r="H33" s="102"/>
      <c r="I33" s="181"/>
      <c r="J33" s="453">
        <v>99</v>
      </c>
      <c r="K33" s="454"/>
      <c r="L33" s="455"/>
      <c r="M33" s="183"/>
      <c r="N33" s="433" t="s">
        <v>9</v>
      </c>
      <c r="O33" s="434"/>
      <c r="P33" s="418" t="s">
        <v>102</v>
      </c>
      <c r="Q33" s="435"/>
      <c r="R33" s="450"/>
      <c r="S33" s="451"/>
      <c r="T33" s="452"/>
      <c r="U33" s="166"/>
      <c r="V33" s="429"/>
      <c r="W33" s="430"/>
      <c r="X33" s="159"/>
      <c r="Y33" s="102"/>
      <c r="Z33" s="159" t="s">
        <v>103</v>
      </c>
      <c r="AA33" s="188">
        <v>99</v>
      </c>
      <c r="AB33" s="177"/>
      <c r="AC33" s="189" t="s">
        <v>9</v>
      </c>
      <c r="AD33" s="161"/>
    </row>
    <row r="34" spans="1:30" ht="16.5" customHeight="1">
      <c r="A34" s="97"/>
      <c r="B34" s="153"/>
      <c r="C34" s="105"/>
      <c r="D34" s="178"/>
      <c r="E34" s="429"/>
      <c r="F34" s="430"/>
      <c r="G34" s="180"/>
      <c r="H34" s="105"/>
      <c r="I34" s="182"/>
      <c r="J34" s="453">
        <v>99</v>
      </c>
      <c r="K34" s="454"/>
      <c r="L34" s="455"/>
      <c r="M34" s="184"/>
      <c r="N34" s="456" t="s">
        <v>9</v>
      </c>
      <c r="O34" s="457"/>
      <c r="P34" s="418" t="s">
        <v>102</v>
      </c>
      <c r="Q34" s="435"/>
      <c r="R34" s="450"/>
      <c r="S34" s="451"/>
      <c r="T34" s="452"/>
      <c r="U34" s="185"/>
      <c r="V34" s="429"/>
      <c r="W34" s="430"/>
      <c r="X34" s="178"/>
      <c r="Y34" s="105"/>
      <c r="Z34" s="178"/>
      <c r="AA34" s="190">
        <v>99</v>
      </c>
      <c r="AB34" s="178"/>
      <c r="AC34" s="191" t="s">
        <v>9</v>
      </c>
      <c r="AD34" s="161"/>
    </row>
    <row r="35" spans="1:30" ht="9" customHeight="1">
      <c r="A35" s="97"/>
      <c r="B35" s="153"/>
      <c r="C35" s="170"/>
      <c r="D35" s="159"/>
      <c r="E35" s="170"/>
      <c r="F35" s="170"/>
      <c r="G35" s="170"/>
      <c r="H35" s="159"/>
      <c r="I35" s="170"/>
      <c r="J35" s="170"/>
      <c r="K35" s="159"/>
      <c r="L35" s="166"/>
      <c r="M35" s="166"/>
      <c r="N35" s="159"/>
      <c r="O35" s="168"/>
      <c r="P35" s="168"/>
      <c r="Q35" s="166"/>
      <c r="R35" s="166"/>
      <c r="S35" s="166"/>
      <c r="T35" s="170"/>
      <c r="U35" s="170"/>
      <c r="V35" s="171"/>
      <c r="W35" s="171"/>
      <c r="X35" s="159"/>
      <c r="Y35" s="170"/>
      <c r="Z35" s="159"/>
      <c r="AA35" s="166"/>
      <c r="AB35" s="159"/>
      <c r="AC35" s="168"/>
      <c r="AD35" s="161"/>
    </row>
    <row r="36" spans="1:30" ht="12.75" customHeight="1">
      <c r="A36" s="97"/>
      <c r="B36" s="153"/>
      <c r="C36" s="438" t="s">
        <v>108</v>
      </c>
      <c r="D36" s="439"/>
      <c r="E36" s="439"/>
      <c r="F36" s="439"/>
      <c r="G36" s="439"/>
      <c r="H36" s="439"/>
      <c r="I36" s="439"/>
      <c r="J36" s="439"/>
      <c r="K36" s="439"/>
      <c r="L36" s="439"/>
      <c r="M36" s="439"/>
      <c r="N36" s="439"/>
      <c r="O36" s="440"/>
      <c r="P36" s="167"/>
      <c r="Q36" s="159"/>
      <c r="R36" s="438" t="s">
        <v>109</v>
      </c>
      <c r="S36" s="441"/>
      <c r="T36" s="441"/>
      <c r="U36" s="441"/>
      <c r="V36" s="441"/>
      <c r="W36" s="441"/>
      <c r="X36" s="441"/>
      <c r="Y36" s="441"/>
      <c r="Z36" s="441"/>
      <c r="AA36" s="441"/>
      <c r="AB36" s="441"/>
      <c r="AC36" s="442"/>
      <c r="AD36" s="161"/>
    </row>
    <row r="37" spans="1:33" ht="16.5" customHeight="1">
      <c r="A37" s="97"/>
      <c r="B37" s="153"/>
      <c r="C37" s="102"/>
      <c r="D37" s="177"/>
      <c r="E37" s="429"/>
      <c r="F37" s="430"/>
      <c r="G37" s="179"/>
      <c r="H37" s="102"/>
      <c r="I37" s="181"/>
      <c r="J37" s="443"/>
      <c r="K37" s="444"/>
      <c r="L37" s="445"/>
      <c r="M37" s="183"/>
      <c r="N37" s="446"/>
      <c r="O37" s="447"/>
      <c r="P37" s="448" t="s">
        <v>101</v>
      </c>
      <c r="Q37" s="449"/>
      <c r="R37" s="450"/>
      <c r="S37" s="451"/>
      <c r="T37" s="452"/>
      <c r="U37" s="166"/>
      <c r="V37" s="429"/>
      <c r="W37" s="430"/>
      <c r="X37" s="159"/>
      <c r="Y37" s="102"/>
      <c r="Z37" s="159"/>
      <c r="AA37" s="201"/>
      <c r="AB37" s="159"/>
      <c r="AC37" s="103"/>
      <c r="AD37" s="161"/>
      <c r="AF37" s="104">
        <f>IF(J37="","",IF(J37="75","",N37))</f>
      </c>
      <c r="AG37" s="104">
        <f>IF(AA37="","",IF(AA37="75","",AC37))</f>
      </c>
    </row>
    <row r="38" spans="1:30" ht="16.5" customHeight="1">
      <c r="A38" s="97"/>
      <c r="B38" s="153"/>
      <c r="C38" s="102"/>
      <c r="D38" s="159"/>
      <c r="E38" s="429"/>
      <c r="F38" s="430"/>
      <c r="G38" s="179"/>
      <c r="H38" s="102"/>
      <c r="I38" s="181"/>
      <c r="J38" s="453">
        <v>99</v>
      </c>
      <c r="K38" s="454"/>
      <c r="L38" s="455"/>
      <c r="M38" s="183"/>
      <c r="N38" s="433" t="s">
        <v>9</v>
      </c>
      <c r="O38" s="434"/>
      <c r="P38" s="418" t="s">
        <v>102</v>
      </c>
      <c r="Q38" s="435"/>
      <c r="R38" s="450"/>
      <c r="S38" s="451"/>
      <c r="T38" s="452"/>
      <c r="U38" s="166"/>
      <c r="V38" s="429"/>
      <c r="W38" s="430"/>
      <c r="X38" s="159"/>
      <c r="Y38" s="102"/>
      <c r="Z38" s="159" t="s">
        <v>103</v>
      </c>
      <c r="AA38" s="188">
        <v>99</v>
      </c>
      <c r="AB38" s="177"/>
      <c r="AC38" s="189" t="s">
        <v>9</v>
      </c>
      <c r="AD38" s="161"/>
    </row>
    <row r="39" spans="1:30" ht="16.5" customHeight="1">
      <c r="A39" s="97"/>
      <c r="B39" s="153"/>
      <c r="C39" s="105"/>
      <c r="D39" s="178"/>
      <c r="E39" s="429"/>
      <c r="F39" s="430"/>
      <c r="G39" s="180"/>
      <c r="H39" s="105"/>
      <c r="I39" s="182"/>
      <c r="J39" s="453">
        <v>99</v>
      </c>
      <c r="K39" s="454"/>
      <c r="L39" s="455"/>
      <c r="M39" s="184"/>
      <c r="N39" s="456" t="s">
        <v>9</v>
      </c>
      <c r="O39" s="457"/>
      <c r="P39" s="418" t="s">
        <v>102</v>
      </c>
      <c r="Q39" s="435"/>
      <c r="R39" s="450"/>
      <c r="S39" s="451"/>
      <c r="T39" s="452"/>
      <c r="U39" s="185"/>
      <c r="V39" s="429"/>
      <c r="W39" s="430"/>
      <c r="X39" s="178"/>
      <c r="Y39" s="105"/>
      <c r="Z39" s="178"/>
      <c r="AA39" s="190">
        <v>99</v>
      </c>
      <c r="AB39" s="178"/>
      <c r="AC39" s="191" t="s">
        <v>9</v>
      </c>
      <c r="AD39" s="161"/>
    </row>
    <row r="40" spans="1:30" ht="12.75" customHeight="1" thickBot="1">
      <c r="A40" s="101"/>
      <c r="B40" s="154"/>
      <c r="C40" s="169"/>
      <c r="D40" s="169"/>
      <c r="E40" s="169"/>
      <c r="F40" s="169"/>
      <c r="G40" s="169"/>
      <c r="H40" s="169"/>
      <c r="I40" s="169"/>
      <c r="J40" s="169"/>
      <c r="K40" s="169"/>
      <c r="L40" s="169"/>
      <c r="M40" s="169"/>
      <c r="N40" s="169"/>
      <c r="O40" s="169"/>
      <c r="P40" s="169"/>
      <c r="Q40" s="169"/>
      <c r="R40" s="172"/>
      <c r="S40" s="172"/>
      <c r="T40" s="169"/>
      <c r="U40" s="169"/>
      <c r="V40" s="169"/>
      <c r="W40" s="169"/>
      <c r="X40" s="169"/>
      <c r="Y40" s="169"/>
      <c r="Z40" s="173"/>
      <c r="AA40" s="174"/>
      <c r="AB40" s="175"/>
      <c r="AC40" s="174"/>
      <c r="AD40" s="176"/>
    </row>
    <row r="41" spans="1:30" ht="12" customHeight="1">
      <c r="A41" s="101"/>
      <c r="B41" s="106"/>
      <c r="C41" s="460" t="s">
        <v>337</v>
      </c>
      <c r="D41" s="460"/>
      <c r="E41" s="460"/>
      <c r="F41" s="107"/>
      <c r="G41" s="461" t="s">
        <v>292</v>
      </c>
      <c r="H41" s="461"/>
      <c r="I41" s="461"/>
      <c r="J41" s="461"/>
      <c r="K41" s="461"/>
      <c r="L41" s="461"/>
      <c r="M41" s="461"/>
      <c r="N41" s="461"/>
      <c r="O41" s="461"/>
      <c r="P41" s="461"/>
      <c r="Q41" s="461"/>
      <c r="R41" s="461"/>
      <c r="S41" s="461"/>
      <c r="T41" s="461"/>
      <c r="U41" s="461"/>
      <c r="V41" s="461"/>
      <c r="W41" s="108"/>
      <c r="X41" s="108"/>
      <c r="Y41" s="108"/>
      <c r="Z41" s="108"/>
      <c r="AA41" s="461"/>
      <c r="AB41" s="461"/>
      <c r="AC41" s="461"/>
      <c r="AD41" s="109"/>
    </row>
    <row r="42" spans="2:30" ht="21" customHeight="1">
      <c r="B42" s="110"/>
      <c r="C42" s="110"/>
      <c r="D42" s="110"/>
      <c r="E42" s="110"/>
      <c r="F42" s="110"/>
      <c r="G42" s="110"/>
      <c r="H42" s="110"/>
      <c r="I42" s="110"/>
      <c r="J42" s="110"/>
      <c r="K42" s="110"/>
      <c r="L42" s="110"/>
      <c r="M42" s="110"/>
      <c r="N42" s="110"/>
      <c r="O42" s="110"/>
      <c r="P42" s="95"/>
      <c r="Q42" s="95"/>
      <c r="R42" s="95"/>
      <c r="S42" s="95"/>
      <c r="T42" s="95"/>
      <c r="U42" s="95"/>
      <c r="V42" s="95"/>
      <c r="W42" s="95"/>
      <c r="X42" s="95"/>
      <c r="Y42" s="95"/>
      <c r="Z42" s="95"/>
      <c r="AA42" s="95"/>
      <c r="AB42" s="95"/>
      <c r="AC42" s="95"/>
      <c r="AD42" s="95"/>
    </row>
  </sheetData>
  <sheetProtection password="DFA7" sheet="1" objects="1" scenarios="1" selectLockedCells="1"/>
  <mergeCells count="126">
    <mergeCell ref="C41:E41"/>
    <mergeCell ref="G41:V41"/>
    <mergeCell ref="AA41:AC41"/>
    <mergeCell ref="R38:T38"/>
    <mergeCell ref="V38:W38"/>
    <mergeCell ref="E39:F39"/>
    <mergeCell ref="J39:L39"/>
    <mergeCell ref="N39:O39"/>
    <mergeCell ref="P39:Q39"/>
    <mergeCell ref="R39:T39"/>
    <mergeCell ref="V39:W39"/>
    <mergeCell ref="E38:F38"/>
    <mergeCell ref="J38:L38"/>
    <mergeCell ref="N38:O38"/>
    <mergeCell ref="P38:Q38"/>
    <mergeCell ref="C36:O36"/>
    <mergeCell ref="R36:AC36"/>
    <mergeCell ref="E37:F37"/>
    <mergeCell ref="J37:L37"/>
    <mergeCell ref="N37:O37"/>
    <mergeCell ref="P37:Q37"/>
    <mergeCell ref="R37:T37"/>
    <mergeCell ref="V37:W37"/>
    <mergeCell ref="R33:T33"/>
    <mergeCell ref="V33:W33"/>
    <mergeCell ref="E34:F34"/>
    <mergeCell ref="J34:L34"/>
    <mergeCell ref="N34:O34"/>
    <mergeCell ref="P34:Q34"/>
    <mergeCell ref="R34:T34"/>
    <mergeCell ref="V34:W34"/>
    <mergeCell ref="E33:F33"/>
    <mergeCell ref="J33:L33"/>
    <mergeCell ref="N33:O33"/>
    <mergeCell ref="P33:Q33"/>
    <mergeCell ref="C31:O31"/>
    <mergeCell ref="R31:AC31"/>
    <mergeCell ref="E32:F32"/>
    <mergeCell ref="J32:L32"/>
    <mergeCell ref="N32:O32"/>
    <mergeCell ref="P32:Q32"/>
    <mergeCell ref="R32:T32"/>
    <mergeCell ref="V32:W32"/>
    <mergeCell ref="R28:T28"/>
    <mergeCell ref="V28:W28"/>
    <mergeCell ref="E29:F29"/>
    <mergeCell ref="J29:L29"/>
    <mergeCell ref="N29:O29"/>
    <mergeCell ref="P29:Q29"/>
    <mergeCell ref="R29:T29"/>
    <mergeCell ref="V29:W29"/>
    <mergeCell ref="E28:F28"/>
    <mergeCell ref="J28:L28"/>
    <mergeCell ref="N28:O28"/>
    <mergeCell ref="P28:Q28"/>
    <mergeCell ref="C26:O26"/>
    <mergeCell ref="R26:AC26"/>
    <mergeCell ref="E27:F27"/>
    <mergeCell ref="J27:L27"/>
    <mergeCell ref="N27:O27"/>
    <mergeCell ref="P27:Q27"/>
    <mergeCell ref="R27:T27"/>
    <mergeCell ref="V27:W27"/>
    <mergeCell ref="R23:T23"/>
    <mergeCell ref="V23:W23"/>
    <mergeCell ref="E24:F24"/>
    <mergeCell ref="J24:L24"/>
    <mergeCell ref="N24:O24"/>
    <mergeCell ref="P24:Q24"/>
    <mergeCell ref="R24:T24"/>
    <mergeCell ref="V24:W24"/>
    <mergeCell ref="E23:F23"/>
    <mergeCell ref="J23:L23"/>
    <mergeCell ref="N23:O23"/>
    <mergeCell ref="P23:Q23"/>
    <mergeCell ref="AF18:AG18"/>
    <mergeCell ref="C21:O21"/>
    <mergeCell ref="R21:AC21"/>
    <mergeCell ref="E22:F22"/>
    <mergeCell ref="J22:L22"/>
    <mergeCell ref="N22:O22"/>
    <mergeCell ref="P22:Q22"/>
    <mergeCell ref="R22:T22"/>
    <mergeCell ref="V22:W22"/>
    <mergeCell ref="V18:W19"/>
    <mergeCell ref="Y18:Y19"/>
    <mergeCell ref="AA18:AA19"/>
    <mergeCell ref="C18:C19"/>
    <mergeCell ref="E18:F19"/>
    <mergeCell ref="H18:H19"/>
    <mergeCell ref="AC18:AC19"/>
    <mergeCell ref="I18:I19"/>
    <mergeCell ref="J18:L19"/>
    <mergeCell ref="N18:O19"/>
    <mergeCell ref="R18:T19"/>
    <mergeCell ref="V16:AA16"/>
    <mergeCell ref="E14:F16"/>
    <mergeCell ref="H14:L16"/>
    <mergeCell ref="B17:C17"/>
    <mergeCell ref="Y12:AB12"/>
    <mergeCell ref="F13:G13"/>
    <mergeCell ref="B14:D14"/>
    <mergeCell ref="T14:U14"/>
    <mergeCell ref="T10:W10"/>
    <mergeCell ref="Y10:AB10"/>
    <mergeCell ref="F11:G11"/>
    <mergeCell ref="H11:P11"/>
    <mergeCell ref="B10:D10"/>
    <mergeCell ref="F10:G10"/>
    <mergeCell ref="H10:P10"/>
    <mergeCell ref="Q10:S10"/>
    <mergeCell ref="X7:AB7"/>
    <mergeCell ref="B8:D8"/>
    <mergeCell ref="Q8:S8"/>
    <mergeCell ref="T8:W8"/>
    <mergeCell ref="Y8:AB8"/>
    <mergeCell ref="F8:H8"/>
    <mergeCell ref="J8:K8"/>
    <mergeCell ref="M6:N6"/>
    <mergeCell ref="F2:W2"/>
    <mergeCell ref="B4:AD4"/>
    <mergeCell ref="B5:E5"/>
    <mergeCell ref="C6:D6"/>
    <mergeCell ref="J6:K6"/>
    <mergeCell ref="T6:W6"/>
    <mergeCell ref="Y6:AB6"/>
  </mergeCells>
  <conditionalFormatting sqref="M22:M24 M37:M39 M27:M29 M32:M34">
    <cfRule type="expression" priority="1" dxfId="11" stopIfTrue="1">
      <formula>$E22="CAP ID Not Found"</formula>
    </cfRule>
  </conditionalFormatting>
  <conditionalFormatting sqref="E7:G7">
    <cfRule type="expression" priority="2" dxfId="6" stopIfTrue="1">
      <formula>IF(TODAY()-90&gt;E6,"YES","")</formula>
    </cfRule>
  </conditionalFormatting>
  <conditionalFormatting sqref="W11:W12 W14">
    <cfRule type="expression" priority="3" dxfId="6" stopIfTrue="1">
      <formula>AND(#REF!&gt;=2,$U11&lt;&gt;"")</formula>
    </cfRule>
    <cfRule type="expression" priority="4" dxfId="0" stopIfTrue="1">
      <formula>AND(#REF!=0,$U$12="")</formula>
    </cfRule>
    <cfRule type="expression" priority="5" dxfId="12" stopIfTrue="1">
      <formula>$J$7="X"</formula>
    </cfRule>
  </conditionalFormatting>
  <conditionalFormatting sqref="J27 J30 J35 I27:I30 I22:J25 I32:I35 J37 I37:I39 Y35 Y30 Y25 J32 Q6:R6">
    <cfRule type="cellIs" priority="6" dxfId="11" operator="equal" stopIfTrue="1">
      <formula>"CAP ID Not Found"</formula>
    </cfRule>
  </conditionalFormatting>
  <conditionalFormatting sqref="V35:W35 V30:W30 V25:W25 E35:G35 E30:G30 E25:G25">
    <cfRule type="cellIs" priority="7" dxfId="11" operator="equal" stopIfTrue="1">
      <formula>"CAP ID Not Found"</formula>
    </cfRule>
    <cfRule type="cellIs" priority="8" dxfId="4" operator="equal" stopIfTrue="1">
      <formula>"Cadet is 18 or Over"</formula>
    </cfRule>
  </conditionalFormatting>
  <conditionalFormatting sqref="C22:C24 C27:C29 C32:C34">
    <cfRule type="cellIs" priority="9" dxfId="11" operator="equal" stopIfTrue="1">
      <formula>"Cadet Not Found"</formula>
    </cfRule>
  </conditionalFormatting>
  <conditionalFormatting sqref="H13">
    <cfRule type="expression" priority="10" dxfId="12" stopIfTrue="1">
      <formula>$J$7="X"</formula>
    </cfRule>
  </conditionalFormatting>
  <conditionalFormatting sqref="AC8">
    <cfRule type="expression" priority="11" dxfId="0" stopIfTrue="1">
      <formula>$AC$8&lt;&gt;$AJ$8</formula>
    </cfRule>
  </conditionalFormatting>
  <dataValidations count="2">
    <dataValidation allowBlank="1" showInputMessage="1" showErrorMessage="1" sqref="W14 W12"/>
    <dataValidation type="list" allowBlank="1" showInputMessage="1" showErrorMessage="1" sqref="J22:L22 J27:L27 J32:L32 J37:L37 AA22 AA27 AA32 AA37">
      <formula1>Syllabus</formula1>
    </dataValidation>
  </dataValidations>
  <printOptions/>
  <pageMargins left="0.52" right="0.19" top="1" bottom="1" header="0.5" footer="0.5"/>
  <pageSetup blackAndWhite="1" orientation="landscape" scale="85"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B52"/>
  <sheetViews>
    <sheetView workbookViewId="0" topLeftCell="A13">
      <selection activeCell="B30" sqref="B30"/>
    </sheetView>
  </sheetViews>
  <sheetFormatPr defaultColWidth="9.140625" defaultRowHeight="12.75"/>
  <cols>
    <col min="1" max="1" width="10.00390625" style="204" customWidth="1"/>
    <col min="2" max="2" width="167.8515625" style="204" customWidth="1"/>
  </cols>
  <sheetData>
    <row r="1" ht="12.75">
      <c r="A1" s="208" t="s">
        <v>242</v>
      </c>
    </row>
    <row r="3" ht="12.75">
      <c r="A3" s="209" t="s">
        <v>236</v>
      </c>
    </row>
    <row r="4" ht="12.75">
      <c r="A4" s="209"/>
    </row>
    <row r="5" spans="1:2" ht="25.5">
      <c r="A5" s="214" t="s">
        <v>243</v>
      </c>
      <c r="B5" s="205" t="s">
        <v>233</v>
      </c>
    </row>
    <row r="6" spans="1:2" ht="12.75">
      <c r="A6" s="212" t="s">
        <v>249</v>
      </c>
      <c r="B6" s="211" t="s">
        <v>204</v>
      </c>
    </row>
    <row r="7" spans="1:2" ht="12.75">
      <c r="A7" s="212" t="s">
        <v>250</v>
      </c>
      <c r="B7" s="211" t="s">
        <v>205</v>
      </c>
    </row>
    <row r="8" spans="1:2" ht="12.75">
      <c r="A8" s="212" t="s">
        <v>251</v>
      </c>
      <c r="B8" s="211" t="s">
        <v>206</v>
      </c>
    </row>
    <row r="9" spans="1:2" ht="12.75">
      <c r="A9" s="212" t="s">
        <v>252</v>
      </c>
      <c r="B9" s="211" t="s">
        <v>207</v>
      </c>
    </row>
    <row r="10" spans="1:2" ht="12.75">
      <c r="A10" s="212" t="s">
        <v>253</v>
      </c>
      <c r="B10" s="211" t="s">
        <v>208</v>
      </c>
    </row>
    <row r="11" spans="1:2" ht="12.75">
      <c r="A11" s="212" t="s">
        <v>254</v>
      </c>
      <c r="B11" s="211" t="s">
        <v>209</v>
      </c>
    </row>
    <row r="12" spans="1:2" ht="12.75">
      <c r="A12" s="212" t="s">
        <v>255</v>
      </c>
      <c r="B12" s="211" t="s">
        <v>244</v>
      </c>
    </row>
    <row r="13" spans="1:2" ht="12.75">
      <c r="A13" s="212" t="s">
        <v>256</v>
      </c>
      <c r="B13" s="211" t="s">
        <v>210</v>
      </c>
    </row>
    <row r="14" spans="1:2" ht="12.75">
      <c r="A14" s="212" t="s">
        <v>257</v>
      </c>
      <c r="B14" s="211" t="s">
        <v>245</v>
      </c>
    </row>
    <row r="15" spans="1:2" ht="12.75">
      <c r="A15" s="212" t="s">
        <v>258</v>
      </c>
      <c r="B15" s="211" t="s">
        <v>211</v>
      </c>
    </row>
    <row r="16" spans="1:2" ht="25.5">
      <c r="A16" s="212" t="s">
        <v>259</v>
      </c>
      <c r="B16" s="206" t="s">
        <v>234</v>
      </c>
    </row>
    <row r="17" spans="1:2" ht="12.75">
      <c r="A17" s="212" t="s">
        <v>260</v>
      </c>
      <c r="B17" s="211" t="s">
        <v>212</v>
      </c>
    </row>
    <row r="18" spans="1:2" ht="25.5">
      <c r="A18" s="212" t="s">
        <v>180</v>
      </c>
      <c r="B18" s="207" t="s">
        <v>235</v>
      </c>
    </row>
    <row r="19" spans="1:2" ht="12.75">
      <c r="A19" s="213"/>
      <c r="B19" s="207"/>
    </row>
    <row r="20" spans="1:2" ht="12.75">
      <c r="A20" s="209" t="s">
        <v>277</v>
      </c>
      <c r="B20" s="207"/>
    </row>
    <row r="21" spans="1:2" ht="12.75">
      <c r="A21" s="213"/>
      <c r="B21" s="207"/>
    </row>
    <row r="22" spans="1:2" ht="12.75">
      <c r="A22" s="212" t="s">
        <v>261</v>
      </c>
      <c r="B22" s="211" t="s">
        <v>213</v>
      </c>
    </row>
    <row r="23" spans="1:2" ht="12.75">
      <c r="A23" s="212" t="s">
        <v>262</v>
      </c>
      <c r="B23" s="211" t="s">
        <v>214</v>
      </c>
    </row>
    <row r="24" spans="1:2" ht="12.75">
      <c r="A24" s="212" t="s">
        <v>183</v>
      </c>
      <c r="B24" s="211" t="s">
        <v>215</v>
      </c>
    </row>
    <row r="25" spans="1:2" ht="25.5">
      <c r="A25" s="212" t="s">
        <v>263</v>
      </c>
      <c r="B25" s="211" t="s">
        <v>216</v>
      </c>
    </row>
    <row r="26" spans="1:2" ht="25.5">
      <c r="A26" s="212" t="s">
        <v>264</v>
      </c>
      <c r="B26" s="211" t="s">
        <v>217</v>
      </c>
    </row>
    <row r="27" spans="1:2" ht="12.75">
      <c r="A27" s="212" t="s">
        <v>265</v>
      </c>
      <c r="B27" s="211" t="s">
        <v>218</v>
      </c>
    </row>
    <row r="28" spans="1:2" ht="12.75">
      <c r="A28" s="212" t="s">
        <v>266</v>
      </c>
      <c r="B28" s="211" t="s">
        <v>219</v>
      </c>
    </row>
    <row r="29" spans="1:2" ht="12.75">
      <c r="A29" s="212" t="s">
        <v>267</v>
      </c>
      <c r="B29" s="211" t="s">
        <v>246</v>
      </c>
    </row>
    <row r="30" spans="1:2" ht="12.75">
      <c r="A30" s="212" t="s">
        <v>189</v>
      </c>
      <c r="B30" s="207" t="s">
        <v>237</v>
      </c>
    </row>
    <row r="31" spans="1:2" ht="12.75">
      <c r="A31" s="212" t="s">
        <v>190</v>
      </c>
      <c r="B31" s="207" t="s">
        <v>238</v>
      </c>
    </row>
    <row r="32" spans="1:2" ht="12.75">
      <c r="A32" s="212" t="s">
        <v>191</v>
      </c>
      <c r="B32" s="207" t="s">
        <v>239</v>
      </c>
    </row>
    <row r="33" spans="1:2" ht="12.75">
      <c r="A33" s="212" t="s">
        <v>192</v>
      </c>
      <c r="B33" s="207" t="s">
        <v>240</v>
      </c>
    </row>
    <row r="34" spans="1:2" ht="12.75">
      <c r="A34" s="213"/>
      <c r="B34" s="207"/>
    </row>
    <row r="35" spans="1:2" ht="12.75">
      <c r="A35" s="209" t="s">
        <v>220</v>
      </c>
      <c r="B35" s="207"/>
    </row>
    <row r="36" spans="1:2" ht="12.75">
      <c r="A36" s="212"/>
      <c r="B36" s="207"/>
    </row>
    <row r="37" spans="1:2" ht="12.75">
      <c r="A37" s="212" t="s">
        <v>268</v>
      </c>
      <c r="B37" s="211" t="s">
        <v>221</v>
      </c>
    </row>
    <row r="38" spans="1:2" ht="12.75">
      <c r="A38" s="212" t="s">
        <v>269</v>
      </c>
      <c r="B38" s="211" t="s">
        <v>222</v>
      </c>
    </row>
    <row r="39" spans="1:2" ht="12.75">
      <c r="A39" s="212" t="s">
        <v>270</v>
      </c>
      <c r="B39" s="211" t="s">
        <v>223</v>
      </c>
    </row>
    <row r="40" spans="1:2" ht="12.75">
      <c r="A40" s="212" t="s">
        <v>271</v>
      </c>
      <c r="B40" s="211" t="s">
        <v>224</v>
      </c>
    </row>
    <row r="41" spans="1:2" ht="12.75">
      <c r="A41" s="212" t="s">
        <v>272</v>
      </c>
      <c r="B41" s="211" t="s">
        <v>225</v>
      </c>
    </row>
    <row r="42" spans="1:2" ht="12.75">
      <c r="A42" s="212" t="s">
        <v>273</v>
      </c>
      <c r="B42" s="211" t="s">
        <v>226</v>
      </c>
    </row>
    <row r="43" spans="1:2" ht="12.75">
      <c r="A43" s="212" t="s">
        <v>199</v>
      </c>
      <c r="B43" s="211" t="s">
        <v>227</v>
      </c>
    </row>
    <row r="44" spans="1:2" ht="12.75">
      <c r="A44" s="212" t="s">
        <v>274</v>
      </c>
      <c r="B44" s="211" t="s">
        <v>228</v>
      </c>
    </row>
    <row r="45" spans="1:2" ht="12.75">
      <c r="A45" s="212" t="s">
        <v>275</v>
      </c>
      <c r="B45" s="211" t="s">
        <v>229</v>
      </c>
    </row>
    <row r="46" spans="1:2" ht="25.5">
      <c r="A46" s="212" t="s">
        <v>202</v>
      </c>
      <c r="B46" s="207" t="s">
        <v>241</v>
      </c>
    </row>
    <row r="47" spans="1:2" ht="12.75">
      <c r="A47" s="213"/>
      <c r="B47" s="207"/>
    </row>
    <row r="48" spans="1:2" ht="12.75">
      <c r="A48" s="213" t="s">
        <v>230</v>
      </c>
      <c r="B48" s="207"/>
    </row>
    <row r="49" spans="1:2" ht="12.75">
      <c r="A49" s="212" t="s">
        <v>231</v>
      </c>
      <c r="B49" s="211" t="s">
        <v>232</v>
      </c>
    </row>
    <row r="50" spans="1:2" ht="12.75">
      <c r="A50" s="210"/>
      <c r="B50" s="207"/>
    </row>
    <row r="51" spans="1:2" ht="12.75">
      <c r="A51" s="209" t="s">
        <v>247</v>
      </c>
      <c r="B51" s="207"/>
    </row>
    <row r="52" spans="1:2" ht="12.75">
      <c r="A52" s="208" t="s">
        <v>248</v>
      </c>
      <c r="B52" s="20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3:X40"/>
  <sheetViews>
    <sheetView workbookViewId="0" topLeftCell="Q1">
      <selection activeCell="T22" sqref="T22"/>
    </sheetView>
  </sheetViews>
  <sheetFormatPr defaultColWidth="9.140625" defaultRowHeight="12.75"/>
  <cols>
    <col min="1" max="2" width="9.140625" style="86" customWidth="1"/>
    <col min="3" max="3" width="12.8515625" style="86" bestFit="1" customWidth="1"/>
    <col min="4" max="4" width="9.140625" style="86" customWidth="1"/>
    <col min="5" max="5" width="16.28125" style="86" customWidth="1"/>
    <col min="6" max="17" width="9.140625" style="86" customWidth="1"/>
    <col min="18" max="18" width="14.00390625" style="86" bestFit="1" customWidth="1"/>
    <col min="19" max="21" width="9.140625" style="86" customWidth="1"/>
    <col min="22" max="22" width="26.57421875" style="86" bestFit="1" customWidth="1"/>
    <col min="23" max="23" width="9.140625" style="86" customWidth="1"/>
    <col min="24" max="24" width="21.57421875" style="86" bestFit="1" customWidth="1"/>
    <col min="25" max="16384" width="9.140625" style="86" customWidth="1"/>
  </cols>
  <sheetData>
    <row r="3" spans="1:24" ht="12.75">
      <c r="A3" s="72" t="s">
        <v>167</v>
      </c>
      <c r="C3" s="72" t="s">
        <v>151</v>
      </c>
      <c r="E3" s="72" t="s">
        <v>51</v>
      </c>
      <c r="G3" s="90" t="s">
        <v>47</v>
      </c>
      <c r="H3" s="90" t="s">
        <v>48</v>
      </c>
      <c r="I3" s="90" t="s">
        <v>48</v>
      </c>
      <c r="J3" s="90" t="s">
        <v>49</v>
      </c>
      <c r="K3" s="90" t="s">
        <v>50</v>
      </c>
      <c r="M3" s="90" t="s">
        <v>118</v>
      </c>
      <c r="N3" s="90" t="s">
        <v>119</v>
      </c>
      <c r="P3" s="111" t="s">
        <v>9</v>
      </c>
      <c r="R3" s="90" t="s">
        <v>154</v>
      </c>
      <c r="T3" s="90" t="s">
        <v>281</v>
      </c>
      <c r="V3" s="90" t="s">
        <v>285</v>
      </c>
      <c r="X3" s="90" t="s">
        <v>314</v>
      </c>
    </row>
    <row r="4" spans="1:24" ht="12.75">
      <c r="A4" s="87"/>
      <c r="C4" s="52"/>
      <c r="E4" s="87"/>
      <c r="G4" s="58"/>
      <c r="H4" s="58"/>
      <c r="I4" s="58"/>
      <c r="J4" s="58"/>
      <c r="K4" s="58"/>
      <c r="M4" s="58"/>
      <c r="N4" s="58"/>
      <c r="P4" s="112"/>
      <c r="R4" s="58"/>
      <c r="T4" s="58"/>
      <c r="V4" s="58"/>
      <c r="X4" s="58"/>
    </row>
    <row r="5" spans="1:24" ht="12.75">
      <c r="A5" s="232" t="s">
        <v>168</v>
      </c>
      <c r="C5" s="233" t="s">
        <v>30</v>
      </c>
      <c r="E5" s="232" t="s">
        <v>58</v>
      </c>
      <c r="G5" s="77" t="s">
        <v>62</v>
      </c>
      <c r="H5" s="77" t="s">
        <v>25</v>
      </c>
      <c r="I5" s="77" t="s">
        <v>29</v>
      </c>
      <c r="J5" s="77">
        <v>1257</v>
      </c>
      <c r="K5" s="235">
        <v>41</v>
      </c>
      <c r="M5" s="77" t="s">
        <v>121</v>
      </c>
      <c r="N5" s="77" t="s">
        <v>120</v>
      </c>
      <c r="P5" s="91" t="s">
        <v>9</v>
      </c>
      <c r="R5" s="77" t="s">
        <v>155</v>
      </c>
      <c r="T5" s="77" t="s">
        <v>282</v>
      </c>
      <c r="V5" s="77" t="s">
        <v>286</v>
      </c>
      <c r="X5" s="77" t="s">
        <v>298</v>
      </c>
    </row>
    <row r="6" spans="1:24" ht="12.75">
      <c r="A6" s="232" t="s">
        <v>169</v>
      </c>
      <c r="C6" s="233" t="s">
        <v>31</v>
      </c>
      <c r="E6" s="232" t="s">
        <v>57</v>
      </c>
      <c r="G6" s="77" t="s">
        <v>278</v>
      </c>
      <c r="H6" s="77" t="s">
        <v>279</v>
      </c>
      <c r="I6" s="77" t="s">
        <v>279</v>
      </c>
      <c r="J6" s="77"/>
      <c r="K6" s="235">
        <v>0</v>
      </c>
      <c r="M6" s="77" t="s">
        <v>122</v>
      </c>
      <c r="N6" s="77" t="s">
        <v>145</v>
      </c>
      <c r="R6" s="77" t="s">
        <v>156</v>
      </c>
      <c r="T6" s="77" t="s">
        <v>283</v>
      </c>
      <c r="V6" s="77" t="s">
        <v>287</v>
      </c>
      <c r="X6" s="77" t="s">
        <v>299</v>
      </c>
    </row>
    <row r="7" spans="1:24" ht="12.75">
      <c r="A7" s="232" t="s">
        <v>170</v>
      </c>
      <c r="C7" s="233" t="s">
        <v>32</v>
      </c>
      <c r="E7" s="232" t="s">
        <v>55</v>
      </c>
      <c r="G7" s="77" t="s">
        <v>63</v>
      </c>
      <c r="H7" s="77" t="s">
        <v>26</v>
      </c>
      <c r="I7" s="77" t="s">
        <v>29</v>
      </c>
      <c r="J7" s="77">
        <v>1258</v>
      </c>
      <c r="K7" s="235">
        <v>41</v>
      </c>
      <c r="M7" s="77" t="s">
        <v>123</v>
      </c>
      <c r="N7" s="77" t="s">
        <v>146</v>
      </c>
      <c r="R7" s="77" t="s">
        <v>157</v>
      </c>
      <c r="V7" s="77" t="s">
        <v>288</v>
      </c>
      <c r="X7" s="77" t="s">
        <v>300</v>
      </c>
    </row>
    <row r="8" spans="1:24" ht="12.75">
      <c r="A8" s="232" t="s">
        <v>171</v>
      </c>
      <c r="C8" s="233" t="s">
        <v>33</v>
      </c>
      <c r="E8" s="232" t="s">
        <v>61</v>
      </c>
      <c r="G8" s="77" t="s">
        <v>64</v>
      </c>
      <c r="H8" s="77" t="s">
        <v>65</v>
      </c>
      <c r="I8" s="77" t="s">
        <v>29</v>
      </c>
      <c r="J8" s="77">
        <v>1256</v>
      </c>
      <c r="K8" s="235">
        <v>41</v>
      </c>
      <c r="M8" s="77" t="s">
        <v>124</v>
      </c>
      <c r="N8" s="77" t="s">
        <v>147</v>
      </c>
      <c r="R8" s="77" t="s">
        <v>158</v>
      </c>
      <c r="V8" s="77" t="s">
        <v>289</v>
      </c>
      <c r="X8" s="77" t="s">
        <v>301</v>
      </c>
    </row>
    <row r="9" spans="1:24" ht="12.75">
      <c r="A9" s="232" t="s">
        <v>172</v>
      </c>
      <c r="C9" s="233" t="s">
        <v>34</v>
      </c>
      <c r="E9" s="232" t="s">
        <v>52</v>
      </c>
      <c r="G9" s="77" t="s">
        <v>74</v>
      </c>
      <c r="H9" s="77" t="s">
        <v>26</v>
      </c>
      <c r="I9" s="77" t="s">
        <v>29</v>
      </c>
      <c r="J9" s="77">
        <v>1259</v>
      </c>
      <c r="K9" s="235">
        <v>41</v>
      </c>
      <c r="M9" s="77" t="s">
        <v>125</v>
      </c>
      <c r="R9" s="77" t="s">
        <v>159</v>
      </c>
      <c r="V9" s="77" t="s">
        <v>290</v>
      </c>
      <c r="X9" s="77" t="s">
        <v>302</v>
      </c>
    </row>
    <row r="10" spans="1:24" ht="12.75">
      <c r="A10" s="232" t="s">
        <v>173</v>
      </c>
      <c r="C10" s="233" t="s">
        <v>35</v>
      </c>
      <c r="E10" s="232" t="s">
        <v>54</v>
      </c>
      <c r="G10" s="77" t="s">
        <v>67</v>
      </c>
      <c r="H10" s="77" t="s">
        <v>27</v>
      </c>
      <c r="I10" s="77" t="s">
        <v>28</v>
      </c>
      <c r="J10" s="77">
        <v>1255</v>
      </c>
      <c r="K10" s="235">
        <v>30</v>
      </c>
      <c r="M10" s="77" t="s">
        <v>126</v>
      </c>
      <c r="R10" s="77" t="s">
        <v>160</v>
      </c>
      <c r="V10" s="77" t="s">
        <v>291</v>
      </c>
      <c r="X10" s="77" t="s">
        <v>303</v>
      </c>
    </row>
    <row r="11" spans="1:24" ht="12.75">
      <c r="A11" s="232" t="s">
        <v>174</v>
      </c>
      <c r="C11" s="233" t="s">
        <v>71</v>
      </c>
      <c r="E11" s="232" t="s">
        <v>53</v>
      </c>
      <c r="G11" s="77" t="s">
        <v>68</v>
      </c>
      <c r="H11" s="77" t="s">
        <v>27</v>
      </c>
      <c r="I11" s="77" t="s">
        <v>28</v>
      </c>
      <c r="J11" s="77">
        <v>1252</v>
      </c>
      <c r="K11" s="235">
        <v>30</v>
      </c>
      <c r="M11" s="77" t="s">
        <v>127</v>
      </c>
      <c r="R11" s="77" t="s">
        <v>161</v>
      </c>
      <c r="X11" s="77" t="s">
        <v>304</v>
      </c>
    </row>
    <row r="12" spans="1:24" ht="12.75">
      <c r="A12" s="232" t="s">
        <v>175</v>
      </c>
      <c r="C12" s="233"/>
      <c r="E12" s="232" t="s">
        <v>59</v>
      </c>
      <c r="G12" s="77" t="s">
        <v>66</v>
      </c>
      <c r="H12" s="77" t="s">
        <v>27</v>
      </c>
      <c r="I12" s="77" t="s">
        <v>28</v>
      </c>
      <c r="J12" s="77">
        <v>1251</v>
      </c>
      <c r="K12" s="235">
        <v>30</v>
      </c>
      <c r="M12" s="77" t="s">
        <v>128</v>
      </c>
      <c r="R12" s="77" t="s">
        <v>162</v>
      </c>
      <c r="X12" s="77" t="s">
        <v>305</v>
      </c>
    </row>
    <row r="13" spans="1:24" ht="12.75">
      <c r="A13" s="232" t="s">
        <v>176</v>
      </c>
      <c r="C13" s="233"/>
      <c r="E13" s="232" t="s">
        <v>56</v>
      </c>
      <c r="G13" s="77" t="s">
        <v>69</v>
      </c>
      <c r="H13" s="77" t="s">
        <v>27</v>
      </c>
      <c r="I13" s="77" t="s">
        <v>28</v>
      </c>
      <c r="J13" s="77">
        <v>1253</v>
      </c>
      <c r="K13" s="235">
        <v>30</v>
      </c>
      <c r="M13" s="77" t="s">
        <v>129</v>
      </c>
      <c r="R13" s="77" t="s">
        <v>163</v>
      </c>
      <c r="X13" s="77" t="s">
        <v>306</v>
      </c>
    </row>
    <row r="14" spans="1:24" ht="12.75">
      <c r="A14" s="232" t="s">
        <v>177</v>
      </c>
      <c r="C14" s="233"/>
      <c r="E14" s="232" t="s">
        <v>60</v>
      </c>
      <c r="G14" s="77" t="s">
        <v>70</v>
      </c>
      <c r="H14" s="77" t="s">
        <v>27</v>
      </c>
      <c r="I14" s="77" t="s">
        <v>28</v>
      </c>
      <c r="J14" s="77">
        <v>1254</v>
      </c>
      <c r="K14" s="235">
        <v>30</v>
      </c>
      <c r="M14" s="77" t="s">
        <v>130</v>
      </c>
      <c r="R14" s="77" t="s">
        <v>164</v>
      </c>
      <c r="X14" s="77" t="s">
        <v>307</v>
      </c>
    </row>
    <row r="15" spans="1:24" ht="12.75">
      <c r="A15" s="232" t="s">
        <v>178</v>
      </c>
      <c r="C15" s="233"/>
      <c r="E15" s="232" t="s">
        <v>72</v>
      </c>
      <c r="G15" s="77"/>
      <c r="H15" s="77"/>
      <c r="I15" s="77"/>
      <c r="J15" s="77"/>
      <c r="K15" s="235"/>
      <c r="M15" s="77" t="s">
        <v>131</v>
      </c>
      <c r="R15" s="77" t="s">
        <v>165</v>
      </c>
      <c r="X15" s="77" t="s">
        <v>308</v>
      </c>
    </row>
    <row r="16" spans="1:24" ht="12.75">
      <c r="A16" s="232" t="s">
        <v>179</v>
      </c>
      <c r="C16" s="233"/>
      <c r="E16" s="232" t="s">
        <v>73</v>
      </c>
      <c r="G16" s="77"/>
      <c r="H16" s="77"/>
      <c r="I16" s="77"/>
      <c r="J16" s="77"/>
      <c r="K16" s="235"/>
      <c r="M16" s="77" t="s">
        <v>132</v>
      </c>
      <c r="R16" s="77" t="s">
        <v>166</v>
      </c>
      <c r="X16" s="77" t="s">
        <v>309</v>
      </c>
    </row>
    <row r="17" spans="1:24" ht="12.75">
      <c r="A17" s="232" t="s">
        <v>180</v>
      </c>
      <c r="C17" s="233"/>
      <c r="E17" s="232" t="s">
        <v>75</v>
      </c>
      <c r="G17" s="77"/>
      <c r="H17" s="77"/>
      <c r="I17" s="77"/>
      <c r="J17" s="77"/>
      <c r="K17" s="235"/>
      <c r="M17" s="77" t="s">
        <v>133</v>
      </c>
      <c r="X17" s="77" t="s">
        <v>310</v>
      </c>
    </row>
    <row r="18" spans="1:24" ht="12.75">
      <c r="A18" s="232" t="s">
        <v>181</v>
      </c>
      <c r="C18" s="233"/>
      <c r="E18" s="232" t="s">
        <v>76</v>
      </c>
      <c r="G18" s="77"/>
      <c r="H18" s="77"/>
      <c r="I18" s="77"/>
      <c r="J18" s="77"/>
      <c r="K18" s="235"/>
      <c r="M18" s="77" t="s">
        <v>134</v>
      </c>
      <c r="X18" s="77" t="s">
        <v>311</v>
      </c>
    </row>
    <row r="19" spans="1:24" ht="12.75">
      <c r="A19" s="232" t="s">
        <v>182</v>
      </c>
      <c r="C19" s="233"/>
      <c r="E19" s="232"/>
      <c r="G19" s="77"/>
      <c r="H19" s="77"/>
      <c r="I19" s="77"/>
      <c r="J19" s="77"/>
      <c r="K19" s="235"/>
      <c r="M19" s="77" t="s">
        <v>135</v>
      </c>
      <c r="X19" s="77" t="s">
        <v>312</v>
      </c>
    </row>
    <row r="20" spans="1:24" ht="12.75">
      <c r="A20" s="232" t="s">
        <v>183</v>
      </c>
      <c r="C20" s="233"/>
      <c r="E20" s="232"/>
      <c r="G20" s="77"/>
      <c r="H20" s="77"/>
      <c r="I20" s="77"/>
      <c r="J20" s="77"/>
      <c r="K20" s="235"/>
      <c r="M20" s="77" t="s">
        <v>136</v>
      </c>
      <c r="X20" s="77" t="s">
        <v>313</v>
      </c>
    </row>
    <row r="21" spans="1:24" ht="12.75">
      <c r="A21" s="232" t="s">
        <v>184</v>
      </c>
      <c r="E21" s="232"/>
      <c r="G21" s="77"/>
      <c r="H21" s="77"/>
      <c r="I21" s="77"/>
      <c r="J21" s="77"/>
      <c r="K21" s="235"/>
      <c r="M21" s="77" t="s">
        <v>137</v>
      </c>
      <c r="X21" s="77"/>
    </row>
    <row r="22" spans="1:24" ht="12.75">
      <c r="A22" s="232" t="s">
        <v>185</v>
      </c>
      <c r="E22" s="232"/>
      <c r="G22" s="77"/>
      <c r="H22" s="77"/>
      <c r="I22" s="77"/>
      <c r="J22" s="77"/>
      <c r="K22" s="235"/>
      <c r="M22" s="77" t="s">
        <v>138</v>
      </c>
      <c r="X22" s="77"/>
    </row>
    <row r="23" spans="1:24" ht="12.75">
      <c r="A23" s="232" t="s">
        <v>187</v>
      </c>
      <c r="E23" s="232"/>
      <c r="G23" s="77"/>
      <c r="H23" s="77"/>
      <c r="I23" s="77"/>
      <c r="J23" s="77"/>
      <c r="K23" s="235"/>
      <c r="M23" s="77" t="s">
        <v>139</v>
      </c>
      <c r="X23" s="77"/>
    </row>
    <row r="24" spans="1:24" ht="12.75">
      <c r="A24" s="232" t="s">
        <v>186</v>
      </c>
      <c r="E24" s="232"/>
      <c r="G24" s="77"/>
      <c r="H24" s="77"/>
      <c r="I24" s="77"/>
      <c r="J24" s="77"/>
      <c r="K24" s="235"/>
      <c r="M24" s="77" t="s">
        <v>140</v>
      </c>
      <c r="X24" s="77"/>
    </row>
    <row r="25" spans="1:24" ht="12.75">
      <c r="A25" s="232" t="s">
        <v>188</v>
      </c>
      <c r="E25" s="232"/>
      <c r="M25" s="77" t="s">
        <v>141</v>
      </c>
      <c r="X25" s="77"/>
    </row>
    <row r="26" spans="1:24" ht="12.75">
      <c r="A26" s="232" t="s">
        <v>189</v>
      </c>
      <c r="E26" s="232"/>
      <c r="M26" s="77" t="s">
        <v>142</v>
      </c>
      <c r="X26" s="77"/>
    </row>
    <row r="27" spans="1:24" ht="12.75">
      <c r="A27" s="232" t="s">
        <v>190</v>
      </c>
      <c r="E27" s="232"/>
      <c r="M27" s="77" t="s">
        <v>143</v>
      </c>
      <c r="X27" s="77"/>
    </row>
    <row r="28" spans="1:24" ht="12.75">
      <c r="A28" s="232" t="s">
        <v>191</v>
      </c>
      <c r="E28" s="232"/>
      <c r="G28" s="92"/>
      <c r="M28" s="77" t="s">
        <v>144</v>
      </c>
      <c r="X28" s="77"/>
    </row>
    <row r="29" spans="1:24" ht="12.75">
      <c r="A29" s="232" t="s">
        <v>192</v>
      </c>
      <c r="E29" s="232"/>
      <c r="G29" s="92"/>
      <c r="X29" s="77"/>
    </row>
    <row r="30" spans="1:24" ht="12.75">
      <c r="A30" s="232" t="s">
        <v>193</v>
      </c>
      <c r="X30" s="77"/>
    </row>
    <row r="31" spans="1:24" ht="12.75">
      <c r="A31" s="232" t="s">
        <v>194</v>
      </c>
      <c r="X31" s="77"/>
    </row>
    <row r="32" spans="1:24" ht="12.75">
      <c r="A32" s="232" t="s">
        <v>195</v>
      </c>
      <c r="X32" s="77"/>
    </row>
    <row r="33" spans="1:5" ht="12.75">
      <c r="A33" s="232" t="s">
        <v>196</v>
      </c>
      <c r="E33" s="72" t="s">
        <v>111</v>
      </c>
    </row>
    <row r="34" spans="1:5" ht="12.75">
      <c r="A34" s="232" t="s">
        <v>197</v>
      </c>
      <c r="E34" s="87"/>
    </row>
    <row r="35" spans="1:5" ht="12.75">
      <c r="A35" s="232" t="s">
        <v>198</v>
      </c>
      <c r="E35" s="88" t="s">
        <v>112</v>
      </c>
    </row>
    <row r="36" spans="1:5" ht="12.75">
      <c r="A36" s="232" t="s">
        <v>199</v>
      </c>
      <c r="E36" s="88" t="s">
        <v>113</v>
      </c>
    </row>
    <row r="37" spans="1:5" ht="12.75">
      <c r="A37" s="232" t="s">
        <v>200</v>
      </c>
      <c r="E37" s="88" t="s">
        <v>114</v>
      </c>
    </row>
    <row r="38" ht="12.75">
      <c r="A38" s="232" t="s">
        <v>201</v>
      </c>
    </row>
    <row r="39" ht="12.75">
      <c r="A39" s="232" t="s">
        <v>202</v>
      </c>
    </row>
    <row r="40" ht="12.75">
      <c r="A40" s="232" t="s">
        <v>203</v>
      </c>
    </row>
  </sheetData>
  <sheetProtection selectLockedCells="1" sort="0" selectUn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Koob</dc:creator>
  <cp:keywords/>
  <dc:description/>
  <cp:lastModifiedBy>School Group</cp:lastModifiedBy>
  <cp:lastPrinted>2007-08-20T14:05:07Z</cp:lastPrinted>
  <dcterms:created xsi:type="dcterms:W3CDTF">2003-03-08T18:40:07Z</dcterms:created>
  <dcterms:modified xsi:type="dcterms:W3CDTF">2007-09-01T04:19:16Z</dcterms:modified>
  <cp:category/>
  <cp:version/>
  <cp:contentType/>
  <cp:contentStatus/>
</cp:coreProperties>
</file>