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8595" windowHeight="6465" tabRatio="694" activeTab="1"/>
  </bookViews>
  <sheets>
    <sheet name="Spiff" sheetId="1" r:id="rId1"/>
    <sheet name="PLOT OUTPUT" sheetId="2" r:id="rId2"/>
    <sheet name="PASTE DATA HERE" sheetId="3" r:id="rId3"/>
    <sheet name="GAUSSIAN DISTRIBUTION" sheetId="4" state="hidden" r:id="rId4"/>
  </sheets>
  <definedNames/>
  <calcPr fullCalcOnLoad="1"/>
</workbook>
</file>

<file path=xl/sharedStrings.xml><?xml version="1.0" encoding="utf-8"?>
<sst xmlns="http://schemas.openxmlformats.org/spreadsheetml/2006/main" count="66" uniqueCount="65">
  <si>
    <t>MEAN</t>
  </si>
  <si>
    <t>LOG (Mean)</t>
  </si>
  <si>
    <t>Cutoff =</t>
  </si>
  <si>
    <t>variance</t>
  </si>
  <si>
    <t>Std. Dev. =</t>
  </si>
  <si>
    <t>Null =</t>
  </si>
  <si>
    <t>Count</t>
  </si>
  <si>
    <t>Transformed Data</t>
  </si>
  <si>
    <t>Data Dist.</t>
  </si>
  <si>
    <t>Probabilty scale</t>
  </si>
  <si>
    <t>Fitting LINE</t>
  </si>
  <si>
    <t>Slope=</t>
  </si>
  <si>
    <t>Y-intercept</t>
  </si>
  <si>
    <t>Cum Prob</t>
  </si>
  <si>
    <t>Std Dev</t>
  </si>
  <si>
    <t>Slope</t>
  </si>
  <si>
    <t>Significant Digits =</t>
  </si>
  <si>
    <t>integer log</t>
  </si>
  <si>
    <t>CONTROLS</t>
  </si>
  <si>
    <t>OUTPUT</t>
  </si>
  <si>
    <t>Total points =</t>
  </si>
  <si>
    <t>Points above cutoff =</t>
  </si>
  <si>
    <t>DATA SET:</t>
  </si>
  <si>
    <t>PASTE DATA HERE</t>
  </si>
  <si>
    <t>Horizontal hydraulic conductivity         (ft/d)</t>
  </si>
  <si>
    <t>Site Identifier</t>
  </si>
  <si>
    <t>FIND ME</t>
  </si>
  <si>
    <t>Altamonte Springs</t>
  </si>
  <si>
    <t>Bear Lake El</t>
  </si>
  <si>
    <t>Casselberry El</t>
  </si>
  <si>
    <t>Eastbrook El</t>
  </si>
  <si>
    <t>Geneva FS</t>
  </si>
  <si>
    <t>Greenwd Lks Mid</t>
  </si>
  <si>
    <t>Idyllwilde El</t>
  </si>
  <si>
    <t xml:space="preserve">Jackson Hts </t>
  </si>
  <si>
    <t>Keeth El</t>
  </si>
  <si>
    <t>Lake Orienta El</t>
  </si>
  <si>
    <t>Lakeview Mid</t>
  </si>
  <si>
    <t>Longwd El</t>
  </si>
  <si>
    <t>Oviedo WTP</t>
  </si>
  <si>
    <t>Partin El</t>
  </si>
  <si>
    <t>Red Bug El</t>
  </si>
  <si>
    <t>Rock Lk Mid</t>
  </si>
  <si>
    <t>Sabal Pt El</t>
  </si>
  <si>
    <t>Transport. Dept</t>
  </si>
  <si>
    <t>Tuskawilla Mid</t>
  </si>
  <si>
    <t>Wilson El</t>
  </si>
  <si>
    <t>Woodlands El</t>
  </si>
  <si>
    <t>wekiva elem.</t>
  </si>
  <si>
    <t>english esta</t>
  </si>
  <si>
    <t>Lk Druid</t>
  </si>
  <si>
    <t>OS13</t>
  </si>
  <si>
    <t>OR11-3</t>
  </si>
  <si>
    <t>OR13-2</t>
  </si>
  <si>
    <t>OR14-2</t>
  </si>
  <si>
    <t>BV22</t>
  </si>
  <si>
    <t>MAXIMUM=</t>
  </si>
  <si>
    <t>MINIMUM=</t>
  </si>
  <si>
    <t>X</t>
  </si>
  <si>
    <t>Ymin</t>
  </si>
  <si>
    <t>Probability</t>
  </si>
  <si>
    <t>Rmin</t>
  </si>
  <si>
    <t>Rmax</t>
  </si>
  <si>
    <t>Angle</t>
  </si>
  <si>
    <r>
      <t>FIND ME (</t>
    </r>
    <r>
      <rPr>
        <b/>
        <sz val="10"/>
        <color indexed="10"/>
        <rFont val="Arial"/>
        <family val="2"/>
      </rPr>
      <t>+</t>
    </r>
    <r>
      <rPr>
        <sz val="10"/>
        <rFont val="Arial"/>
        <family val="0"/>
      </rPr>
      <t>) is near: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</si>
</sst>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.00%"/>
    <numFmt numFmtId="168" formatCode="0.E+00"/>
    <numFmt numFmtId="169" formatCode="0.00000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vertAlign val="superscript"/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 hidden="1"/>
    </xf>
    <xf numFmtId="0" fontId="4" fillId="0" borderId="0" xfId="0" applyFont="1" applyAlignment="1">
      <alignment horizontal="right"/>
    </xf>
    <xf numFmtId="0" fontId="4" fillId="0" borderId="0" xfId="0" applyFont="1" applyBorder="1" applyAlignment="1" applyProtection="1">
      <alignment/>
      <protection hidden="1"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locked="0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"/>
          <c:w val="0.94725"/>
          <c:h val="0.9525"/>
        </c:manualLayout>
      </c:layout>
      <c:scatterChart>
        <c:scatterStyle val="lineMarker"/>
        <c:varyColors val="0"/>
        <c:ser>
          <c:idx val="3"/>
          <c:order val="0"/>
          <c:tx>
            <c:strRef>
              <c:f>Spiff!$C$1</c:f>
              <c:strCache>
                <c:ptCount val="1"/>
                <c:pt idx="0">
                  <c:v>Ymin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strRef>
                  <c:f>Spiff!$A$2</c:f>
                  <c:strCache>
                    <c:ptCount val="1"/>
                    <c:pt idx="0">
                      <c:v>0.005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Spiff!$A$3</c:f>
                  <c:strCache>
                    <c:ptCount val="1"/>
                    <c:pt idx="0">
                      <c:v>0.01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Spiff!$A$4</c:f>
                  <c:strCache>
                    <c:ptCount val="1"/>
                    <c:pt idx="0">
                      <c:v>0.05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Spiff!$A$5</c:f>
                  <c:strCache>
                    <c:ptCount val="1"/>
                    <c:pt idx="0">
                      <c:v>0.1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Spiff!$A$6</c:f>
                  <c:strCache>
                    <c:ptCount val="1"/>
                    <c:pt idx="0">
                      <c:v>0.25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Spiff!$A$7</c:f>
                  <c:strCache>
                    <c:ptCount val="1"/>
                    <c:pt idx="0">
                      <c:v>0.5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Spiff!$A$8</c:f>
                  <c:strCache>
                    <c:ptCount val="1"/>
                    <c:pt idx="0">
                      <c:v>0.75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Spiff!$A$9</c:f>
                  <c:strCache>
                    <c:ptCount val="1"/>
                    <c:pt idx="0">
                      <c:v>0.9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Spiff!$A$10</c:f>
                  <c:strCache>
                    <c:ptCount val="1"/>
                    <c:pt idx="0">
                      <c:v>0.95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Spiff!$A$11</c:f>
                  <c:strCache>
                    <c:ptCount val="1"/>
                    <c:pt idx="0">
                      <c:v>0.99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Spiff!$A$12</c:f>
                  <c:strCache>
                    <c:ptCount val="1"/>
                    <c:pt idx="0">
                      <c:v>0.995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Spiff!$A$13</c:f>
                  <c:strCache>
                    <c:ptCount val="1"/>
                    <c:pt idx="0">
                      <c:v>0.99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Spiff!$A$14</c:f>
                  <c:strCache>
                    <c:ptCount val="1"/>
                    <c:pt idx="0">
                      <c:v>0.995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errBars>
            <c:errDir val="y"/>
            <c:errBarType val="plus"/>
            <c:errValType val="cust"/>
            <c:plus>
              <c:numRef>
                <c:f>Spiff!$D$2</c:f>
                <c:numCache>
                  <c:ptCount val="1"/>
                  <c:pt idx="0">
                    <c:v>2.7</c:v>
                  </c:pt>
                </c:numCache>
              </c:numRef>
            </c:plus>
            <c:noEndCap val="0"/>
            <c:spPr>
              <a:ln w="12700">
                <a:solidFill>
                  <a:srgbClr val="00FF00"/>
                </a:solidFill>
                <a:prstDash val="sysDot"/>
              </a:ln>
            </c:spPr>
          </c:errBars>
          <c:xVal>
            <c:numRef>
              <c:f>Spiff!$B$2:$B$114</c:f>
              <c:numCache>
                <c:ptCount val="113"/>
                <c:pt idx="0">
                  <c:v>-2.6215882610916097</c:v>
                </c:pt>
                <c:pt idx="1">
                  <c:v>-2.3567439161346266</c:v>
                </c:pt>
                <c:pt idx="2">
                  <c:v>-1.6568366416544356</c:v>
                </c:pt>
                <c:pt idx="3">
                  <c:v>-1.2861318468618839</c:v>
                </c:pt>
                <c:pt idx="4">
                  <c:v>-0.6762160971471354</c:v>
                </c:pt>
                <c:pt idx="5">
                  <c:v>0</c:v>
                </c:pt>
                <c:pt idx="6">
                  <c:v>0.6762160971471354</c:v>
                </c:pt>
                <c:pt idx="7">
                  <c:v>1.2861318468618836</c:v>
                </c:pt>
                <c:pt idx="8">
                  <c:v>1.6568366416544353</c:v>
                </c:pt>
                <c:pt idx="9">
                  <c:v>2.3567439161346266</c:v>
                </c:pt>
                <c:pt idx="10">
                  <c:v>2.6215882610916093</c:v>
                </c:pt>
                <c:pt idx="11">
                  <c:v>2.3567439161346266</c:v>
                </c:pt>
                <c:pt idx="12">
                  <c:v>2.6215882610916093</c:v>
                </c:pt>
              </c:numCache>
            </c:numRef>
          </c:xVal>
          <c:yVal>
            <c:numRef>
              <c:f>Spiff!$C$2:$C$114</c:f>
              <c:numCache>
                <c:ptCount val="113"/>
                <c:pt idx="0">
                  <c:v>-0.35</c:v>
                </c:pt>
                <c:pt idx="1">
                  <c:v>-0.35</c:v>
                </c:pt>
                <c:pt idx="2">
                  <c:v>-0.35</c:v>
                </c:pt>
                <c:pt idx="3">
                  <c:v>-0.35</c:v>
                </c:pt>
                <c:pt idx="4">
                  <c:v>-0.35</c:v>
                </c:pt>
                <c:pt idx="5">
                  <c:v>-0.35</c:v>
                </c:pt>
                <c:pt idx="6">
                  <c:v>-0.35</c:v>
                </c:pt>
                <c:pt idx="7">
                  <c:v>-0.35</c:v>
                </c:pt>
                <c:pt idx="8">
                  <c:v>-0.35</c:v>
                </c:pt>
                <c:pt idx="9">
                  <c:v>-0.35</c:v>
                </c:pt>
                <c:pt idx="10">
                  <c:v>-0.35</c:v>
                </c:pt>
                <c:pt idx="11">
                  <c:v>-0.35</c:v>
                </c:pt>
                <c:pt idx="12">
                  <c:v>-0.35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'PASTE DATA HERE'!$I$6</c:f>
              <c:strCache>
                <c:ptCount val="1"/>
                <c:pt idx="0">
                  <c:v>Transformed Data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'PASTE DATA HERE'!$H$7:$H$1169</c:f>
              <c:numCache>
                <c:ptCount val="1163"/>
                <c:pt idx="0">
                  <c:v>2.136607338714789</c:v>
                </c:pt>
                <c:pt idx="1">
                  <c:v>1.640291291850359</c:v>
                </c:pt>
                <c:pt idx="2">
                  <c:v>1.371934266050918</c:v>
                </c:pt>
                <c:pt idx="3">
                  <c:v>1.175175377108706</c:v>
                </c:pt>
                <c:pt idx="4">
                  <c:v>1.01844267913968</c:v>
                </c:pt>
                <c:pt idx="5">
                  <c:v>0.8813680292623864</c:v>
                </c:pt>
                <c:pt idx="6">
                  <c:v>0.7605356886799677</c:v>
                </c:pt>
                <c:pt idx="7">
                  <c:v>0.6492084770682179</c:v>
                </c:pt>
                <c:pt idx="8">
                  <c:v>0.54548904229537</c:v>
                </c:pt>
                <c:pt idx="9">
                  <c:v>0.44751049376725693</c:v>
                </c:pt>
                <c:pt idx="10">
                  <c:v>0.35365765909039615</c:v>
                </c:pt>
                <c:pt idx="11">
                  <c:v>0.2627890483336821</c:v>
                </c:pt>
                <c:pt idx="12">
                  <c:v>0.17405950389960786</c:v>
                </c:pt>
                <c:pt idx="13">
                  <c:v>0.08670071275199127</c:v>
                </c:pt>
                <c:pt idx="14">
                  <c:v>1.394002202756158E-15</c:v>
                </c:pt>
                <c:pt idx="15">
                  <c:v>-0.08670071275198857</c:v>
                </c:pt>
                <c:pt idx="16">
                  <c:v>-0.1740595038996053</c:v>
                </c:pt>
                <c:pt idx="17">
                  <c:v>-0.2627890483336798</c:v>
                </c:pt>
                <c:pt idx="18">
                  <c:v>-0.3536576590903937</c:v>
                </c:pt>
                <c:pt idx="19">
                  <c:v>-0.4475104937672546</c:v>
                </c:pt>
                <c:pt idx="20">
                  <c:v>-0.5454890422953678</c:v>
                </c:pt>
                <c:pt idx="21">
                  <c:v>-0.6492084770682158</c:v>
                </c:pt>
                <c:pt idx="22">
                  <c:v>-0.7605356886799656</c:v>
                </c:pt>
                <c:pt idx="23">
                  <c:v>-0.8813680292623844</c:v>
                </c:pt>
                <c:pt idx="24">
                  <c:v>2.136607338714789</c:v>
                </c:pt>
                <c:pt idx="25">
                  <c:v>2.136607338714789</c:v>
                </c:pt>
                <c:pt idx="26">
                  <c:v>2.136607338714789</c:v>
                </c:pt>
                <c:pt idx="27">
                  <c:v>2.136607338714789</c:v>
                </c:pt>
                <c:pt idx="28">
                  <c:v>2.136607338714789</c:v>
                </c:pt>
                <c:pt idx="29">
                  <c:v>2.136607338714789</c:v>
                </c:pt>
                <c:pt idx="30">
                  <c:v>2.136607338714789</c:v>
                </c:pt>
                <c:pt idx="31">
                  <c:v>2.136607338714789</c:v>
                </c:pt>
                <c:pt idx="32">
                  <c:v>2.136607338714789</c:v>
                </c:pt>
                <c:pt idx="33">
                  <c:v>2.136607338714789</c:v>
                </c:pt>
                <c:pt idx="34">
                  <c:v>2.136607338714789</c:v>
                </c:pt>
                <c:pt idx="35">
                  <c:v>2.136607338714789</c:v>
                </c:pt>
                <c:pt idx="36">
                  <c:v>2.136607338714789</c:v>
                </c:pt>
                <c:pt idx="37">
                  <c:v>2.136607338714789</c:v>
                </c:pt>
                <c:pt idx="38">
                  <c:v>2.136607338714789</c:v>
                </c:pt>
                <c:pt idx="39">
                  <c:v>2.136607338714789</c:v>
                </c:pt>
                <c:pt idx="40">
                  <c:v>2.136607338714789</c:v>
                </c:pt>
                <c:pt idx="41">
                  <c:v>2.136607338714789</c:v>
                </c:pt>
                <c:pt idx="42">
                  <c:v>2.136607338714789</c:v>
                </c:pt>
                <c:pt idx="43">
                  <c:v>2.136607338714789</c:v>
                </c:pt>
                <c:pt idx="44">
                  <c:v>2.136607338714789</c:v>
                </c:pt>
                <c:pt idx="45">
                  <c:v>2.136607338714789</c:v>
                </c:pt>
                <c:pt idx="46">
                  <c:v>2.136607338714789</c:v>
                </c:pt>
                <c:pt idx="47">
                  <c:v>2.136607338714789</c:v>
                </c:pt>
                <c:pt idx="48">
                  <c:v>2.136607338714789</c:v>
                </c:pt>
                <c:pt idx="49">
                  <c:v>2.136607338714789</c:v>
                </c:pt>
                <c:pt idx="50">
                  <c:v>2.136607338714789</c:v>
                </c:pt>
                <c:pt idx="51">
                  <c:v>2.136607338714789</c:v>
                </c:pt>
                <c:pt idx="52">
                  <c:v>2.136607338714789</c:v>
                </c:pt>
                <c:pt idx="53">
                  <c:v>2.136607338714789</c:v>
                </c:pt>
                <c:pt idx="54">
                  <c:v>2.136607338714789</c:v>
                </c:pt>
                <c:pt idx="55">
                  <c:v>2.136607338714789</c:v>
                </c:pt>
                <c:pt idx="56">
                  <c:v>2.136607338714789</c:v>
                </c:pt>
                <c:pt idx="57">
                  <c:v>2.136607338714789</c:v>
                </c:pt>
                <c:pt idx="58">
                  <c:v>2.136607338714789</c:v>
                </c:pt>
                <c:pt idx="59">
                  <c:v>2.136607338714789</c:v>
                </c:pt>
                <c:pt idx="60">
                  <c:v>2.136607338714789</c:v>
                </c:pt>
                <c:pt idx="61">
                  <c:v>2.136607338714789</c:v>
                </c:pt>
                <c:pt idx="62">
                  <c:v>2.136607338714789</c:v>
                </c:pt>
                <c:pt idx="63">
                  <c:v>2.136607338714789</c:v>
                </c:pt>
                <c:pt idx="64">
                  <c:v>2.136607338714789</c:v>
                </c:pt>
                <c:pt idx="65">
                  <c:v>2.136607338714789</c:v>
                </c:pt>
                <c:pt idx="66">
                  <c:v>2.136607338714789</c:v>
                </c:pt>
                <c:pt idx="67">
                  <c:v>2.136607338714789</c:v>
                </c:pt>
                <c:pt idx="68">
                  <c:v>2.136607338714789</c:v>
                </c:pt>
                <c:pt idx="69">
                  <c:v>2.136607338714789</c:v>
                </c:pt>
                <c:pt idx="70">
                  <c:v>2.136607338714789</c:v>
                </c:pt>
                <c:pt idx="71">
                  <c:v>2.136607338714789</c:v>
                </c:pt>
                <c:pt idx="72">
                  <c:v>2.136607338714789</c:v>
                </c:pt>
                <c:pt idx="73">
                  <c:v>2.136607338714789</c:v>
                </c:pt>
                <c:pt idx="74">
                  <c:v>2.136607338714789</c:v>
                </c:pt>
                <c:pt idx="75">
                  <c:v>2.136607338714789</c:v>
                </c:pt>
                <c:pt idx="76">
                  <c:v>2.136607338714789</c:v>
                </c:pt>
                <c:pt idx="77">
                  <c:v>2.136607338714789</c:v>
                </c:pt>
                <c:pt idx="78">
                  <c:v>2.136607338714789</c:v>
                </c:pt>
                <c:pt idx="79">
                  <c:v>2.136607338714789</c:v>
                </c:pt>
                <c:pt idx="80">
                  <c:v>2.136607338714789</c:v>
                </c:pt>
                <c:pt idx="81">
                  <c:v>2.136607338714789</c:v>
                </c:pt>
                <c:pt idx="82">
                  <c:v>2.136607338714789</c:v>
                </c:pt>
                <c:pt idx="83">
                  <c:v>2.136607338714789</c:v>
                </c:pt>
                <c:pt idx="84">
                  <c:v>2.136607338714789</c:v>
                </c:pt>
                <c:pt idx="85">
                  <c:v>2.136607338714789</c:v>
                </c:pt>
                <c:pt idx="86">
                  <c:v>2.136607338714789</c:v>
                </c:pt>
                <c:pt idx="87">
                  <c:v>2.136607338714789</c:v>
                </c:pt>
                <c:pt idx="88">
                  <c:v>2.136607338714789</c:v>
                </c:pt>
                <c:pt idx="89">
                  <c:v>2.136607338714789</c:v>
                </c:pt>
                <c:pt idx="90">
                  <c:v>2.136607338714789</c:v>
                </c:pt>
                <c:pt idx="91">
                  <c:v>2.136607338714789</c:v>
                </c:pt>
                <c:pt idx="92">
                  <c:v>2.136607338714789</c:v>
                </c:pt>
                <c:pt idx="93">
                  <c:v>2.136607338714789</c:v>
                </c:pt>
                <c:pt idx="94">
                  <c:v>2.136607338714789</c:v>
                </c:pt>
                <c:pt idx="95">
                  <c:v>2.136607338714789</c:v>
                </c:pt>
                <c:pt idx="96">
                  <c:v>2.136607338714789</c:v>
                </c:pt>
                <c:pt idx="97">
                  <c:v>2.136607338714789</c:v>
                </c:pt>
                <c:pt idx="98">
                  <c:v>2.136607338714789</c:v>
                </c:pt>
                <c:pt idx="99">
                  <c:v>2.136607338714789</c:v>
                </c:pt>
                <c:pt idx="100">
                  <c:v>2.136607338714789</c:v>
                </c:pt>
                <c:pt idx="101">
                  <c:v>2.136607338714789</c:v>
                </c:pt>
                <c:pt idx="102">
                  <c:v>2.136607338714789</c:v>
                </c:pt>
                <c:pt idx="103">
                  <c:v>2.136607338714789</c:v>
                </c:pt>
                <c:pt idx="104">
                  <c:v>2.136607338714789</c:v>
                </c:pt>
                <c:pt idx="105">
                  <c:v>2.136607338714789</c:v>
                </c:pt>
                <c:pt idx="106">
                  <c:v>2.136607338714789</c:v>
                </c:pt>
                <c:pt idx="107">
                  <c:v>2.136607338714789</c:v>
                </c:pt>
                <c:pt idx="108">
                  <c:v>2.136607338714789</c:v>
                </c:pt>
                <c:pt idx="109">
                  <c:v>2.136607338714789</c:v>
                </c:pt>
                <c:pt idx="110">
                  <c:v>2.136607338714789</c:v>
                </c:pt>
                <c:pt idx="111">
                  <c:v>2.136607338714789</c:v>
                </c:pt>
                <c:pt idx="112">
                  <c:v>2.136607338714789</c:v>
                </c:pt>
                <c:pt idx="113">
                  <c:v>2.136607338714789</c:v>
                </c:pt>
                <c:pt idx="114">
                  <c:v>2.136607338714789</c:v>
                </c:pt>
                <c:pt idx="115">
                  <c:v>2.136607338714789</c:v>
                </c:pt>
                <c:pt idx="116">
                  <c:v>2.136607338714789</c:v>
                </c:pt>
                <c:pt idx="117">
                  <c:v>2.136607338714789</c:v>
                </c:pt>
                <c:pt idx="118">
                  <c:v>2.136607338714789</c:v>
                </c:pt>
                <c:pt idx="119">
                  <c:v>2.136607338714789</c:v>
                </c:pt>
                <c:pt idx="120">
                  <c:v>2.136607338714789</c:v>
                </c:pt>
                <c:pt idx="121">
                  <c:v>2.136607338714789</c:v>
                </c:pt>
                <c:pt idx="122">
                  <c:v>2.136607338714789</c:v>
                </c:pt>
                <c:pt idx="123">
                  <c:v>2.136607338714789</c:v>
                </c:pt>
                <c:pt idx="124">
                  <c:v>2.136607338714789</c:v>
                </c:pt>
                <c:pt idx="125">
                  <c:v>2.136607338714789</c:v>
                </c:pt>
                <c:pt idx="126">
                  <c:v>2.136607338714789</c:v>
                </c:pt>
                <c:pt idx="127">
                  <c:v>2.136607338714789</c:v>
                </c:pt>
                <c:pt idx="128">
                  <c:v>2.136607338714789</c:v>
                </c:pt>
                <c:pt idx="129">
                  <c:v>2.136607338714789</c:v>
                </c:pt>
                <c:pt idx="130">
                  <c:v>2.136607338714789</c:v>
                </c:pt>
                <c:pt idx="131">
                  <c:v>2.136607338714789</c:v>
                </c:pt>
                <c:pt idx="132">
                  <c:v>2.136607338714789</c:v>
                </c:pt>
                <c:pt idx="133">
                  <c:v>2.136607338714789</c:v>
                </c:pt>
                <c:pt idx="134">
                  <c:v>2.136607338714789</c:v>
                </c:pt>
                <c:pt idx="135">
                  <c:v>2.136607338714789</c:v>
                </c:pt>
                <c:pt idx="136">
                  <c:v>2.136607338714789</c:v>
                </c:pt>
                <c:pt idx="137">
                  <c:v>2.136607338714789</c:v>
                </c:pt>
                <c:pt idx="138">
                  <c:v>2.136607338714789</c:v>
                </c:pt>
                <c:pt idx="139">
                  <c:v>2.136607338714789</c:v>
                </c:pt>
                <c:pt idx="140">
                  <c:v>2.136607338714789</c:v>
                </c:pt>
                <c:pt idx="141">
                  <c:v>2.136607338714789</c:v>
                </c:pt>
                <c:pt idx="142">
                  <c:v>2.136607338714789</c:v>
                </c:pt>
                <c:pt idx="143">
                  <c:v>2.136607338714789</c:v>
                </c:pt>
                <c:pt idx="144">
                  <c:v>2.136607338714789</c:v>
                </c:pt>
                <c:pt idx="145">
                  <c:v>2.136607338714789</c:v>
                </c:pt>
                <c:pt idx="146">
                  <c:v>2.136607338714789</c:v>
                </c:pt>
                <c:pt idx="147">
                  <c:v>2.136607338714789</c:v>
                </c:pt>
                <c:pt idx="148">
                  <c:v>2.136607338714789</c:v>
                </c:pt>
                <c:pt idx="149">
                  <c:v>2.136607338714789</c:v>
                </c:pt>
                <c:pt idx="150">
                  <c:v>2.136607338714789</c:v>
                </c:pt>
                <c:pt idx="151">
                  <c:v>2.136607338714789</c:v>
                </c:pt>
                <c:pt idx="152">
                  <c:v>2.136607338714789</c:v>
                </c:pt>
                <c:pt idx="153">
                  <c:v>2.136607338714789</c:v>
                </c:pt>
                <c:pt idx="154">
                  <c:v>2.136607338714789</c:v>
                </c:pt>
                <c:pt idx="155">
                  <c:v>2.136607338714789</c:v>
                </c:pt>
                <c:pt idx="156">
                  <c:v>2.136607338714789</c:v>
                </c:pt>
                <c:pt idx="157">
                  <c:v>2.136607338714789</c:v>
                </c:pt>
                <c:pt idx="158">
                  <c:v>2.136607338714789</c:v>
                </c:pt>
                <c:pt idx="159">
                  <c:v>2.136607338714789</c:v>
                </c:pt>
                <c:pt idx="160">
                  <c:v>2.136607338714789</c:v>
                </c:pt>
                <c:pt idx="161">
                  <c:v>2.136607338714789</c:v>
                </c:pt>
                <c:pt idx="162">
                  <c:v>2.136607338714789</c:v>
                </c:pt>
                <c:pt idx="163">
                  <c:v>2.136607338714789</c:v>
                </c:pt>
                <c:pt idx="164">
                  <c:v>2.136607338714789</c:v>
                </c:pt>
                <c:pt idx="165">
                  <c:v>2.136607338714789</c:v>
                </c:pt>
                <c:pt idx="166">
                  <c:v>2.136607338714789</c:v>
                </c:pt>
                <c:pt idx="167">
                  <c:v>2.136607338714789</c:v>
                </c:pt>
                <c:pt idx="168">
                  <c:v>2.136607338714789</c:v>
                </c:pt>
                <c:pt idx="169">
                  <c:v>2.136607338714789</c:v>
                </c:pt>
                <c:pt idx="170">
                  <c:v>2.136607338714789</c:v>
                </c:pt>
                <c:pt idx="171">
                  <c:v>2.136607338714789</c:v>
                </c:pt>
                <c:pt idx="172">
                  <c:v>2.136607338714789</c:v>
                </c:pt>
                <c:pt idx="173">
                  <c:v>2.136607338714789</c:v>
                </c:pt>
                <c:pt idx="174">
                  <c:v>2.136607338714789</c:v>
                </c:pt>
                <c:pt idx="175">
                  <c:v>2.136607338714789</c:v>
                </c:pt>
                <c:pt idx="176">
                  <c:v>2.136607338714789</c:v>
                </c:pt>
                <c:pt idx="177">
                  <c:v>2.136607338714789</c:v>
                </c:pt>
                <c:pt idx="178">
                  <c:v>2.136607338714789</c:v>
                </c:pt>
                <c:pt idx="179">
                  <c:v>2.136607338714789</c:v>
                </c:pt>
                <c:pt idx="180">
                  <c:v>2.136607338714789</c:v>
                </c:pt>
                <c:pt idx="181">
                  <c:v>2.136607338714789</c:v>
                </c:pt>
                <c:pt idx="182">
                  <c:v>2.136607338714789</c:v>
                </c:pt>
                <c:pt idx="183">
                  <c:v>2.136607338714789</c:v>
                </c:pt>
                <c:pt idx="184">
                  <c:v>2.136607338714789</c:v>
                </c:pt>
                <c:pt idx="185">
                  <c:v>2.136607338714789</c:v>
                </c:pt>
                <c:pt idx="186">
                  <c:v>2.136607338714789</c:v>
                </c:pt>
                <c:pt idx="187">
                  <c:v>2.136607338714789</c:v>
                </c:pt>
                <c:pt idx="188">
                  <c:v>2.136607338714789</c:v>
                </c:pt>
                <c:pt idx="189">
                  <c:v>2.136607338714789</c:v>
                </c:pt>
                <c:pt idx="190">
                  <c:v>2.136607338714789</c:v>
                </c:pt>
                <c:pt idx="191">
                  <c:v>2.136607338714789</c:v>
                </c:pt>
                <c:pt idx="192">
                  <c:v>2.136607338714789</c:v>
                </c:pt>
                <c:pt idx="193">
                  <c:v>2.136607338714789</c:v>
                </c:pt>
                <c:pt idx="194">
                  <c:v>2.136607338714789</c:v>
                </c:pt>
                <c:pt idx="195">
                  <c:v>2.136607338714789</c:v>
                </c:pt>
                <c:pt idx="196">
                  <c:v>2.136607338714789</c:v>
                </c:pt>
                <c:pt idx="197">
                  <c:v>2.136607338714789</c:v>
                </c:pt>
                <c:pt idx="198">
                  <c:v>2.136607338714789</c:v>
                </c:pt>
                <c:pt idx="199">
                  <c:v>2.136607338714789</c:v>
                </c:pt>
                <c:pt idx="200">
                  <c:v>2.136607338714789</c:v>
                </c:pt>
                <c:pt idx="201">
                  <c:v>2.136607338714789</c:v>
                </c:pt>
                <c:pt idx="202">
                  <c:v>2.136607338714789</c:v>
                </c:pt>
                <c:pt idx="203">
                  <c:v>2.136607338714789</c:v>
                </c:pt>
                <c:pt idx="204">
                  <c:v>2.136607338714789</c:v>
                </c:pt>
                <c:pt idx="205">
                  <c:v>2.136607338714789</c:v>
                </c:pt>
                <c:pt idx="206">
                  <c:v>2.136607338714789</c:v>
                </c:pt>
                <c:pt idx="207">
                  <c:v>2.136607338714789</c:v>
                </c:pt>
                <c:pt idx="208">
                  <c:v>2.136607338714789</c:v>
                </c:pt>
                <c:pt idx="209">
                  <c:v>2.136607338714789</c:v>
                </c:pt>
                <c:pt idx="210">
                  <c:v>2.136607338714789</c:v>
                </c:pt>
                <c:pt idx="211">
                  <c:v>2.136607338714789</c:v>
                </c:pt>
                <c:pt idx="212">
                  <c:v>2.136607338714789</c:v>
                </c:pt>
                <c:pt idx="213">
                  <c:v>2.136607338714789</c:v>
                </c:pt>
                <c:pt idx="214">
                  <c:v>2.136607338714789</c:v>
                </c:pt>
                <c:pt idx="215">
                  <c:v>2.136607338714789</c:v>
                </c:pt>
                <c:pt idx="216">
                  <c:v>2.136607338714789</c:v>
                </c:pt>
                <c:pt idx="217">
                  <c:v>2.136607338714789</c:v>
                </c:pt>
                <c:pt idx="218">
                  <c:v>2.136607338714789</c:v>
                </c:pt>
                <c:pt idx="219">
                  <c:v>2.136607338714789</c:v>
                </c:pt>
                <c:pt idx="220">
                  <c:v>2.136607338714789</c:v>
                </c:pt>
                <c:pt idx="221">
                  <c:v>2.136607338714789</c:v>
                </c:pt>
                <c:pt idx="222">
                  <c:v>2.136607338714789</c:v>
                </c:pt>
                <c:pt idx="223">
                  <c:v>2.136607338714789</c:v>
                </c:pt>
                <c:pt idx="224">
                  <c:v>2.136607338714789</c:v>
                </c:pt>
                <c:pt idx="225">
                  <c:v>2.136607338714789</c:v>
                </c:pt>
                <c:pt idx="226">
                  <c:v>2.136607338714789</c:v>
                </c:pt>
                <c:pt idx="227">
                  <c:v>2.136607338714789</c:v>
                </c:pt>
                <c:pt idx="228">
                  <c:v>2.136607338714789</c:v>
                </c:pt>
                <c:pt idx="229">
                  <c:v>2.136607338714789</c:v>
                </c:pt>
                <c:pt idx="230">
                  <c:v>2.136607338714789</c:v>
                </c:pt>
                <c:pt idx="231">
                  <c:v>2.136607338714789</c:v>
                </c:pt>
                <c:pt idx="232">
                  <c:v>2.136607338714789</c:v>
                </c:pt>
                <c:pt idx="233">
                  <c:v>2.136607338714789</c:v>
                </c:pt>
                <c:pt idx="234">
                  <c:v>2.136607338714789</c:v>
                </c:pt>
                <c:pt idx="235">
                  <c:v>2.136607338714789</c:v>
                </c:pt>
                <c:pt idx="236">
                  <c:v>2.136607338714789</c:v>
                </c:pt>
                <c:pt idx="237">
                  <c:v>2.136607338714789</c:v>
                </c:pt>
                <c:pt idx="238">
                  <c:v>2.136607338714789</c:v>
                </c:pt>
                <c:pt idx="239">
                  <c:v>2.136607338714789</c:v>
                </c:pt>
                <c:pt idx="240">
                  <c:v>2.136607338714789</c:v>
                </c:pt>
                <c:pt idx="241">
                  <c:v>2.136607338714789</c:v>
                </c:pt>
                <c:pt idx="242">
                  <c:v>2.136607338714789</c:v>
                </c:pt>
                <c:pt idx="243">
                  <c:v>2.136607338714789</c:v>
                </c:pt>
                <c:pt idx="244">
                  <c:v>2.136607338714789</c:v>
                </c:pt>
                <c:pt idx="245">
                  <c:v>2.136607338714789</c:v>
                </c:pt>
                <c:pt idx="246">
                  <c:v>2.136607338714789</c:v>
                </c:pt>
                <c:pt idx="247">
                  <c:v>2.136607338714789</c:v>
                </c:pt>
                <c:pt idx="248">
                  <c:v>2.136607338714789</c:v>
                </c:pt>
                <c:pt idx="249">
                  <c:v>2.136607338714789</c:v>
                </c:pt>
                <c:pt idx="250">
                  <c:v>2.136607338714789</c:v>
                </c:pt>
                <c:pt idx="251">
                  <c:v>2.136607338714789</c:v>
                </c:pt>
                <c:pt idx="252">
                  <c:v>2.136607338714789</c:v>
                </c:pt>
                <c:pt idx="253">
                  <c:v>2.136607338714789</c:v>
                </c:pt>
                <c:pt idx="254">
                  <c:v>2.136607338714789</c:v>
                </c:pt>
                <c:pt idx="255">
                  <c:v>2.136607338714789</c:v>
                </c:pt>
                <c:pt idx="256">
                  <c:v>2.136607338714789</c:v>
                </c:pt>
                <c:pt idx="257">
                  <c:v>2.136607338714789</c:v>
                </c:pt>
                <c:pt idx="258">
                  <c:v>2.136607338714789</c:v>
                </c:pt>
                <c:pt idx="259">
                  <c:v>2.136607338714789</c:v>
                </c:pt>
                <c:pt idx="260">
                  <c:v>2.136607338714789</c:v>
                </c:pt>
                <c:pt idx="261">
                  <c:v>2.136607338714789</c:v>
                </c:pt>
                <c:pt idx="262">
                  <c:v>2.136607338714789</c:v>
                </c:pt>
                <c:pt idx="263">
                  <c:v>2.136607338714789</c:v>
                </c:pt>
                <c:pt idx="264">
                  <c:v>2.136607338714789</c:v>
                </c:pt>
                <c:pt idx="265">
                  <c:v>2.136607338714789</c:v>
                </c:pt>
                <c:pt idx="266">
                  <c:v>2.136607338714789</c:v>
                </c:pt>
                <c:pt idx="267">
                  <c:v>2.136607338714789</c:v>
                </c:pt>
                <c:pt idx="268">
                  <c:v>2.136607338714789</c:v>
                </c:pt>
                <c:pt idx="269">
                  <c:v>2.136607338714789</c:v>
                </c:pt>
                <c:pt idx="270">
                  <c:v>2.136607338714789</c:v>
                </c:pt>
                <c:pt idx="271">
                  <c:v>2.136607338714789</c:v>
                </c:pt>
                <c:pt idx="272">
                  <c:v>2.136607338714789</c:v>
                </c:pt>
                <c:pt idx="273">
                  <c:v>2.136607338714789</c:v>
                </c:pt>
                <c:pt idx="274">
                  <c:v>2.136607338714789</c:v>
                </c:pt>
                <c:pt idx="275">
                  <c:v>2.136607338714789</c:v>
                </c:pt>
                <c:pt idx="276">
                  <c:v>2.136607338714789</c:v>
                </c:pt>
                <c:pt idx="277">
                  <c:v>2.136607338714789</c:v>
                </c:pt>
                <c:pt idx="278">
                  <c:v>2.136607338714789</c:v>
                </c:pt>
                <c:pt idx="279">
                  <c:v>2.136607338714789</c:v>
                </c:pt>
                <c:pt idx="280">
                  <c:v>2.136607338714789</c:v>
                </c:pt>
                <c:pt idx="281">
                  <c:v>2.136607338714789</c:v>
                </c:pt>
                <c:pt idx="282">
                  <c:v>2.136607338714789</c:v>
                </c:pt>
                <c:pt idx="283">
                  <c:v>2.136607338714789</c:v>
                </c:pt>
                <c:pt idx="284">
                  <c:v>2.136607338714789</c:v>
                </c:pt>
                <c:pt idx="285">
                  <c:v>2.136607338714789</c:v>
                </c:pt>
                <c:pt idx="286">
                  <c:v>2.136607338714789</c:v>
                </c:pt>
                <c:pt idx="287">
                  <c:v>2.136607338714789</c:v>
                </c:pt>
                <c:pt idx="288">
                  <c:v>2.136607338714789</c:v>
                </c:pt>
                <c:pt idx="289">
                  <c:v>2.136607338714789</c:v>
                </c:pt>
                <c:pt idx="290">
                  <c:v>2.136607338714789</c:v>
                </c:pt>
                <c:pt idx="291">
                  <c:v>2.136607338714789</c:v>
                </c:pt>
                <c:pt idx="292">
                  <c:v>2.136607338714789</c:v>
                </c:pt>
                <c:pt idx="293">
                  <c:v>2.136607338714789</c:v>
                </c:pt>
                <c:pt idx="294">
                  <c:v>2.136607338714789</c:v>
                </c:pt>
                <c:pt idx="295">
                  <c:v>2.136607338714789</c:v>
                </c:pt>
                <c:pt idx="296">
                  <c:v>2.136607338714789</c:v>
                </c:pt>
                <c:pt idx="297">
                  <c:v>2.136607338714789</c:v>
                </c:pt>
                <c:pt idx="298">
                  <c:v>2.136607338714789</c:v>
                </c:pt>
                <c:pt idx="299">
                  <c:v>2.136607338714789</c:v>
                </c:pt>
                <c:pt idx="300">
                  <c:v>2.136607338714789</c:v>
                </c:pt>
                <c:pt idx="301">
                  <c:v>2.136607338714789</c:v>
                </c:pt>
                <c:pt idx="302">
                  <c:v>2.136607338714789</c:v>
                </c:pt>
                <c:pt idx="303">
                  <c:v>2.136607338714789</c:v>
                </c:pt>
                <c:pt idx="304">
                  <c:v>2.136607338714789</c:v>
                </c:pt>
                <c:pt idx="305">
                  <c:v>2.136607338714789</c:v>
                </c:pt>
                <c:pt idx="306">
                  <c:v>2.136607338714789</c:v>
                </c:pt>
                <c:pt idx="307">
                  <c:v>2.136607338714789</c:v>
                </c:pt>
                <c:pt idx="308">
                  <c:v>2.136607338714789</c:v>
                </c:pt>
                <c:pt idx="309">
                  <c:v>2.136607338714789</c:v>
                </c:pt>
                <c:pt idx="310">
                  <c:v>2.136607338714789</c:v>
                </c:pt>
                <c:pt idx="311">
                  <c:v>2.136607338714789</c:v>
                </c:pt>
                <c:pt idx="312">
                  <c:v>2.136607338714789</c:v>
                </c:pt>
                <c:pt idx="313">
                  <c:v>2.136607338714789</c:v>
                </c:pt>
                <c:pt idx="314">
                  <c:v>2.136607338714789</c:v>
                </c:pt>
                <c:pt idx="315">
                  <c:v>2.136607338714789</c:v>
                </c:pt>
                <c:pt idx="316">
                  <c:v>2.136607338714789</c:v>
                </c:pt>
                <c:pt idx="317">
                  <c:v>2.136607338714789</c:v>
                </c:pt>
                <c:pt idx="318">
                  <c:v>2.136607338714789</c:v>
                </c:pt>
                <c:pt idx="319">
                  <c:v>2.136607338714789</c:v>
                </c:pt>
                <c:pt idx="320">
                  <c:v>2.136607338714789</c:v>
                </c:pt>
                <c:pt idx="321">
                  <c:v>2.136607338714789</c:v>
                </c:pt>
                <c:pt idx="322">
                  <c:v>2.136607338714789</c:v>
                </c:pt>
                <c:pt idx="323">
                  <c:v>2.136607338714789</c:v>
                </c:pt>
                <c:pt idx="324">
                  <c:v>2.136607338714789</c:v>
                </c:pt>
                <c:pt idx="325">
                  <c:v>2.136607338714789</c:v>
                </c:pt>
                <c:pt idx="326">
                  <c:v>2.136607338714789</c:v>
                </c:pt>
                <c:pt idx="327">
                  <c:v>2.136607338714789</c:v>
                </c:pt>
                <c:pt idx="328">
                  <c:v>2.136607338714789</c:v>
                </c:pt>
                <c:pt idx="329">
                  <c:v>2.136607338714789</c:v>
                </c:pt>
                <c:pt idx="330">
                  <c:v>2.136607338714789</c:v>
                </c:pt>
                <c:pt idx="331">
                  <c:v>2.136607338714789</c:v>
                </c:pt>
                <c:pt idx="332">
                  <c:v>2.136607338714789</c:v>
                </c:pt>
                <c:pt idx="333">
                  <c:v>2.136607338714789</c:v>
                </c:pt>
                <c:pt idx="334">
                  <c:v>2.136607338714789</c:v>
                </c:pt>
                <c:pt idx="335">
                  <c:v>2.136607338714789</c:v>
                </c:pt>
                <c:pt idx="336">
                  <c:v>2.136607338714789</c:v>
                </c:pt>
                <c:pt idx="337">
                  <c:v>2.136607338714789</c:v>
                </c:pt>
                <c:pt idx="338">
                  <c:v>2.136607338714789</c:v>
                </c:pt>
                <c:pt idx="339">
                  <c:v>2.136607338714789</c:v>
                </c:pt>
                <c:pt idx="340">
                  <c:v>2.136607338714789</c:v>
                </c:pt>
                <c:pt idx="341">
                  <c:v>2.136607338714789</c:v>
                </c:pt>
                <c:pt idx="342">
                  <c:v>2.136607338714789</c:v>
                </c:pt>
                <c:pt idx="343">
                  <c:v>2.136607338714789</c:v>
                </c:pt>
                <c:pt idx="344">
                  <c:v>2.136607338714789</c:v>
                </c:pt>
                <c:pt idx="345">
                  <c:v>2.136607338714789</c:v>
                </c:pt>
                <c:pt idx="346">
                  <c:v>2.136607338714789</c:v>
                </c:pt>
                <c:pt idx="347">
                  <c:v>2.136607338714789</c:v>
                </c:pt>
                <c:pt idx="348">
                  <c:v>2.136607338714789</c:v>
                </c:pt>
                <c:pt idx="349">
                  <c:v>2.136607338714789</c:v>
                </c:pt>
                <c:pt idx="350">
                  <c:v>2.136607338714789</c:v>
                </c:pt>
                <c:pt idx="351">
                  <c:v>2.136607338714789</c:v>
                </c:pt>
                <c:pt idx="352">
                  <c:v>2.136607338714789</c:v>
                </c:pt>
                <c:pt idx="353">
                  <c:v>2.136607338714789</c:v>
                </c:pt>
                <c:pt idx="354">
                  <c:v>2.136607338714789</c:v>
                </c:pt>
                <c:pt idx="355">
                  <c:v>2.136607338714789</c:v>
                </c:pt>
                <c:pt idx="356">
                  <c:v>2.136607338714789</c:v>
                </c:pt>
                <c:pt idx="357">
                  <c:v>2.136607338714789</c:v>
                </c:pt>
                <c:pt idx="358">
                  <c:v>2.136607338714789</c:v>
                </c:pt>
                <c:pt idx="359">
                  <c:v>2.136607338714789</c:v>
                </c:pt>
                <c:pt idx="360">
                  <c:v>2.136607338714789</c:v>
                </c:pt>
                <c:pt idx="361">
                  <c:v>2.136607338714789</c:v>
                </c:pt>
                <c:pt idx="362">
                  <c:v>2.136607338714789</c:v>
                </c:pt>
                <c:pt idx="363">
                  <c:v>2.136607338714789</c:v>
                </c:pt>
                <c:pt idx="364">
                  <c:v>2.136607338714789</c:v>
                </c:pt>
                <c:pt idx="365">
                  <c:v>2.136607338714789</c:v>
                </c:pt>
                <c:pt idx="366">
                  <c:v>2.136607338714789</c:v>
                </c:pt>
                <c:pt idx="367">
                  <c:v>2.136607338714789</c:v>
                </c:pt>
                <c:pt idx="368">
                  <c:v>2.136607338714789</c:v>
                </c:pt>
                <c:pt idx="369">
                  <c:v>2.136607338714789</c:v>
                </c:pt>
                <c:pt idx="370">
                  <c:v>2.136607338714789</c:v>
                </c:pt>
                <c:pt idx="371">
                  <c:v>2.136607338714789</c:v>
                </c:pt>
                <c:pt idx="372">
                  <c:v>2.136607338714789</c:v>
                </c:pt>
                <c:pt idx="373">
                  <c:v>2.136607338714789</c:v>
                </c:pt>
                <c:pt idx="374">
                  <c:v>2.136607338714789</c:v>
                </c:pt>
                <c:pt idx="375">
                  <c:v>2.136607338714789</c:v>
                </c:pt>
                <c:pt idx="376">
                  <c:v>2.136607338714789</c:v>
                </c:pt>
                <c:pt idx="377">
                  <c:v>2.136607338714789</c:v>
                </c:pt>
                <c:pt idx="378">
                  <c:v>2.136607338714789</c:v>
                </c:pt>
                <c:pt idx="379">
                  <c:v>2.136607338714789</c:v>
                </c:pt>
                <c:pt idx="380">
                  <c:v>2.136607338714789</c:v>
                </c:pt>
                <c:pt idx="381">
                  <c:v>2.136607338714789</c:v>
                </c:pt>
                <c:pt idx="382">
                  <c:v>2.136607338714789</c:v>
                </c:pt>
                <c:pt idx="383">
                  <c:v>2.136607338714789</c:v>
                </c:pt>
                <c:pt idx="384">
                  <c:v>2.136607338714789</c:v>
                </c:pt>
                <c:pt idx="385">
                  <c:v>2.136607338714789</c:v>
                </c:pt>
                <c:pt idx="386">
                  <c:v>2.136607338714789</c:v>
                </c:pt>
                <c:pt idx="387">
                  <c:v>2.136607338714789</c:v>
                </c:pt>
                <c:pt idx="388">
                  <c:v>2.136607338714789</c:v>
                </c:pt>
                <c:pt idx="389">
                  <c:v>2.136607338714789</c:v>
                </c:pt>
                <c:pt idx="390">
                  <c:v>2.136607338714789</c:v>
                </c:pt>
                <c:pt idx="391">
                  <c:v>2.136607338714789</c:v>
                </c:pt>
                <c:pt idx="392">
                  <c:v>2.136607338714789</c:v>
                </c:pt>
                <c:pt idx="393">
                  <c:v>2.136607338714789</c:v>
                </c:pt>
                <c:pt idx="394">
                  <c:v>2.136607338714789</c:v>
                </c:pt>
                <c:pt idx="395">
                  <c:v>2.136607338714789</c:v>
                </c:pt>
                <c:pt idx="396">
                  <c:v>2.136607338714789</c:v>
                </c:pt>
                <c:pt idx="397">
                  <c:v>2.136607338714789</c:v>
                </c:pt>
                <c:pt idx="398">
                  <c:v>2.136607338714789</c:v>
                </c:pt>
                <c:pt idx="399">
                  <c:v>2.136607338714789</c:v>
                </c:pt>
                <c:pt idx="400">
                  <c:v>2.136607338714789</c:v>
                </c:pt>
                <c:pt idx="401">
                  <c:v>2.136607338714789</c:v>
                </c:pt>
                <c:pt idx="402">
                  <c:v>2.136607338714789</c:v>
                </c:pt>
                <c:pt idx="403">
                  <c:v>2.136607338714789</c:v>
                </c:pt>
                <c:pt idx="404">
                  <c:v>2.136607338714789</c:v>
                </c:pt>
                <c:pt idx="405">
                  <c:v>2.136607338714789</c:v>
                </c:pt>
                <c:pt idx="406">
                  <c:v>2.136607338714789</c:v>
                </c:pt>
                <c:pt idx="407">
                  <c:v>2.136607338714789</c:v>
                </c:pt>
                <c:pt idx="408">
                  <c:v>2.136607338714789</c:v>
                </c:pt>
                <c:pt idx="409">
                  <c:v>2.136607338714789</c:v>
                </c:pt>
                <c:pt idx="410">
                  <c:v>2.136607338714789</c:v>
                </c:pt>
                <c:pt idx="411">
                  <c:v>2.136607338714789</c:v>
                </c:pt>
                <c:pt idx="412">
                  <c:v>2.136607338714789</c:v>
                </c:pt>
                <c:pt idx="413">
                  <c:v>2.136607338714789</c:v>
                </c:pt>
                <c:pt idx="414">
                  <c:v>2.136607338714789</c:v>
                </c:pt>
                <c:pt idx="415">
                  <c:v>2.136607338714789</c:v>
                </c:pt>
                <c:pt idx="416">
                  <c:v>2.136607338714789</c:v>
                </c:pt>
                <c:pt idx="417">
                  <c:v>2.136607338714789</c:v>
                </c:pt>
                <c:pt idx="418">
                  <c:v>2.136607338714789</c:v>
                </c:pt>
                <c:pt idx="419">
                  <c:v>2.136607338714789</c:v>
                </c:pt>
                <c:pt idx="420">
                  <c:v>2.136607338714789</c:v>
                </c:pt>
                <c:pt idx="421">
                  <c:v>2.136607338714789</c:v>
                </c:pt>
                <c:pt idx="422">
                  <c:v>2.136607338714789</c:v>
                </c:pt>
                <c:pt idx="423">
                  <c:v>2.136607338714789</c:v>
                </c:pt>
                <c:pt idx="424">
                  <c:v>2.136607338714789</c:v>
                </c:pt>
                <c:pt idx="425">
                  <c:v>2.136607338714789</c:v>
                </c:pt>
                <c:pt idx="426">
                  <c:v>2.136607338714789</c:v>
                </c:pt>
                <c:pt idx="427">
                  <c:v>2.136607338714789</c:v>
                </c:pt>
                <c:pt idx="428">
                  <c:v>2.136607338714789</c:v>
                </c:pt>
                <c:pt idx="429">
                  <c:v>2.136607338714789</c:v>
                </c:pt>
                <c:pt idx="430">
                  <c:v>2.136607338714789</c:v>
                </c:pt>
                <c:pt idx="431">
                  <c:v>2.136607338714789</c:v>
                </c:pt>
                <c:pt idx="432">
                  <c:v>2.136607338714789</c:v>
                </c:pt>
                <c:pt idx="433">
                  <c:v>2.136607338714789</c:v>
                </c:pt>
                <c:pt idx="434">
                  <c:v>2.136607338714789</c:v>
                </c:pt>
                <c:pt idx="435">
                  <c:v>2.136607338714789</c:v>
                </c:pt>
                <c:pt idx="436">
                  <c:v>2.136607338714789</c:v>
                </c:pt>
                <c:pt idx="437">
                  <c:v>2.136607338714789</c:v>
                </c:pt>
                <c:pt idx="438">
                  <c:v>2.136607338714789</c:v>
                </c:pt>
                <c:pt idx="439">
                  <c:v>2.136607338714789</c:v>
                </c:pt>
                <c:pt idx="440">
                  <c:v>2.136607338714789</c:v>
                </c:pt>
                <c:pt idx="441">
                  <c:v>2.136607338714789</c:v>
                </c:pt>
                <c:pt idx="442">
                  <c:v>2.136607338714789</c:v>
                </c:pt>
                <c:pt idx="443">
                  <c:v>2.136607338714789</c:v>
                </c:pt>
                <c:pt idx="444">
                  <c:v>2.136607338714789</c:v>
                </c:pt>
                <c:pt idx="445">
                  <c:v>2.136607338714789</c:v>
                </c:pt>
                <c:pt idx="446">
                  <c:v>2.136607338714789</c:v>
                </c:pt>
                <c:pt idx="447">
                  <c:v>2.136607338714789</c:v>
                </c:pt>
                <c:pt idx="448">
                  <c:v>2.136607338714789</c:v>
                </c:pt>
                <c:pt idx="449">
                  <c:v>2.136607338714789</c:v>
                </c:pt>
                <c:pt idx="450">
                  <c:v>2.136607338714789</c:v>
                </c:pt>
                <c:pt idx="451">
                  <c:v>2.136607338714789</c:v>
                </c:pt>
                <c:pt idx="452">
                  <c:v>2.136607338714789</c:v>
                </c:pt>
                <c:pt idx="453">
                  <c:v>2.136607338714789</c:v>
                </c:pt>
                <c:pt idx="454">
                  <c:v>2.136607338714789</c:v>
                </c:pt>
                <c:pt idx="455">
                  <c:v>2.136607338714789</c:v>
                </c:pt>
                <c:pt idx="456">
                  <c:v>2.136607338714789</c:v>
                </c:pt>
                <c:pt idx="457">
                  <c:v>2.136607338714789</c:v>
                </c:pt>
                <c:pt idx="458">
                  <c:v>2.136607338714789</c:v>
                </c:pt>
                <c:pt idx="459">
                  <c:v>2.136607338714789</c:v>
                </c:pt>
                <c:pt idx="460">
                  <c:v>2.136607338714789</c:v>
                </c:pt>
                <c:pt idx="461">
                  <c:v>2.136607338714789</c:v>
                </c:pt>
                <c:pt idx="462">
                  <c:v>2.136607338714789</c:v>
                </c:pt>
                <c:pt idx="463">
                  <c:v>2.136607338714789</c:v>
                </c:pt>
                <c:pt idx="464">
                  <c:v>2.136607338714789</c:v>
                </c:pt>
                <c:pt idx="465">
                  <c:v>2.136607338714789</c:v>
                </c:pt>
                <c:pt idx="466">
                  <c:v>2.136607338714789</c:v>
                </c:pt>
                <c:pt idx="467">
                  <c:v>2.136607338714789</c:v>
                </c:pt>
                <c:pt idx="468">
                  <c:v>2.136607338714789</c:v>
                </c:pt>
                <c:pt idx="469">
                  <c:v>2.136607338714789</c:v>
                </c:pt>
                <c:pt idx="470">
                  <c:v>2.136607338714789</c:v>
                </c:pt>
                <c:pt idx="471">
                  <c:v>2.136607338714789</c:v>
                </c:pt>
                <c:pt idx="472">
                  <c:v>2.136607338714789</c:v>
                </c:pt>
                <c:pt idx="473">
                  <c:v>2.136607338714789</c:v>
                </c:pt>
                <c:pt idx="474">
                  <c:v>2.136607338714789</c:v>
                </c:pt>
                <c:pt idx="475">
                  <c:v>2.136607338714789</c:v>
                </c:pt>
                <c:pt idx="476">
                  <c:v>2.136607338714789</c:v>
                </c:pt>
                <c:pt idx="477">
                  <c:v>2.136607338714789</c:v>
                </c:pt>
                <c:pt idx="478">
                  <c:v>2.136607338714789</c:v>
                </c:pt>
                <c:pt idx="479">
                  <c:v>2.136607338714789</c:v>
                </c:pt>
                <c:pt idx="480">
                  <c:v>2.136607338714789</c:v>
                </c:pt>
                <c:pt idx="481">
                  <c:v>2.136607338714789</c:v>
                </c:pt>
                <c:pt idx="482">
                  <c:v>2.136607338714789</c:v>
                </c:pt>
                <c:pt idx="483">
                  <c:v>2.136607338714789</c:v>
                </c:pt>
                <c:pt idx="484">
                  <c:v>2.136607338714789</c:v>
                </c:pt>
                <c:pt idx="485">
                  <c:v>2.136607338714789</c:v>
                </c:pt>
                <c:pt idx="486">
                  <c:v>2.136607338714789</c:v>
                </c:pt>
                <c:pt idx="487">
                  <c:v>2.136607338714789</c:v>
                </c:pt>
                <c:pt idx="488">
                  <c:v>2.136607338714789</c:v>
                </c:pt>
                <c:pt idx="489">
                  <c:v>2.136607338714789</c:v>
                </c:pt>
                <c:pt idx="490">
                  <c:v>2.136607338714789</c:v>
                </c:pt>
                <c:pt idx="491">
                  <c:v>2.136607338714789</c:v>
                </c:pt>
                <c:pt idx="492">
                  <c:v>2.136607338714789</c:v>
                </c:pt>
                <c:pt idx="493">
                  <c:v>2.136607338714789</c:v>
                </c:pt>
                <c:pt idx="494">
                  <c:v>2.136607338714789</c:v>
                </c:pt>
                <c:pt idx="495">
                  <c:v>2.136607338714789</c:v>
                </c:pt>
                <c:pt idx="496">
                  <c:v>2.136607338714789</c:v>
                </c:pt>
                <c:pt idx="497">
                  <c:v>2.136607338714789</c:v>
                </c:pt>
                <c:pt idx="498">
                  <c:v>2.136607338714789</c:v>
                </c:pt>
                <c:pt idx="499">
                  <c:v>2.136607338714789</c:v>
                </c:pt>
                <c:pt idx="500">
                  <c:v>2.136607338714789</c:v>
                </c:pt>
                <c:pt idx="501">
                  <c:v>2.136607338714789</c:v>
                </c:pt>
                <c:pt idx="502">
                  <c:v>2.136607338714789</c:v>
                </c:pt>
                <c:pt idx="503">
                  <c:v>2.136607338714789</c:v>
                </c:pt>
                <c:pt idx="504">
                  <c:v>2.136607338714789</c:v>
                </c:pt>
                <c:pt idx="505">
                  <c:v>2.136607338714789</c:v>
                </c:pt>
                <c:pt idx="506">
                  <c:v>2.136607338714789</c:v>
                </c:pt>
                <c:pt idx="507">
                  <c:v>2.136607338714789</c:v>
                </c:pt>
                <c:pt idx="508">
                  <c:v>2.136607338714789</c:v>
                </c:pt>
                <c:pt idx="509">
                  <c:v>2.136607338714789</c:v>
                </c:pt>
                <c:pt idx="510">
                  <c:v>2.136607338714789</c:v>
                </c:pt>
                <c:pt idx="511">
                  <c:v>2.136607338714789</c:v>
                </c:pt>
                <c:pt idx="512">
                  <c:v>2.136607338714789</c:v>
                </c:pt>
                <c:pt idx="513">
                  <c:v>2.136607338714789</c:v>
                </c:pt>
                <c:pt idx="514">
                  <c:v>2.136607338714789</c:v>
                </c:pt>
                <c:pt idx="515">
                  <c:v>2.136607338714789</c:v>
                </c:pt>
                <c:pt idx="516">
                  <c:v>2.136607338714789</c:v>
                </c:pt>
                <c:pt idx="517">
                  <c:v>2.136607338714789</c:v>
                </c:pt>
                <c:pt idx="518">
                  <c:v>2.136607338714789</c:v>
                </c:pt>
                <c:pt idx="519">
                  <c:v>2.136607338714789</c:v>
                </c:pt>
                <c:pt idx="520">
                  <c:v>2.136607338714789</c:v>
                </c:pt>
                <c:pt idx="521">
                  <c:v>2.136607338714789</c:v>
                </c:pt>
                <c:pt idx="522">
                  <c:v>2.136607338714789</c:v>
                </c:pt>
                <c:pt idx="523">
                  <c:v>2.136607338714789</c:v>
                </c:pt>
                <c:pt idx="524">
                  <c:v>2.136607338714789</c:v>
                </c:pt>
                <c:pt idx="525">
                  <c:v>2.136607338714789</c:v>
                </c:pt>
                <c:pt idx="526">
                  <c:v>2.136607338714789</c:v>
                </c:pt>
                <c:pt idx="527">
                  <c:v>2.136607338714789</c:v>
                </c:pt>
                <c:pt idx="528">
                  <c:v>2.136607338714789</c:v>
                </c:pt>
                <c:pt idx="529">
                  <c:v>2.136607338714789</c:v>
                </c:pt>
                <c:pt idx="530">
                  <c:v>2.136607338714789</c:v>
                </c:pt>
                <c:pt idx="531">
                  <c:v>2.136607338714789</c:v>
                </c:pt>
                <c:pt idx="532">
                  <c:v>2.136607338714789</c:v>
                </c:pt>
                <c:pt idx="533">
                  <c:v>2.136607338714789</c:v>
                </c:pt>
                <c:pt idx="534">
                  <c:v>2.136607338714789</c:v>
                </c:pt>
                <c:pt idx="535">
                  <c:v>2.136607338714789</c:v>
                </c:pt>
                <c:pt idx="536">
                  <c:v>2.136607338714789</c:v>
                </c:pt>
                <c:pt idx="537">
                  <c:v>2.136607338714789</c:v>
                </c:pt>
                <c:pt idx="538">
                  <c:v>2.136607338714789</c:v>
                </c:pt>
                <c:pt idx="539">
                  <c:v>2.136607338714789</c:v>
                </c:pt>
                <c:pt idx="540">
                  <c:v>2.136607338714789</c:v>
                </c:pt>
                <c:pt idx="541">
                  <c:v>2.136607338714789</c:v>
                </c:pt>
                <c:pt idx="542">
                  <c:v>2.136607338714789</c:v>
                </c:pt>
                <c:pt idx="543">
                  <c:v>2.136607338714789</c:v>
                </c:pt>
                <c:pt idx="544">
                  <c:v>2.136607338714789</c:v>
                </c:pt>
                <c:pt idx="545">
                  <c:v>2.136607338714789</c:v>
                </c:pt>
                <c:pt idx="546">
                  <c:v>2.136607338714789</c:v>
                </c:pt>
                <c:pt idx="547">
                  <c:v>2.136607338714789</c:v>
                </c:pt>
                <c:pt idx="548">
                  <c:v>2.136607338714789</c:v>
                </c:pt>
                <c:pt idx="549">
                  <c:v>2.136607338714789</c:v>
                </c:pt>
                <c:pt idx="550">
                  <c:v>2.136607338714789</c:v>
                </c:pt>
                <c:pt idx="551">
                  <c:v>2.136607338714789</c:v>
                </c:pt>
                <c:pt idx="552">
                  <c:v>2.136607338714789</c:v>
                </c:pt>
                <c:pt idx="553">
                  <c:v>2.136607338714789</c:v>
                </c:pt>
                <c:pt idx="554">
                  <c:v>2.136607338714789</c:v>
                </c:pt>
                <c:pt idx="555">
                  <c:v>2.136607338714789</c:v>
                </c:pt>
                <c:pt idx="556">
                  <c:v>2.136607338714789</c:v>
                </c:pt>
                <c:pt idx="557">
                  <c:v>2.136607338714789</c:v>
                </c:pt>
                <c:pt idx="558">
                  <c:v>2.136607338714789</c:v>
                </c:pt>
                <c:pt idx="559">
                  <c:v>2.136607338714789</c:v>
                </c:pt>
                <c:pt idx="560">
                  <c:v>2.136607338714789</c:v>
                </c:pt>
                <c:pt idx="561">
                  <c:v>2.136607338714789</c:v>
                </c:pt>
                <c:pt idx="562">
                  <c:v>2.136607338714789</c:v>
                </c:pt>
                <c:pt idx="563">
                  <c:v>2.136607338714789</c:v>
                </c:pt>
                <c:pt idx="564">
                  <c:v>2.136607338714789</c:v>
                </c:pt>
                <c:pt idx="565">
                  <c:v>2.136607338714789</c:v>
                </c:pt>
                <c:pt idx="566">
                  <c:v>2.136607338714789</c:v>
                </c:pt>
                <c:pt idx="567">
                  <c:v>2.136607338714789</c:v>
                </c:pt>
                <c:pt idx="568">
                  <c:v>2.136607338714789</c:v>
                </c:pt>
                <c:pt idx="569">
                  <c:v>2.136607338714789</c:v>
                </c:pt>
                <c:pt idx="570">
                  <c:v>2.136607338714789</c:v>
                </c:pt>
                <c:pt idx="571">
                  <c:v>2.136607338714789</c:v>
                </c:pt>
                <c:pt idx="572">
                  <c:v>2.136607338714789</c:v>
                </c:pt>
                <c:pt idx="573">
                  <c:v>2.136607338714789</c:v>
                </c:pt>
                <c:pt idx="574">
                  <c:v>2.136607338714789</c:v>
                </c:pt>
                <c:pt idx="575">
                  <c:v>2.136607338714789</c:v>
                </c:pt>
                <c:pt idx="576">
                  <c:v>2.136607338714789</c:v>
                </c:pt>
                <c:pt idx="577">
                  <c:v>2.136607338714789</c:v>
                </c:pt>
                <c:pt idx="578">
                  <c:v>2.136607338714789</c:v>
                </c:pt>
                <c:pt idx="579">
                  <c:v>2.136607338714789</c:v>
                </c:pt>
                <c:pt idx="580">
                  <c:v>2.136607338714789</c:v>
                </c:pt>
                <c:pt idx="581">
                  <c:v>2.136607338714789</c:v>
                </c:pt>
                <c:pt idx="582">
                  <c:v>2.136607338714789</c:v>
                </c:pt>
                <c:pt idx="583">
                  <c:v>2.136607338714789</c:v>
                </c:pt>
                <c:pt idx="584">
                  <c:v>2.136607338714789</c:v>
                </c:pt>
                <c:pt idx="585">
                  <c:v>2.136607338714789</c:v>
                </c:pt>
                <c:pt idx="586">
                  <c:v>2.136607338714789</c:v>
                </c:pt>
                <c:pt idx="587">
                  <c:v>2.136607338714789</c:v>
                </c:pt>
                <c:pt idx="588">
                  <c:v>2.136607338714789</c:v>
                </c:pt>
                <c:pt idx="589">
                  <c:v>2.136607338714789</c:v>
                </c:pt>
                <c:pt idx="590">
                  <c:v>2.136607338714789</c:v>
                </c:pt>
                <c:pt idx="591">
                  <c:v>2.136607338714789</c:v>
                </c:pt>
                <c:pt idx="592">
                  <c:v>2.136607338714789</c:v>
                </c:pt>
                <c:pt idx="593">
                  <c:v>2.136607338714789</c:v>
                </c:pt>
                <c:pt idx="594">
                  <c:v>2.136607338714789</c:v>
                </c:pt>
                <c:pt idx="595">
                  <c:v>2.136607338714789</c:v>
                </c:pt>
                <c:pt idx="596">
                  <c:v>2.136607338714789</c:v>
                </c:pt>
                <c:pt idx="597">
                  <c:v>2.136607338714789</c:v>
                </c:pt>
                <c:pt idx="598">
                  <c:v>2.136607338714789</c:v>
                </c:pt>
                <c:pt idx="599">
                  <c:v>2.136607338714789</c:v>
                </c:pt>
                <c:pt idx="600">
                  <c:v>2.136607338714789</c:v>
                </c:pt>
                <c:pt idx="601">
                  <c:v>2.136607338714789</c:v>
                </c:pt>
                <c:pt idx="602">
                  <c:v>2.136607338714789</c:v>
                </c:pt>
                <c:pt idx="603">
                  <c:v>2.136607338714789</c:v>
                </c:pt>
                <c:pt idx="604">
                  <c:v>2.136607338714789</c:v>
                </c:pt>
                <c:pt idx="605">
                  <c:v>2.136607338714789</c:v>
                </c:pt>
                <c:pt idx="606">
                  <c:v>2.136607338714789</c:v>
                </c:pt>
                <c:pt idx="607">
                  <c:v>2.136607338714789</c:v>
                </c:pt>
                <c:pt idx="608">
                  <c:v>2.136607338714789</c:v>
                </c:pt>
                <c:pt idx="609">
                  <c:v>2.136607338714789</c:v>
                </c:pt>
                <c:pt idx="610">
                  <c:v>2.136607338714789</c:v>
                </c:pt>
                <c:pt idx="611">
                  <c:v>2.136607338714789</c:v>
                </c:pt>
                <c:pt idx="612">
                  <c:v>2.136607338714789</c:v>
                </c:pt>
                <c:pt idx="613">
                  <c:v>2.136607338714789</c:v>
                </c:pt>
                <c:pt idx="614">
                  <c:v>2.136607338714789</c:v>
                </c:pt>
                <c:pt idx="615">
                  <c:v>2.136607338714789</c:v>
                </c:pt>
                <c:pt idx="616">
                  <c:v>2.136607338714789</c:v>
                </c:pt>
                <c:pt idx="617">
                  <c:v>2.136607338714789</c:v>
                </c:pt>
                <c:pt idx="618">
                  <c:v>2.136607338714789</c:v>
                </c:pt>
                <c:pt idx="619">
                  <c:v>2.136607338714789</c:v>
                </c:pt>
                <c:pt idx="620">
                  <c:v>2.136607338714789</c:v>
                </c:pt>
                <c:pt idx="621">
                  <c:v>2.136607338714789</c:v>
                </c:pt>
                <c:pt idx="622">
                  <c:v>2.136607338714789</c:v>
                </c:pt>
                <c:pt idx="623">
                  <c:v>2.136607338714789</c:v>
                </c:pt>
                <c:pt idx="624">
                  <c:v>2.136607338714789</c:v>
                </c:pt>
                <c:pt idx="625">
                  <c:v>2.136607338714789</c:v>
                </c:pt>
                <c:pt idx="626">
                  <c:v>2.136607338714789</c:v>
                </c:pt>
                <c:pt idx="627">
                  <c:v>2.136607338714789</c:v>
                </c:pt>
                <c:pt idx="628">
                  <c:v>2.136607338714789</c:v>
                </c:pt>
                <c:pt idx="629">
                  <c:v>2.136607338714789</c:v>
                </c:pt>
                <c:pt idx="630">
                  <c:v>2.136607338714789</c:v>
                </c:pt>
                <c:pt idx="631">
                  <c:v>2.136607338714789</c:v>
                </c:pt>
                <c:pt idx="632">
                  <c:v>2.136607338714789</c:v>
                </c:pt>
                <c:pt idx="633">
                  <c:v>2.136607338714789</c:v>
                </c:pt>
                <c:pt idx="634">
                  <c:v>2.136607338714789</c:v>
                </c:pt>
                <c:pt idx="635">
                  <c:v>2.136607338714789</c:v>
                </c:pt>
                <c:pt idx="636">
                  <c:v>2.136607338714789</c:v>
                </c:pt>
                <c:pt idx="637">
                  <c:v>2.136607338714789</c:v>
                </c:pt>
                <c:pt idx="638">
                  <c:v>2.136607338714789</c:v>
                </c:pt>
                <c:pt idx="639">
                  <c:v>2.136607338714789</c:v>
                </c:pt>
                <c:pt idx="640">
                  <c:v>2.136607338714789</c:v>
                </c:pt>
                <c:pt idx="641">
                  <c:v>2.136607338714789</c:v>
                </c:pt>
                <c:pt idx="642">
                  <c:v>2.136607338714789</c:v>
                </c:pt>
                <c:pt idx="643">
                  <c:v>2.136607338714789</c:v>
                </c:pt>
                <c:pt idx="644">
                  <c:v>2.136607338714789</c:v>
                </c:pt>
                <c:pt idx="645">
                  <c:v>2.136607338714789</c:v>
                </c:pt>
                <c:pt idx="646">
                  <c:v>2.136607338714789</c:v>
                </c:pt>
                <c:pt idx="647">
                  <c:v>2.136607338714789</c:v>
                </c:pt>
                <c:pt idx="648">
                  <c:v>2.136607338714789</c:v>
                </c:pt>
                <c:pt idx="649">
                  <c:v>2.136607338714789</c:v>
                </c:pt>
                <c:pt idx="650">
                  <c:v>2.136607338714789</c:v>
                </c:pt>
                <c:pt idx="651">
                  <c:v>2.136607338714789</c:v>
                </c:pt>
                <c:pt idx="652">
                  <c:v>2.136607338714789</c:v>
                </c:pt>
                <c:pt idx="653">
                  <c:v>2.136607338714789</c:v>
                </c:pt>
                <c:pt idx="654">
                  <c:v>2.136607338714789</c:v>
                </c:pt>
                <c:pt idx="655">
                  <c:v>2.136607338714789</c:v>
                </c:pt>
                <c:pt idx="656">
                  <c:v>2.136607338714789</c:v>
                </c:pt>
                <c:pt idx="657">
                  <c:v>2.136607338714789</c:v>
                </c:pt>
                <c:pt idx="658">
                  <c:v>2.136607338714789</c:v>
                </c:pt>
                <c:pt idx="659">
                  <c:v>2.136607338714789</c:v>
                </c:pt>
                <c:pt idx="660">
                  <c:v>2.136607338714789</c:v>
                </c:pt>
                <c:pt idx="661">
                  <c:v>2.136607338714789</c:v>
                </c:pt>
                <c:pt idx="662">
                  <c:v>2.136607338714789</c:v>
                </c:pt>
                <c:pt idx="663">
                  <c:v>2.136607338714789</c:v>
                </c:pt>
                <c:pt idx="664">
                  <c:v>2.136607338714789</c:v>
                </c:pt>
                <c:pt idx="665">
                  <c:v>2.136607338714789</c:v>
                </c:pt>
                <c:pt idx="666">
                  <c:v>2.136607338714789</c:v>
                </c:pt>
                <c:pt idx="667">
                  <c:v>2.136607338714789</c:v>
                </c:pt>
                <c:pt idx="668">
                  <c:v>2.136607338714789</c:v>
                </c:pt>
                <c:pt idx="669">
                  <c:v>2.136607338714789</c:v>
                </c:pt>
                <c:pt idx="670">
                  <c:v>2.136607338714789</c:v>
                </c:pt>
                <c:pt idx="671">
                  <c:v>2.136607338714789</c:v>
                </c:pt>
                <c:pt idx="672">
                  <c:v>2.136607338714789</c:v>
                </c:pt>
                <c:pt idx="673">
                  <c:v>2.136607338714789</c:v>
                </c:pt>
                <c:pt idx="674">
                  <c:v>2.136607338714789</c:v>
                </c:pt>
                <c:pt idx="675">
                  <c:v>2.136607338714789</c:v>
                </c:pt>
                <c:pt idx="676">
                  <c:v>2.136607338714789</c:v>
                </c:pt>
                <c:pt idx="677">
                  <c:v>2.136607338714789</c:v>
                </c:pt>
                <c:pt idx="678">
                  <c:v>2.136607338714789</c:v>
                </c:pt>
                <c:pt idx="679">
                  <c:v>2.136607338714789</c:v>
                </c:pt>
                <c:pt idx="680">
                  <c:v>2.136607338714789</c:v>
                </c:pt>
                <c:pt idx="681">
                  <c:v>2.136607338714789</c:v>
                </c:pt>
                <c:pt idx="682">
                  <c:v>2.136607338714789</c:v>
                </c:pt>
                <c:pt idx="683">
                  <c:v>2.136607338714789</c:v>
                </c:pt>
                <c:pt idx="684">
                  <c:v>2.136607338714789</c:v>
                </c:pt>
                <c:pt idx="685">
                  <c:v>2.136607338714789</c:v>
                </c:pt>
                <c:pt idx="686">
                  <c:v>2.136607338714789</c:v>
                </c:pt>
                <c:pt idx="687">
                  <c:v>2.136607338714789</c:v>
                </c:pt>
                <c:pt idx="688">
                  <c:v>2.136607338714789</c:v>
                </c:pt>
                <c:pt idx="689">
                  <c:v>2.136607338714789</c:v>
                </c:pt>
                <c:pt idx="690">
                  <c:v>2.136607338714789</c:v>
                </c:pt>
                <c:pt idx="691">
                  <c:v>2.136607338714789</c:v>
                </c:pt>
                <c:pt idx="692">
                  <c:v>2.136607338714789</c:v>
                </c:pt>
                <c:pt idx="693">
                  <c:v>2.136607338714789</c:v>
                </c:pt>
                <c:pt idx="694">
                  <c:v>2.136607338714789</c:v>
                </c:pt>
                <c:pt idx="695">
                  <c:v>2.136607338714789</c:v>
                </c:pt>
                <c:pt idx="696">
                  <c:v>2.136607338714789</c:v>
                </c:pt>
                <c:pt idx="697">
                  <c:v>2.136607338714789</c:v>
                </c:pt>
                <c:pt idx="698">
                  <c:v>2.136607338714789</c:v>
                </c:pt>
                <c:pt idx="699">
                  <c:v>2.136607338714789</c:v>
                </c:pt>
                <c:pt idx="700">
                  <c:v>2.136607338714789</c:v>
                </c:pt>
                <c:pt idx="701">
                  <c:v>2.136607338714789</c:v>
                </c:pt>
                <c:pt idx="702">
                  <c:v>2.136607338714789</c:v>
                </c:pt>
                <c:pt idx="703">
                  <c:v>2.136607338714789</c:v>
                </c:pt>
                <c:pt idx="704">
                  <c:v>2.136607338714789</c:v>
                </c:pt>
                <c:pt idx="705">
                  <c:v>2.136607338714789</c:v>
                </c:pt>
                <c:pt idx="706">
                  <c:v>2.136607338714789</c:v>
                </c:pt>
                <c:pt idx="707">
                  <c:v>2.136607338714789</c:v>
                </c:pt>
                <c:pt idx="708">
                  <c:v>2.136607338714789</c:v>
                </c:pt>
                <c:pt idx="709">
                  <c:v>2.136607338714789</c:v>
                </c:pt>
                <c:pt idx="710">
                  <c:v>2.136607338714789</c:v>
                </c:pt>
                <c:pt idx="711">
                  <c:v>2.136607338714789</c:v>
                </c:pt>
                <c:pt idx="712">
                  <c:v>2.136607338714789</c:v>
                </c:pt>
                <c:pt idx="713">
                  <c:v>2.136607338714789</c:v>
                </c:pt>
                <c:pt idx="714">
                  <c:v>2.136607338714789</c:v>
                </c:pt>
                <c:pt idx="715">
                  <c:v>2.136607338714789</c:v>
                </c:pt>
                <c:pt idx="716">
                  <c:v>2.136607338714789</c:v>
                </c:pt>
                <c:pt idx="717">
                  <c:v>2.136607338714789</c:v>
                </c:pt>
                <c:pt idx="718">
                  <c:v>2.136607338714789</c:v>
                </c:pt>
                <c:pt idx="719">
                  <c:v>2.136607338714789</c:v>
                </c:pt>
                <c:pt idx="720">
                  <c:v>2.136607338714789</c:v>
                </c:pt>
                <c:pt idx="721">
                  <c:v>2.136607338714789</c:v>
                </c:pt>
                <c:pt idx="722">
                  <c:v>2.136607338714789</c:v>
                </c:pt>
                <c:pt idx="723">
                  <c:v>2.136607338714789</c:v>
                </c:pt>
                <c:pt idx="724">
                  <c:v>2.136607338714789</c:v>
                </c:pt>
                <c:pt idx="725">
                  <c:v>2.136607338714789</c:v>
                </c:pt>
                <c:pt idx="726">
                  <c:v>2.136607338714789</c:v>
                </c:pt>
                <c:pt idx="727">
                  <c:v>2.136607338714789</c:v>
                </c:pt>
                <c:pt idx="728">
                  <c:v>2.136607338714789</c:v>
                </c:pt>
                <c:pt idx="729">
                  <c:v>2.136607338714789</c:v>
                </c:pt>
                <c:pt idx="730">
                  <c:v>2.136607338714789</c:v>
                </c:pt>
                <c:pt idx="731">
                  <c:v>2.136607338714789</c:v>
                </c:pt>
                <c:pt idx="732">
                  <c:v>2.136607338714789</c:v>
                </c:pt>
                <c:pt idx="733">
                  <c:v>2.136607338714789</c:v>
                </c:pt>
                <c:pt idx="734">
                  <c:v>2.136607338714789</c:v>
                </c:pt>
                <c:pt idx="735">
                  <c:v>2.136607338714789</c:v>
                </c:pt>
                <c:pt idx="736">
                  <c:v>2.136607338714789</c:v>
                </c:pt>
                <c:pt idx="737">
                  <c:v>2.136607338714789</c:v>
                </c:pt>
                <c:pt idx="738">
                  <c:v>2.136607338714789</c:v>
                </c:pt>
                <c:pt idx="739">
                  <c:v>2.136607338714789</c:v>
                </c:pt>
                <c:pt idx="740">
                  <c:v>2.136607338714789</c:v>
                </c:pt>
                <c:pt idx="741">
                  <c:v>2.136607338714789</c:v>
                </c:pt>
                <c:pt idx="742">
                  <c:v>2.136607338714789</c:v>
                </c:pt>
                <c:pt idx="743">
                  <c:v>2.136607338714789</c:v>
                </c:pt>
                <c:pt idx="744">
                  <c:v>2.136607338714789</c:v>
                </c:pt>
                <c:pt idx="745">
                  <c:v>2.136607338714789</c:v>
                </c:pt>
                <c:pt idx="746">
                  <c:v>2.136607338714789</c:v>
                </c:pt>
                <c:pt idx="747">
                  <c:v>2.136607338714789</c:v>
                </c:pt>
                <c:pt idx="748">
                  <c:v>2.136607338714789</c:v>
                </c:pt>
                <c:pt idx="749">
                  <c:v>2.136607338714789</c:v>
                </c:pt>
                <c:pt idx="750">
                  <c:v>2.136607338714789</c:v>
                </c:pt>
                <c:pt idx="751">
                  <c:v>2.136607338714789</c:v>
                </c:pt>
                <c:pt idx="752">
                  <c:v>2.136607338714789</c:v>
                </c:pt>
                <c:pt idx="753">
                  <c:v>2.136607338714789</c:v>
                </c:pt>
                <c:pt idx="754">
                  <c:v>2.136607338714789</c:v>
                </c:pt>
                <c:pt idx="755">
                  <c:v>2.136607338714789</c:v>
                </c:pt>
                <c:pt idx="756">
                  <c:v>2.136607338714789</c:v>
                </c:pt>
                <c:pt idx="757">
                  <c:v>2.136607338714789</c:v>
                </c:pt>
                <c:pt idx="758">
                  <c:v>2.136607338714789</c:v>
                </c:pt>
                <c:pt idx="759">
                  <c:v>2.136607338714789</c:v>
                </c:pt>
                <c:pt idx="760">
                  <c:v>2.136607338714789</c:v>
                </c:pt>
                <c:pt idx="761">
                  <c:v>2.136607338714789</c:v>
                </c:pt>
                <c:pt idx="762">
                  <c:v>2.136607338714789</c:v>
                </c:pt>
                <c:pt idx="763">
                  <c:v>2.136607338714789</c:v>
                </c:pt>
                <c:pt idx="764">
                  <c:v>2.136607338714789</c:v>
                </c:pt>
                <c:pt idx="765">
                  <c:v>2.136607338714789</c:v>
                </c:pt>
                <c:pt idx="766">
                  <c:v>2.136607338714789</c:v>
                </c:pt>
                <c:pt idx="767">
                  <c:v>2.136607338714789</c:v>
                </c:pt>
                <c:pt idx="768">
                  <c:v>2.136607338714789</c:v>
                </c:pt>
                <c:pt idx="769">
                  <c:v>2.136607338714789</c:v>
                </c:pt>
                <c:pt idx="770">
                  <c:v>2.136607338714789</c:v>
                </c:pt>
                <c:pt idx="771">
                  <c:v>2.136607338714789</c:v>
                </c:pt>
                <c:pt idx="772">
                  <c:v>2.136607338714789</c:v>
                </c:pt>
                <c:pt idx="773">
                  <c:v>2.136607338714789</c:v>
                </c:pt>
                <c:pt idx="774">
                  <c:v>2.136607338714789</c:v>
                </c:pt>
                <c:pt idx="775">
                  <c:v>2.136607338714789</c:v>
                </c:pt>
                <c:pt idx="776">
                  <c:v>2.136607338714789</c:v>
                </c:pt>
                <c:pt idx="777">
                  <c:v>2.136607338714789</c:v>
                </c:pt>
                <c:pt idx="778">
                  <c:v>2.136607338714789</c:v>
                </c:pt>
                <c:pt idx="779">
                  <c:v>2.136607338714789</c:v>
                </c:pt>
                <c:pt idx="780">
                  <c:v>2.136607338714789</c:v>
                </c:pt>
                <c:pt idx="781">
                  <c:v>2.136607338714789</c:v>
                </c:pt>
                <c:pt idx="782">
                  <c:v>2.136607338714789</c:v>
                </c:pt>
                <c:pt idx="783">
                  <c:v>2.136607338714789</c:v>
                </c:pt>
                <c:pt idx="784">
                  <c:v>2.136607338714789</c:v>
                </c:pt>
                <c:pt idx="785">
                  <c:v>2.136607338714789</c:v>
                </c:pt>
                <c:pt idx="786">
                  <c:v>2.136607338714789</c:v>
                </c:pt>
                <c:pt idx="787">
                  <c:v>2.136607338714789</c:v>
                </c:pt>
                <c:pt idx="788">
                  <c:v>2.136607338714789</c:v>
                </c:pt>
                <c:pt idx="789">
                  <c:v>2.136607338714789</c:v>
                </c:pt>
                <c:pt idx="790">
                  <c:v>2.136607338714789</c:v>
                </c:pt>
                <c:pt idx="791">
                  <c:v>2.136607338714789</c:v>
                </c:pt>
                <c:pt idx="792">
                  <c:v>2.136607338714789</c:v>
                </c:pt>
                <c:pt idx="793">
                  <c:v>2.136607338714789</c:v>
                </c:pt>
                <c:pt idx="794">
                  <c:v>2.136607338714789</c:v>
                </c:pt>
                <c:pt idx="795">
                  <c:v>2.136607338714789</c:v>
                </c:pt>
                <c:pt idx="796">
                  <c:v>2.136607338714789</c:v>
                </c:pt>
                <c:pt idx="797">
                  <c:v>2.136607338714789</c:v>
                </c:pt>
                <c:pt idx="798">
                  <c:v>2.136607338714789</c:v>
                </c:pt>
                <c:pt idx="799">
                  <c:v>2.136607338714789</c:v>
                </c:pt>
                <c:pt idx="800">
                  <c:v>2.136607338714789</c:v>
                </c:pt>
                <c:pt idx="801">
                  <c:v>2.136607338714789</c:v>
                </c:pt>
                <c:pt idx="802">
                  <c:v>2.136607338714789</c:v>
                </c:pt>
                <c:pt idx="803">
                  <c:v>2.136607338714789</c:v>
                </c:pt>
                <c:pt idx="804">
                  <c:v>2.136607338714789</c:v>
                </c:pt>
                <c:pt idx="805">
                  <c:v>2.136607338714789</c:v>
                </c:pt>
                <c:pt idx="806">
                  <c:v>2.136607338714789</c:v>
                </c:pt>
                <c:pt idx="807">
                  <c:v>2.136607338714789</c:v>
                </c:pt>
                <c:pt idx="808">
                  <c:v>2.136607338714789</c:v>
                </c:pt>
                <c:pt idx="809">
                  <c:v>2.136607338714789</c:v>
                </c:pt>
                <c:pt idx="810">
                  <c:v>2.136607338714789</c:v>
                </c:pt>
                <c:pt idx="811">
                  <c:v>2.136607338714789</c:v>
                </c:pt>
                <c:pt idx="812">
                  <c:v>2.136607338714789</c:v>
                </c:pt>
                <c:pt idx="813">
                  <c:v>2.136607338714789</c:v>
                </c:pt>
                <c:pt idx="814">
                  <c:v>2.136607338714789</c:v>
                </c:pt>
                <c:pt idx="815">
                  <c:v>2.136607338714789</c:v>
                </c:pt>
                <c:pt idx="816">
                  <c:v>2.136607338714789</c:v>
                </c:pt>
                <c:pt idx="817">
                  <c:v>2.136607338714789</c:v>
                </c:pt>
                <c:pt idx="818">
                  <c:v>2.136607338714789</c:v>
                </c:pt>
                <c:pt idx="819">
                  <c:v>2.136607338714789</c:v>
                </c:pt>
                <c:pt idx="820">
                  <c:v>2.136607338714789</c:v>
                </c:pt>
                <c:pt idx="821">
                  <c:v>2.136607338714789</c:v>
                </c:pt>
                <c:pt idx="822">
                  <c:v>2.136607338714789</c:v>
                </c:pt>
                <c:pt idx="823">
                  <c:v>2.136607338714789</c:v>
                </c:pt>
                <c:pt idx="824">
                  <c:v>2.136607338714789</c:v>
                </c:pt>
                <c:pt idx="825">
                  <c:v>2.136607338714789</c:v>
                </c:pt>
                <c:pt idx="826">
                  <c:v>2.136607338714789</c:v>
                </c:pt>
                <c:pt idx="827">
                  <c:v>2.136607338714789</c:v>
                </c:pt>
                <c:pt idx="828">
                  <c:v>2.136607338714789</c:v>
                </c:pt>
                <c:pt idx="829">
                  <c:v>2.136607338714789</c:v>
                </c:pt>
                <c:pt idx="830">
                  <c:v>2.136607338714789</c:v>
                </c:pt>
                <c:pt idx="831">
                  <c:v>2.136607338714789</c:v>
                </c:pt>
                <c:pt idx="832">
                  <c:v>2.136607338714789</c:v>
                </c:pt>
                <c:pt idx="833">
                  <c:v>2.136607338714789</c:v>
                </c:pt>
                <c:pt idx="834">
                  <c:v>2.136607338714789</c:v>
                </c:pt>
                <c:pt idx="835">
                  <c:v>2.136607338714789</c:v>
                </c:pt>
                <c:pt idx="836">
                  <c:v>2.136607338714789</c:v>
                </c:pt>
                <c:pt idx="837">
                  <c:v>2.136607338714789</c:v>
                </c:pt>
                <c:pt idx="838">
                  <c:v>2.136607338714789</c:v>
                </c:pt>
                <c:pt idx="839">
                  <c:v>2.136607338714789</c:v>
                </c:pt>
                <c:pt idx="840">
                  <c:v>2.136607338714789</c:v>
                </c:pt>
                <c:pt idx="841">
                  <c:v>2.136607338714789</c:v>
                </c:pt>
                <c:pt idx="842">
                  <c:v>2.136607338714789</c:v>
                </c:pt>
                <c:pt idx="843">
                  <c:v>2.136607338714789</c:v>
                </c:pt>
                <c:pt idx="844">
                  <c:v>2.136607338714789</c:v>
                </c:pt>
                <c:pt idx="845">
                  <c:v>2.136607338714789</c:v>
                </c:pt>
                <c:pt idx="846">
                  <c:v>2.136607338714789</c:v>
                </c:pt>
                <c:pt idx="847">
                  <c:v>2.136607338714789</c:v>
                </c:pt>
                <c:pt idx="848">
                  <c:v>2.136607338714789</c:v>
                </c:pt>
                <c:pt idx="849">
                  <c:v>2.136607338714789</c:v>
                </c:pt>
                <c:pt idx="850">
                  <c:v>2.136607338714789</c:v>
                </c:pt>
                <c:pt idx="851">
                  <c:v>2.136607338714789</c:v>
                </c:pt>
                <c:pt idx="852">
                  <c:v>2.136607338714789</c:v>
                </c:pt>
                <c:pt idx="853">
                  <c:v>2.136607338714789</c:v>
                </c:pt>
                <c:pt idx="854">
                  <c:v>2.136607338714789</c:v>
                </c:pt>
                <c:pt idx="855">
                  <c:v>2.136607338714789</c:v>
                </c:pt>
                <c:pt idx="856">
                  <c:v>2.136607338714789</c:v>
                </c:pt>
                <c:pt idx="857">
                  <c:v>2.136607338714789</c:v>
                </c:pt>
                <c:pt idx="858">
                  <c:v>2.136607338714789</c:v>
                </c:pt>
                <c:pt idx="859">
                  <c:v>2.136607338714789</c:v>
                </c:pt>
                <c:pt idx="860">
                  <c:v>2.136607338714789</c:v>
                </c:pt>
                <c:pt idx="861">
                  <c:v>2.136607338714789</c:v>
                </c:pt>
                <c:pt idx="862">
                  <c:v>2.136607338714789</c:v>
                </c:pt>
                <c:pt idx="863">
                  <c:v>2.136607338714789</c:v>
                </c:pt>
                <c:pt idx="864">
                  <c:v>2.136607338714789</c:v>
                </c:pt>
                <c:pt idx="865">
                  <c:v>2.136607338714789</c:v>
                </c:pt>
                <c:pt idx="866">
                  <c:v>2.136607338714789</c:v>
                </c:pt>
                <c:pt idx="867">
                  <c:v>2.136607338714789</c:v>
                </c:pt>
                <c:pt idx="868">
                  <c:v>2.136607338714789</c:v>
                </c:pt>
                <c:pt idx="869">
                  <c:v>2.136607338714789</c:v>
                </c:pt>
                <c:pt idx="870">
                  <c:v>2.136607338714789</c:v>
                </c:pt>
                <c:pt idx="871">
                  <c:v>2.136607338714789</c:v>
                </c:pt>
                <c:pt idx="872">
                  <c:v>2.136607338714789</c:v>
                </c:pt>
                <c:pt idx="873">
                  <c:v>2.136607338714789</c:v>
                </c:pt>
                <c:pt idx="874">
                  <c:v>2.136607338714789</c:v>
                </c:pt>
                <c:pt idx="875">
                  <c:v>2.136607338714789</c:v>
                </c:pt>
                <c:pt idx="876">
                  <c:v>2.136607338714789</c:v>
                </c:pt>
                <c:pt idx="877">
                  <c:v>2.136607338714789</c:v>
                </c:pt>
                <c:pt idx="878">
                  <c:v>2.136607338714789</c:v>
                </c:pt>
                <c:pt idx="879">
                  <c:v>2.136607338714789</c:v>
                </c:pt>
                <c:pt idx="880">
                  <c:v>2.136607338714789</c:v>
                </c:pt>
                <c:pt idx="881">
                  <c:v>2.136607338714789</c:v>
                </c:pt>
                <c:pt idx="882">
                  <c:v>2.136607338714789</c:v>
                </c:pt>
                <c:pt idx="883">
                  <c:v>2.136607338714789</c:v>
                </c:pt>
                <c:pt idx="884">
                  <c:v>2.136607338714789</c:v>
                </c:pt>
                <c:pt idx="885">
                  <c:v>2.136607338714789</c:v>
                </c:pt>
                <c:pt idx="886">
                  <c:v>2.136607338714789</c:v>
                </c:pt>
                <c:pt idx="887">
                  <c:v>2.136607338714789</c:v>
                </c:pt>
                <c:pt idx="888">
                  <c:v>2.136607338714789</c:v>
                </c:pt>
                <c:pt idx="889">
                  <c:v>2.136607338714789</c:v>
                </c:pt>
                <c:pt idx="890">
                  <c:v>2.136607338714789</c:v>
                </c:pt>
                <c:pt idx="891">
                  <c:v>2.136607338714789</c:v>
                </c:pt>
                <c:pt idx="892">
                  <c:v>2.136607338714789</c:v>
                </c:pt>
                <c:pt idx="893">
                  <c:v>2.136607338714789</c:v>
                </c:pt>
                <c:pt idx="894">
                  <c:v>2.136607338714789</c:v>
                </c:pt>
                <c:pt idx="895">
                  <c:v>2.136607338714789</c:v>
                </c:pt>
                <c:pt idx="896">
                  <c:v>2.136607338714789</c:v>
                </c:pt>
                <c:pt idx="897">
                  <c:v>2.136607338714789</c:v>
                </c:pt>
                <c:pt idx="898">
                  <c:v>2.136607338714789</c:v>
                </c:pt>
                <c:pt idx="899">
                  <c:v>2.136607338714789</c:v>
                </c:pt>
                <c:pt idx="900">
                  <c:v>2.136607338714789</c:v>
                </c:pt>
                <c:pt idx="901">
                  <c:v>2.136607338714789</c:v>
                </c:pt>
                <c:pt idx="902">
                  <c:v>2.136607338714789</c:v>
                </c:pt>
                <c:pt idx="903">
                  <c:v>2.136607338714789</c:v>
                </c:pt>
                <c:pt idx="904">
                  <c:v>2.136607338714789</c:v>
                </c:pt>
                <c:pt idx="905">
                  <c:v>2.136607338714789</c:v>
                </c:pt>
                <c:pt idx="906">
                  <c:v>2.136607338714789</c:v>
                </c:pt>
                <c:pt idx="907">
                  <c:v>2.136607338714789</c:v>
                </c:pt>
                <c:pt idx="908">
                  <c:v>2.136607338714789</c:v>
                </c:pt>
                <c:pt idx="909">
                  <c:v>2.136607338714789</c:v>
                </c:pt>
                <c:pt idx="910">
                  <c:v>2.136607338714789</c:v>
                </c:pt>
                <c:pt idx="911">
                  <c:v>2.136607338714789</c:v>
                </c:pt>
                <c:pt idx="912">
                  <c:v>2.136607338714789</c:v>
                </c:pt>
                <c:pt idx="913">
                  <c:v>2.136607338714789</c:v>
                </c:pt>
                <c:pt idx="914">
                  <c:v>2.136607338714789</c:v>
                </c:pt>
                <c:pt idx="915">
                  <c:v>2.136607338714789</c:v>
                </c:pt>
                <c:pt idx="916">
                  <c:v>2.136607338714789</c:v>
                </c:pt>
                <c:pt idx="917">
                  <c:v>2.136607338714789</c:v>
                </c:pt>
                <c:pt idx="918">
                  <c:v>2.136607338714789</c:v>
                </c:pt>
                <c:pt idx="919">
                  <c:v>2.136607338714789</c:v>
                </c:pt>
                <c:pt idx="920">
                  <c:v>2.136607338714789</c:v>
                </c:pt>
                <c:pt idx="921">
                  <c:v>2.136607338714789</c:v>
                </c:pt>
                <c:pt idx="922">
                  <c:v>2.136607338714789</c:v>
                </c:pt>
                <c:pt idx="923">
                  <c:v>2.136607338714789</c:v>
                </c:pt>
                <c:pt idx="924">
                  <c:v>2.136607338714789</c:v>
                </c:pt>
                <c:pt idx="925">
                  <c:v>2.136607338714789</c:v>
                </c:pt>
                <c:pt idx="926">
                  <c:v>2.136607338714789</c:v>
                </c:pt>
                <c:pt idx="927">
                  <c:v>2.136607338714789</c:v>
                </c:pt>
                <c:pt idx="928">
                  <c:v>2.136607338714789</c:v>
                </c:pt>
                <c:pt idx="929">
                  <c:v>2.136607338714789</c:v>
                </c:pt>
                <c:pt idx="930">
                  <c:v>2.136607338714789</c:v>
                </c:pt>
                <c:pt idx="931">
                  <c:v>2.136607338714789</c:v>
                </c:pt>
                <c:pt idx="932">
                  <c:v>2.136607338714789</c:v>
                </c:pt>
                <c:pt idx="933">
                  <c:v>2.136607338714789</c:v>
                </c:pt>
                <c:pt idx="934">
                  <c:v>2.136607338714789</c:v>
                </c:pt>
                <c:pt idx="935">
                  <c:v>2.136607338714789</c:v>
                </c:pt>
                <c:pt idx="936">
                  <c:v>2.136607338714789</c:v>
                </c:pt>
                <c:pt idx="937">
                  <c:v>2.136607338714789</c:v>
                </c:pt>
                <c:pt idx="938">
                  <c:v>2.136607338714789</c:v>
                </c:pt>
                <c:pt idx="939">
                  <c:v>2.136607338714789</c:v>
                </c:pt>
                <c:pt idx="940">
                  <c:v>2.136607338714789</c:v>
                </c:pt>
                <c:pt idx="941">
                  <c:v>2.136607338714789</c:v>
                </c:pt>
                <c:pt idx="942">
                  <c:v>2.136607338714789</c:v>
                </c:pt>
                <c:pt idx="943">
                  <c:v>2.136607338714789</c:v>
                </c:pt>
                <c:pt idx="944">
                  <c:v>2.136607338714789</c:v>
                </c:pt>
                <c:pt idx="945">
                  <c:v>2.136607338714789</c:v>
                </c:pt>
                <c:pt idx="946">
                  <c:v>2.136607338714789</c:v>
                </c:pt>
                <c:pt idx="947">
                  <c:v>2.136607338714789</c:v>
                </c:pt>
                <c:pt idx="948">
                  <c:v>2.136607338714789</c:v>
                </c:pt>
                <c:pt idx="949">
                  <c:v>2.136607338714789</c:v>
                </c:pt>
                <c:pt idx="950">
                  <c:v>2.136607338714789</c:v>
                </c:pt>
                <c:pt idx="951">
                  <c:v>2.136607338714789</c:v>
                </c:pt>
                <c:pt idx="952">
                  <c:v>2.136607338714789</c:v>
                </c:pt>
                <c:pt idx="953">
                  <c:v>2.136607338714789</c:v>
                </c:pt>
                <c:pt idx="954">
                  <c:v>2.136607338714789</c:v>
                </c:pt>
                <c:pt idx="955">
                  <c:v>2.136607338714789</c:v>
                </c:pt>
                <c:pt idx="956">
                  <c:v>2.136607338714789</c:v>
                </c:pt>
                <c:pt idx="957">
                  <c:v>2.136607338714789</c:v>
                </c:pt>
                <c:pt idx="958">
                  <c:v>2.136607338714789</c:v>
                </c:pt>
                <c:pt idx="959">
                  <c:v>2.136607338714789</c:v>
                </c:pt>
                <c:pt idx="960">
                  <c:v>2.136607338714789</c:v>
                </c:pt>
                <c:pt idx="961">
                  <c:v>2.136607338714789</c:v>
                </c:pt>
                <c:pt idx="962">
                  <c:v>2.136607338714789</c:v>
                </c:pt>
                <c:pt idx="963">
                  <c:v>2.136607338714789</c:v>
                </c:pt>
                <c:pt idx="964">
                  <c:v>2.136607338714789</c:v>
                </c:pt>
                <c:pt idx="965">
                  <c:v>2.136607338714789</c:v>
                </c:pt>
                <c:pt idx="966">
                  <c:v>2.136607338714789</c:v>
                </c:pt>
                <c:pt idx="967">
                  <c:v>2.136607338714789</c:v>
                </c:pt>
                <c:pt idx="968">
                  <c:v>2.136607338714789</c:v>
                </c:pt>
                <c:pt idx="969">
                  <c:v>2.136607338714789</c:v>
                </c:pt>
                <c:pt idx="970">
                  <c:v>2.136607338714789</c:v>
                </c:pt>
                <c:pt idx="971">
                  <c:v>2.136607338714789</c:v>
                </c:pt>
                <c:pt idx="972">
                  <c:v>2.136607338714789</c:v>
                </c:pt>
                <c:pt idx="973">
                  <c:v>2.136607338714789</c:v>
                </c:pt>
                <c:pt idx="974">
                  <c:v>2.136607338714789</c:v>
                </c:pt>
                <c:pt idx="975">
                  <c:v>2.136607338714789</c:v>
                </c:pt>
                <c:pt idx="976">
                  <c:v>2.136607338714789</c:v>
                </c:pt>
                <c:pt idx="977">
                  <c:v>2.136607338714789</c:v>
                </c:pt>
                <c:pt idx="978">
                  <c:v>2.136607338714789</c:v>
                </c:pt>
                <c:pt idx="979">
                  <c:v>2.136607338714789</c:v>
                </c:pt>
                <c:pt idx="980">
                  <c:v>2.136607338714789</c:v>
                </c:pt>
                <c:pt idx="981">
                  <c:v>2.136607338714789</c:v>
                </c:pt>
                <c:pt idx="982">
                  <c:v>2.136607338714789</c:v>
                </c:pt>
                <c:pt idx="983">
                  <c:v>2.136607338714789</c:v>
                </c:pt>
                <c:pt idx="984">
                  <c:v>2.136607338714789</c:v>
                </c:pt>
                <c:pt idx="985">
                  <c:v>2.136607338714789</c:v>
                </c:pt>
                <c:pt idx="986">
                  <c:v>2.136607338714789</c:v>
                </c:pt>
                <c:pt idx="987">
                  <c:v>2.136607338714789</c:v>
                </c:pt>
                <c:pt idx="988">
                  <c:v>2.136607338714789</c:v>
                </c:pt>
                <c:pt idx="989">
                  <c:v>2.136607338714789</c:v>
                </c:pt>
                <c:pt idx="990">
                  <c:v>2.136607338714789</c:v>
                </c:pt>
                <c:pt idx="991">
                  <c:v>2.136607338714789</c:v>
                </c:pt>
                <c:pt idx="992">
                  <c:v>2.136607338714789</c:v>
                </c:pt>
                <c:pt idx="993">
                  <c:v>2.136607338714789</c:v>
                </c:pt>
                <c:pt idx="994">
                  <c:v>2.136607338714789</c:v>
                </c:pt>
                <c:pt idx="995">
                  <c:v>2.136607338714789</c:v>
                </c:pt>
                <c:pt idx="996">
                  <c:v>2.136607338714789</c:v>
                </c:pt>
                <c:pt idx="997">
                  <c:v>2.136607338714789</c:v>
                </c:pt>
                <c:pt idx="998">
                  <c:v>2.136607338714789</c:v>
                </c:pt>
                <c:pt idx="999">
                  <c:v>2.136607338714789</c:v>
                </c:pt>
                <c:pt idx="1000">
                  <c:v>2.136607338714789</c:v>
                </c:pt>
              </c:numCache>
            </c:numRef>
          </c:xVal>
          <c:yVal>
            <c:numRef>
              <c:f>'PASTE DATA HERE'!$I$7:$I$1169</c:f>
              <c:numCache>
                <c:ptCount val="1163"/>
                <c:pt idx="0">
                  <c:v>1.8093616327700763</c:v>
                </c:pt>
                <c:pt idx="1">
                  <c:v>1.6434526764861874</c:v>
                </c:pt>
                <c:pt idx="2">
                  <c:v>1.591064607026499</c:v>
                </c:pt>
                <c:pt idx="3">
                  <c:v>1.4771212547196624</c:v>
                </c:pt>
                <c:pt idx="4">
                  <c:v>1.4621809049267258</c:v>
                </c:pt>
                <c:pt idx="5">
                  <c:v>1.4259687322722812</c:v>
                </c:pt>
                <c:pt idx="6">
                  <c:v>1.255272505103306</c:v>
                </c:pt>
                <c:pt idx="7">
                  <c:v>1.255272505103306</c:v>
                </c:pt>
                <c:pt idx="8">
                  <c:v>1.146128035678238</c:v>
                </c:pt>
                <c:pt idx="9">
                  <c:v>1.1391791757229102</c:v>
                </c:pt>
                <c:pt idx="10">
                  <c:v>1</c:v>
                </c:pt>
                <c:pt idx="11">
                  <c:v>0.7781512503836436</c:v>
                </c:pt>
                <c:pt idx="12">
                  <c:v>0.7781512503836436</c:v>
                </c:pt>
                <c:pt idx="13">
                  <c:v>0.7781512503836436</c:v>
                </c:pt>
                <c:pt idx="14">
                  <c:v>0.6989700043360189</c:v>
                </c:pt>
                <c:pt idx="15">
                  <c:v>0.6989700043360189</c:v>
                </c:pt>
                <c:pt idx="16">
                  <c:v>0.6989700043360189</c:v>
                </c:pt>
                <c:pt idx="17">
                  <c:v>0.6989700043360189</c:v>
                </c:pt>
                <c:pt idx="18">
                  <c:v>0.6020599913279624</c:v>
                </c:pt>
                <c:pt idx="19">
                  <c:v>0.6020599913279624</c:v>
                </c:pt>
                <c:pt idx="20">
                  <c:v>0.47712125471966244</c:v>
                </c:pt>
                <c:pt idx="21">
                  <c:v>0.47712125471966244</c:v>
                </c:pt>
                <c:pt idx="22">
                  <c:v>0.47712125471966244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</c:numCache>
            </c:numRef>
          </c:yVal>
          <c:smooth val="0"/>
        </c:ser>
        <c:ser>
          <c:idx val="1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'PASTE DATA HERE'!$M$7:$M$8</c:f>
              <c:numCache>
                <c:ptCount val="2"/>
                <c:pt idx="0">
                  <c:v>-1.01</c:v>
                </c:pt>
                <c:pt idx="1">
                  <c:v>2.25</c:v>
                </c:pt>
              </c:numCache>
            </c:numRef>
          </c:xVal>
          <c:yVal>
            <c:numRef>
              <c:f>'PASTE DATA HERE'!$N$7:$N$8</c:f>
              <c:numCache>
                <c:ptCount val="2"/>
                <c:pt idx="0">
                  <c:v>0.31300000000000006</c:v>
                </c:pt>
                <c:pt idx="1">
                  <c:v>1.944</c:v>
                </c:pt>
              </c:numCache>
            </c:numRef>
          </c:yVal>
          <c:smooth val="0"/>
        </c:ser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plus"/>
              <c:size val="13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'PASTE DATA HERE'!$H$5</c:f>
              <c:numCache>
                <c:ptCount val="1"/>
                <c:pt idx="0">
                  <c:v>0.96</c:v>
                </c:pt>
              </c:numCache>
            </c:numRef>
          </c:xVal>
          <c:yVal>
            <c:numRef>
              <c:f>'PASTE DATA HERE'!$I$5</c:f>
              <c:numCache>
                <c:ptCount val="1"/>
                <c:pt idx="0">
                  <c:v>1.49</c:v>
                </c:pt>
              </c:numCache>
            </c:numRef>
          </c:yVal>
          <c:smooth val="0"/>
        </c:ser>
        <c:axId val="33940659"/>
        <c:axId val="37030476"/>
      </c:scatterChart>
      <c:valAx>
        <c:axId val="33940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Standard Deviations from 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030476"/>
        <c:crossesAt val="-2222"/>
        <c:crossBetween val="midCat"/>
        <c:dispUnits/>
      </c:valAx>
      <c:valAx>
        <c:axId val="37030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LOG TRANSFORMED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940659"/>
        <c:crossesAt val="-222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1875"/>
          <c:y val="0.06725"/>
          <c:w val="0.334"/>
          <c:h val="0.08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66675</xdr:rowOff>
    </xdr:from>
    <xdr:to>
      <xdr:col>8</xdr:col>
      <xdr:colOff>561975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28575" y="2438400"/>
        <a:ext cx="58769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4</xdr:row>
      <xdr:rowOff>38100</xdr:rowOff>
    </xdr:from>
    <xdr:to>
      <xdr:col>2</xdr:col>
      <xdr:colOff>533400</xdr:colOff>
      <xdr:row>4</xdr:row>
      <xdr:rowOff>600075</xdr:rowOff>
    </xdr:to>
    <xdr:sp>
      <xdr:nvSpPr>
        <xdr:cNvPr id="1" name="AutoShape 4"/>
        <xdr:cNvSpPr>
          <a:spLocks/>
        </xdr:cNvSpPr>
      </xdr:nvSpPr>
      <xdr:spPr>
        <a:xfrm>
          <a:off x="1333500" y="428625"/>
          <a:ext cx="438150" cy="561975"/>
        </a:xfrm>
        <a:prstGeom prst="downArrow">
          <a:avLst/>
        </a:prstGeom>
        <a:gradFill rotWithShape="1">
          <a:gsLst>
            <a:gs pos="0">
              <a:srgbClr val="33CCCC"/>
            </a:gs>
            <a:gs pos="100000">
              <a:srgbClr val="0000F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4</xdr:row>
      <xdr:rowOff>38100</xdr:rowOff>
    </xdr:from>
    <xdr:to>
      <xdr:col>1</xdr:col>
      <xdr:colOff>533400</xdr:colOff>
      <xdr:row>4</xdr:row>
      <xdr:rowOff>600075</xdr:rowOff>
    </xdr:to>
    <xdr:sp>
      <xdr:nvSpPr>
        <xdr:cNvPr id="2" name="AutoShape 5"/>
        <xdr:cNvSpPr>
          <a:spLocks/>
        </xdr:cNvSpPr>
      </xdr:nvSpPr>
      <xdr:spPr>
        <a:xfrm>
          <a:off x="95250" y="428625"/>
          <a:ext cx="438150" cy="561975"/>
        </a:xfrm>
        <a:prstGeom prst="downArrow">
          <a:avLst/>
        </a:prstGeom>
        <a:gradFill rotWithShape="1">
          <a:gsLst>
            <a:gs pos="0">
              <a:srgbClr val="33CCCC"/>
            </a:gs>
            <a:gs pos="100000">
              <a:srgbClr val="0000F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14"/>
  <sheetViews>
    <sheetView workbookViewId="0" topLeftCell="A1">
      <selection activeCell="A15" sqref="A15:C15"/>
    </sheetView>
  </sheetViews>
  <sheetFormatPr defaultColWidth="9.140625" defaultRowHeight="12.75"/>
  <sheetData>
    <row r="1" spans="1:7" ht="12.75">
      <c r="A1" s="2" t="s">
        <v>60</v>
      </c>
      <c r="B1" s="2" t="s">
        <v>58</v>
      </c>
      <c r="C1" s="2" t="s">
        <v>59</v>
      </c>
      <c r="D1">
        <v>0.05</v>
      </c>
      <c r="F1" s="2" t="s">
        <v>61</v>
      </c>
      <c r="G1">
        <v>2</v>
      </c>
    </row>
    <row r="2" spans="1:7" ht="12.75">
      <c r="A2">
        <v>0.005</v>
      </c>
      <c r="B2">
        <f>VLOOKUP(A2,'GAUSSIAN DISTRIBUTION'!$A$2:$C$148,2,1)+(A2-VLOOKUP(A2,'GAUSSIAN DISTRIBUTION'!$A$2:$C$148,1,1))*VLOOKUP(A2,'GAUSSIAN DISTRIBUTION'!$A$2:$C$148,3,1)</f>
        <v>-2.6215882610916097</v>
      </c>
      <c r="C2">
        <f>'PLOT OUTPUT'!N2+'PLOT OUTPUT'!N3*Spiff!D1</f>
        <v>-0.35</v>
      </c>
      <c r="D2">
        <f>'PLOT OUTPUT'!$N$3*(1-Spiff!D1*2)</f>
        <v>2.7</v>
      </c>
      <c r="F2" s="2" t="s">
        <v>62</v>
      </c>
      <c r="G2">
        <f>COUNT($A$2:$A$96)+G1-1</f>
        <v>14</v>
      </c>
    </row>
    <row r="3" spans="1:3" ht="12.75">
      <c r="A3">
        <v>0.01</v>
      </c>
      <c r="B3">
        <f>VLOOKUP(A3,'GAUSSIAN DISTRIBUTION'!$A$2:$C$148,2,1)+(A3-VLOOKUP(A3,'GAUSSIAN DISTRIBUTION'!$A$2:$C$148,1,1))*VLOOKUP(A3,'GAUSSIAN DISTRIBUTION'!$A$2:$C$148,3,1)</f>
        <v>-2.3567439161346266</v>
      </c>
      <c r="C3">
        <f>C2</f>
        <v>-0.35</v>
      </c>
    </row>
    <row r="4" spans="1:7" ht="12.75">
      <c r="A4">
        <v>0.05</v>
      </c>
      <c r="B4">
        <f>VLOOKUP(A4,'GAUSSIAN DISTRIBUTION'!$A$2:$C$148,2,1)+(A4-VLOOKUP(A4,'GAUSSIAN DISTRIBUTION'!$A$2:$C$148,1,1))*VLOOKUP(A4,'GAUSSIAN DISTRIBUTION'!$A$2:$C$148,3,1)</f>
        <v>-1.6568366416544356</v>
      </c>
      <c r="C4">
        <f aca="true" t="shared" si="0" ref="C4:C14">C3</f>
        <v>-0.35</v>
      </c>
      <c r="F4" t="s">
        <v>63</v>
      </c>
      <c r="G4">
        <v>0</v>
      </c>
    </row>
    <row r="5" spans="1:3" ht="12.75">
      <c r="A5">
        <v>0.1</v>
      </c>
      <c r="B5">
        <f>VLOOKUP(A5,'GAUSSIAN DISTRIBUTION'!$A$2:$C$148,2,1)+(A5-VLOOKUP(A5,'GAUSSIAN DISTRIBUTION'!$A$2:$C$148,1,1))*VLOOKUP(A5,'GAUSSIAN DISTRIBUTION'!$A$2:$C$148,3,1)</f>
        <v>-1.2861318468618839</v>
      </c>
      <c r="C5">
        <f t="shared" si="0"/>
        <v>-0.35</v>
      </c>
    </row>
    <row r="6" spans="1:3" ht="12.75">
      <c r="A6">
        <v>0.25</v>
      </c>
      <c r="B6">
        <f>VLOOKUP(A6,'GAUSSIAN DISTRIBUTION'!$A$2:$C$148,2,1)+(A6-VLOOKUP(A6,'GAUSSIAN DISTRIBUTION'!$A$2:$C$148,1,1))*VLOOKUP(A6,'GAUSSIAN DISTRIBUTION'!$A$2:$C$148,3,1)</f>
        <v>-0.6762160971471354</v>
      </c>
      <c r="C6">
        <f t="shared" si="0"/>
        <v>-0.35</v>
      </c>
    </row>
    <row r="7" spans="1:3" ht="12.75">
      <c r="A7">
        <v>0.5</v>
      </c>
      <c r="B7">
        <f>VLOOKUP(A7,'GAUSSIAN DISTRIBUTION'!$A$2:$C$148,2,1)+(A7-VLOOKUP(A7,'GAUSSIAN DISTRIBUTION'!$A$2:$C$148,1,1))*VLOOKUP(A7,'GAUSSIAN DISTRIBUTION'!$A$2:$C$148,3,1)</f>
        <v>0</v>
      </c>
      <c r="C7">
        <f t="shared" si="0"/>
        <v>-0.35</v>
      </c>
    </row>
    <row r="8" spans="1:3" ht="12.75">
      <c r="A8">
        <v>0.75</v>
      </c>
      <c r="B8">
        <f>VLOOKUP(A8,'GAUSSIAN DISTRIBUTION'!$A$2:$C$148,2,1)+(A8-VLOOKUP(A8,'GAUSSIAN DISTRIBUTION'!$A$2:$C$148,1,1))*VLOOKUP(A8,'GAUSSIAN DISTRIBUTION'!$A$2:$C$148,3,1)</f>
        <v>0.6762160971471354</v>
      </c>
      <c r="C8">
        <f t="shared" si="0"/>
        <v>-0.35</v>
      </c>
    </row>
    <row r="9" spans="1:3" ht="12.75">
      <c r="A9">
        <v>0.9</v>
      </c>
      <c r="B9">
        <f>VLOOKUP(A9,'GAUSSIAN DISTRIBUTION'!$A$2:$C$148,2,1)+(A9-VLOOKUP(A9,'GAUSSIAN DISTRIBUTION'!$A$2:$C$148,1,1))*VLOOKUP(A9,'GAUSSIAN DISTRIBUTION'!$A$2:$C$148,3,1)</f>
        <v>1.2861318468618836</v>
      </c>
      <c r="C9">
        <f t="shared" si="0"/>
        <v>-0.35</v>
      </c>
    </row>
    <row r="10" spans="1:3" ht="12.75">
      <c r="A10">
        <v>0.95</v>
      </c>
      <c r="B10">
        <f>VLOOKUP(A10,'GAUSSIAN DISTRIBUTION'!$A$2:$C$148,2,1)+(A10-VLOOKUP(A10,'GAUSSIAN DISTRIBUTION'!$A$2:$C$148,1,1))*VLOOKUP(A10,'GAUSSIAN DISTRIBUTION'!$A$2:$C$148,3,1)</f>
        <v>1.6568366416544353</v>
      </c>
      <c r="C10">
        <f t="shared" si="0"/>
        <v>-0.35</v>
      </c>
    </row>
    <row r="11" spans="1:3" ht="12.75">
      <c r="A11">
        <v>0.99</v>
      </c>
      <c r="B11">
        <f>VLOOKUP(A11,'GAUSSIAN DISTRIBUTION'!$A$2:$C$148,2,1)+(A11-VLOOKUP(A11,'GAUSSIAN DISTRIBUTION'!$A$2:$C$148,1,1))*VLOOKUP(A11,'GAUSSIAN DISTRIBUTION'!$A$2:$C$148,3,1)</f>
        <v>2.3567439161346266</v>
      </c>
      <c r="C11">
        <f t="shared" si="0"/>
        <v>-0.35</v>
      </c>
    </row>
    <row r="12" spans="1:3" ht="12.75">
      <c r="A12">
        <v>0.995</v>
      </c>
      <c r="B12">
        <f>VLOOKUP(A12,'GAUSSIAN DISTRIBUTION'!$A$2:$C$148,2,1)+(A12-VLOOKUP(A12,'GAUSSIAN DISTRIBUTION'!$A$2:$C$148,1,1))*VLOOKUP(A12,'GAUSSIAN DISTRIBUTION'!$A$2:$C$148,3,1)</f>
        <v>2.6215882610916093</v>
      </c>
      <c r="C12">
        <f t="shared" si="0"/>
        <v>-0.35</v>
      </c>
    </row>
    <row r="13" spans="1:3" ht="12.75">
      <c r="A13">
        <v>0.99</v>
      </c>
      <c r="B13">
        <f>VLOOKUP(A13,'GAUSSIAN DISTRIBUTION'!$A$2:$C$148,2,1)+(A13-VLOOKUP(A13,'GAUSSIAN DISTRIBUTION'!$A$2:$C$148,1,1))*VLOOKUP(A13,'GAUSSIAN DISTRIBUTION'!$A$2:$C$148,3,1)</f>
        <v>2.3567439161346266</v>
      </c>
      <c r="C13">
        <f t="shared" si="0"/>
        <v>-0.35</v>
      </c>
    </row>
    <row r="14" spans="1:3" ht="12.75">
      <c r="A14">
        <v>0.995</v>
      </c>
      <c r="B14">
        <f>VLOOKUP(A14,'GAUSSIAN DISTRIBUTION'!$A$2:$C$148,2,1)+(A14-VLOOKUP(A14,'GAUSSIAN DISTRIBUTION'!$A$2:$C$148,1,1))*VLOOKUP(A14,'GAUSSIAN DISTRIBUTION'!$A$2:$C$148,3,1)</f>
        <v>2.6215882610916093</v>
      </c>
      <c r="C14">
        <f t="shared" si="0"/>
        <v>-0.35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P24"/>
  <sheetViews>
    <sheetView tabSelected="1" workbookViewId="0" topLeftCell="A1">
      <selection activeCell="A1" sqref="A1"/>
    </sheetView>
  </sheetViews>
  <sheetFormatPr defaultColWidth="9.140625" defaultRowHeight="12.75"/>
  <cols>
    <col min="4" max="4" width="11.140625" style="0" bestFit="1" customWidth="1"/>
    <col min="8" max="8" width="14.140625" style="0" customWidth="1"/>
    <col min="10" max="14" width="0" style="0" hidden="1" customWidth="1"/>
  </cols>
  <sheetData>
    <row r="1" spans="3:14" ht="15.75">
      <c r="C1" s="11" t="s">
        <v>22</v>
      </c>
      <c r="D1" s="14" t="str">
        <f>'PASTE DATA HERE'!C6</f>
        <v>Horizontal hydraulic conductivity         (ft/d)</v>
      </c>
      <c r="N1">
        <v>2.5</v>
      </c>
    </row>
    <row r="2" ht="12.75">
      <c r="N2">
        <v>-0.5</v>
      </c>
    </row>
    <row r="3" spans="2:14" ht="16.5" thickBot="1">
      <c r="B3" s="17"/>
      <c r="C3" s="17" t="s">
        <v>18</v>
      </c>
      <c r="D3" s="17"/>
      <c r="F3" s="17"/>
      <c r="G3" s="17" t="s">
        <v>19</v>
      </c>
      <c r="H3" s="17"/>
      <c r="K3" s="5"/>
      <c r="N3">
        <f>N1-N2</f>
        <v>3</v>
      </c>
    </row>
    <row r="4" spans="2:11" ht="15.75">
      <c r="B4" s="14"/>
      <c r="C4" s="14" t="s">
        <v>2</v>
      </c>
      <c r="D4" s="21">
        <v>2</v>
      </c>
      <c r="G4" s="11" t="s">
        <v>20</v>
      </c>
      <c r="H4" s="14">
        <f>'PASTE DATA HERE'!C3</f>
        <v>29</v>
      </c>
      <c r="J4" s="2" t="s">
        <v>0</v>
      </c>
      <c r="K4">
        <f>10^H8</f>
        <v>6.581271631019146</v>
      </c>
    </row>
    <row r="5" spans="2:11" ht="15.75">
      <c r="B5" s="14"/>
      <c r="C5" s="15" t="s">
        <v>16</v>
      </c>
      <c r="D5" s="16">
        <v>1</v>
      </c>
      <c r="G5" s="11" t="s">
        <v>21</v>
      </c>
      <c r="H5" s="14">
        <f>'PASTE DATA HERE'!E3</f>
        <v>23</v>
      </c>
      <c r="J5" t="s">
        <v>17</v>
      </c>
      <c r="K5" s="10">
        <f>INT(H8)+1</f>
        <v>1</v>
      </c>
    </row>
    <row r="6" spans="2:4" ht="15.75">
      <c r="B6" s="14"/>
      <c r="C6" s="14"/>
      <c r="D6" s="14"/>
    </row>
    <row r="7" spans="5:8" ht="15.75">
      <c r="E7" s="14"/>
      <c r="F7" s="14"/>
      <c r="G7" s="11" t="s">
        <v>0</v>
      </c>
      <c r="H7" s="12">
        <f>INT(K4/10^(K5-D5)+0.5)*10^(K5-D5)</f>
        <v>7</v>
      </c>
    </row>
    <row r="8" spans="6:8" ht="15.75">
      <c r="F8" s="14"/>
      <c r="G8" s="11" t="s">
        <v>1</v>
      </c>
      <c r="H8" s="13">
        <f>'PASTE DATA HERE'!N11</f>
        <v>0.8183098159509201</v>
      </c>
    </row>
    <row r="9" spans="6:8" ht="15.75">
      <c r="F9" s="14"/>
      <c r="G9" s="11" t="s">
        <v>3</v>
      </c>
      <c r="H9" s="13">
        <f>H10^2</f>
        <v>0.2503068425608792</v>
      </c>
    </row>
    <row r="10" spans="3:8" ht="15.75">
      <c r="C10" s="2" t="s">
        <v>64</v>
      </c>
      <c r="D10" s="20" t="str">
        <f>VLOOKUP('PASTE DATA HERE'!J5,'PASTE DATA HERE'!$J$7:$K$620,2,0)</f>
        <v>OS13</v>
      </c>
      <c r="F10" s="14"/>
      <c r="G10" s="11" t="s">
        <v>4</v>
      </c>
      <c r="H10" s="13">
        <f>'PASTE DATA HERE'!N10</f>
        <v>0.5003067484662577</v>
      </c>
    </row>
    <row r="11" spans="7:8" ht="15.75">
      <c r="G11" s="11" t="s">
        <v>56</v>
      </c>
      <c r="H11" s="13">
        <f>MAX('PASTE DATA HERE'!$C$7:$C$529)</f>
        <v>64.47058823529412</v>
      </c>
    </row>
    <row r="12" spans="7:8" ht="15.75">
      <c r="G12" s="11" t="s">
        <v>57</v>
      </c>
      <c r="H12" s="13">
        <f>MIN('PASTE DATA HERE'!$C$7:$C$529)</f>
        <v>0.1</v>
      </c>
    </row>
    <row r="20" spans="11:16" ht="12.75">
      <c r="K20" s="6"/>
      <c r="L20" s="6"/>
      <c r="O20" s="2"/>
      <c r="P20" s="8"/>
    </row>
    <row r="21" spans="11:15" ht="12.75">
      <c r="K21" s="6"/>
      <c r="L21" s="6"/>
      <c r="O21" s="2"/>
    </row>
    <row r="23" spans="11:12" ht="12.75">
      <c r="K23" s="10"/>
      <c r="L23" s="4"/>
    </row>
    <row r="24" ht="12.75">
      <c r="K24" s="10"/>
    </row>
  </sheetData>
  <printOptions/>
  <pageMargins left="0.75" right="0.75" top="1" bottom="1" header="0.5" footer="0.5"/>
  <pageSetup horizontalDpi="600" verticalDpi="600" orientation="portrait" r:id="rId3"/>
  <headerFooter alignWithMargins="0">
    <oddFooter>&amp;C&amp;D&amp;R&amp;F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1042"/>
  <sheetViews>
    <sheetView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18.57421875" style="0" customWidth="1"/>
    <col min="3" max="3" width="9.140625" style="9" customWidth="1"/>
    <col min="5" max="7" width="9.140625" style="0" hidden="1" customWidth="1"/>
    <col min="10" max="11" width="9.140625" style="0" hidden="1" customWidth="1"/>
  </cols>
  <sheetData>
    <row r="1" ht="12.75">
      <c r="C1"/>
    </row>
    <row r="2" spans="1:3" ht="12.75" hidden="1">
      <c r="A2" t="s">
        <v>5</v>
      </c>
      <c r="C2" t="e">
        <f>NA()</f>
        <v>#N/A</v>
      </c>
    </row>
    <row r="3" spans="1:5" ht="12.75" hidden="1">
      <c r="A3" t="s">
        <v>6</v>
      </c>
      <c r="C3">
        <f>COUNTA(C7:C5591)</f>
        <v>29</v>
      </c>
      <c r="E3">
        <f>COUNT(E7:E5591)</f>
        <v>23</v>
      </c>
    </row>
    <row r="4" spans="2:9" ht="18">
      <c r="B4" s="18" t="s">
        <v>23</v>
      </c>
      <c r="D4" s="18"/>
      <c r="I4" t="s">
        <v>26</v>
      </c>
    </row>
    <row r="5" spans="3:10" ht="49.5" customHeight="1">
      <c r="C5"/>
      <c r="H5">
        <v>0.96</v>
      </c>
      <c r="I5">
        <v>1.49</v>
      </c>
      <c r="J5">
        <f>MIN(J7:J5749)</f>
        <v>0.004189448795719448</v>
      </c>
    </row>
    <row r="6" spans="2:14" ht="76.5">
      <c r="B6" t="s">
        <v>25</v>
      </c>
      <c r="C6" s="19" t="s">
        <v>24</v>
      </c>
      <c r="E6" t="s">
        <v>7</v>
      </c>
      <c r="F6" t="s">
        <v>8</v>
      </c>
      <c r="H6" t="s">
        <v>9</v>
      </c>
      <c r="I6" t="str">
        <f aca="true" t="shared" si="0" ref="I6:I69">E6</f>
        <v>Transformed Data</v>
      </c>
      <c r="M6" s="7" t="s">
        <v>10</v>
      </c>
      <c r="N6" s="7"/>
    </row>
    <row r="7" spans="2:14" ht="12.75">
      <c r="B7" t="s">
        <v>53</v>
      </c>
      <c r="C7">
        <v>64.47058823529412</v>
      </c>
      <c r="D7" s="3"/>
      <c r="E7">
        <f>IF(AND(ISNUMBER(C7),C7&gt;'PLOT OUTPUT'!$D$4),LOG(C7),$C$2)</f>
        <v>1.8093616327700763</v>
      </c>
      <c r="F7">
        <f>IF(ISNUMBER(E6),F6-1/$C$3,1-0.5/$C$3)</f>
        <v>0.9827586206896551</v>
      </c>
      <c r="H7">
        <f>VLOOKUP(F7,'GAUSSIAN DISTRIBUTION'!$A$2:$C$148,2,1)+(F7-VLOOKUP(F7,'GAUSSIAN DISTRIBUTION'!$A$2:$C$148,1,1))*VLOOKUP(F7,'GAUSSIAN DISTRIBUTION'!$A$2:$C$148,3,1)</f>
        <v>2.136607338714789</v>
      </c>
      <c r="I7">
        <f t="shared" si="0"/>
        <v>1.8093616327700763</v>
      </c>
      <c r="J7">
        <f aca="true" t="shared" si="1" ref="J7:J70">IF(ISNUMBER(I7),(H7-$H$5)^2+(I7-$I$5)^2,100000000000000000000)</f>
        <v>1.486396682003067</v>
      </c>
      <c r="K7" t="str">
        <f aca="true" t="shared" si="2" ref="K7:K70">B7</f>
        <v>OR13-2</v>
      </c>
      <c r="M7" s="7">
        <v>-1.01</v>
      </c>
      <c r="N7" s="7">
        <v>0.31300000000000006</v>
      </c>
    </row>
    <row r="8" spans="2:14" ht="12.75">
      <c r="B8" t="s">
        <v>55</v>
      </c>
      <c r="C8">
        <v>44</v>
      </c>
      <c r="D8" s="3"/>
      <c r="E8">
        <f>IF(AND(ISNUMBER(C8),C8&gt;'PLOT OUTPUT'!$D$4),LOG(C8),$C$2)</f>
        <v>1.6434526764861874</v>
      </c>
      <c r="F8">
        <f aca="true" t="shared" si="3" ref="F8:F23">IF(ISNUMBER(E7),F7-1/$C$3,1-0.5/$C$3)</f>
        <v>0.9482758620689655</v>
      </c>
      <c r="H8">
        <f>VLOOKUP(F8,'GAUSSIAN DISTRIBUTION'!$A$2:$C$148,2,1)+(F8-VLOOKUP(F8,'GAUSSIAN DISTRIBUTION'!$A$2:$C$148,1,1))*VLOOKUP(F8,'GAUSSIAN DISTRIBUTION'!$A$2:$C$148,3,1)</f>
        <v>1.640291291850359</v>
      </c>
      <c r="I8">
        <f t="shared" si="0"/>
        <v>1.6434526764861874</v>
      </c>
      <c r="J8">
        <f t="shared" si="1"/>
        <v>0.48634396568820476</v>
      </c>
      <c r="K8" t="str">
        <f t="shared" si="2"/>
        <v>BV22</v>
      </c>
      <c r="M8" s="7">
        <v>2.25</v>
      </c>
      <c r="N8" s="7">
        <v>1.944</v>
      </c>
    </row>
    <row r="9" spans="2:14" ht="12.75">
      <c r="B9" t="s">
        <v>36</v>
      </c>
      <c r="C9">
        <v>39</v>
      </c>
      <c r="D9" s="3"/>
      <c r="E9">
        <f>IF(AND(ISNUMBER(C9),C9&gt;'PLOT OUTPUT'!$D$4),LOG(C9),$C$2)</f>
        <v>1.591064607026499</v>
      </c>
      <c r="F9">
        <f t="shared" si="3"/>
        <v>0.9137931034482759</v>
      </c>
      <c r="H9">
        <f>VLOOKUP(F9,'GAUSSIAN DISTRIBUTION'!$A$2:$C$148,2,1)+(F9-VLOOKUP(F9,'GAUSSIAN DISTRIBUTION'!$A$2:$C$148,1,1))*VLOOKUP(F9,'GAUSSIAN DISTRIBUTION'!$A$2:$C$148,3,1)</f>
        <v>1.371934266050918</v>
      </c>
      <c r="I9">
        <f t="shared" si="0"/>
        <v>1.591064607026499</v>
      </c>
      <c r="J9">
        <f t="shared" si="1"/>
        <v>0.17990389434032916</v>
      </c>
      <c r="K9" t="str">
        <f t="shared" si="2"/>
        <v>Lake Orienta El</v>
      </c>
      <c r="M9" s="7"/>
      <c r="N9" s="7"/>
    </row>
    <row r="10" spans="2:14" ht="12.75">
      <c r="B10" t="s">
        <v>50</v>
      </c>
      <c r="C10">
        <v>30</v>
      </c>
      <c r="D10" s="3"/>
      <c r="E10">
        <f>IF(AND(ISNUMBER(C10),C10&gt;'PLOT OUTPUT'!$D$4),LOG(C10),$C$2)</f>
        <v>1.4771212547196624</v>
      </c>
      <c r="F10">
        <f t="shared" si="3"/>
        <v>0.8793103448275863</v>
      </c>
      <c r="H10">
        <f>VLOOKUP(F10,'GAUSSIAN DISTRIBUTION'!$A$2:$C$148,2,1)+(F10-VLOOKUP(F10,'GAUSSIAN DISTRIBUTION'!$A$2:$C$148,1,1))*VLOOKUP(F10,'GAUSSIAN DISTRIBUTION'!$A$2:$C$148,3,1)</f>
        <v>1.175175377108706</v>
      </c>
      <c r="I10">
        <f t="shared" si="0"/>
        <v>1.4771212547196624</v>
      </c>
      <c r="J10">
        <f t="shared" si="1"/>
        <v>0.046466304993869625</v>
      </c>
      <c r="K10" t="str">
        <f t="shared" si="2"/>
        <v>Lk Druid</v>
      </c>
      <c r="M10" s="7" t="s">
        <v>11</v>
      </c>
      <c r="N10" s="7">
        <f>(N8-N7)/(M8-M7)</f>
        <v>0.5003067484662577</v>
      </c>
    </row>
    <row r="11" spans="2:14" ht="12.75">
      <c r="B11" t="s">
        <v>51</v>
      </c>
      <c r="C11">
        <v>28.985507246376812</v>
      </c>
      <c r="D11" s="3"/>
      <c r="E11">
        <f>IF(AND(ISNUMBER(C11),C11&gt;'PLOT OUTPUT'!$D$4),LOG(C11),$C$2)</f>
        <v>1.4621809049267258</v>
      </c>
      <c r="F11">
        <f t="shared" si="3"/>
        <v>0.8448275862068967</v>
      </c>
      <c r="H11">
        <f>VLOOKUP(F11,'GAUSSIAN DISTRIBUTION'!$A$2:$C$148,2,1)+(F11-VLOOKUP(F11,'GAUSSIAN DISTRIBUTION'!$A$2:$C$148,1,1))*VLOOKUP(F11,'GAUSSIAN DISTRIBUTION'!$A$2:$C$148,3,1)</f>
        <v>1.01844267913968</v>
      </c>
      <c r="I11">
        <f t="shared" si="0"/>
        <v>1.4621809049267258</v>
      </c>
      <c r="J11">
        <f t="shared" si="1"/>
        <v>0.004189448795719448</v>
      </c>
      <c r="K11" t="str">
        <f t="shared" si="2"/>
        <v>OS13</v>
      </c>
      <c r="M11" s="7" t="s">
        <v>12</v>
      </c>
      <c r="N11" s="7">
        <f>N8-N10*M8</f>
        <v>0.8183098159509201</v>
      </c>
    </row>
    <row r="12" spans="2:14" ht="12.75">
      <c r="B12" t="s">
        <v>52</v>
      </c>
      <c r="C12">
        <v>26.666666666666668</v>
      </c>
      <c r="D12" s="3"/>
      <c r="E12">
        <f>IF(AND(ISNUMBER(C12),C12&gt;'PLOT OUTPUT'!$D$4),LOG(C12),$C$2)</f>
        <v>1.4259687322722812</v>
      </c>
      <c r="F12">
        <f t="shared" si="3"/>
        <v>0.8103448275862071</v>
      </c>
      <c r="H12">
        <f>VLOOKUP(F12,'GAUSSIAN DISTRIBUTION'!$A$2:$C$148,2,1)+(F12-VLOOKUP(F12,'GAUSSIAN DISTRIBUTION'!$A$2:$C$148,1,1))*VLOOKUP(F12,'GAUSSIAN DISTRIBUTION'!$A$2:$C$148,3,1)</f>
        <v>0.8813680292623864</v>
      </c>
      <c r="I12">
        <f t="shared" si="0"/>
        <v>1.4259687322722812</v>
      </c>
      <c r="J12">
        <f t="shared" si="1"/>
        <v>0.010282990068899716</v>
      </c>
      <c r="K12" t="str">
        <f t="shared" si="2"/>
        <v>OR11-3</v>
      </c>
      <c r="M12" s="7"/>
      <c r="N12" s="7"/>
    </row>
    <row r="13" spans="2:14" ht="12.75">
      <c r="B13" t="s">
        <v>46</v>
      </c>
      <c r="C13">
        <v>18</v>
      </c>
      <c r="D13" s="3"/>
      <c r="E13">
        <f>IF(AND(ISNUMBER(C13),C13&gt;'PLOT OUTPUT'!$D$4),LOG(C13),$C$2)</f>
        <v>1.255272505103306</v>
      </c>
      <c r="F13">
        <f t="shared" si="3"/>
        <v>0.7758620689655175</v>
      </c>
      <c r="H13">
        <f>VLOOKUP(F13,'GAUSSIAN DISTRIBUTION'!$A$2:$C$148,2,1)+(F13-VLOOKUP(F13,'GAUSSIAN DISTRIBUTION'!$A$2:$C$148,1,1))*VLOOKUP(F13,'GAUSSIAN DISTRIBUTION'!$A$2:$C$148,3,1)</f>
        <v>0.7605356886799677</v>
      </c>
      <c r="I13">
        <f t="shared" si="0"/>
        <v>1.255272505103306</v>
      </c>
      <c r="J13">
        <f t="shared" si="1"/>
        <v>0.09488300835085225</v>
      </c>
      <c r="K13" t="str">
        <f t="shared" si="2"/>
        <v>Wilson El</v>
      </c>
      <c r="M13" s="7"/>
      <c r="N13" s="7"/>
    </row>
    <row r="14" spans="2:14" ht="12.75">
      <c r="B14" t="s">
        <v>31</v>
      </c>
      <c r="C14">
        <v>18</v>
      </c>
      <c r="E14">
        <f>IF(AND(ISNUMBER(C14),C14&gt;'PLOT OUTPUT'!$D$4),LOG(C14),$C$2)</f>
        <v>1.255272505103306</v>
      </c>
      <c r="F14">
        <f t="shared" si="3"/>
        <v>0.7413793103448278</v>
      </c>
      <c r="H14">
        <f>VLOOKUP(F14,'GAUSSIAN DISTRIBUTION'!$A$2:$C$148,2,1)+(F14-VLOOKUP(F14,'GAUSSIAN DISTRIBUTION'!$A$2:$C$148,1,1))*VLOOKUP(F14,'GAUSSIAN DISTRIBUTION'!$A$2:$C$148,3,1)</f>
        <v>0.6492084770682179</v>
      </c>
      <c r="I14">
        <f t="shared" si="0"/>
        <v>1.255272505103306</v>
      </c>
      <c r="J14">
        <f t="shared" si="1"/>
        <v>0.1516883675867339</v>
      </c>
      <c r="K14" t="str">
        <f t="shared" si="2"/>
        <v>Geneva FS</v>
      </c>
      <c r="M14" s="7"/>
      <c r="N14" s="7"/>
    </row>
    <row r="15" spans="2:11" ht="12.75">
      <c r="B15" t="s">
        <v>30</v>
      </c>
      <c r="C15">
        <v>14</v>
      </c>
      <c r="E15">
        <f>IF(AND(ISNUMBER(C15),C15&gt;'PLOT OUTPUT'!$D$4),LOG(C15),$C$2)</f>
        <v>1.146128035678238</v>
      </c>
      <c r="F15">
        <f t="shared" si="3"/>
        <v>0.7068965517241382</v>
      </c>
      <c r="H15">
        <f>VLOOKUP(F15,'GAUSSIAN DISTRIBUTION'!$A$2:$C$148,2,1)+(F15-VLOOKUP(F15,'GAUSSIAN DISTRIBUTION'!$A$2:$C$148,1,1))*VLOOKUP(F15,'GAUSSIAN DISTRIBUTION'!$A$2:$C$148,3,1)</f>
        <v>0.54548904229537</v>
      </c>
      <c r="I15">
        <f t="shared" si="0"/>
        <v>1.146128035678238</v>
      </c>
      <c r="J15">
        <f t="shared" si="1"/>
        <v>0.29006726190371673</v>
      </c>
      <c r="K15" t="str">
        <f t="shared" si="2"/>
        <v>Eastbrook El</v>
      </c>
    </row>
    <row r="16" spans="2:11" ht="12.75">
      <c r="B16" t="s">
        <v>54</v>
      </c>
      <c r="C16">
        <v>13.777777777777779</v>
      </c>
      <c r="E16">
        <f>IF(AND(ISNUMBER(C16),C16&gt;'PLOT OUTPUT'!$D$4),LOG(C16),$C$2)</f>
        <v>1.1391791757229102</v>
      </c>
      <c r="F16">
        <f t="shared" si="3"/>
        <v>0.6724137931034486</v>
      </c>
      <c r="H16">
        <f>VLOOKUP(F16,'GAUSSIAN DISTRIBUTION'!$A$2:$C$148,2,1)+(F16-VLOOKUP(F16,'GAUSSIAN DISTRIBUTION'!$A$2:$C$148,1,1))*VLOOKUP(F16,'GAUSSIAN DISTRIBUTION'!$A$2:$C$148,3,1)</f>
        <v>0.44751049376725693</v>
      </c>
      <c r="I16">
        <f t="shared" si="0"/>
        <v>1.1391791757229102</v>
      </c>
      <c r="J16">
        <f t="shared" si="1"/>
        <v>0.3857207447451375</v>
      </c>
      <c r="K16" t="str">
        <f t="shared" si="2"/>
        <v>OR14-2</v>
      </c>
    </row>
    <row r="17" spans="2:11" ht="12.75">
      <c r="B17" t="s">
        <v>43</v>
      </c>
      <c r="C17">
        <v>10</v>
      </c>
      <c r="E17">
        <f>IF(AND(ISNUMBER(C17),C17&gt;'PLOT OUTPUT'!$D$4),LOG(C17),$C$2)</f>
        <v>1</v>
      </c>
      <c r="F17">
        <f t="shared" si="3"/>
        <v>0.637931034482759</v>
      </c>
      <c r="H17">
        <f>VLOOKUP(F17,'GAUSSIAN DISTRIBUTION'!$A$2:$C$148,2,1)+(F17-VLOOKUP(F17,'GAUSSIAN DISTRIBUTION'!$A$2:$C$148,1,1))*VLOOKUP(F17,'GAUSSIAN DISTRIBUTION'!$A$2:$C$148,3,1)</f>
        <v>0.35365765909039615</v>
      </c>
      <c r="I17">
        <f t="shared" si="0"/>
        <v>1</v>
      </c>
      <c r="J17">
        <f t="shared" si="1"/>
        <v>0.6077510343797382</v>
      </c>
      <c r="K17" t="str">
        <f t="shared" si="2"/>
        <v>Sabal Pt El</v>
      </c>
    </row>
    <row r="18" spans="2:11" ht="12.75">
      <c r="B18" t="s">
        <v>45</v>
      </c>
      <c r="C18">
        <v>6</v>
      </c>
      <c r="E18">
        <f>IF(AND(ISNUMBER(C18),C18&gt;'PLOT OUTPUT'!$D$4),LOG(C18),$C$2)</f>
        <v>0.7781512503836436</v>
      </c>
      <c r="F18">
        <f t="shared" si="3"/>
        <v>0.6034482758620694</v>
      </c>
      <c r="H18">
        <f>VLOOKUP(F18,'GAUSSIAN DISTRIBUTION'!$A$2:$C$148,2,1)+(F18-VLOOKUP(F18,'GAUSSIAN DISTRIBUTION'!$A$2:$C$148,1,1))*VLOOKUP(F18,'GAUSSIAN DISTRIBUTION'!$A$2:$C$148,3,1)</f>
        <v>0.2627890483336821</v>
      </c>
      <c r="I18">
        <f t="shared" si="0"/>
        <v>0.7781512503836436</v>
      </c>
      <c r="J18">
        <f t="shared" si="1"/>
        <v>0.9928317534538226</v>
      </c>
      <c r="K18" t="str">
        <f t="shared" si="2"/>
        <v>Tuskawilla Mid</v>
      </c>
    </row>
    <row r="19" spans="2:11" ht="12.75">
      <c r="B19" t="s">
        <v>42</v>
      </c>
      <c r="C19">
        <v>6</v>
      </c>
      <c r="E19">
        <f>IF(AND(ISNUMBER(C19),C19&gt;'PLOT OUTPUT'!$D$4),LOG(C19),$C$2)</f>
        <v>0.7781512503836436</v>
      </c>
      <c r="F19">
        <f t="shared" si="3"/>
        <v>0.5689655172413798</v>
      </c>
      <c r="H19">
        <f>VLOOKUP(F19,'GAUSSIAN DISTRIBUTION'!$A$2:$C$148,2,1)+(F19-VLOOKUP(F19,'GAUSSIAN DISTRIBUTION'!$A$2:$C$148,1,1))*VLOOKUP(F19,'GAUSSIAN DISTRIBUTION'!$A$2:$C$148,3,1)</f>
        <v>0.17405950389960786</v>
      </c>
      <c r="I19">
        <f t="shared" si="0"/>
        <v>0.7781512503836436</v>
      </c>
      <c r="J19">
        <f t="shared" si="1"/>
        <v>1.1244311057409004</v>
      </c>
      <c r="K19" t="str">
        <f t="shared" si="2"/>
        <v>Rock Lk Mid</v>
      </c>
    </row>
    <row r="20" spans="2:11" ht="12.75">
      <c r="B20" t="s">
        <v>28</v>
      </c>
      <c r="C20">
        <v>6</v>
      </c>
      <c r="E20">
        <f>IF(AND(ISNUMBER(C20),C20&gt;'PLOT OUTPUT'!$D$4),LOG(C20),$C$2)</f>
        <v>0.7781512503836436</v>
      </c>
      <c r="F20">
        <f t="shared" si="3"/>
        <v>0.5344827586206902</v>
      </c>
      <c r="H20">
        <f>VLOOKUP(F20,'GAUSSIAN DISTRIBUTION'!$A$2:$C$148,2,1)+(F20-VLOOKUP(F20,'GAUSSIAN DISTRIBUTION'!$A$2:$C$148,1,1))*VLOOKUP(F20,'GAUSSIAN DISTRIBUTION'!$A$2:$C$148,3,1)</f>
        <v>0.08670071275199127</v>
      </c>
      <c r="I20">
        <f t="shared" si="0"/>
        <v>0.7781512503836436</v>
      </c>
      <c r="J20">
        <f t="shared" si="1"/>
        <v>1.26938028743825</v>
      </c>
      <c r="K20" t="str">
        <f t="shared" si="2"/>
        <v>Bear Lake El</v>
      </c>
    </row>
    <row r="21" spans="2:11" ht="12.75">
      <c r="B21" t="s">
        <v>44</v>
      </c>
      <c r="C21">
        <v>5</v>
      </c>
      <c r="E21">
        <f>IF(AND(ISNUMBER(C21),C21&gt;'PLOT OUTPUT'!$D$4),LOG(C21),$C$2)</f>
        <v>0.6989700043360189</v>
      </c>
      <c r="F21">
        <f t="shared" si="3"/>
        <v>0.5000000000000006</v>
      </c>
      <c r="H21">
        <f>VLOOKUP(F21,'GAUSSIAN DISTRIBUTION'!$A$2:$C$148,2,1)+(F21-VLOOKUP(F21,'GAUSSIAN DISTRIBUTION'!$A$2:$C$148,1,1))*VLOOKUP(F21,'GAUSSIAN DISTRIBUTION'!$A$2:$C$148,3,1)</f>
        <v>1.394002202756158E-15</v>
      </c>
      <c r="I21">
        <f t="shared" si="0"/>
        <v>0.6989700043360189</v>
      </c>
      <c r="J21">
        <f t="shared" si="1"/>
        <v>1.547328454040155</v>
      </c>
      <c r="K21" t="str">
        <f t="shared" si="2"/>
        <v>Transport. Dept</v>
      </c>
    </row>
    <row r="22" spans="2:11" ht="12.75">
      <c r="B22" t="s">
        <v>38</v>
      </c>
      <c r="C22">
        <v>5</v>
      </c>
      <c r="E22">
        <f>IF(AND(ISNUMBER(C22),C22&gt;'PLOT OUTPUT'!$D$4),LOG(C22),$C$2)</f>
        <v>0.6989700043360189</v>
      </c>
      <c r="F22">
        <f t="shared" si="3"/>
        <v>0.4655172413793109</v>
      </c>
      <c r="H22">
        <f>VLOOKUP(F22,'GAUSSIAN DISTRIBUTION'!$A$2:$C$148,2,1)+(F22-VLOOKUP(F22,'GAUSSIAN DISTRIBUTION'!$A$2:$C$148,1,1))*VLOOKUP(F22,'GAUSSIAN DISTRIBUTION'!$A$2:$C$148,3,1)</f>
        <v>-0.08670071275198857</v>
      </c>
      <c r="I22">
        <f t="shared" si="0"/>
        <v>0.6989700043360189</v>
      </c>
      <c r="J22">
        <f t="shared" si="1"/>
        <v>1.7213108361156788</v>
      </c>
      <c r="K22" t="str">
        <f t="shared" si="2"/>
        <v>Longwd El</v>
      </c>
    </row>
    <row r="23" spans="2:11" ht="12.75">
      <c r="B23" t="s">
        <v>35</v>
      </c>
      <c r="C23">
        <v>5</v>
      </c>
      <c r="E23">
        <f>IF(AND(ISNUMBER(C23),C23&gt;'PLOT OUTPUT'!$D$4),LOG(C23),$C$2)</f>
        <v>0.6989700043360189</v>
      </c>
      <c r="F23">
        <f t="shared" si="3"/>
        <v>0.4310344827586212</v>
      </c>
      <c r="H23">
        <f>VLOOKUP(F23,'GAUSSIAN DISTRIBUTION'!$A$2:$C$148,2,1)+(F23-VLOOKUP(F23,'GAUSSIAN DISTRIBUTION'!$A$2:$C$148,1,1))*VLOOKUP(F23,'GAUSSIAN DISTRIBUTION'!$A$2:$C$148,3,1)</f>
        <v>-0.1740595038996053</v>
      </c>
      <c r="I23">
        <f t="shared" si="0"/>
        <v>0.6989700043360189</v>
      </c>
      <c r="J23">
        <f t="shared" si="1"/>
        <v>1.9118194124251768</v>
      </c>
      <c r="K23" t="str">
        <f t="shared" si="2"/>
        <v>Keeth El</v>
      </c>
    </row>
    <row r="24" spans="2:11" ht="12.75">
      <c r="B24" t="s">
        <v>27</v>
      </c>
      <c r="C24">
        <v>5</v>
      </c>
      <c r="E24">
        <f>IF(AND(ISNUMBER(C24),C24&gt;'PLOT OUTPUT'!$D$4),LOG(C24),$C$2)</f>
        <v>0.6989700043360189</v>
      </c>
      <c r="F24">
        <f aca="true" t="shared" si="4" ref="F24:F39">IF(ISNUMBER(E23),F23-1/$C$3,1-0.5/$C$3)</f>
        <v>0.39655172413793155</v>
      </c>
      <c r="H24">
        <f>VLOOKUP(F24,'GAUSSIAN DISTRIBUTION'!$A$2:$C$148,2,1)+(F24-VLOOKUP(F24,'GAUSSIAN DISTRIBUTION'!$A$2:$C$148,1,1))*VLOOKUP(F24,'GAUSSIAN DISTRIBUTION'!$A$2:$C$148,3,1)</f>
        <v>-0.2627890483336798</v>
      </c>
      <c r="I24">
        <f t="shared" si="0"/>
        <v>0.6989700043360189</v>
      </c>
      <c r="J24">
        <f t="shared" si="1"/>
        <v>2.1209415107649443</v>
      </c>
      <c r="K24" t="str">
        <f t="shared" si="2"/>
        <v>Altamonte Springs</v>
      </c>
    </row>
    <row r="25" spans="2:11" ht="12.75">
      <c r="B25" t="s">
        <v>33</v>
      </c>
      <c r="C25">
        <v>4</v>
      </c>
      <c r="E25">
        <f>IF(AND(ISNUMBER(C25),C25&gt;'PLOT OUTPUT'!$D$4),LOG(C25),$C$2)</f>
        <v>0.6020599913279624</v>
      </c>
      <c r="F25">
        <f t="shared" si="4"/>
        <v>0.3620689655172419</v>
      </c>
      <c r="H25">
        <f>VLOOKUP(F25,'GAUSSIAN DISTRIBUTION'!$A$2:$C$148,2,1)+(F25-VLOOKUP(F25,'GAUSSIAN DISTRIBUTION'!$A$2:$C$148,1,1))*VLOOKUP(F25,'GAUSSIAN DISTRIBUTION'!$A$2:$C$148,3,1)</f>
        <v>-0.3536576590903937</v>
      </c>
      <c r="I25">
        <f t="shared" si="0"/>
        <v>0.6020599913279624</v>
      </c>
      <c r="J25">
        <f t="shared" si="1"/>
        <v>2.5141339042873514</v>
      </c>
      <c r="K25" t="str">
        <f t="shared" si="2"/>
        <v>Idyllwilde El</v>
      </c>
    </row>
    <row r="26" spans="2:11" ht="12.75">
      <c r="B26" t="s">
        <v>29</v>
      </c>
      <c r="C26">
        <v>4</v>
      </c>
      <c r="E26">
        <f>IF(AND(ISNUMBER(C26),C26&gt;'PLOT OUTPUT'!$D$4),LOG(C26),$C$2)</f>
        <v>0.6020599913279624</v>
      </c>
      <c r="F26">
        <f t="shared" si="4"/>
        <v>0.3275862068965522</v>
      </c>
      <c r="H26">
        <f>VLOOKUP(F26,'GAUSSIAN DISTRIBUTION'!$A$2:$C$148,2,1)+(F26-VLOOKUP(F26,'GAUSSIAN DISTRIBUTION'!$A$2:$C$148,1,1))*VLOOKUP(F26,'GAUSSIAN DISTRIBUTION'!$A$2:$C$148,3,1)</f>
        <v>-0.4475104937672546</v>
      </c>
      <c r="I26">
        <f t="shared" si="0"/>
        <v>0.6020599913279624</v>
      </c>
      <c r="J26">
        <f t="shared" si="1"/>
        <v>2.7695232490654385</v>
      </c>
      <c r="K26" t="str">
        <f t="shared" si="2"/>
        <v>Casselberry El</v>
      </c>
    </row>
    <row r="27" spans="2:11" ht="12.75">
      <c r="B27" t="s">
        <v>47</v>
      </c>
      <c r="C27">
        <v>3</v>
      </c>
      <c r="E27">
        <f>IF(AND(ISNUMBER(C27),C27&gt;'PLOT OUTPUT'!$D$4),LOG(C27),$C$2)</f>
        <v>0.47712125471966244</v>
      </c>
      <c r="F27">
        <f t="shared" si="4"/>
        <v>0.29310344827586254</v>
      </c>
      <c r="H27">
        <f>VLOOKUP(F27,'GAUSSIAN DISTRIBUTION'!$A$2:$C$148,2,1)+(F27-VLOOKUP(F27,'GAUSSIAN DISTRIBUTION'!$A$2:$C$148,1,1))*VLOOKUP(F27,'GAUSSIAN DISTRIBUTION'!$A$2:$C$148,3,1)</f>
        <v>-0.5454890422953678</v>
      </c>
      <c r="I27">
        <f t="shared" si="0"/>
        <v>0.47712125471966244</v>
      </c>
      <c r="J27">
        <f t="shared" si="1"/>
        <v>3.2924206091120944</v>
      </c>
      <c r="K27" t="str">
        <f t="shared" si="2"/>
        <v>Woodlands El</v>
      </c>
    </row>
    <row r="28" spans="2:11" ht="12.75">
      <c r="B28" t="s">
        <v>39</v>
      </c>
      <c r="C28">
        <v>3</v>
      </c>
      <c r="E28">
        <f>IF(AND(ISNUMBER(C28),C28&gt;'PLOT OUTPUT'!$D$4),LOG(C28),$C$2)</f>
        <v>0.47712125471966244</v>
      </c>
      <c r="F28">
        <f t="shared" si="4"/>
        <v>0.2586206896551729</v>
      </c>
      <c r="H28">
        <f>VLOOKUP(F28,'GAUSSIAN DISTRIBUTION'!$A$2:$C$148,2,1)+(F28-VLOOKUP(F28,'GAUSSIAN DISTRIBUTION'!$A$2:$C$148,1,1))*VLOOKUP(F28,'GAUSSIAN DISTRIBUTION'!$A$2:$C$148,3,1)</f>
        <v>-0.6492084770682158</v>
      </c>
      <c r="I28">
        <f t="shared" si="0"/>
        <v>0.47712125471966244</v>
      </c>
      <c r="J28">
        <f t="shared" si="1"/>
        <v>3.6154752753088775</v>
      </c>
      <c r="K28" t="str">
        <f t="shared" si="2"/>
        <v>Oviedo WTP</v>
      </c>
    </row>
    <row r="29" spans="2:11" ht="12.75">
      <c r="B29" t="s">
        <v>32</v>
      </c>
      <c r="C29">
        <v>3</v>
      </c>
      <c r="E29">
        <f>IF(AND(ISNUMBER(C29),C29&gt;'PLOT OUTPUT'!$D$4),LOG(C29),$C$2)</f>
        <v>0.47712125471966244</v>
      </c>
      <c r="F29">
        <f t="shared" si="4"/>
        <v>0.2241379310344832</v>
      </c>
      <c r="H29">
        <f>VLOOKUP(F29,'GAUSSIAN DISTRIBUTION'!$A$2:$C$148,2,1)+(F29-VLOOKUP(F29,'GAUSSIAN DISTRIBUTION'!$A$2:$C$148,1,1))*VLOOKUP(F29,'GAUSSIAN DISTRIBUTION'!$A$2:$C$148,3,1)</f>
        <v>-0.7605356886799656</v>
      </c>
      <c r="I29">
        <f t="shared" si="0"/>
        <v>0.47712125471966244</v>
      </c>
      <c r="J29">
        <f t="shared" si="1"/>
        <v>3.986166408662114</v>
      </c>
      <c r="K29" t="str">
        <f t="shared" si="2"/>
        <v>Greenwd Lks Mid</v>
      </c>
    </row>
    <row r="30" spans="2:11" ht="12.75">
      <c r="B30" t="s">
        <v>41</v>
      </c>
      <c r="C30">
        <v>2</v>
      </c>
      <c r="E30" t="e">
        <f>IF(AND(ISNUMBER(C30),C30&gt;'PLOT OUTPUT'!$D$4),LOG(C30),$C$2)</f>
        <v>#N/A</v>
      </c>
      <c r="F30">
        <f t="shared" si="4"/>
        <v>0.18965517241379354</v>
      </c>
      <c r="H30">
        <f>VLOOKUP(F30,'GAUSSIAN DISTRIBUTION'!$A$2:$C$148,2,1)+(F30-VLOOKUP(F30,'GAUSSIAN DISTRIBUTION'!$A$2:$C$148,1,1))*VLOOKUP(F30,'GAUSSIAN DISTRIBUTION'!$A$2:$C$148,3,1)</f>
        <v>-0.8813680292623844</v>
      </c>
      <c r="I30" t="e">
        <f t="shared" si="0"/>
        <v>#N/A</v>
      </c>
      <c r="J30">
        <f t="shared" si="1"/>
        <v>1E+20</v>
      </c>
      <c r="K30" t="str">
        <f t="shared" si="2"/>
        <v>Red Bug El</v>
      </c>
    </row>
    <row r="31" spans="2:11" ht="12.75">
      <c r="B31" t="s">
        <v>40</v>
      </c>
      <c r="C31">
        <v>2</v>
      </c>
      <c r="E31" t="e">
        <f>IF(AND(ISNUMBER(C31),C31&gt;'PLOT OUTPUT'!$D$4),LOG(C31),$C$2)</f>
        <v>#N/A</v>
      </c>
      <c r="F31">
        <f t="shared" si="4"/>
        <v>0.9827586206896551</v>
      </c>
      <c r="H31">
        <f>VLOOKUP(F31,'GAUSSIAN DISTRIBUTION'!$A$2:$C$148,2,1)+(F31-VLOOKUP(F31,'GAUSSIAN DISTRIBUTION'!$A$2:$C$148,1,1))*VLOOKUP(F31,'GAUSSIAN DISTRIBUTION'!$A$2:$C$148,3,1)</f>
        <v>2.136607338714789</v>
      </c>
      <c r="I31" t="e">
        <f t="shared" si="0"/>
        <v>#N/A</v>
      </c>
      <c r="J31">
        <f t="shared" si="1"/>
        <v>1E+20</v>
      </c>
      <c r="K31" t="str">
        <f t="shared" si="2"/>
        <v>Partin El</v>
      </c>
    </row>
    <row r="32" spans="2:11" ht="12.75">
      <c r="B32" t="s">
        <v>34</v>
      </c>
      <c r="C32">
        <v>2</v>
      </c>
      <c r="E32" t="e">
        <f>IF(AND(ISNUMBER(C32),C32&gt;'PLOT OUTPUT'!$D$4),LOG(C32),$C$2)</f>
        <v>#N/A</v>
      </c>
      <c r="F32">
        <f t="shared" si="4"/>
        <v>0.9827586206896551</v>
      </c>
      <c r="H32">
        <f>VLOOKUP(F32,'GAUSSIAN DISTRIBUTION'!$A$2:$C$148,2,1)+(F32-VLOOKUP(F32,'GAUSSIAN DISTRIBUTION'!$A$2:$C$148,1,1))*VLOOKUP(F32,'GAUSSIAN DISTRIBUTION'!$A$2:$C$148,3,1)</f>
        <v>2.136607338714789</v>
      </c>
      <c r="I32" t="e">
        <f t="shared" si="0"/>
        <v>#N/A</v>
      </c>
      <c r="J32">
        <f t="shared" si="1"/>
        <v>1E+20</v>
      </c>
      <c r="K32" t="str">
        <f t="shared" si="2"/>
        <v>Jackson Hts </v>
      </c>
    </row>
    <row r="33" spans="2:11" ht="12.75">
      <c r="B33" t="s">
        <v>37</v>
      </c>
      <c r="C33">
        <v>0.5</v>
      </c>
      <c r="E33" t="e">
        <f>IF(AND(ISNUMBER(C33),C33&gt;'PLOT OUTPUT'!$D$4),LOG(C33),$C$2)</f>
        <v>#N/A</v>
      </c>
      <c r="F33">
        <f t="shared" si="4"/>
        <v>0.9827586206896551</v>
      </c>
      <c r="H33">
        <f>VLOOKUP(F33,'GAUSSIAN DISTRIBUTION'!$A$2:$C$148,2,1)+(F33-VLOOKUP(F33,'GAUSSIAN DISTRIBUTION'!$A$2:$C$148,1,1))*VLOOKUP(F33,'GAUSSIAN DISTRIBUTION'!$A$2:$C$148,3,1)</f>
        <v>2.136607338714789</v>
      </c>
      <c r="I33" t="e">
        <f t="shared" si="0"/>
        <v>#N/A</v>
      </c>
      <c r="J33">
        <f t="shared" si="1"/>
        <v>1E+20</v>
      </c>
      <c r="K33" t="str">
        <f t="shared" si="2"/>
        <v>Lakeview Mid</v>
      </c>
    </row>
    <row r="34" spans="2:11" ht="12.75">
      <c r="B34" t="s">
        <v>48</v>
      </c>
      <c r="C34">
        <v>0.1</v>
      </c>
      <c r="E34" t="e">
        <f>IF(AND(ISNUMBER(C34),C34&gt;'PLOT OUTPUT'!$D$4),LOG(C34),$C$2)</f>
        <v>#N/A</v>
      </c>
      <c r="F34">
        <f t="shared" si="4"/>
        <v>0.9827586206896551</v>
      </c>
      <c r="H34">
        <f>VLOOKUP(F34,'GAUSSIAN DISTRIBUTION'!$A$2:$C$148,2,1)+(F34-VLOOKUP(F34,'GAUSSIAN DISTRIBUTION'!$A$2:$C$148,1,1))*VLOOKUP(F34,'GAUSSIAN DISTRIBUTION'!$A$2:$C$148,3,1)</f>
        <v>2.136607338714789</v>
      </c>
      <c r="I34" t="e">
        <f t="shared" si="0"/>
        <v>#N/A</v>
      </c>
      <c r="J34">
        <f t="shared" si="1"/>
        <v>1E+20</v>
      </c>
      <c r="K34" t="str">
        <f t="shared" si="2"/>
        <v>wekiva elem.</v>
      </c>
    </row>
    <row r="35" spans="2:11" ht="12.75">
      <c r="B35" t="s">
        <v>49</v>
      </c>
      <c r="C35">
        <v>0.1</v>
      </c>
      <c r="E35" t="e">
        <f>IF(AND(ISNUMBER(C35),C35&gt;'PLOT OUTPUT'!$D$4),LOG(C35),$C$2)</f>
        <v>#N/A</v>
      </c>
      <c r="F35">
        <f t="shared" si="4"/>
        <v>0.9827586206896551</v>
      </c>
      <c r="H35">
        <f>VLOOKUP(F35,'GAUSSIAN DISTRIBUTION'!$A$2:$C$148,2,1)+(F35-VLOOKUP(F35,'GAUSSIAN DISTRIBUTION'!$A$2:$C$148,1,1))*VLOOKUP(F35,'GAUSSIAN DISTRIBUTION'!$A$2:$C$148,3,1)</f>
        <v>2.136607338714789</v>
      </c>
      <c r="I35" t="e">
        <f t="shared" si="0"/>
        <v>#N/A</v>
      </c>
      <c r="J35">
        <f t="shared" si="1"/>
        <v>1E+20</v>
      </c>
      <c r="K35" t="str">
        <f t="shared" si="2"/>
        <v>english esta</v>
      </c>
    </row>
    <row r="36" spans="3:11" ht="12.75">
      <c r="C36"/>
      <c r="E36" t="e">
        <f>IF(AND(ISNUMBER(C36),C36&gt;'PLOT OUTPUT'!$D$4),LOG(C36),$C$2)</f>
        <v>#N/A</v>
      </c>
      <c r="F36">
        <f t="shared" si="4"/>
        <v>0.9827586206896551</v>
      </c>
      <c r="H36">
        <f>VLOOKUP(F36,'GAUSSIAN DISTRIBUTION'!$A$2:$C$148,2,1)+(F36-VLOOKUP(F36,'GAUSSIAN DISTRIBUTION'!$A$2:$C$148,1,1))*VLOOKUP(F36,'GAUSSIAN DISTRIBUTION'!$A$2:$C$148,3,1)</f>
        <v>2.136607338714789</v>
      </c>
      <c r="I36" t="e">
        <f t="shared" si="0"/>
        <v>#N/A</v>
      </c>
      <c r="J36">
        <f t="shared" si="1"/>
        <v>1E+20</v>
      </c>
      <c r="K36">
        <f t="shared" si="2"/>
        <v>0</v>
      </c>
    </row>
    <row r="37" spans="3:11" ht="12.75">
      <c r="C37"/>
      <c r="E37" t="e">
        <f>IF(AND(ISNUMBER(C37),C37&gt;'PLOT OUTPUT'!$D$4),LOG(C37),$C$2)</f>
        <v>#N/A</v>
      </c>
      <c r="F37">
        <f t="shared" si="4"/>
        <v>0.9827586206896551</v>
      </c>
      <c r="H37">
        <f>VLOOKUP(F37,'GAUSSIAN DISTRIBUTION'!$A$2:$C$148,2,1)+(F37-VLOOKUP(F37,'GAUSSIAN DISTRIBUTION'!$A$2:$C$148,1,1))*VLOOKUP(F37,'GAUSSIAN DISTRIBUTION'!$A$2:$C$148,3,1)</f>
        <v>2.136607338714789</v>
      </c>
      <c r="I37" t="e">
        <f t="shared" si="0"/>
        <v>#N/A</v>
      </c>
      <c r="J37">
        <f t="shared" si="1"/>
        <v>1E+20</v>
      </c>
      <c r="K37">
        <f t="shared" si="2"/>
        <v>0</v>
      </c>
    </row>
    <row r="38" spans="3:11" ht="12.75">
      <c r="C38"/>
      <c r="E38" t="e">
        <f>IF(AND(ISNUMBER(C38),C38&gt;'PLOT OUTPUT'!$D$4),LOG(C38),$C$2)</f>
        <v>#N/A</v>
      </c>
      <c r="F38">
        <f t="shared" si="4"/>
        <v>0.9827586206896551</v>
      </c>
      <c r="H38">
        <f>VLOOKUP(F38,'GAUSSIAN DISTRIBUTION'!$A$2:$C$148,2,1)+(F38-VLOOKUP(F38,'GAUSSIAN DISTRIBUTION'!$A$2:$C$148,1,1))*VLOOKUP(F38,'GAUSSIAN DISTRIBUTION'!$A$2:$C$148,3,1)</f>
        <v>2.136607338714789</v>
      </c>
      <c r="I38" t="e">
        <f t="shared" si="0"/>
        <v>#N/A</v>
      </c>
      <c r="J38">
        <f t="shared" si="1"/>
        <v>1E+20</v>
      </c>
      <c r="K38">
        <f t="shared" si="2"/>
        <v>0</v>
      </c>
    </row>
    <row r="39" spans="3:11" ht="12.75">
      <c r="C39"/>
      <c r="E39" t="e">
        <f>IF(AND(ISNUMBER(C39),C39&gt;'PLOT OUTPUT'!$D$4),LOG(C39),$C$2)</f>
        <v>#N/A</v>
      </c>
      <c r="F39">
        <f t="shared" si="4"/>
        <v>0.9827586206896551</v>
      </c>
      <c r="H39">
        <f>VLOOKUP(F39,'GAUSSIAN DISTRIBUTION'!$A$2:$C$148,2,1)+(F39-VLOOKUP(F39,'GAUSSIAN DISTRIBUTION'!$A$2:$C$148,1,1))*VLOOKUP(F39,'GAUSSIAN DISTRIBUTION'!$A$2:$C$148,3,1)</f>
        <v>2.136607338714789</v>
      </c>
      <c r="I39" t="e">
        <f t="shared" si="0"/>
        <v>#N/A</v>
      </c>
      <c r="J39">
        <f t="shared" si="1"/>
        <v>1E+20</v>
      </c>
      <c r="K39">
        <f t="shared" si="2"/>
        <v>0</v>
      </c>
    </row>
    <row r="40" spans="3:11" ht="12.75">
      <c r="C40"/>
      <c r="E40" t="e">
        <f>IF(AND(ISNUMBER(C40),C40&gt;'PLOT OUTPUT'!$D$4),LOG(C40),$C$2)</f>
        <v>#N/A</v>
      </c>
      <c r="F40">
        <f aca="true" t="shared" si="5" ref="F40:F55">IF(ISNUMBER(E39),F39-1/$C$3,1-0.5/$C$3)</f>
        <v>0.9827586206896551</v>
      </c>
      <c r="H40">
        <f>VLOOKUP(F40,'GAUSSIAN DISTRIBUTION'!$A$2:$C$148,2,1)+(F40-VLOOKUP(F40,'GAUSSIAN DISTRIBUTION'!$A$2:$C$148,1,1))*VLOOKUP(F40,'GAUSSIAN DISTRIBUTION'!$A$2:$C$148,3,1)</f>
        <v>2.136607338714789</v>
      </c>
      <c r="I40" t="e">
        <f t="shared" si="0"/>
        <v>#N/A</v>
      </c>
      <c r="J40">
        <f t="shared" si="1"/>
        <v>1E+20</v>
      </c>
      <c r="K40">
        <f t="shared" si="2"/>
        <v>0</v>
      </c>
    </row>
    <row r="41" spans="3:11" ht="12.75">
      <c r="C41"/>
      <c r="E41" t="e">
        <f>IF(AND(ISNUMBER(C41),C41&gt;'PLOT OUTPUT'!$D$4),LOG(C41),$C$2)</f>
        <v>#N/A</v>
      </c>
      <c r="F41">
        <f t="shared" si="5"/>
        <v>0.9827586206896551</v>
      </c>
      <c r="H41">
        <f>VLOOKUP(F41,'GAUSSIAN DISTRIBUTION'!$A$2:$C$148,2,1)+(F41-VLOOKUP(F41,'GAUSSIAN DISTRIBUTION'!$A$2:$C$148,1,1))*VLOOKUP(F41,'GAUSSIAN DISTRIBUTION'!$A$2:$C$148,3,1)</f>
        <v>2.136607338714789</v>
      </c>
      <c r="I41" t="e">
        <f t="shared" si="0"/>
        <v>#N/A</v>
      </c>
      <c r="J41">
        <f t="shared" si="1"/>
        <v>1E+20</v>
      </c>
      <c r="K41">
        <f t="shared" si="2"/>
        <v>0</v>
      </c>
    </row>
    <row r="42" spans="3:11" ht="12.75">
      <c r="C42"/>
      <c r="E42" t="e">
        <f>IF(AND(ISNUMBER(C42),C42&gt;'PLOT OUTPUT'!$D$4),LOG(C42),$C$2)</f>
        <v>#N/A</v>
      </c>
      <c r="F42">
        <f t="shared" si="5"/>
        <v>0.9827586206896551</v>
      </c>
      <c r="H42">
        <f>VLOOKUP(F42,'GAUSSIAN DISTRIBUTION'!$A$2:$C$148,2,1)+(F42-VLOOKUP(F42,'GAUSSIAN DISTRIBUTION'!$A$2:$C$148,1,1))*VLOOKUP(F42,'GAUSSIAN DISTRIBUTION'!$A$2:$C$148,3,1)</f>
        <v>2.136607338714789</v>
      </c>
      <c r="I42" t="e">
        <f t="shared" si="0"/>
        <v>#N/A</v>
      </c>
      <c r="J42">
        <f t="shared" si="1"/>
        <v>1E+20</v>
      </c>
      <c r="K42">
        <f t="shared" si="2"/>
        <v>0</v>
      </c>
    </row>
    <row r="43" spans="3:11" ht="12.75">
      <c r="C43"/>
      <c r="E43" t="e">
        <f>IF(AND(ISNUMBER(C43),C43&gt;'PLOT OUTPUT'!$D$4),LOG(C43),$C$2)</f>
        <v>#N/A</v>
      </c>
      <c r="F43">
        <f t="shared" si="5"/>
        <v>0.9827586206896551</v>
      </c>
      <c r="H43">
        <f>VLOOKUP(F43,'GAUSSIAN DISTRIBUTION'!$A$2:$C$148,2,1)+(F43-VLOOKUP(F43,'GAUSSIAN DISTRIBUTION'!$A$2:$C$148,1,1))*VLOOKUP(F43,'GAUSSIAN DISTRIBUTION'!$A$2:$C$148,3,1)</f>
        <v>2.136607338714789</v>
      </c>
      <c r="I43" t="e">
        <f t="shared" si="0"/>
        <v>#N/A</v>
      </c>
      <c r="J43">
        <f t="shared" si="1"/>
        <v>1E+20</v>
      </c>
      <c r="K43">
        <f t="shared" si="2"/>
        <v>0</v>
      </c>
    </row>
    <row r="44" spans="3:11" ht="12.75">
      <c r="C44"/>
      <c r="E44" t="e">
        <f>IF(AND(ISNUMBER(C44),C44&gt;'PLOT OUTPUT'!$D$4),LOG(C44),$C$2)</f>
        <v>#N/A</v>
      </c>
      <c r="F44">
        <f t="shared" si="5"/>
        <v>0.9827586206896551</v>
      </c>
      <c r="H44">
        <f>VLOOKUP(F44,'GAUSSIAN DISTRIBUTION'!$A$2:$C$148,2,1)+(F44-VLOOKUP(F44,'GAUSSIAN DISTRIBUTION'!$A$2:$C$148,1,1))*VLOOKUP(F44,'GAUSSIAN DISTRIBUTION'!$A$2:$C$148,3,1)</f>
        <v>2.136607338714789</v>
      </c>
      <c r="I44" t="e">
        <f t="shared" si="0"/>
        <v>#N/A</v>
      </c>
      <c r="J44">
        <f t="shared" si="1"/>
        <v>1E+20</v>
      </c>
      <c r="K44">
        <f t="shared" si="2"/>
        <v>0</v>
      </c>
    </row>
    <row r="45" spans="3:11" ht="12.75">
      <c r="C45"/>
      <c r="E45" t="e">
        <f>IF(AND(ISNUMBER(C45),C45&gt;'PLOT OUTPUT'!$D$4),LOG(C45),$C$2)</f>
        <v>#N/A</v>
      </c>
      <c r="F45">
        <f t="shared" si="5"/>
        <v>0.9827586206896551</v>
      </c>
      <c r="H45">
        <f>VLOOKUP(F45,'GAUSSIAN DISTRIBUTION'!$A$2:$C$148,2,1)+(F45-VLOOKUP(F45,'GAUSSIAN DISTRIBUTION'!$A$2:$C$148,1,1))*VLOOKUP(F45,'GAUSSIAN DISTRIBUTION'!$A$2:$C$148,3,1)</f>
        <v>2.136607338714789</v>
      </c>
      <c r="I45" t="e">
        <f t="shared" si="0"/>
        <v>#N/A</v>
      </c>
      <c r="J45">
        <f t="shared" si="1"/>
        <v>1E+20</v>
      </c>
      <c r="K45">
        <f t="shared" si="2"/>
        <v>0</v>
      </c>
    </row>
    <row r="46" spans="3:11" ht="12.75">
      <c r="C46"/>
      <c r="E46" t="e">
        <f>IF(AND(ISNUMBER(C46),C46&gt;'PLOT OUTPUT'!$D$4),LOG(C46),$C$2)</f>
        <v>#N/A</v>
      </c>
      <c r="F46">
        <f t="shared" si="5"/>
        <v>0.9827586206896551</v>
      </c>
      <c r="H46">
        <f>VLOOKUP(F46,'GAUSSIAN DISTRIBUTION'!$A$2:$C$148,2,1)+(F46-VLOOKUP(F46,'GAUSSIAN DISTRIBUTION'!$A$2:$C$148,1,1))*VLOOKUP(F46,'GAUSSIAN DISTRIBUTION'!$A$2:$C$148,3,1)</f>
        <v>2.136607338714789</v>
      </c>
      <c r="I46" t="e">
        <f t="shared" si="0"/>
        <v>#N/A</v>
      </c>
      <c r="J46">
        <f t="shared" si="1"/>
        <v>1E+20</v>
      </c>
      <c r="K46">
        <f t="shared" si="2"/>
        <v>0</v>
      </c>
    </row>
    <row r="47" spans="3:11" ht="12.75">
      <c r="C47"/>
      <c r="E47" t="e">
        <f>IF(AND(ISNUMBER(C47),C47&gt;'PLOT OUTPUT'!$D$4),LOG(C47),$C$2)</f>
        <v>#N/A</v>
      </c>
      <c r="F47">
        <f t="shared" si="5"/>
        <v>0.9827586206896551</v>
      </c>
      <c r="H47">
        <f>VLOOKUP(F47,'GAUSSIAN DISTRIBUTION'!$A$2:$C$148,2,1)+(F47-VLOOKUP(F47,'GAUSSIAN DISTRIBUTION'!$A$2:$C$148,1,1))*VLOOKUP(F47,'GAUSSIAN DISTRIBUTION'!$A$2:$C$148,3,1)</f>
        <v>2.136607338714789</v>
      </c>
      <c r="I47" t="e">
        <f t="shared" si="0"/>
        <v>#N/A</v>
      </c>
      <c r="J47">
        <f t="shared" si="1"/>
        <v>1E+20</v>
      </c>
      <c r="K47">
        <f t="shared" si="2"/>
        <v>0</v>
      </c>
    </row>
    <row r="48" spans="3:11" ht="12.75">
      <c r="C48"/>
      <c r="E48" t="e">
        <f>IF(AND(ISNUMBER(C48),C48&gt;'PLOT OUTPUT'!$D$4),LOG(C48),$C$2)</f>
        <v>#N/A</v>
      </c>
      <c r="F48">
        <f t="shared" si="5"/>
        <v>0.9827586206896551</v>
      </c>
      <c r="H48">
        <f>VLOOKUP(F48,'GAUSSIAN DISTRIBUTION'!$A$2:$C$148,2,1)+(F48-VLOOKUP(F48,'GAUSSIAN DISTRIBUTION'!$A$2:$C$148,1,1))*VLOOKUP(F48,'GAUSSIAN DISTRIBUTION'!$A$2:$C$148,3,1)</f>
        <v>2.136607338714789</v>
      </c>
      <c r="I48" t="e">
        <f t="shared" si="0"/>
        <v>#N/A</v>
      </c>
      <c r="J48">
        <f t="shared" si="1"/>
        <v>1E+20</v>
      </c>
      <c r="K48">
        <f t="shared" si="2"/>
        <v>0</v>
      </c>
    </row>
    <row r="49" spans="3:11" ht="12.75">
      <c r="C49"/>
      <c r="E49" t="e">
        <f>IF(AND(ISNUMBER(C49),C49&gt;'PLOT OUTPUT'!$D$4),LOG(C49),$C$2)</f>
        <v>#N/A</v>
      </c>
      <c r="F49">
        <f t="shared" si="5"/>
        <v>0.9827586206896551</v>
      </c>
      <c r="H49">
        <f>VLOOKUP(F49,'GAUSSIAN DISTRIBUTION'!$A$2:$C$148,2,1)+(F49-VLOOKUP(F49,'GAUSSIAN DISTRIBUTION'!$A$2:$C$148,1,1))*VLOOKUP(F49,'GAUSSIAN DISTRIBUTION'!$A$2:$C$148,3,1)</f>
        <v>2.136607338714789</v>
      </c>
      <c r="I49" t="e">
        <f t="shared" si="0"/>
        <v>#N/A</v>
      </c>
      <c r="J49">
        <f t="shared" si="1"/>
        <v>1E+20</v>
      </c>
      <c r="K49">
        <f t="shared" si="2"/>
        <v>0</v>
      </c>
    </row>
    <row r="50" spans="3:11" ht="12.75">
      <c r="C50"/>
      <c r="E50" t="e">
        <f>IF(AND(ISNUMBER(C50),C50&gt;'PLOT OUTPUT'!$D$4),LOG(C50),$C$2)</f>
        <v>#N/A</v>
      </c>
      <c r="F50">
        <f t="shared" si="5"/>
        <v>0.9827586206896551</v>
      </c>
      <c r="H50">
        <f>VLOOKUP(F50,'GAUSSIAN DISTRIBUTION'!$A$2:$C$148,2,1)+(F50-VLOOKUP(F50,'GAUSSIAN DISTRIBUTION'!$A$2:$C$148,1,1))*VLOOKUP(F50,'GAUSSIAN DISTRIBUTION'!$A$2:$C$148,3,1)</f>
        <v>2.136607338714789</v>
      </c>
      <c r="I50" t="e">
        <f t="shared" si="0"/>
        <v>#N/A</v>
      </c>
      <c r="J50">
        <f t="shared" si="1"/>
        <v>1E+20</v>
      </c>
      <c r="K50">
        <f t="shared" si="2"/>
        <v>0</v>
      </c>
    </row>
    <row r="51" spans="3:11" ht="12.75">
      <c r="C51"/>
      <c r="E51" t="e">
        <f>IF(AND(ISNUMBER(C51),C51&gt;'PLOT OUTPUT'!$D$4),LOG(C51),$C$2)</f>
        <v>#N/A</v>
      </c>
      <c r="F51">
        <f t="shared" si="5"/>
        <v>0.9827586206896551</v>
      </c>
      <c r="H51">
        <f>VLOOKUP(F51,'GAUSSIAN DISTRIBUTION'!$A$2:$C$148,2,1)+(F51-VLOOKUP(F51,'GAUSSIAN DISTRIBUTION'!$A$2:$C$148,1,1))*VLOOKUP(F51,'GAUSSIAN DISTRIBUTION'!$A$2:$C$148,3,1)</f>
        <v>2.136607338714789</v>
      </c>
      <c r="I51" t="e">
        <f t="shared" si="0"/>
        <v>#N/A</v>
      </c>
      <c r="J51">
        <f t="shared" si="1"/>
        <v>1E+20</v>
      </c>
      <c r="K51">
        <f t="shared" si="2"/>
        <v>0</v>
      </c>
    </row>
    <row r="52" spans="3:11" ht="12.75">
      <c r="C52"/>
      <c r="E52" t="e">
        <f>IF(AND(ISNUMBER(C52),C52&gt;'PLOT OUTPUT'!$D$4),LOG(C52),$C$2)</f>
        <v>#N/A</v>
      </c>
      <c r="F52">
        <f t="shared" si="5"/>
        <v>0.9827586206896551</v>
      </c>
      <c r="H52">
        <f>VLOOKUP(F52,'GAUSSIAN DISTRIBUTION'!$A$2:$C$148,2,1)+(F52-VLOOKUP(F52,'GAUSSIAN DISTRIBUTION'!$A$2:$C$148,1,1))*VLOOKUP(F52,'GAUSSIAN DISTRIBUTION'!$A$2:$C$148,3,1)</f>
        <v>2.136607338714789</v>
      </c>
      <c r="I52" t="e">
        <f t="shared" si="0"/>
        <v>#N/A</v>
      </c>
      <c r="J52">
        <f t="shared" si="1"/>
        <v>1E+20</v>
      </c>
      <c r="K52">
        <f t="shared" si="2"/>
        <v>0</v>
      </c>
    </row>
    <row r="53" spans="3:11" ht="12.75">
      <c r="C53"/>
      <c r="E53" t="e">
        <f>IF(AND(ISNUMBER(C53),C53&gt;'PLOT OUTPUT'!$D$4),LOG(C53),$C$2)</f>
        <v>#N/A</v>
      </c>
      <c r="F53">
        <f t="shared" si="5"/>
        <v>0.9827586206896551</v>
      </c>
      <c r="H53">
        <f>VLOOKUP(F53,'GAUSSIAN DISTRIBUTION'!$A$2:$C$148,2,1)+(F53-VLOOKUP(F53,'GAUSSIAN DISTRIBUTION'!$A$2:$C$148,1,1))*VLOOKUP(F53,'GAUSSIAN DISTRIBUTION'!$A$2:$C$148,3,1)</f>
        <v>2.136607338714789</v>
      </c>
      <c r="I53" t="e">
        <f t="shared" si="0"/>
        <v>#N/A</v>
      </c>
      <c r="J53">
        <f t="shared" si="1"/>
        <v>1E+20</v>
      </c>
      <c r="K53">
        <f t="shared" si="2"/>
        <v>0</v>
      </c>
    </row>
    <row r="54" spans="3:11" ht="12.75">
      <c r="C54"/>
      <c r="E54" t="e">
        <f>IF(AND(ISNUMBER(C54),C54&gt;'PLOT OUTPUT'!$D$4),LOG(C54),$C$2)</f>
        <v>#N/A</v>
      </c>
      <c r="F54">
        <f t="shared" si="5"/>
        <v>0.9827586206896551</v>
      </c>
      <c r="H54">
        <f>VLOOKUP(F54,'GAUSSIAN DISTRIBUTION'!$A$2:$C$148,2,1)+(F54-VLOOKUP(F54,'GAUSSIAN DISTRIBUTION'!$A$2:$C$148,1,1))*VLOOKUP(F54,'GAUSSIAN DISTRIBUTION'!$A$2:$C$148,3,1)</f>
        <v>2.136607338714789</v>
      </c>
      <c r="I54" t="e">
        <f t="shared" si="0"/>
        <v>#N/A</v>
      </c>
      <c r="J54">
        <f t="shared" si="1"/>
        <v>1E+20</v>
      </c>
      <c r="K54">
        <f t="shared" si="2"/>
        <v>0</v>
      </c>
    </row>
    <row r="55" spans="3:11" ht="12.75">
      <c r="C55"/>
      <c r="E55" t="e">
        <f>IF(AND(ISNUMBER(C55),C55&gt;'PLOT OUTPUT'!$D$4),LOG(C55),$C$2)</f>
        <v>#N/A</v>
      </c>
      <c r="F55">
        <f t="shared" si="5"/>
        <v>0.9827586206896551</v>
      </c>
      <c r="H55">
        <f>VLOOKUP(F55,'GAUSSIAN DISTRIBUTION'!$A$2:$C$148,2,1)+(F55-VLOOKUP(F55,'GAUSSIAN DISTRIBUTION'!$A$2:$C$148,1,1))*VLOOKUP(F55,'GAUSSIAN DISTRIBUTION'!$A$2:$C$148,3,1)</f>
        <v>2.136607338714789</v>
      </c>
      <c r="I55" t="e">
        <f t="shared" si="0"/>
        <v>#N/A</v>
      </c>
      <c r="J55">
        <f t="shared" si="1"/>
        <v>1E+20</v>
      </c>
      <c r="K55">
        <f t="shared" si="2"/>
        <v>0</v>
      </c>
    </row>
    <row r="56" spans="3:11" ht="12.75">
      <c r="C56"/>
      <c r="E56" t="e">
        <f>IF(AND(ISNUMBER(C56),C56&gt;'PLOT OUTPUT'!$D$4),LOG(C56),$C$2)</f>
        <v>#N/A</v>
      </c>
      <c r="F56">
        <f aca="true" t="shared" si="6" ref="F56:F71">IF(ISNUMBER(E55),F55-1/$C$3,1-0.5/$C$3)</f>
        <v>0.9827586206896551</v>
      </c>
      <c r="H56">
        <f>VLOOKUP(F56,'GAUSSIAN DISTRIBUTION'!$A$2:$C$148,2,1)+(F56-VLOOKUP(F56,'GAUSSIAN DISTRIBUTION'!$A$2:$C$148,1,1))*VLOOKUP(F56,'GAUSSIAN DISTRIBUTION'!$A$2:$C$148,3,1)</f>
        <v>2.136607338714789</v>
      </c>
      <c r="I56" t="e">
        <f t="shared" si="0"/>
        <v>#N/A</v>
      </c>
      <c r="J56">
        <f t="shared" si="1"/>
        <v>1E+20</v>
      </c>
      <c r="K56">
        <f t="shared" si="2"/>
        <v>0</v>
      </c>
    </row>
    <row r="57" spans="3:11" ht="12.75">
      <c r="C57"/>
      <c r="E57" t="e">
        <f>IF(AND(ISNUMBER(C57),C57&gt;'PLOT OUTPUT'!$D$4),LOG(C57),$C$2)</f>
        <v>#N/A</v>
      </c>
      <c r="F57">
        <f t="shared" si="6"/>
        <v>0.9827586206896551</v>
      </c>
      <c r="H57">
        <f>VLOOKUP(F57,'GAUSSIAN DISTRIBUTION'!$A$2:$C$148,2,1)+(F57-VLOOKUP(F57,'GAUSSIAN DISTRIBUTION'!$A$2:$C$148,1,1))*VLOOKUP(F57,'GAUSSIAN DISTRIBUTION'!$A$2:$C$148,3,1)</f>
        <v>2.136607338714789</v>
      </c>
      <c r="I57" t="e">
        <f t="shared" si="0"/>
        <v>#N/A</v>
      </c>
      <c r="J57">
        <f t="shared" si="1"/>
        <v>1E+20</v>
      </c>
      <c r="K57">
        <f t="shared" si="2"/>
        <v>0</v>
      </c>
    </row>
    <row r="58" spans="3:11" ht="12.75">
      <c r="C58"/>
      <c r="E58" t="e">
        <f>IF(AND(ISNUMBER(C58),C58&gt;'PLOT OUTPUT'!$D$4),LOG(C58),$C$2)</f>
        <v>#N/A</v>
      </c>
      <c r="F58">
        <f t="shared" si="6"/>
        <v>0.9827586206896551</v>
      </c>
      <c r="H58">
        <f>VLOOKUP(F58,'GAUSSIAN DISTRIBUTION'!$A$2:$C$148,2,1)+(F58-VLOOKUP(F58,'GAUSSIAN DISTRIBUTION'!$A$2:$C$148,1,1))*VLOOKUP(F58,'GAUSSIAN DISTRIBUTION'!$A$2:$C$148,3,1)</f>
        <v>2.136607338714789</v>
      </c>
      <c r="I58" t="e">
        <f t="shared" si="0"/>
        <v>#N/A</v>
      </c>
      <c r="J58">
        <f t="shared" si="1"/>
        <v>1E+20</v>
      </c>
      <c r="K58">
        <f t="shared" si="2"/>
        <v>0</v>
      </c>
    </row>
    <row r="59" spans="3:11" ht="12.75">
      <c r="C59"/>
      <c r="E59" t="e">
        <f>IF(AND(ISNUMBER(C59),C59&gt;'PLOT OUTPUT'!$D$4),LOG(C59),$C$2)</f>
        <v>#N/A</v>
      </c>
      <c r="F59">
        <f t="shared" si="6"/>
        <v>0.9827586206896551</v>
      </c>
      <c r="H59">
        <f>VLOOKUP(F59,'GAUSSIAN DISTRIBUTION'!$A$2:$C$148,2,1)+(F59-VLOOKUP(F59,'GAUSSIAN DISTRIBUTION'!$A$2:$C$148,1,1))*VLOOKUP(F59,'GAUSSIAN DISTRIBUTION'!$A$2:$C$148,3,1)</f>
        <v>2.136607338714789</v>
      </c>
      <c r="I59" t="e">
        <f t="shared" si="0"/>
        <v>#N/A</v>
      </c>
      <c r="J59">
        <f t="shared" si="1"/>
        <v>1E+20</v>
      </c>
      <c r="K59">
        <f t="shared" si="2"/>
        <v>0</v>
      </c>
    </row>
    <row r="60" spans="3:11" ht="12.75">
      <c r="C60"/>
      <c r="E60" t="e">
        <f>IF(AND(ISNUMBER(C60),C60&gt;'PLOT OUTPUT'!$D$4),LOG(C60),$C$2)</f>
        <v>#N/A</v>
      </c>
      <c r="F60">
        <f t="shared" si="6"/>
        <v>0.9827586206896551</v>
      </c>
      <c r="H60">
        <f>VLOOKUP(F60,'GAUSSIAN DISTRIBUTION'!$A$2:$C$148,2,1)+(F60-VLOOKUP(F60,'GAUSSIAN DISTRIBUTION'!$A$2:$C$148,1,1))*VLOOKUP(F60,'GAUSSIAN DISTRIBUTION'!$A$2:$C$148,3,1)</f>
        <v>2.136607338714789</v>
      </c>
      <c r="I60" t="e">
        <f t="shared" si="0"/>
        <v>#N/A</v>
      </c>
      <c r="J60">
        <f t="shared" si="1"/>
        <v>1E+20</v>
      </c>
      <c r="K60">
        <f t="shared" si="2"/>
        <v>0</v>
      </c>
    </row>
    <row r="61" spans="3:11" ht="12.75">
      <c r="C61"/>
      <c r="E61" t="e">
        <f>IF(AND(ISNUMBER(C61),C61&gt;'PLOT OUTPUT'!$D$4),LOG(C61),$C$2)</f>
        <v>#N/A</v>
      </c>
      <c r="F61">
        <f t="shared" si="6"/>
        <v>0.9827586206896551</v>
      </c>
      <c r="H61">
        <f>VLOOKUP(F61,'GAUSSIAN DISTRIBUTION'!$A$2:$C$148,2,1)+(F61-VLOOKUP(F61,'GAUSSIAN DISTRIBUTION'!$A$2:$C$148,1,1))*VLOOKUP(F61,'GAUSSIAN DISTRIBUTION'!$A$2:$C$148,3,1)</f>
        <v>2.136607338714789</v>
      </c>
      <c r="I61" t="e">
        <f t="shared" si="0"/>
        <v>#N/A</v>
      </c>
      <c r="J61">
        <f t="shared" si="1"/>
        <v>1E+20</v>
      </c>
      <c r="K61">
        <f t="shared" si="2"/>
        <v>0</v>
      </c>
    </row>
    <row r="62" spans="3:11" ht="12.75">
      <c r="C62"/>
      <c r="E62" t="e">
        <f>IF(AND(ISNUMBER(C62),C62&gt;'PLOT OUTPUT'!$D$4),LOG(C62),$C$2)</f>
        <v>#N/A</v>
      </c>
      <c r="F62">
        <f t="shared" si="6"/>
        <v>0.9827586206896551</v>
      </c>
      <c r="H62">
        <f>VLOOKUP(F62,'GAUSSIAN DISTRIBUTION'!$A$2:$C$148,2,1)+(F62-VLOOKUP(F62,'GAUSSIAN DISTRIBUTION'!$A$2:$C$148,1,1))*VLOOKUP(F62,'GAUSSIAN DISTRIBUTION'!$A$2:$C$148,3,1)</f>
        <v>2.136607338714789</v>
      </c>
      <c r="I62" t="e">
        <f t="shared" si="0"/>
        <v>#N/A</v>
      </c>
      <c r="J62">
        <f t="shared" si="1"/>
        <v>1E+20</v>
      </c>
      <c r="K62">
        <f t="shared" si="2"/>
        <v>0</v>
      </c>
    </row>
    <row r="63" spans="3:11" ht="12.75">
      <c r="C63"/>
      <c r="E63" t="e">
        <f>IF(AND(ISNUMBER(C63),C63&gt;'PLOT OUTPUT'!$D$4),LOG(C63),$C$2)</f>
        <v>#N/A</v>
      </c>
      <c r="F63">
        <f t="shared" si="6"/>
        <v>0.9827586206896551</v>
      </c>
      <c r="H63">
        <f>VLOOKUP(F63,'GAUSSIAN DISTRIBUTION'!$A$2:$C$148,2,1)+(F63-VLOOKUP(F63,'GAUSSIAN DISTRIBUTION'!$A$2:$C$148,1,1))*VLOOKUP(F63,'GAUSSIAN DISTRIBUTION'!$A$2:$C$148,3,1)</f>
        <v>2.136607338714789</v>
      </c>
      <c r="I63" t="e">
        <f t="shared" si="0"/>
        <v>#N/A</v>
      </c>
      <c r="J63">
        <f t="shared" si="1"/>
        <v>1E+20</v>
      </c>
      <c r="K63">
        <f t="shared" si="2"/>
        <v>0</v>
      </c>
    </row>
    <row r="64" spans="3:11" ht="12.75">
      <c r="C64"/>
      <c r="E64" t="e">
        <f>IF(AND(ISNUMBER(C64),C64&gt;'PLOT OUTPUT'!$D$4),LOG(C64),$C$2)</f>
        <v>#N/A</v>
      </c>
      <c r="F64">
        <f t="shared" si="6"/>
        <v>0.9827586206896551</v>
      </c>
      <c r="H64">
        <f>VLOOKUP(F64,'GAUSSIAN DISTRIBUTION'!$A$2:$C$148,2,1)+(F64-VLOOKUP(F64,'GAUSSIAN DISTRIBUTION'!$A$2:$C$148,1,1))*VLOOKUP(F64,'GAUSSIAN DISTRIBUTION'!$A$2:$C$148,3,1)</f>
        <v>2.136607338714789</v>
      </c>
      <c r="I64" t="e">
        <f t="shared" si="0"/>
        <v>#N/A</v>
      </c>
      <c r="J64">
        <f t="shared" si="1"/>
        <v>1E+20</v>
      </c>
      <c r="K64">
        <f t="shared" si="2"/>
        <v>0</v>
      </c>
    </row>
    <row r="65" spans="3:11" ht="12.75">
      <c r="C65"/>
      <c r="E65" t="e">
        <f>IF(AND(ISNUMBER(C65),C65&gt;'PLOT OUTPUT'!$D$4),LOG(C65),$C$2)</f>
        <v>#N/A</v>
      </c>
      <c r="F65">
        <f t="shared" si="6"/>
        <v>0.9827586206896551</v>
      </c>
      <c r="H65">
        <f>VLOOKUP(F65,'GAUSSIAN DISTRIBUTION'!$A$2:$C$148,2,1)+(F65-VLOOKUP(F65,'GAUSSIAN DISTRIBUTION'!$A$2:$C$148,1,1))*VLOOKUP(F65,'GAUSSIAN DISTRIBUTION'!$A$2:$C$148,3,1)</f>
        <v>2.136607338714789</v>
      </c>
      <c r="I65" t="e">
        <f t="shared" si="0"/>
        <v>#N/A</v>
      </c>
      <c r="J65">
        <f t="shared" si="1"/>
        <v>1E+20</v>
      </c>
      <c r="K65">
        <f t="shared" si="2"/>
        <v>0</v>
      </c>
    </row>
    <row r="66" spans="3:11" ht="12.75">
      <c r="C66"/>
      <c r="E66" t="e">
        <f>IF(AND(ISNUMBER(C66),C66&gt;'PLOT OUTPUT'!$D$4),LOG(C66),$C$2)</f>
        <v>#N/A</v>
      </c>
      <c r="F66">
        <f t="shared" si="6"/>
        <v>0.9827586206896551</v>
      </c>
      <c r="H66">
        <f>VLOOKUP(F66,'GAUSSIAN DISTRIBUTION'!$A$2:$C$148,2,1)+(F66-VLOOKUP(F66,'GAUSSIAN DISTRIBUTION'!$A$2:$C$148,1,1))*VLOOKUP(F66,'GAUSSIAN DISTRIBUTION'!$A$2:$C$148,3,1)</f>
        <v>2.136607338714789</v>
      </c>
      <c r="I66" t="e">
        <f t="shared" si="0"/>
        <v>#N/A</v>
      </c>
      <c r="J66">
        <f t="shared" si="1"/>
        <v>1E+20</v>
      </c>
      <c r="K66">
        <f t="shared" si="2"/>
        <v>0</v>
      </c>
    </row>
    <row r="67" spans="3:11" ht="12.75">
      <c r="C67"/>
      <c r="E67" t="e">
        <f>IF(AND(ISNUMBER(C67),C67&gt;'PLOT OUTPUT'!$D$4),LOG(C67),$C$2)</f>
        <v>#N/A</v>
      </c>
      <c r="F67">
        <f t="shared" si="6"/>
        <v>0.9827586206896551</v>
      </c>
      <c r="H67">
        <f>VLOOKUP(F67,'GAUSSIAN DISTRIBUTION'!$A$2:$C$148,2,1)+(F67-VLOOKUP(F67,'GAUSSIAN DISTRIBUTION'!$A$2:$C$148,1,1))*VLOOKUP(F67,'GAUSSIAN DISTRIBUTION'!$A$2:$C$148,3,1)</f>
        <v>2.136607338714789</v>
      </c>
      <c r="I67" t="e">
        <f t="shared" si="0"/>
        <v>#N/A</v>
      </c>
      <c r="J67">
        <f t="shared" si="1"/>
        <v>1E+20</v>
      </c>
      <c r="K67">
        <f t="shared" si="2"/>
        <v>0</v>
      </c>
    </row>
    <row r="68" spans="3:11" ht="12.75">
      <c r="C68"/>
      <c r="E68" t="e">
        <f>IF(AND(ISNUMBER(C68),C68&gt;'PLOT OUTPUT'!$D$4),LOG(C68),$C$2)</f>
        <v>#N/A</v>
      </c>
      <c r="F68">
        <f t="shared" si="6"/>
        <v>0.9827586206896551</v>
      </c>
      <c r="H68">
        <f>VLOOKUP(F68,'GAUSSIAN DISTRIBUTION'!$A$2:$C$148,2,1)+(F68-VLOOKUP(F68,'GAUSSIAN DISTRIBUTION'!$A$2:$C$148,1,1))*VLOOKUP(F68,'GAUSSIAN DISTRIBUTION'!$A$2:$C$148,3,1)</f>
        <v>2.136607338714789</v>
      </c>
      <c r="I68" t="e">
        <f t="shared" si="0"/>
        <v>#N/A</v>
      </c>
      <c r="J68">
        <f t="shared" si="1"/>
        <v>1E+20</v>
      </c>
      <c r="K68">
        <f t="shared" si="2"/>
        <v>0</v>
      </c>
    </row>
    <row r="69" spans="3:11" ht="12.75">
      <c r="C69"/>
      <c r="E69" t="e">
        <f>IF(AND(ISNUMBER(C69),C69&gt;'PLOT OUTPUT'!$D$4),LOG(C69),$C$2)</f>
        <v>#N/A</v>
      </c>
      <c r="F69">
        <f t="shared" si="6"/>
        <v>0.9827586206896551</v>
      </c>
      <c r="H69">
        <f>VLOOKUP(F69,'GAUSSIAN DISTRIBUTION'!$A$2:$C$148,2,1)+(F69-VLOOKUP(F69,'GAUSSIAN DISTRIBUTION'!$A$2:$C$148,1,1))*VLOOKUP(F69,'GAUSSIAN DISTRIBUTION'!$A$2:$C$148,3,1)</f>
        <v>2.136607338714789</v>
      </c>
      <c r="I69" t="e">
        <f t="shared" si="0"/>
        <v>#N/A</v>
      </c>
      <c r="J69">
        <f t="shared" si="1"/>
        <v>1E+20</v>
      </c>
      <c r="K69">
        <f t="shared" si="2"/>
        <v>0</v>
      </c>
    </row>
    <row r="70" spans="3:11" ht="12.75">
      <c r="C70"/>
      <c r="E70" t="e">
        <f>IF(AND(ISNUMBER(C70),C70&gt;'PLOT OUTPUT'!$D$4),LOG(C70),$C$2)</f>
        <v>#N/A</v>
      </c>
      <c r="F70">
        <f t="shared" si="6"/>
        <v>0.9827586206896551</v>
      </c>
      <c r="H70">
        <f>VLOOKUP(F70,'GAUSSIAN DISTRIBUTION'!$A$2:$C$148,2,1)+(F70-VLOOKUP(F70,'GAUSSIAN DISTRIBUTION'!$A$2:$C$148,1,1))*VLOOKUP(F70,'GAUSSIAN DISTRIBUTION'!$A$2:$C$148,3,1)</f>
        <v>2.136607338714789</v>
      </c>
      <c r="I70" t="e">
        <f aca="true" t="shared" si="7" ref="I70:I133">E70</f>
        <v>#N/A</v>
      </c>
      <c r="J70">
        <f t="shared" si="1"/>
        <v>1E+20</v>
      </c>
      <c r="K70">
        <f t="shared" si="2"/>
        <v>0</v>
      </c>
    </row>
    <row r="71" spans="3:11" ht="12.75">
      <c r="C71"/>
      <c r="E71" t="e">
        <f>IF(AND(ISNUMBER(C71),C71&gt;'PLOT OUTPUT'!$D$4),LOG(C71),$C$2)</f>
        <v>#N/A</v>
      </c>
      <c r="F71">
        <f t="shared" si="6"/>
        <v>0.9827586206896551</v>
      </c>
      <c r="H71">
        <f>VLOOKUP(F71,'GAUSSIAN DISTRIBUTION'!$A$2:$C$148,2,1)+(F71-VLOOKUP(F71,'GAUSSIAN DISTRIBUTION'!$A$2:$C$148,1,1))*VLOOKUP(F71,'GAUSSIAN DISTRIBUTION'!$A$2:$C$148,3,1)</f>
        <v>2.136607338714789</v>
      </c>
      <c r="I71" t="e">
        <f t="shared" si="7"/>
        <v>#N/A</v>
      </c>
      <c r="J71">
        <f aca="true" t="shared" si="8" ref="J71:J134">IF(ISNUMBER(I71),(H71-$H$5)^2+(I71-$I$5)^2,100000000000000000000)</f>
        <v>1E+20</v>
      </c>
      <c r="K71">
        <f aca="true" t="shared" si="9" ref="K71:K134">B71</f>
        <v>0</v>
      </c>
    </row>
    <row r="72" spans="3:11" ht="12.75">
      <c r="C72"/>
      <c r="E72" t="e">
        <f>IF(AND(ISNUMBER(C72),C72&gt;'PLOT OUTPUT'!$D$4),LOG(C72),$C$2)</f>
        <v>#N/A</v>
      </c>
      <c r="F72">
        <f aca="true" t="shared" si="10" ref="F72:F87">IF(ISNUMBER(E71),F71-1/$C$3,1-0.5/$C$3)</f>
        <v>0.9827586206896551</v>
      </c>
      <c r="H72">
        <f>VLOOKUP(F72,'GAUSSIAN DISTRIBUTION'!$A$2:$C$148,2,1)+(F72-VLOOKUP(F72,'GAUSSIAN DISTRIBUTION'!$A$2:$C$148,1,1))*VLOOKUP(F72,'GAUSSIAN DISTRIBUTION'!$A$2:$C$148,3,1)</f>
        <v>2.136607338714789</v>
      </c>
      <c r="I72" t="e">
        <f t="shared" si="7"/>
        <v>#N/A</v>
      </c>
      <c r="J72">
        <f t="shared" si="8"/>
        <v>1E+20</v>
      </c>
      <c r="K72">
        <f t="shared" si="9"/>
        <v>0</v>
      </c>
    </row>
    <row r="73" spans="3:11" ht="12.75">
      <c r="C73"/>
      <c r="E73" t="e">
        <f>IF(AND(ISNUMBER(C73),C73&gt;'PLOT OUTPUT'!$D$4),LOG(C73),$C$2)</f>
        <v>#N/A</v>
      </c>
      <c r="F73">
        <f t="shared" si="10"/>
        <v>0.9827586206896551</v>
      </c>
      <c r="H73">
        <f>VLOOKUP(F73,'GAUSSIAN DISTRIBUTION'!$A$2:$C$148,2,1)+(F73-VLOOKUP(F73,'GAUSSIAN DISTRIBUTION'!$A$2:$C$148,1,1))*VLOOKUP(F73,'GAUSSIAN DISTRIBUTION'!$A$2:$C$148,3,1)</f>
        <v>2.136607338714789</v>
      </c>
      <c r="I73" t="e">
        <f t="shared" si="7"/>
        <v>#N/A</v>
      </c>
      <c r="J73">
        <f t="shared" si="8"/>
        <v>1E+20</v>
      </c>
      <c r="K73">
        <f t="shared" si="9"/>
        <v>0</v>
      </c>
    </row>
    <row r="74" spans="3:11" ht="12.75">
      <c r="C74"/>
      <c r="E74" t="e">
        <f>IF(AND(ISNUMBER(C74),C74&gt;'PLOT OUTPUT'!$D$4),LOG(C74),$C$2)</f>
        <v>#N/A</v>
      </c>
      <c r="F74">
        <f t="shared" si="10"/>
        <v>0.9827586206896551</v>
      </c>
      <c r="H74">
        <f>VLOOKUP(F74,'GAUSSIAN DISTRIBUTION'!$A$2:$C$148,2,1)+(F74-VLOOKUP(F74,'GAUSSIAN DISTRIBUTION'!$A$2:$C$148,1,1))*VLOOKUP(F74,'GAUSSIAN DISTRIBUTION'!$A$2:$C$148,3,1)</f>
        <v>2.136607338714789</v>
      </c>
      <c r="I74" t="e">
        <f t="shared" si="7"/>
        <v>#N/A</v>
      </c>
      <c r="J74">
        <f t="shared" si="8"/>
        <v>1E+20</v>
      </c>
      <c r="K74">
        <f t="shared" si="9"/>
        <v>0</v>
      </c>
    </row>
    <row r="75" spans="3:11" ht="12.75">
      <c r="C75"/>
      <c r="E75" t="e">
        <f>IF(AND(ISNUMBER(C75),C75&gt;'PLOT OUTPUT'!$D$4),LOG(C75),$C$2)</f>
        <v>#N/A</v>
      </c>
      <c r="F75">
        <f t="shared" si="10"/>
        <v>0.9827586206896551</v>
      </c>
      <c r="H75">
        <f>VLOOKUP(F75,'GAUSSIAN DISTRIBUTION'!$A$2:$C$148,2,1)+(F75-VLOOKUP(F75,'GAUSSIAN DISTRIBUTION'!$A$2:$C$148,1,1))*VLOOKUP(F75,'GAUSSIAN DISTRIBUTION'!$A$2:$C$148,3,1)</f>
        <v>2.136607338714789</v>
      </c>
      <c r="I75" t="e">
        <f t="shared" si="7"/>
        <v>#N/A</v>
      </c>
      <c r="J75">
        <f t="shared" si="8"/>
        <v>1E+20</v>
      </c>
      <c r="K75">
        <f t="shared" si="9"/>
        <v>0</v>
      </c>
    </row>
    <row r="76" spans="3:11" ht="12.75">
      <c r="C76"/>
      <c r="E76" t="e">
        <f>IF(AND(ISNUMBER(C76),C76&gt;'PLOT OUTPUT'!$D$4),LOG(C76),$C$2)</f>
        <v>#N/A</v>
      </c>
      <c r="F76">
        <f t="shared" si="10"/>
        <v>0.9827586206896551</v>
      </c>
      <c r="H76">
        <f>VLOOKUP(F76,'GAUSSIAN DISTRIBUTION'!$A$2:$C$148,2,1)+(F76-VLOOKUP(F76,'GAUSSIAN DISTRIBUTION'!$A$2:$C$148,1,1))*VLOOKUP(F76,'GAUSSIAN DISTRIBUTION'!$A$2:$C$148,3,1)</f>
        <v>2.136607338714789</v>
      </c>
      <c r="I76" t="e">
        <f t="shared" si="7"/>
        <v>#N/A</v>
      </c>
      <c r="J76">
        <f t="shared" si="8"/>
        <v>1E+20</v>
      </c>
      <c r="K76">
        <f t="shared" si="9"/>
        <v>0</v>
      </c>
    </row>
    <row r="77" spans="3:11" ht="12.75">
      <c r="C77"/>
      <c r="E77" t="e">
        <f>IF(AND(ISNUMBER(C77),C77&gt;'PLOT OUTPUT'!$D$4),LOG(C77),$C$2)</f>
        <v>#N/A</v>
      </c>
      <c r="F77">
        <f t="shared" si="10"/>
        <v>0.9827586206896551</v>
      </c>
      <c r="H77">
        <f>VLOOKUP(F77,'GAUSSIAN DISTRIBUTION'!$A$2:$C$148,2,1)+(F77-VLOOKUP(F77,'GAUSSIAN DISTRIBUTION'!$A$2:$C$148,1,1))*VLOOKUP(F77,'GAUSSIAN DISTRIBUTION'!$A$2:$C$148,3,1)</f>
        <v>2.136607338714789</v>
      </c>
      <c r="I77" t="e">
        <f t="shared" si="7"/>
        <v>#N/A</v>
      </c>
      <c r="J77">
        <f t="shared" si="8"/>
        <v>1E+20</v>
      </c>
      <c r="K77">
        <f t="shared" si="9"/>
        <v>0</v>
      </c>
    </row>
    <row r="78" spans="3:11" ht="12.75">
      <c r="C78"/>
      <c r="E78" t="e">
        <f>IF(AND(ISNUMBER(C78),C78&gt;'PLOT OUTPUT'!$D$4),LOG(C78),$C$2)</f>
        <v>#N/A</v>
      </c>
      <c r="F78">
        <f t="shared" si="10"/>
        <v>0.9827586206896551</v>
      </c>
      <c r="H78">
        <f>VLOOKUP(F78,'GAUSSIAN DISTRIBUTION'!$A$2:$C$148,2,1)+(F78-VLOOKUP(F78,'GAUSSIAN DISTRIBUTION'!$A$2:$C$148,1,1))*VLOOKUP(F78,'GAUSSIAN DISTRIBUTION'!$A$2:$C$148,3,1)</f>
        <v>2.136607338714789</v>
      </c>
      <c r="I78" t="e">
        <f t="shared" si="7"/>
        <v>#N/A</v>
      </c>
      <c r="J78">
        <f t="shared" si="8"/>
        <v>1E+20</v>
      </c>
      <c r="K78">
        <f t="shared" si="9"/>
        <v>0</v>
      </c>
    </row>
    <row r="79" spans="3:11" ht="12.75">
      <c r="C79"/>
      <c r="E79" t="e">
        <f>IF(AND(ISNUMBER(C79),C79&gt;'PLOT OUTPUT'!$D$4),LOG(C79),$C$2)</f>
        <v>#N/A</v>
      </c>
      <c r="F79">
        <f t="shared" si="10"/>
        <v>0.9827586206896551</v>
      </c>
      <c r="H79">
        <f>VLOOKUP(F79,'GAUSSIAN DISTRIBUTION'!$A$2:$C$148,2,1)+(F79-VLOOKUP(F79,'GAUSSIAN DISTRIBUTION'!$A$2:$C$148,1,1))*VLOOKUP(F79,'GAUSSIAN DISTRIBUTION'!$A$2:$C$148,3,1)</f>
        <v>2.136607338714789</v>
      </c>
      <c r="I79" t="e">
        <f t="shared" si="7"/>
        <v>#N/A</v>
      </c>
      <c r="J79">
        <f t="shared" si="8"/>
        <v>1E+20</v>
      </c>
      <c r="K79">
        <f t="shared" si="9"/>
        <v>0</v>
      </c>
    </row>
    <row r="80" spans="3:11" ht="12.75">
      <c r="C80"/>
      <c r="E80" t="e">
        <f>IF(AND(ISNUMBER(C80),C80&gt;'PLOT OUTPUT'!$D$4),LOG(C80),$C$2)</f>
        <v>#N/A</v>
      </c>
      <c r="F80">
        <f t="shared" si="10"/>
        <v>0.9827586206896551</v>
      </c>
      <c r="H80">
        <f>VLOOKUP(F80,'GAUSSIAN DISTRIBUTION'!$A$2:$C$148,2,1)+(F80-VLOOKUP(F80,'GAUSSIAN DISTRIBUTION'!$A$2:$C$148,1,1))*VLOOKUP(F80,'GAUSSIAN DISTRIBUTION'!$A$2:$C$148,3,1)</f>
        <v>2.136607338714789</v>
      </c>
      <c r="I80" t="e">
        <f t="shared" si="7"/>
        <v>#N/A</v>
      </c>
      <c r="J80">
        <f t="shared" si="8"/>
        <v>1E+20</v>
      </c>
      <c r="K80">
        <f t="shared" si="9"/>
        <v>0</v>
      </c>
    </row>
    <row r="81" spans="3:11" ht="12.75">
      <c r="C81"/>
      <c r="E81" t="e">
        <f>IF(AND(ISNUMBER(C81),C81&gt;'PLOT OUTPUT'!$D$4),LOG(C81),$C$2)</f>
        <v>#N/A</v>
      </c>
      <c r="F81">
        <f t="shared" si="10"/>
        <v>0.9827586206896551</v>
      </c>
      <c r="H81">
        <f>VLOOKUP(F81,'GAUSSIAN DISTRIBUTION'!$A$2:$C$148,2,1)+(F81-VLOOKUP(F81,'GAUSSIAN DISTRIBUTION'!$A$2:$C$148,1,1))*VLOOKUP(F81,'GAUSSIAN DISTRIBUTION'!$A$2:$C$148,3,1)</f>
        <v>2.136607338714789</v>
      </c>
      <c r="I81" t="e">
        <f t="shared" si="7"/>
        <v>#N/A</v>
      </c>
      <c r="J81">
        <f t="shared" si="8"/>
        <v>1E+20</v>
      </c>
      <c r="K81">
        <f t="shared" si="9"/>
        <v>0</v>
      </c>
    </row>
    <row r="82" spans="3:11" ht="12.75">
      <c r="C82"/>
      <c r="E82" t="e">
        <f>IF(AND(ISNUMBER(C82),C82&gt;'PLOT OUTPUT'!$D$4),LOG(C82),$C$2)</f>
        <v>#N/A</v>
      </c>
      <c r="F82">
        <f t="shared" si="10"/>
        <v>0.9827586206896551</v>
      </c>
      <c r="H82">
        <f>VLOOKUP(F82,'GAUSSIAN DISTRIBUTION'!$A$2:$C$148,2,1)+(F82-VLOOKUP(F82,'GAUSSIAN DISTRIBUTION'!$A$2:$C$148,1,1))*VLOOKUP(F82,'GAUSSIAN DISTRIBUTION'!$A$2:$C$148,3,1)</f>
        <v>2.136607338714789</v>
      </c>
      <c r="I82" t="e">
        <f t="shared" si="7"/>
        <v>#N/A</v>
      </c>
      <c r="J82">
        <f t="shared" si="8"/>
        <v>1E+20</v>
      </c>
      <c r="K82">
        <f t="shared" si="9"/>
        <v>0</v>
      </c>
    </row>
    <row r="83" spans="3:11" ht="12.75">
      <c r="C83"/>
      <c r="E83" t="e">
        <f>IF(AND(ISNUMBER(C83),C83&gt;'PLOT OUTPUT'!$D$4),LOG(C83),$C$2)</f>
        <v>#N/A</v>
      </c>
      <c r="F83">
        <f t="shared" si="10"/>
        <v>0.9827586206896551</v>
      </c>
      <c r="H83">
        <f>VLOOKUP(F83,'GAUSSIAN DISTRIBUTION'!$A$2:$C$148,2,1)+(F83-VLOOKUP(F83,'GAUSSIAN DISTRIBUTION'!$A$2:$C$148,1,1))*VLOOKUP(F83,'GAUSSIAN DISTRIBUTION'!$A$2:$C$148,3,1)</f>
        <v>2.136607338714789</v>
      </c>
      <c r="I83" t="e">
        <f t="shared" si="7"/>
        <v>#N/A</v>
      </c>
      <c r="J83">
        <f t="shared" si="8"/>
        <v>1E+20</v>
      </c>
      <c r="K83">
        <f t="shared" si="9"/>
        <v>0</v>
      </c>
    </row>
    <row r="84" spans="3:11" ht="12.75">
      <c r="C84"/>
      <c r="E84" t="e">
        <f>IF(AND(ISNUMBER(C84),C84&gt;'PLOT OUTPUT'!$D$4),LOG(C84),$C$2)</f>
        <v>#N/A</v>
      </c>
      <c r="F84">
        <f t="shared" si="10"/>
        <v>0.9827586206896551</v>
      </c>
      <c r="H84">
        <f>VLOOKUP(F84,'GAUSSIAN DISTRIBUTION'!$A$2:$C$148,2,1)+(F84-VLOOKUP(F84,'GAUSSIAN DISTRIBUTION'!$A$2:$C$148,1,1))*VLOOKUP(F84,'GAUSSIAN DISTRIBUTION'!$A$2:$C$148,3,1)</f>
        <v>2.136607338714789</v>
      </c>
      <c r="I84" t="e">
        <f t="shared" si="7"/>
        <v>#N/A</v>
      </c>
      <c r="J84">
        <f t="shared" si="8"/>
        <v>1E+20</v>
      </c>
      <c r="K84">
        <f t="shared" si="9"/>
        <v>0</v>
      </c>
    </row>
    <row r="85" spans="3:11" ht="12.75">
      <c r="C85"/>
      <c r="E85" t="e">
        <f>IF(AND(ISNUMBER(C85),C85&gt;'PLOT OUTPUT'!$D$4),LOG(C85),$C$2)</f>
        <v>#N/A</v>
      </c>
      <c r="F85">
        <f t="shared" si="10"/>
        <v>0.9827586206896551</v>
      </c>
      <c r="H85">
        <f>VLOOKUP(F85,'GAUSSIAN DISTRIBUTION'!$A$2:$C$148,2,1)+(F85-VLOOKUP(F85,'GAUSSIAN DISTRIBUTION'!$A$2:$C$148,1,1))*VLOOKUP(F85,'GAUSSIAN DISTRIBUTION'!$A$2:$C$148,3,1)</f>
        <v>2.136607338714789</v>
      </c>
      <c r="I85" t="e">
        <f t="shared" si="7"/>
        <v>#N/A</v>
      </c>
      <c r="J85">
        <f t="shared" si="8"/>
        <v>1E+20</v>
      </c>
      <c r="K85">
        <f t="shared" si="9"/>
        <v>0</v>
      </c>
    </row>
    <row r="86" spans="3:11" ht="12.75">
      <c r="C86"/>
      <c r="E86" t="e">
        <f>IF(AND(ISNUMBER(C86),C86&gt;'PLOT OUTPUT'!$D$4),LOG(C86),$C$2)</f>
        <v>#N/A</v>
      </c>
      <c r="F86">
        <f t="shared" si="10"/>
        <v>0.9827586206896551</v>
      </c>
      <c r="H86">
        <f>VLOOKUP(F86,'GAUSSIAN DISTRIBUTION'!$A$2:$C$148,2,1)+(F86-VLOOKUP(F86,'GAUSSIAN DISTRIBUTION'!$A$2:$C$148,1,1))*VLOOKUP(F86,'GAUSSIAN DISTRIBUTION'!$A$2:$C$148,3,1)</f>
        <v>2.136607338714789</v>
      </c>
      <c r="I86" t="e">
        <f t="shared" si="7"/>
        <v>#N/A</v>
      </c>
      <c r="J86">
        <f t="shared" si="8"/>
        <v>1E+20</v>
      </c>
      <c r="K86">
        <f t="shared" si="9"/>
        <v>0</v>
      </c>
    </row>
    <row r="87" spans="3:11" ht="12.75">
      <c r="C87"/>
      <c r="E87" t="e">
        <f>IF(AND(ISNUMBER(C87),C87&gt;'PLOT OUTPUT'!$D$4),LOG(C87),$C$2)</f>
        <v>#N/A</v>
      </c>
      <c r="F87">
        <f t="shared" si="10"/>
        <v>0.9827586206896551</v>
      </c>
      <c r="H87">
        <f>VLOOKUP(F87,'GAUSSIAN DISTRIBUTION'!$A$2:$C$148,2,1)+(F87-VLOOKUP(F87,'GAUSSIAN DISTRIBUTION'!$A$2:$C$148,1,1))*VLOOKUP(F87,'GAUSSIAN DISTRIBUTION'!$A$2:$C$148,3,1)</f>
        <v>2.136607338714789</v>
      </c>
      <c r="I87" t="e">
        <f t="shared" si="7"/>
        <v>#N/A</v>
      </c>
      <c r="J87">
        <f t="shared" si="8"/>
        <v>1E+20</v>
      </c>
      <c r="K87">
        <f t="shared" si="9"/>
        <v>0</v>
      </c>
    </row>
    <row r="88" spans="3:11" ht="12.75">
      <c r="C88"/>
      <c r="E88" t="e">
        <f>IF(AND(ISNUMBER(C88),C88&gt;'PLOT OUTPUT'!$D$4),LOG(C88),$C$2)</f>
        <v>#N/A</v>
      </c>
      <c r="F88">
        <f aca="true" t="shared" si="11" ref="F88:F103">IF(ISNUMBER(E87),F87-1/$C$3,1-0.5/$C$3)</f>
        <v>0.9827586206896551</v>
      </c>
      <c r="H88">
        <f>VLOOKUP(F88,'GAUSSIAN DISTRIBUTION'!$A$2:$C$148,2,1)+(F88-VLOOKUP(F88,'GAUSSIAN DISTRIBUTION'!$A$2:$C$148,1,1))*VLOOKUP(F88,'GAUSSIAN DISTRIBUTION'!$A$2:$C$148,3,1)</f>
        <v>2.136607338714789</v>
      </c>
      <c r="I88" t="e">
        <f t="shared" si="7"/>
        <v>#N/A</v>
      </c>
      <c r="J88">
        <f t="shared" si="8"/>
        <v>1E+20</v>
      </c>
      <c r="K88">
        <f t="shared" si="9"/>
        <v>0</v>
      </c>
    </row>
    <row r="89" spans="3:11" ht="12.75">
      <c r="C89"/>
      <c r="E89" t="e">
        <f>IF(AND(ISNUMBER(C89),C89&gt;'PLOT OUTPUT'!$D$4),LOG(C89),$C$2)</f>
        <v>#N/A</v>
      </c>
      <c r="F89">
        <f t="shared" si="11"/>
        <v>0.9827586206896551</v>
      </c>
      <c r="H89">
        <f>VLOOKUP(F89,'GAUSSIAN DISTRIBUTION'!$A$2:$C$148,2,1)+(F89-VLOOKUP(F89,'GAUSSIAN DISTRIBUTION'!$A$2:$C$148,1,1))*VLOOKUP(F89,'GAUSSIAN DISTRIBUTION'!$A$2:$C$148,3,1)</f>
        <v>2.136607338714789</v>
      </c>
      <c r="I89" t="e">
        <f t="shared" si="7"/>
        <v>#N/A</v>
      </c>
      <c r="J89">
        <f t="shared" si="8"/>
        <v>1E+20</v>
      </c>
      <c r="K89">
        <f t="shared" si="9"/>
        <v>0</v>
      </c>
    </row>
    <row r="90" spans="3:11" ht="12.75">
      <c r="C90"/>
      <c r="E90" t="e">
        <f>IF(AND(ISNUMBER(C90),C90&gt;'PLOT OUTPUT'!$D$4),LOG(C90),$C$2)</f>
        <v>#N/A</v>
      </c>
      <c r="F90">
        <f t="shared" si="11"/>
        <v>0.9827586206896551</v>
      </c>
      <c r="H90">
        <f>VLOOKUP(F90,'GAUSSIAN DISTRIBUTION'!$A$2:$C$148,2,1)+(F90-VLOOKUP(F90,'GAUSSIAN DISTRIBUTION'!$A$2:$C$148,1,1))*VLOOKUP(F90,'GAUSSIAN DISTRIBUTION'!$A$2:$C$148,3,1)</f>
        <v>2.136607338714789</v>
      </c>
      <c r="I90" t="e">
        <f t="shared" si="7"/>
        <v>#N/A</v>
      </c>
      <c r="J90">
        <f t="shared" si="8"/>
        <v>1E+20</v>
      </c>
      <c r="K90">
        <f t="shared" si="9"/>
        <v>0</v>
      </c>
    </row>
    <row r="91" spans="3:11" ht="12.75">
      <c r="C91"/>
      <c r="E91" t="e">
        <f>IF(AND(ISNUMBER(C91),C91&gt;'PLOT OUTPUT'!$D$4),LOG(C91),$C$2)</f>
        <v>#N/A</v>
      </c>
      <c r="F91">
        <f t="shared" si="11"/>
        <v>0.9827586206896551</v>
      </c>
      <c r="H91">
        <f>VLOOKUP(F91,'GAUSSIAN DISTRIBUTION'!$A$2:$C$148,2,1)+(F91-VLOOKUP(F91,'GAUSSIAN DISTRIBUTION'!$A$2:$C$148,1,1))*VLOOKUP(F91,'GAUSSIAN DISTRIBUTION'!$A$2:$C$148,3,1)</f>
        <v>2.136607338714789</v>
      </c>
      <c r="I91" t="e">
        <f t="shared" si="7"/>
        <v>#N/A</v>
      </c>
      <c r="J91">
        <f t="shared" si="8"/>
        <v>1E+20</v>
      </c>
      <c r="K91">
        <f t="shared" si="9"/>
        <v>0</v>
      </c>
    </row>
    <row r="92" spans="3:11" ht="12.75">
      <c r="C92"/>
      <c r="E92" t="e">
        <f>IF(AND(ISNUMBER(C92),C92&gt;'PLOT OUTPUT'!$D$4),LOG(C92),$C$2)</f>
        <v>#N/A</v>
      </c>
      <c r="F92">
        <f t="shared" si="11"/>
        <v>0.9827586206896551</v>
      </c>
      <c r="H92">
        <f>VLOOKUP(F92,'GAUSSIAN DISTRIBUTION'!$A$2:$C$148,2,1)+(F92-VLOOKUP(F92,'GAUSSIAN DISTRIBUTION'!$A$2:$C$148,1,1))*VLOOKUP(F92,'GAUSSIAN DISTRIBUTION'!$A$2:$C$148,3,1)</f>
        <v>2.136607338714789</v>
      </c>
      <c r="I92" t="e">
        <f t="shared" si="7"/>
        <v>#N/A</v>
      </c>
      <c r="J92">
        <f t="shared" si="8"/>
        <v>1E+20</v>
      </c>
      <c r="K92">
        <f t="shared" si="9"/>
        <v>0</v>
      </c>
    </row>
    <row r="93" spans="3:11" ht="12.75">
      <c r="C93"/>
      <c r="E93" t="e">
        <f>IF(AND(ISNUMBER(C93),C93&gt;'PLOT OUTPUT'!$D$4),LOG(C93),$C$2)</f>
        <v>#N/A</v>
      </c>
      <c r="F93">
        <f t="shared" si="11"/>
        <v>0.9827586206896551</v>
      </c>
      <c r="H93">
        <f>VLOOKUP(F93,'GAUSSIAN DISTRIBUTION'!$A$2:$C$148,2,1)+(F93-VLOOKUP(F93,'GAUSSIAN DISTRIBUTION'!$A$2:$C$148,1,1))*VLOOKUP(F93,'GAUSSIAN DISTRIBUTION'!$A$2:$C$148,3,1)</f>
        <v>2.136607338714789</v>
      </c>
      <c r="I93" t="e">
        <f t="shared" si="7"/>
        <v>#N/A</v>
      </c>
      <c r="J93">
        <f t="shared" si="8"/>
        <v>1E+20</v>
      </c>
      <c r="K93">
        <f t="shared" si="9"/>
        <v>0</v>
      </c>
    </row>
    <row r="94" spans="3:11" ht="12.75">
      <c r="C94"/>
      <c r="E94" t="e">
        <f>IF(AND(ISNUMBER(C94),C94&gt;'PLOT OUTPUT'!$D$4),LOG(C94),$C$2)</f>
        <v>#N/A</v>
      </c>
      <c r="F94">
        <f t="shared" si="11"/>
        <v>0.9827586206896551</v>
      </c>
      <c r="H94">
        <f>VLOOKUP(F94,'GAUSSIAN DISTRIBUTION'!$A$2:$C$148,2,1)+(F94-VLOOKUP(F94,'GAUSSIAN DISTRIBUTION'!$A$2:$C$148,1,1))*VLOOKUP(F94,'GAUSSIAN DISTRIBUTION'!$A$2:$C$148,3,1)</f>
        <v>2.136607338714789</v>
      </c>
      <c r="I94" t="e">
        <f t="shared" si="7"/>
        <v>#N/A</v>
      </c>
      <c r="J94">
        <f t="shared" si="8"/>
        <v>1E+20</v>
      </c>
      <c r="K94">
        <f t="shared" si="9"/>
        <v>0</v>
      </c>
    </row>
    <row r="95" spans="3:11" ht="12.75">
      <c r="C95"/>
      <c r="E95" t="e">
        <f>IF(AND(ISNUMBER(C95),C95&gt;'PLOT OUTPUT'!$D$4),LOG(C95),$C$2)</f>
        <v>#N/A</v>
      </c>
      <c r="F95">
        <f t="shared" si="11"/>
        <v>0.9827586206896551</v>
      </c>
      <c r="H95">
        <f>VLOOKUP(F95,'GAUSSIAN DISTRIBUTION'!$A$2:$C$148,2,1)+(F95-VLOOKUP(F95,'GAUSSIAN DISTRIBUTION'!$A$2:$C$148,1,1))*VLOOKUP(F95,'GAUSSIAN DISTRIBUTION'!$A$2:$C$148,3,1)</f>
        <v>2.136607338714789</v>
      </c>
      <c r="I95" t="e">
        <f t="shared" si="7"/>
        <v>#N/A</v>
      </c>
      <c r="J95">
        <f t="shared" si="8"/>
        <v>1E+20</v>
      </c>
      <c r="K95">
        <f t="shared" si="9"/>
        <v>0</v>
      </c>
    </row>
    <row r="96" spans="3:11" ht="12.75">
      <c r="C96"/>
      <c r="E96" t="e">
        <f>IF(AND(ISNUMBER(C96),C96&gt;'PLOT OUTPUT'!$D$4),LOG(C96),$C$2)</f>
        <v>#N/A</v>
      </c>
      <c r="F96">
        <f t="shared" si="11"/>
        <v>0.9827586206896551</v>
      </c>
      <c r="H96">
        <f>VLOOKUP(F96,'GAUSSIAN DISTRIBUTION'!$A$2:$C$148,2,1)+(F96-VLOOKUP(F96,'GAUSSIAN DISTRIBUTION'!$A$2:$C$148,1,1))*VLOOKUP(F96,'GAUSSIAN DISTRIBUTION'!$A$2:$C$148,3,1)</f>
        <v>2.136607338714789</v>
      </c>
      <c r="I96" t="e">
        <f t="shared" si="7"/>
        <v>#N/A</v>
      </c>
      <c r="J96">
        <f t="shared" si="8"/>
        <v>1E+20</v>
      </c>
      <c r="K96">
        <f t="shared" si="9"/>
        <v>0</v>
      </c>
    </row>
    <row r="97" spans="3:11" ht="12.75">
      <c r="C97"/>
      <c r="E97" t="e">
        <f>IF(AND(ISNUMBER(C97),C97&gt;'PLOT OUTPUT'!$D$4),LOG(C97),$C$2)</f>
        <v>#N/A</v>
      </c>
      <c r="F97">
        <f t="shared" si="11"/>
        <v>0.9827586206896551</v>
      </c>
      <c r="H97">
        <f>VLOOKUP(F97,'GAUSSIAN DISTRIBUTION'!$A$2:$C$148,2,1)+(F97-VLOOKUP(F97,'GAUSSIAN DISTRIBUTION'!$A$2:$C$148,1,1))*VLOOKUP(F97,'GAUSSIAN DISTRIBUTION'!$A$2:$C$148,3,1)</f>
        <v>2.136607338714789</v>
      </c>
      <c r="I97" t="e">
        <f t="shared" si="7"/>
        <v>#N/A</v>
      </c>
      <c r="J97">
        <f t="shared" si="8"/>
        <v>1E+20</v>
      </c>
      <c r="K97">
        <f t="shared" si="9"/>
        <v>0</v>
      </c>
    </row>
    <row r="98" spans="3:11" ht="12.75">
      <c r="C98"/>
      <c r="E98" t="e">
        <f>IF(AND(ISNUMBER(C98),C98&gt;'PLOT OUTPUT'!$D$4),LOG(C98),$C$2)</f>
        <v>#N/A</v>
      </c>
      <c r="F98">
        <f t="shared" si="11"/>
        <v>0.9827586206896551</v>
      </c>
      <c r="H98">
        <f>VLOOKUP(F98,'GAUSSIAN DISTRIBUTION'!$A$2:$C$148,2,1)+(F98-VLOOKUP(F98,'GAUSSIAN DISTRIBUTION'!$A$2:$C$148,1,1))*VLOOKUP(F98,'GAUSSIAN DISTRIBUTION'!$A$2:$C$148,3,1)</f>
        <v>2.136607338714789</v>
      </c>
      <c r="I98" t="e">
        <f t="shared" si="7"/>
        <v>#N/A</v>
      </c>
      <c r="J98">
        <f t="shared" si="8"/>
        <v>1E+20</v>
      </c>
      <c r="K98">
        <f t="shared" si="9"/>
        <v>0</v>
      </c>
    </row>
    <row r="99" spans="3:11" ht="12.75">
      <c r="C99"/>
      <c r="E99" t="e">
        <f>IF(AND(ISNUMBER(C99),C99&gt;'PLOT OUTPUT'!$D$4),LOG(C99),$C$2)</f>
        <v>#N/A</v>
      </c>
      <c r="F99">
        <f t="shared" si="11"/>
        <v>0.9827586206896551</v>
      </c>
      <c r="H99">
        <f>VLOOKUP(F99,'GAUSSIAN DISTRIBUTION'!$A$2:$C$148,2,1)+(F99-VLOOKUP(F99,'GAUSSIAN DISTRIBUTION'!$A$2:$C$148,1,1))*VLOOKUP(F99,'GAUSSIAN DISTRIBUTION'!$A$2:$C$148,3,1)</f>
        <v>2.136607338714789</v>
      </c>
      <c r="I99" t="e">
        <f t="shared" si="7"/>
        <v>#N/A</v>
      </c>
      <c r="J99">
        <f t="shared" si="8"/>
        <v>1E+20</v>
      </c>
      <c r="K99">
        <f t="shared" si="9"/>
        <v>0</v>
      </c>
    </row>
    <row r="100" spans="3:11" ht="12.75">
      <c r="C100"/>
      <c r="E100" t="e">
        <f>IF(AND(ISNUMBER(C100),C100&gt;'PLOT OUTPUT'!$D$4),LOG(C100),$C$2)</f>
        <v>#N/A</v>
      </c>
      <c r="F100">
        <f t="shared" si="11"/>
        <v>0.9827586206896551</v>
      </c>
      <c r="H100">
        <f>VLOOKUP(F100,'GAUSSIAN DISTRIBUTION'!$A$2:$C$148,2,1)+(F100-VLOOKUP(F100,'GAUSSIAN DISTRIBUTION'!$A$2:$C$148,1,1))*VLOOKUP(F100,'GAUSSIAN DISTRIBUTION'!$A$2:$C$148,3,1)</f>
        <v>2.136607338714789</v>
      </c>
      <c r="I100" t="e">
        <f t="shared" si="7"/>
        <v>#N/A</v>
      </c>
      <c r="J100">
        <f t="shared" si="8"/>
        <v>1E+20</v>
      </c>
      <c r="K100">
        <f t="shared" si="9"/>
        <v>0</v>
      </c>
    </row>
    <row r="101" spans="3:11" ht="12.75">
      <c r="C101"/>
      <c r="E101" t="e">
        <f>IF(AND(ISNUMBER(C101),C101&gt;'PLOT OUTPUT'!$D$4),LOG(C101),$C$2)</f>
        <v>#N/A</v>
      </c>
      <c r="F101">
        <f t="shared" si="11"/>
        <v>0.9827586206896551</v>
      </c>
      <c r="H101">
        <f>VLOOKUP(F101,'GAUSSIAN DISTRIBUTION'!$A$2:$C$148,2,1)+(F101-VLOOKUP(F101,'GAUSSIAN DISTRIBUTION'!$A$2:$C$148,1,1))*VLOOKUP(F101,'GAUSSIAN DISTRIBUTION'!$A$2:$C$148,3,1)</f>
        <v>2.136607338714789</v>
      </c>
      <c r="I101" t="e">
        <f t="shared" si="7"/>
        <v>#N/A</v>
      </c>
      <c r="J101">
        <f t="shared" si="8"/>
        <v>1E+20</v>
      </c>
      <c r="K101">
        <f t="shared" si="9"/>
        <v>0</v>
      </c>
    </row>
    <row r="102" spans="3:11" ht="12.75">
      <c r="C102"/>
      <c r="E102" t="e">
        <f>IF(AND(ISNUMBER(C102),C102&gt;'PLOT OUTPUT'!$D$4),LOG(C102),$C$2)</f>
        <v>#N/A</v>
      </c>
      <c r="F102">
        <f t="shared" si="11"/>
        <v>0.9827586206896551</v>
      </c>
      <c r="H102">
        <f>VLOOKUP(F102,'GAUSSIAN DISTRIBUTION'!$A$2:$C$148,2,1)+(F102-VLOOKUP(F102,'GAUSSIAN DISTRIBUTION'!$A$2:$C$148,1,1))*VLOOKUP(F102,'GAUSSIAN DISTRIBUTION'!$A$2:$C$148,3,1)</f>
        <v>2.136607338714789</v>
      </c>
      <c r="I102" t="e">
        <f t="shared" si="7"/>
        <v>#N/A</v>
      </c>
      <c r="J102">
        <f t="shared" si="8"/>
        <v>1E+20</v>
      </c>
      <c r="K102">
        <f t="shared" si="9"/>
        <v>0</v>
      </c>
    </row>
    <row r="103" spans="3:11" ht="12.75">
      <c r="C103"/>
      <c r="E103" t="e">
        <f>IF(AND(ISNUMBER(C103),C103&gt;'PLOT OUTPUT'!$D$4),LOG(C103),$C$2)</f>
        <v>#N/A</v>
      </c>
      <c r="F103">
        <f t="shared" si="11"/>
        <v>0.9827586206896551</v>
      </c>
      <c r="H103">
        <f>VLOOKUP(F103,'GAUSSIAN DISTRIBUTION'!$A$2:$C$148,2,1)+(F103-VLOOKUP(F103,'GAUSSIAN DISTRIBUTION'!$A$2:$C$148,1,1))*VLOOKUP(F103,'GAUSSIAN DISTRIBUTION'!$A$2:$C$148,3,1)</f>
        <v>2.136607338714789</v>
      </c>
      <c r="I103" t="e">
        <f t="shared" si="7"/>
        <v>#N/A</v>
      </c>
      <c r="J103">
        <f t="shared" si="8"/>
        <v>1E+20</v>
      </c>
      <c r="K103">
        <f t="shared" si="9"/>
        <v>0</v>
      </c>
    </row>
    <row r="104" spans="3:11" ht="12.75">
      <c r="C104"/>
      <c r="E104" t="e">
        <f>IF(AND(ISNUMBER(C104),C104&gt;'PLOT OUTPUT'!$D$4),LOG(C104),$C$2)</f>
        <v>#N/A</v>
      </c>
      <c r="F104">
        <f aca="true" t="shared" si="12" ref="F104:F119">IF(ISNUMBER(E103),F103-1/$C$3,1-0.5/$C$3)</f>
        <v>0.9827586206896551</v>
      </c>
      <c r="H104">
        <f>VLOOKUP(F104,'GAUSSIAN DISTRIBUTION'!$A$2:$C$148,2,1)+(F104-VLOOKUP(F104,'GAUSSIAN DISTRIBUTION'!$A$2:$C$148,1,1))*VLOOKUP(F104,'GAUSSIAN DISTRIBUTION'!$A$2:$C$148,3,1)</f>
        <v>2.136607338714789</v>
      </c>
      <c r="I104" t="e">
        <f t="shared" si="7"/>
        <v>#N/A</v>
      </c>
      <c r="J104">
        <f t="shared" si="8"/>
        <v>1E+20</v>
      </c>
      <c r="K104">
        <f t="shared" si="9"/>
        <v>0</v>
      </c>
    </row>
    <row r="105" spans="3:11" ht="12.75">
      <c r="C105"/>
      <c r="E105" t="e">
        <f>IF(AND(ISNUMBER(C105),C105&gt;'PLOT OUTPUT'!$D$4),LOG(C105),$C$2)</f>
        <v>#N/A</v>
      </c>
      <c r="F105">
        <f t="shared" si="12"/>
        <v>0.9827586206896551</v>
      </c>
      <c r="H105">
        <f>VLOOKUP(F105,'GAUSSIAN DISTRIBUTION'!$A$2:$C$148,2,1)+(F105-VLOOKUP(F105,'GAUSSIAN DISTRIBUTION'!$A$2:$C$148,1,1))*VLOOKUP(F105,'GAUSSIAN DISTRIBUTION'!$A$2:$C$148,3,1)</f>
        <v>2.136607338714789</v>
      </c>
      <c r="I105" t="e">
        <f t="shared" si="7"/>
        <v>#N/A</v>
      </c>
      <c r="J105">
        <f t="shared" si="8"/>
        <v>1E+20</v>
      </c>
      <c r="K105">
        <f t="shared" si="9"/>
        <v>0</v>
      </c>
    </row>
    <row r="106" spans="3:11" ht="12.75">
      <c r="C106"/>
      <c r="E106" t="e">
        <f>IF(AND(ISNUMBER(C106),C106&gt;'PLOT OUTPUT'!$D$4),LOG(C106),$C$2)</f>
        <v>#N/A</v>
      </c>
      <c r="F106">
        <f t="shared" si="12"/>
        <v>0.9827586206896551</v>
      </c>
      <c r="H106">
        <f>VLOOKUP(F106,'GAUSSIAN DISTRIBUTION'!$A$2:$C$148,2,1)+(F106-VLOOKUP(F106,'GAUSSIAN DISTRIBUTION'!$A$2:$C$148,1,1))*VLOOKUP(F106,'GAUSSIAN DISTRIBUTION'!$A$2:$C$148,3,1)</f>
        <v>2.136607338714789</v>
      </c>
      <c r="I106" t="e">
        <f t="shared" si="7"/>
        <v>#N/A</v>
      </c>
      <c r="J106">
        <f t="shared" si="8"/>
        <v>1E+20</v>
      </c>
      <c r="K106">
        <f t="shared" si="9"/>
        <v>0</v>
      </c>
    </row>
    <row r="107" spans="3:11" ht="12.75">
      <c r="C107"/>
      <c r="E107" t="e">
        <f>IF(AND(ISNUMBER(C107),C107&gt;'PLOT OUTPUT'!$D$4),LOG(C107),$C$2)</f>
        <v>#N/A</v>
      </c>
      <c r="F107">
        <f t="shared" si="12"/>
        <v>0.9827586206896551</v>
      </c>
      <c r="H107">
        <f>VLOOKUP(F107,'GAUSSIAN DISTRIBUTION'!$A$2:$C$148,2,1)+(F107-VLOOKUP(F107,'GAUSSIAN DISTRIBUTION'!$A$2:$C$148,1,1))*VLOOKUP(F107,'GAUSSIAN DISTRIBUTION'!$A$2:$C$148,3,1)</f>
        <v>2.136607338714789</v>
      </c>
      <c r="I107" t="e">
        <f t="shared" si="7"/>
        <v>#N/A</v>
      </c>
      <c r="J107">
        <f t="shared" si="8"/>
        <v>1E+20</v>
      </c>
      <c r="K107">
        <f t="shared" si="9"/>
        <v>0</v>
      </c>
    </row>
    <row r="108" spans="3:11" ht="12.75">
      <c r="C108"/>
      <c r="E108" t="e">
        <f>IF(AND(ISNUMBER(C108),C108&gt;'PLOT OUTPUT'!$D$4),LOG(C108),$C$2)</f>
        <v>#N/A</v>
      </c>
      <c r="F108">
        <f t="shared" si="12"/>
        <v>0.9827586206896551</v>
      </c>
      <c r="H108">
        <f>VLOOKUP(F108,'GAUSSIAN DISTRIBUTION'!$A$2:$C$148,2,1)+(F108-VLOOKUP(F108,'GAUSSIAN DISTRIBUTION'!$A$2:$C$148,1,1))*VLOOKUP(F108,'GAUSSIAN DISTRIBUTION'!$A$2:$C$148,3,1)</f>
        <v>2.136607338714789</v>
      </c>
      <c r="I108" t="e">
        <f t="shared" si="7"/>
        <v>#N/A</v>
      </c>
      <c r="J108">
        <f t="shared" si="8"/>
        <v>1E+20</v>
      </c>
      <c r="K108">
        <f t="shared" si="9"/>
        <v>0</v>
      </c>
    </row>
    <row r="109" spans="3:11" ht="12.75">
      <c r="C109"/>
      <c r="E109" t="e">
        <f>IF(AND(ISNUMBER(C109),C109&gt;'PLOT OUTPUT'!$D$4),LOG(C109),$C$2)</f>
        <v>#N/A</v>
      </c>
      <c r="F109">
        <f t="shared" si="12"/>
        <v>0.9827586206896551</v>
      </c>
      <c r="H109">
        <f>VLOOKUP(F109,'GAUSSIAN DISTRIBUTION'!$A$2:$C$148,2,1)+(F109-VLOOKUP(F109,'GAUSSIAN DISTRIBUTION'!$A$2:$C$148,1,1))*VLOOKUP(F109,'GAUSSIAN DISTRIBUTION'!$A$2:$C$148,3,1)</f>
        <v>2.136607338714789</v>
      </c>
      <c r="I109" t="e">
        <f t="shared" si="7"/>
        <v>#N/A</v>
      </c>
      <c r="J109">
        <f t="shared" si="8"/>
        <v>1E+20</v>
      </c>
      <c r="K109">
        <f t="shared" si="9"/>
        <v>0</v>
      </c>
    </row>
    <row r="110" spans="3:11" ht="12.75">
      <c r="C110"/>
      <c r="E110" t="e">
        <f>IF(AND(ISNUMBER(C110),C110&gt;'PLOT OUTPUT'!$D$4),LOG(C110),$C$2)</f>
        <v>#N/A</v>
      </c>
      <c r="F110">
        <f t="shared" si="12"/>
        <v>0.9827586206896551</v>
      </c>
      <c r="H110">
        <f>VLOOKUP(F110,'GAUSSIAN DISTRIBUTION'!$A$2:$C$148,2,1)+(F110-VLOOKUP(F110,'GAUSSIAN DISTRIBUTION'!$A$2:$C$148,1,1))*VLOOKUP(F110,'GAUSSIAN DISTRIBUTION'!$A$2:$C$148,3,1)</f>
        <v>2.136607338714789</v>
      </c>
      <c r="I110" t="e">
        <f t="shared" si="7"/>
        <v>#N/A</v>
      </c>
      <c r="J110">
        <f t="shared" si="8"/>
        <v>1E+20</v>
      </c>
      <c r="K110">
        <f t="shared" si="9"/>
        <v>0</v>
      </c>
    </row>
    <row r="111" spans="3:11" ht="12.75">
      <c r="C111"/>
      <c r="E111" t="e">
        <f>IF(AND(ISNUMBER(C111),C111&gt;'PLOT OUTPUT'!$D$4),LOG(C111),$C$2)</f>
        <v>#N/A</v>
      </c>
      <c r="F111">
        <f t="shared" si="12"/>
        <v>0.9827586206896551</v>
      </c>
      <c r="H111">
        <f>VLOOKUP(F111,'GAUSSIAN DISTRIBUTION'!$A$2:$C$148,2,1)+(F111-VLOOKUP(F111,'GAUSSIAN DISTRIBUTION'!$A$2:$C$148,1,1))*VLOOKUP(F111,'GAUSSIAN DISTRIBUTION'!$A$2:$C$148,3,1)</f>
        <v>2.136607338714789</v>
      </c>
      <c r="I111" t="e">
        <f t="shared" si="7"/>
        <v>#N/A</v>
      </c>
      <c r="J111">
        <f t="shared" si="8"/>
        <v>1E+20</v>
      </c>
      <c r="K111">
        <f t="shared" si="9"/>
        <v>0</v>
      </c>
    </row>
    <row r="112" spans="3:11" ht="12.75">
      <c r="C112"/>
      <c r="E112" t="e">
        <f>IF(AND(ISNUMBER(C112),C112&gt;'PLOT OUTPUT'!$D$4),LOG(C112),$C$2)</f>
        <v>#N/A</v>
      </c>
      <c r="F112">
        <f t="shared" si="12"/>
        <v>0.9827586206896551</v>
      </c>
      <c r="H112">
        <f>VLOOKUP(F112,'GAUSSIAN DISTRIBUTION'!$A$2:$C$148,2,1)+(F112-VLOOKUP(F112,'GAUSSIAN DISTRIBUTION'!$A$2:$C$148,1,1))*VLOOKUP(F112,'GAUSSIAN DISTRIBUTION'!$A$2:$C$148,3,1)</f>
        <v>2.136607338714789</v>
      </c>
      <c r="I112" t="e">
        <f t="shared" si="7"/>
        <v>#N/A</v>
      </c>
      <c r="J112">
        <f t="shared" si="8"/>
        <v>1E+20</v>
      </c>
      <c r="K112">
        <f t="shared" si="9"/>
        <v>0</v>
      </c>
    </row>
    <row r="113" spans="3:11" ht="12.75">
      <c r="C113"/>
      <c r="E113" t="e">
        <f>IF(AND(ISNUMBER(C113),C113&gt;'PLOT OUTPUT'!$D$4),LOG(C113),$C$2)</f>
        <v>#N/A</v>
      </c>
      <c r="F113">
        <f t="shared" si="12"/>
        <v>0.9827586206896551</v>
      </c>
      <c r="H113">
        <f>VLOOKUP(F113,'GAUSSIAN DISTRIBUTION'!$A$2:$C$148,2,1)+(F113-VLOOKUP(F113,'GAUSSIAN DISTRIBUTION'!$A$2:$C$148,1,1))*VLOOKUP(F113,'GAUSSIAN DISTRIBUTION'!$A$2:$C$148,3,1)</f>
        <v>2.136607338714789</v>
      </c>
      <c r="I113" t="e">
        <f t="shared" si="7"/>
        <v>#N/A</v>
      </c>
      <c r="J113">
        <f t="shared" si="8"/>
        <v>1E+20</v>
      </c>
      <c r="K113">
        <f t="shared" si="9"/>
        <v>0</v>
      </c>
    </row>
    <row r="114" spans="3:11" ht="12.75">
      <c r="C114"/>
      <c r="E114" t="e">
        <f>IF(AND(ISNUMBER(C114),C114&gt;'PLOT OUTPUT'!$D$4),LOG(C114),$C$2)</f>
        <v>#N/A</v>
      </c>
      <c r="F114">
        <f t="shared" si="12"/>
        <v>0.9827586206896551</v>
      </c>
      <c r="H114">
        <f>VLOOKUP(F114,'GAUSSIAN DISTRIBUTION'!$A$2:$C$148,2,1)+(F114-VLOOKUP(F114,'GAUSSIAN DISTRIBUTION'!$A$2:$C$148,1,1))*VLOOKUP(F114,'GAUSSIAN DISTRIBUTION'!$A$2:$C$148,3,1)</f>
        <v>2.136607338714789</v>
      </c>
      <c r="I114" t="e">
        <f t="shared" si="7"/>
        <v>#N/A</v>
      </c>
      <c r="J114">
        <f t="shared" si="8"/>
        <v>1E+20</v>
      </c>
      <c r="K114">
        <f t="shared" si="9"/>
        <v>0</v>
      </c>
    </row>
    <row r="115" spans="3:11" ht="12.75">
      <c r="C115"/>
      <c r="E115" t="e">
        <f>IF(AND(ISNUMBER(C115),C115&gt;'PLOT OUTPUT'!$D$4),LOG(C115),$C$2)</f>
        <v>#N/A</v>
      </c>
      <c r="F115">
        <f t="shared" si="12"/>
        <v>0.9827586206896551</v>
      </c>
      <c r="H115">
        <f>VLOOKUP(F115,'GAUSSIAN DISTRIBUTION'!$A$2:$C$148,2,1)+(F115-VLOOKUP(F115,'GAUSSIAN DISTRIBUTION'!$A$2:$C$148,1,1))*VLOOKUP(F115,'GAUSSIAN DISTRIBUTION'!$A$2:$C$148,3,1)</f>
        <v>2.136607338714789</v>
      </c>
      <c r="I115" t="e">
        <f t="shared" si="7"/>
        <v>#N/A</v>
      </c>
      <c r="J115">
        <f t="shared" si="8"/>
        <v>1E+20</v>
      </c>
      <c r="K115">
        <f t="shared" si="9"/>
        <v>0</v>
      </c>
    </row>
    <row r="116" spans="3:11" ht="12.75">
      <c r="C116"/>
      <c r="E116" t="e">
        <f>IF(AND(ISNUMBER(C116),C116&gt;'PLOT OUTPUT'!$D$4),LOG(C116),$C$2)</f>
        <v>#N/A</v>
      </c>
      <c r="F116">
        <f t="shared" si="12"/>
        <v>0.9827586206896551</v>
      </c>
      <c r="H116">
        <f>VLOOKUP(F116,'GAUSSIAN DISTRIBUTION'!$A$2:$C$148,2,1)+(F116-VLOOKUP(F116,'GAUSSIAN DISTRIBUTION'!$A$2:$C$148,1,1))*VLOOKUP(F116,'GAUSSIAN DISTRIBUTION'!$A$2:$C$148,3,1)</f>
        <v>2.136607338714789</v>
      </c>
      <c r="I116" t="e">
        <f t="shared" si="7"/>
        <v>#N/A</v>
      </c>
      <c r="J116">
        <f t="shared" si="8"/>
        <v>1E+20</v>
      </c>
      <c r="K116">
        <f t="shared" si="9"/>
        <v>0</v>
      </c>
    </row>
    <row r="117" spans="3:11" ht="12.75">
      <c r="C117"/>
      <c r="E117" t="e">
        <f>IF(AND(ISNUMBER(C117),C117&gt;'PLOT OUTPUT'!$D$4),LOG(C117),$C$2)</f>
        <v>#N/A</v>
      </c>
      <c r="F117">
        <f t="shared" si="12"/>
        <v>0.9827586206896551</v>
      </c>
      <c r="H117">
        <f>VLOOKUP(F117,'GAUSSIAN DISTRIBUTION'!$A$2:$C$148,2,1)+(F117-VLOOKUP(F117,'GAUSSIAN DISTRIBUTION'!$A$2:$C$148,1,1))*VLOOKUP(F117,'GAUSSIAN DISTRIBUTION'!$A$2:$C$148,3,1)</f>
        <v>2.136607338714789</v>
      </c>
      <c r="I117" t="e">
        <f t="shared" si="7"/>
        <v>#N/A</v>
      </c>
      <c r="J117">
        <f t="shared" si="8"/>
        <v>1E+20</v>
      </c>
      <c r="K117">
        <f t="shared" si="9"/>
        <v>0</v>
      </c>
    </row>
    <row r="118" spans="3:11" ht="12.75">
      <c r="C118"/>
      <c r="E118" t="e">
        <f>IF(AND(ISNUMBER(C118),C118&gt;'PLOT OUTPUT'!$D$4),LOG(C118),$C$2)</f>
        <v>#N/A</v>
      </c>
      <c r="F118">
        <f t="shared" si="12"/>
        <v>0.9827586206896551</v>
      </c>
      <c r="H118">
        <f>VLOOKUP(F118,'GAUSSIAN DISTRIBUTION'!$A$2:$C$148,2,1)+(F118-VLOOKUP(F118,'GAUSSIAN DISTRIBUTION'!$A$2:$C$148,1,1))*VLOOKUP(F118,'GAUSSIAN DISTRIBUTION'!$A$2:$C$148,3,1)</f>
        <v>2.136607338714789</v>
      </c>
      <c r="I118" t="e">
        <f t="shared" si="7"/>
        <v>#N/A</v>
      </c>
      <c r="J118">
        <f t="shared" si="8"/>
        <v>1E+20</v>
      </c>
      <c r="K118">
        <f t="shared" si="9"/>
        <v>0</v>
      </c>
    </row>
    <row r="119" spans="3:11" ht="12.75">
      <c r="C119"/>
      <c r="E119" t="e">
        <f>IF(AND(ISNUMBER(C119),C119&gt;'PLOT OUTPUT'!$D$4),LOG(C119),$C$2)</f>
        <v>#N/A</v>
      </c>
      <c r="F119">
        <f t="shared" si="12"/>
        <v>0.9827586206896551</v>
      </c>
      <c r="H119">
        <f>VLOOKUP(F119,'GAUSSIAN DISTRIBUTION'!$A$2:$C$148,2,1)+(F119-VLOOKUP(F119,'GAUSSIAN DISTRIBUTION'!$A$2:$C$148,1,1))*VLOOKUP(F119,'GAUSSIAN DISTRIBUTION'!$A$2:$C$148,3,1)</f>
        <v>2.136607338714789</v>
      </c>
      <c r="I119" t="e">
        <f t="shared" si="7"/>
        <v>#N/A</v>
      </c>
      <c r="J119">
        <f t="shared" si="8"/>
        <v>1E+20</v>
      </c>
      <c r="K119">
        <f t="shared" si="9"/>
        <v>0</v>
      </c>
    </row>
    <row r="120" spans="3:11" ht="12.75">
      <c r="C120"/>
      <c r="E120" t="e">
        <f>IF(AND(ISNUMBER(C120),C120&gt;'PLOT OUTPUT'!$D$4),LOG(C120),$C$2)</f>
        <v>#N/A</v>
      </c>
      <c r="F120">
        <f aca="true" t="shared" si="13" ref="F120:F135">IF(ISNUMBER(E119),F119-1/$C$3,1-0.5/$C$3)</f>
        <v>0.9827586206896551</v>
      </c>
      <c r="H120">
        <f>VLOOKUP(F120,'GAUSSIAN DISTRIBUTION'!$A$2:$C$148,2,1)+(F120-VLOOKUP(F120,'GAUSSIAN DISTRIBUTION'!$A$2:$C$148,1,1))*VLOOKUP(F120,'GAUSSIAN DISTRIBUTION'!$A$2:$C$148,3,1)</f>
        <v>2.136607338714789</v>
      </c>
      <c r="I120" t="e">
        <f t="shared" si="7"/>
        <v>#N/A</v>
      </c>
      <c r="J120">
        <f t="shared" si="8"/>
        <v>1E+20</v>
      </c>
      <c r="K120">
        <f t="shared" si="9"/>
        <v>0</v>
      </c>
    </row>
    <row r="121" spans="3:11" ht="12.75">
      <c r="C121"/>
      <c r="E121" t="e">
        <f>IF(AND(ISNUMBER(C121),C121&gt;'PLOT OUTPUT'!$D$4),LOG(C121),$C$2)</f>
        <v>#N/A</v>
      </c>
      <c r="F121">
        <f t="shared" si="13"/>
        <v>0.9827586206896551</v>
      </c>
      <c r="H121">
        <f>VLOOKUP(F121,'GAUSSIAN DISTRIBUTION'!$A$2:$C$148,2,1)+(F121-VLOOKUP(F121,'GAUSSIAN DISTRIBUTION'!$A$2:$C$148,1,1))*VLOOKUP(F121,'GAUSSIAN DISTRIBUTION'!$A$2:$C$148,3,1)</f>
        <v>2.136607338714789</v>
      </c>
      <c r="I121" t="e">
        <f t="shared" si="7"/>
        <v>#N/A</v>
      </c>
      <c r="J121">
        <f t="shared" si="8"/>
        <v>1E+20</v>
      </c>
      <c r="K121">
        <f t="shared" si="9"/>
        <v>0</v>
      </c>
    </row>
    <row r="122" spans="3:11" ht="12.75">
      <c r="C122"/>
      <c r="E122" t="e">
        <f>IF(AND(ISNUMBER(C122),C122&gt;'PLOT OUTPUT'!$D$4),LOG(C122),$C$2)</f>
        <v>#N/A</v>
      </c>
      <c r="F122">
        <f t="shared" si="13"/>
        <v>0.9827586206896551</v>
      </c>
      <c r="H122">
        <f>VLOOKUP(F122,'GAUSSIAN DISTRIBUTION'!$A$2:$C$148,2,1)+(F122-VLOOKUP(F122,'GAUSSIAN DISTRIBUTION'!$A$2:$C$148,1,1))*VLOOKUP(F122,'GAUSSIAN DISTRIBUTION'!$A$2:$C$148,3,1)</f>
        <v>2.136607338714789</v>
      </c>
      <c r="I122" t="e">
        <f t="shared" si="7"/>
        <v>#N/A</v>
      </c>
      <c r="J122">
        <f t="shared" si="8"/>
        <v>1E+20</v>
      </c>
      <c r="K122">
        <f t="shared" si="9"/>
        <v>0</v>
      </c>
    </row>
    <row r="123" spans="3:11" ht="12.75">
      <c r="C123"/>
      <c r="E123" t="e">
        <f>IF(AND(ISNUMBER(C123),C123&gt;'PLOT OUTPUT'!$D$4),LOG(C123),$C$2)</f>
        <v>#N/A</v>
      </c>
      <c r="F123">
        <f t="shared" si="13"/>
        <v>0.9827586206896551</v>
      </c>
      <c r="H123">
        <f>VLOOKUP(F123,'GAUSSIAN DISTRIBUTION'!$A$2:$C$148,2,1)+(F123-VLOOKUP(F123,'GAUSSIAN DISTRIBUTION'!$A$2:$C$148,1,1))*VLOOKUP(F123,'GAUSSIAN DISTRIBUTION'!$A$2:$C$148,3,1)</f>
        <v>2.136607338714789</v>
      </c>
      <c r="I123" t="e">
        <f t="shared" si="7"/>
        <v>#N/A</v>
      </c>
      <c r="J123">
        <f t="shared" si="8"/>
        <v>1E+20</v>
      </c>
      <c r="K123">
        <f t="shared" si="9"/>
        <v>0</v>
      </c>
    </row>
    <row r="124" spans="3:11" ht="12.75">
      <c r="C124"/>
      <c r="E124" t="e">
        <f>IF(AND(ISNUMBER(C124),C124&gt;'PLOT OUTPUT'!$D$4),LOG(C124),$C$2)</f>
        <v>#N/A</v>
      </c>
      <c r="F124">
        <f t="shared" si="13"/>
        <v>0.9827586206896551</v>
      </c>
      <c r="H124">
        <f>VLOOKUP(F124,'GAUSSIAN DISTRIBUTION'!$A$2:$C$148,2,1)+(F124-VLOOKUP(F124,'GAUSSIAN DISTRIBUTION'!$A$2:$C$148,1,1))*VLOOKUP(F124,'GAUSSIAN DISTRIBUTION'!$A$2:$C$148,3,1)</f>
        <v>2.136607338714789</v>
      </c>
      <c r="I124" t="e">
        <f t="shared" si="7"/>
        <v>#N/A</v>
      </c>
      <c r="J124">
        <f t="shared" si="8"/>
        <v>1E+20</v>
      </c>
      <c r="K124">
        <f t="shared" si="9"/>
        <v>0</v>
      </c>
    </row>
    <row r="125" spans="3:11" ht="12.75">
      <c r="C125"/>
      <c r="E125" t="e">
        <f>IF(AND(ISNUMBER(C125),C125&gt;'PLOT OUTPUT'!$D$4),LOG(C125),$C$2)</f>
        <v>#N/A</v>
      </c>
      <c r="F125">
        <f t="shared" si="13"/>
        <v>0.9827586206896551</v>
      </c>
      <c r="H125">
        <f>VLOOKUP(F125,'GAUSSIAN DISTRIBUTION'!$A$2:$C$148,2,1)+(F125-VLOOKUP(F125,'GAUSSIAN DISTRIBUTION'!$A$2:$C$148,1,1))*VLOOKUP(F125,'GAUSSIAN DISTRIBUTION'!$A$2:$C$148,3,1)</f>
        <v>2.136607338714789</v>
      </c>
      <c r="I125" t="e">
        <f t="shared" si="7"/>
        <v>#N/A</v>
      </c>
      <c r="J125">
        <f t="shared" si="8"/>
        <v>1E+20</v>
      </c>
      <c r="K125">
        <f t="shared" si="9"/>
        <v>0</v>
      </c>
    </row>
    <row r="126" spans="3:11" ht="12.75">
      <c r="C126"/>
      <c r="E126" t="e">
        <f>IF(AND(ISNUMBER(C126),C126&gt;'PLOT OUTPUT'!$D$4),LOG(C126),$C$2)</f>
        <v>#N/A</v>
      </c>
      <c r="F126">
        <f t="shared" si="13"/>
        <v>0.9827586206896551</v>
      </c>
      <c r="H126">
        <f>VLOOKUP(F126,'GAUSSIAN DISTRIBUTION'!$A$2:$C$148,2,1)+(F126-VLOOKUP(F126,'GAUSSIAN DISTRIBUTION'!$A$2:$C$148,1,1))*VLOOKUP(F126,'GAUSSIAN DISTRIBUTION'!$A$2:$C$148,3,1)</f>
        <v>2.136607338714789</v>
      </c>
      <c r="I126" t="e">
        <f t="shared" si="7"/>
        <v>#N/A</v>
      </c>
      <c r="J126">
        <f t="shared" si="8"/>
        <v>1E+20</v>
      </c>
      <c r="K126">
        <f t="shared" si="9"/>
        <v>0</v>
      </c>
    </row>
    <row r="127" spans="3:11" ht="12.75">
      <c r="C127"/>
      <c r="E127" t="e">
        <f>IF(AND(ISNUMBER(C127),C127&gt;'PLOT OUTPUT'!$D$4),LOG(C127),$C$2)</f>
        <v>#N/A</v>
      </c>
      <c r="F127">
        <f t="shared" si="13"/>
        <v>0.9827586206896551</v>
      </c>
      <c r="H127">
        <f>VLOOKUP(F127,'GAUSSIAN DISTRIBUTION'!$A$2:$C$148,2,1)+(F127-VLOOKUP(F127,'GAUSSIAN DISTRIBUTION'!$A$2:$C$148,1,1))*VLOOKUP(F127,'GAUSSIAN DISTRIBUTION'!$A$2:$C$148,3,1)</f>
        <v>2.136607338714789</v>
      </c>
      <c r="I127" t="e">
        <f t="shared" si="7"/>
        <v>#N/A</v>
      </c>
      <c r="J127">
        <f t="shared" si="8"/>
        <v>1E+20</v>
      </c>
      <c r="K127">
        <f t="shared" si="9"/>
        <v>0</v>
      </c>
    </row>
    <row r="128" spans="3:11" ht="12.75">
      <c r="C128"/>
      <c r="E128" t="e">
        <f>IF(AND(ISNUMBER(C128),C128&gt;'PLOT OUTPUT'!$D$4),LOG(C128),$C$2)</f>
        <v>#N/A</v>
      </c>
      <c r="F128">
        <f t="shared" si="13"/>
        <v>0.9827586206896551</v>
      </c>
      <c r="H128">
        <f>VLOOKUP(F128,'GAUSSIAN DISTRIBUTION'!$A$2:$C$148,2,1)+(F128-VLOOKUP(F128,'GAUSSIAN DISTRIBUTION'!$A$2:$C$148,1,1))*VLOOKUP(F128,'GAUSSIAN DISTRIBUTION'!$A$2:$C$148,3,1)</f>
        <v>2.136607338714789</v>
      </c>
      <c r="I128" t="e">
        <f t="shared" si="7"/>
        <v>#N/A</v>
      </c>
      <c r="J128">
        <f t="shared" si="8"/>
        <v>1E+20</v>
      </c>
      <c r="K128">
        <f t="shared" si="9"/>
        <v>0</v>
      </c>
    </row>
    <row r="129" spans="3:11" ht="12.75">
      <c r="C129"/>
      <c r="E129" t="e">
        <f>IF(AND(ISNUMBER(C129),C129&gt;'PLOT OUTPUT'!$D$4),LOG(C129),$C$2)</f>
        <v>#N/A</v>
      </c>
      <c r="F129">
        <f t="shared" si="13"/>
        <v>0.9827586206896551</v>
      </c>
      <c r="H129">
        <f>VLOOKUP(F129,'GAUSSIAN DISTRIBUTION'!$A$2:$C$148,2,1)+(F129-VLOOKUP(F129,'GAUSSIAN DISTRIBUTION'!$A$2:$C$148,1,1))*VLOOKUP(F129,'GAUSSIAN DISTRIBUTION'!$A$2:$C$148,3,1)</f>
        <v>2.136607338714789</v>
      </c>
      <c r="I129" t="e">
        <f t="shared" si="7"/>
        <v>#N/A</v>
      </c>
      <c r="J129">
        <f t="shared" si="8"/>
        <v>1E+20</v>
      </c>
      <c r="K129">
        <f t="shared" si="9"/>
        <v>0</v>
      </c>
    </row>
    <row r="130" spans="3:11" ht="12.75">
      <c r="C130"/>
      <c r="E130" t="e">
        <f>IF(AND(ISNUMBER(C130),C130&gt;'PLOT OUTPUT'!$D$4),LOG(C130),$C$2)</f>
        <v>#N/A</v>
      </c>
      <c r="F130">
        <f t="shared" si="13"/>
        <v>0.9827586206896551</v>
      </c>
      <c r="H130">
        <f>VLOOKUP(F130,'GAUSSIAN DISTRIBUTION'!$A$2:$C$148,2,1)+(F130-VLOOKUP(F130,'GAUSSIAN DISTRIBUTION'!$A$2:$C$148,1,1))*VLOOKUP(F130,'GAUSSIAN DISTRIBUTION'!$A$2:$C$148,3,1)</f>
        <v>2.136607338714789</v>
      </c>
      <c r="I130" t="e">
        <f t="shared" si="7"/>
        <v>#N/A</v>
      </c>
      <c r="J130">
        <f t="shared" si="8"/>
        <v>1E+20</v>
      </c>
      <c r="K130">
        <f t="shared" si="9"/>
        <v>0</v>
      </c>
    </row>
    <row r="131" spans="3:11" ht="12.75">
      <c r="C131"/>
      <c r="E131" t="e">
        <f>IF(AND(ISNUMBER(C131),C131&gt;'PLOT OUTPUT'!$D$4),LOG(C131),$C$2)</f>
        <v>#N/A</v>
      </c>
      <c r="F131">
        <f t="shared" si="13"/>
        <v>0.9827586206896551</v>
      </c>
      <c r="H131">
        <f>VLOOKUP(F131,'GAUSSIAN DISTRIBUTION'!$A$2:$C$148,2,1)+(F131-VLOOKUP(F131,'GAUSSIAN DISTRIBUTION'!$A$2:$C$148,1,1))*VLOOKUP(F131,'GAUSSIAN DISTRIBUTION'!$A$2:$C$148,3,1)</f>
        <v>2.136607338714789</v>
      </c>
      <c r="I131" t="e">
        <f t="shared" si="7"/>
        <v>#N/A</v>
      </c>
      <c r="J131">
        <f t="shared" si="8"/>
        <v>1E+20</v>
      </c>
      <c r="K131">
        <f t="shared" si="9"/>
        <v>0</v>
      </c>
    </row>
    <row r="132" spans="3:11" ht="12.75">
      <c r="C132"/>
      <c r="E132" t="e">
        <f>IF(AND(ISNUMBER(C132),C132&gt;'PLOT OUTPUT'!$D$4),LOG(C132),$C$2)</f>
        <v>#N/A</v>
      </c>
      <c r="F132">
        <f t="shared" si="13"/>
        <v>0.9827586206896551</v>
      </c>
      <c r="H132">
        <f>VLOOKUP(F132,'GAUSSIAN DISTRIBUTION'!$A$2:$C$148,2,1)+(F132-VLOOKUP(F132,'GAUSSIAN DISTRIBUTION'!$A$2:$C$148,1,1))*VLOOKUP(F132,'GAUSSIAN DISTRIBUTION'!$A$2:$C$148,3,1)</f>
        <v>2.136607338714789</v>
      </c>
      <c r="I132" t="e">
        <f t="shared" si="7"/>
        <v>#N/A</v>
      </c>
      <c r="J132">
        <f t="shared" si="8"/>
        <v>1E+20</v>
      </c>
      <c r="K132">
        <f t="shared" si="9"/>
        <v>0</v>
      </c>
    </row>
    <row r="133" spans="3:11" ht="12.75">
      <c r="C133"/>
      <c r="E133" t="e">
        <f>IF(AND(ISNUMBER(C133),C133&gt;'PLOT OUTPUT'!$D$4),LOG(C133),$C$2)</f>
        <v>#N/A</v>
      </c>
      <c r="F133">
        <f t="shared" si="13"/>
        <v>0.9827586206896551</v>
      </c>
      <c r="H133">
        <f>VLOOKUP(F133,'GAUSSIAN DISTRIBUTION'!$A$2:$C$148,2,1)+(F133-VLOOKUP(F133,'GAUSSIAN DISTRIBUTION'!$A$2:$C$148,1,1))*VLOOKUP(F133,'GAUSSIAN DISTRIBUTION'!$A$2:$C$148,3,1)</f>
        <v>2.136607338714789</v>
      </c>
      <c r="I133" t="e">
        <f t="shared" si="7"/>
        <v>#N/A</v>
      </c>
      <c r="J133">
        <f t="shared" si="8"/>
        <v>1E+20</v>
      </c>
      <c r="K133">
        <f t="shared" si="9"/>
        <v>0</v>
      </c>
    </row>
    <row r="134" spans="3:11" ht="12.75">
      <c r="C134"/>
      <c r="E134" t="e">
        <f>IF(AND(ISNUMBER(C134),C134&gt;'PLOT OUTPUT'!$D$4),LOG(C134),$C$2)</f>
        <v>#N/A</v>
      </c>
      <c r="F134">
        <f t="shared" si="13"/>
        <v>0.9827586206896551</v>
      </c>
      <c r="H134">
        <f>VLOOKUP(F134,'GAUSSIAN DISTRIBUTION'!$A$2:$C$148,2,1)+(F134-VLOOKUP(F134,'GAUSSIAN DISTRIBUTION'!$A$2:$C$148,1,1))*VLOOKUP(F134,'GAUSSIAN DISTRIBUTION'!$A$2:$C$148,3,1)</f>
        <v>2.136607338714789</v>
      </c>
      <c r="I134" t="e">
        <f aca="true" t="shared" si="14" ref="I134:I197">E134</f>
        <v>#N/A</v>
      </c>
      <c r="J134">
        <f t="shared" si="8"/>
        <v>1E+20</v>
      </c>
      <c r="K134">
        <f t="shared" si="9"/>
        <v>0</v>
      </c>
    </row>
    <row r="135" spans="3:11" ht="12.75">
      <c r="C135"/>
      <c r="E135" t="e">
        <f>IF(AND(ISNUMBER(C135),C135&gt;'PLOT OUTPUT'!$D$4),LOG(C135),$C$2)</f>
        <v>#N/A</v>
      </c>
      <c r="F135">
        <f t="shared" si="13"/>
        <v>0.9827586206896551</v>
      </c>
      <c r="H135">
        <f>VLOOKUP(F135,'GAUSSIAN DISTRIBUTION'!$A$2:$C$148,2,1)+(F135-VLOOKUP(F135,'GAUSSIAN DISTRIBUTION'!$A$2:$C$148,1,1))*VLOOKUP(F135,'GAUSSIAN DISTRIBUTION'!$A$2:$C$148,3,1)</f>
        <v>2.136607338714789</v>
      </c>
      <c r="I135" t="e">
        <f t="shared" si="14"/>
        <v>#N/A</v>
      </c>
      <c r="J135">
        <f aca="true" t="shared" si="15" ref="J135:J198">IF(ISNUMBER(I135),(H135-$H$5)^2+(I135-$I$5)^2,100000000000000000000)</f>
        <v>1E+20</v>
      </c>
      <c r="K135">
        <f aca="true" t="shared" si="16" ref="K135:K198">B135</f>
        <v>0</v>
      </c>
    </row>
    <row r="136" spans="3:11" ht="12.75">
      <c r="C136"/>
      <c r="E136" t="e">
        <f>IF(AND(ISNUMBER(C136),C136&gt;'PLOT OUTPUT'!$D$4),LOG(C136),$C$2)</f>
        <v>#N/A</v>
      </c>
      <c r="F136">
        <f aca="true" t="shared" si="17" ref="F136:F151">IF(ISNUMBER(E135),F135-1/$C$3,1-0.5/$C$3)</f>
        <v>0.9827586206896551</v>
      </c>
      <c r="H136">
        <f>VLOOKUP(F136,'GAUSSIAN DISTRIBUTION'!$A$2:$C$148,2,1)+(F136-VLOOKUP(F136,'GAUSSIAN DISTRIBUTION'!$A$2:$C$148,1,1))*VLOOKUP(F136,'GAUSSIAN DISTRIBUTION'!$A$2:$C$148,3,1)</f>
        <v>2.136607338714789</v>
      </c>
      <c r="I136" t="e">
        <f t="shared" si="14"/>
        <v>#N/A</v>
      </c>
      <c r="J136">
        <f t="shared" si="15"/>
        <v>1E+20</v>
      </c>
      <c r="K136">
        <f t="shared" si="16"/>
        <v>0</v>
      </c>
    </row>
    <row r="137" spans="3:11" ht="12.75">
      <c r="C137"/>
      <c r="E137" t="e">
        <f>IF(AND(ISNUMBER(C137),C137&gt;'PLOT OUTPUT'!$D$4),LOG(C137),$C$2)</f>
        <v>#N/A</v>
      </c>
      <c r="F137">
        <f t="shared" si="17"/>
        <v>0.9827586206896551</v>
      </c>
      <c r="H137">
        <f>VLOOKUP(F137,'GAUSSIAN DISTRIBUTION'!$A$2:$C$148,2,1)+(F137-VLOOKUP(F137,'GAUSSIAN DISTRIBUTION'!$A$2:$C$148,1,1))*VLOOKUP(F137,'GAUSSIAN DISTRIBUTION'!$A$2:$C$148,3,1)</f>
        <v>2.136607338714789</v>
      </c>
      <c r="I137" t="e">
        <f t="shared" si="14"/>
        <v>#N/A</v>
      </c>
      <c r="J137">
        <f t="shared" si="15"/>
        <v>1E+20</v>
      </c>
      <c r="K137">
        <f t="shared" si="16"/>
        <v>0</v>
      </c>
    </row>
    <row r="138" spans="3:11" ht="12.75">
      <c r="C138"/>
      <c r="E138" t="e">
        <f>IF(AND(ISNUMBER(C138),C138&gt;'PLOT OUTPUT'!$D$4),LOG(C138),$C$2)</f>
        <v>#N/A</v>
      </c>
      <c r="F138">
        <f t="shared" si="17"/>
        <v>0.9827586206896551</v>
      </c>
      <c r="H138">
        <f>VLOOKUP(F138,'GAUSSIAN DISTRIBUTION'!$A$2:$C$148,2,1)+(F138-VLOOKUP(F138,'GAUSSIAN DISTRIBUTION'!$A$2:$C$148,1,1))*VLOOKUP(F138,'GAUSSIAN DISTRIBUTION'!$A$2:$C$148,3,1)</f>
        <v>2.136607338714789</v>
      </c>
      <c r="I138" t="e">
        <f t="shared" si="14"/>
        <v>#N/A</v>
      </c>
      <c r="J138">
        <f t="shared" si="15"/>
        <v>1E+20</v>
      </c>
      <c r="K138">
        <f t="shared" si="16"/>
        <v>0</v>
      </c>
    </row>
    <row r="139" spans="3:11" ht="12.75">
      <c r="C139"/>
      <c r="E139" t="e">
        <f>IF(AND(ISNUMBER(C139),C139&gt;'PLOT OUTPUT'!$D$4),LOG(C139),$C$2)</f>
        <v>#N/A</v>
      </c>
      <c r="F139">
        <f t="shared" si="17"/>
        <v>0.9827586206896551</v>
      </c>
      <c r="H139">
        <f>VLOOKUP(F139,'GAUSSIAN DISTRIBUTION'!$A$2:$C$148,2,1)+(F139-VLOOKUP(F139,'GAUSSIAN DISTRIBUTION'!$A$2:$C$148,1,1))*VLOOKUP(F139,'GAUSSIAN DISTRIBUTION'!$A$2:$C$148,3,1)</f>
        <v>2.136607338714789</v>
      </c>
      <c r="I139" t="e">
        <f t="shared" si="14"/>
        <v>#N/A</v>
      </c>
      <c r="J139">
        <f t="shared" si="15"/>
        <v>1E+20</v>
      </c>
      <c r="K139">
        <f t="shared" si="16"/>
        <v>0</v>
      </c>
    </row>
    <row r="140" spans="3:11" ht="12.75">
      <c r="C140"/>
      <c r="E140" t="e">
        <f>IF(AND(ISNUMBER(C140),C140&gt;'PLOT OUTPUT'!$D$4),LOG(C140),$C$2)</f>
        <v>#N/A</v>
      </c>
      <c r="F140">
        <f t="shared" si="17"/>
        <v>0.9827586206896551</v>
      </c>
      <c r="H140">
        <f>VLOOKUP(F140,'GAUSSIAN DISTRIBUTION'!$A$2:$C$148,2,1)+(F140-VLOOKUP(F140,'GAUSSIAN DISTRIBUTION'!$A$2:$C$148,1,1))*VLOOKUP(F140,'GAUSSIAN DISTRIBUTION'!$A$2:$C$148,3,1)</f>
        <v>2.136607338714789</v>
      </c>
      <c r="I140" t="e">
        <f t="shared" si="14"/>
        <v>#N/A</v>
      </c>
      <c r="J140">
        <f t="shared" si="15"/>
        <v>1E+20</v>
      </c>
      <c r="K140">
        <f t="shared" si="16"/>
        <v>0</v>
      </c>
    </row>
    <row r="141" spans="3:11" ht="12.75">
      <c r="C141"/>
      <c r="E141" t="e">
        <f>IF(AND(ISNUMBER(C141),C141&gt;'PLOT OUTPUT'!$D$4),LOG(C141),$C$2)</f>
        <v>#N/A</v>
      </c>
      <c r="F141">
        <f t="shared" si="17"/>
        <v>0.9827586206896551</v>
      </c>
      <c r="H141">
        <f>VLOOKUP(F141,'GAUSSIAN DISTRIBUTION'!$A$2:$C$148,2,1)+(F141-VLOOKUP(F141,'GAUSSIAN DISTRIBUTION'!$A$2:$C$148,1,1))*VLOOKUP(F141,'GAUSSIAN DISTRIBUTION'!$A$2:$C$148,3,1)</f>
        <v>2.136607338714789</v>
      </c>
      <c r="I141" t="e">
        <f t="shared" si="14"/>
        <v>#N/A</v>
      </c>
      <c r="J141">
        <f t="shared" si="15"/>
        <v>1E+20</v>
      </c>
      <c r="K141">
        <f t="shared" si="16"/>
        <v>0</v>
      </c>
    </row>
    <row r="142" spans="3:11" ht="12.75">
      <c r="C142"/>
      <c r="E142" t="e">
        <f>IF(AND(ISNUMBER(C142),C142&gt;'PLOT OUTPUT'!$D$4),LOG(C142),$C$2)</f>
        <v>#N/A</v>
      </c>
      <c r="F142">
        <f t="shared" si="17"/>
        <v>0.9827586206896551</v>
      </c>
      <c r="H142">
        <f>VLOOKUP(F142,'GAUSSIAN DISTRIBUTION'!$A$2:$C$148,2,1)+(F142-VLOOKUP(F142,'GAUSSIAN DISTRIBUTION'!$A$2:$C$148,1,1))*VLOOKUP(F142,'GAUSSIAN DISTRIBUTION'!$A$2:$C$148,3,1)</f>
        <v>2.136607338714789</v>
      </c>
      <c r="I142" t="e">
        <f t="shared" si="14"/>
        <v>#N/A</v>
      </c>
      <c r="J142">
        <f t="shared" si="15"/>
        <v>1E+20</v>
      </c>
      <c r="K142">
        <f t="shared" si="16"/>
        <v>0</v>
      </c>
    </row>
    <row r="143" spans="3:11" ht="12.75">
      <c r="C143"/>
      <c r="E143" t="e">
        <f>IF(AND(ISNUMBER(C143),C143&gt;'PLOT OUTPUT'!$D$4),LOG(C143),$C$2)</f>
        <v>#N/A</v>
      </c>
      <c r="F143">
        <f t="shared" si="17"/>
        <v>0.9827586206896551</v>
      </c>
      <c r="H143">
        <f>VLOOKUP(F143,'GAUSSIAN DISTRIBUTION'!$A$2:$C$148,2,1)+(F143-VLOOKUP(F143,'GAUSSIAN DISTRIBUTION'!$A$2:$C$148,1,1))*VLOOKUP(F143,'GAUSSIAN DISTRIBUTION'!$A$2:$C$148,3,1)</f>
        <v>2.136607338714789</v>
      </c>
      <c r="I143" t="e">
        <f t="shared" si="14"/>
        <v>#N/A</v>
      </c>
      <c r="J143">
        <f t="shared" si="15"/>
        <v>1E+20</v>
      </c>
      <c r="K143">
        <f t="shared" si="16"/>
        <v>0</v>
      </c>
    </row>
    <row r="144" spans="3:11" ht="12.75">
      <c r="C144"/>
      <c r="E144" t="e">
        <f>IF(AND(ISNUMBER(C144),C144&gt;'PLOT OUTPUT'!$D$4),LOG(C144),$C$2)</f>
        <v>#N/A</v>
      </c>
      <c r="F144">
        <f t="shared" si="17"/>
        <v>0.9827586206896551</v>
      </c>
      <c r="H144">
        <f>VLOOKUP(F144,'GAUSSIAN DISTRIBUTION'!$A$2:$C$148,2,1)+(F144-VLOOKUP(F144,'GAUSSIAN DISTRIBUTION'!$A$2:$C$148,1,1))*VLOOKUP(F144,'GAUSSIAN DISTRIBUTION'!$A$2:$C$148,3,1)</f>
        <v>2.136607338714789</v>
      </c>
      <c r="I144" t="e">
        <f t="shared" si="14"/>
        <v>#N/A</v>
      </c>
      <c r="J144">
        <f t="shared" si="15"/>
        <v>1E+20</v>
      </c>
      <c r="K144">
        <f t="shared" si="16"/>
        <v>0</v>
      </c>
    </row>
    <row r="145" spans="3:11" ht="12.75">
      <c r="C145"/>
      <c r="E145" t="e">
        <f>IF(AND(ISNUMBER(C145),C145&gt;'PLOT OUTPUT'!$D$4),LOG(C145),$C$2)</f>
        <v>#N/A</v>
      </c>
      <c r="F145">
        <f t="shared" si="17"/>
        <v>0.9827586206896551</v>
      </c>
      <c r="H145">
        <f>VLOOKUP(F145,'GAUSSIAN DISTRIBUTION'!$A$2:$C$148,2,1)+(F145-VLOOKUP(F145,'GAUSSIAN DISTRIBUTION'!$A$2:$C$148,1,1))*VLOOKUP(F145,'GAUSSIAN DISTRIBUTION'!$A$2:$C$148,3,1)</f>
        <v>2.136607338714789</v>
      </c>
      <c r="I145" t="e">
        <f t="shared" si="14"/>
        <v>#N/A</v>
      </c>
      <c r="J145">
        <f t="shared" si="15"/>
        <v>1E+20</v>
      </c>
      <c r="K145">
        <f t="shared" si="16"/>
        <v>0</v>
      </c>
    </row>
    <row r="146" spans="3:11" ht="12.75">
      <c r="C146"/>
      <c r="E146" t="e">
        <f>IF(AND(ISNUMBER(C146),C146&gt;'PLOT OUTPUT'!$D$4),LOG(C146),$C$2)</f>
        <v>#N/A</v>
      </c>
      <c r="F146">
        <f t="shared" si="17"/>
        <v>0.9827586206896551</v>
      </c>
      <c r="H146">
        <f>VLOOKUP(F146,'GAUSSIAN DISTRIBUTION'!$A$2:$C$148,2,1)+(F146-VLOOKUP(F146,'GAUSSIAN DISTRIBUTION'!$A$2:$C$148,1,1))*VLOOKUP(F146,'GAUSSIAN DISTRIBUTION'!$A$2:$C$148,3,1)</f>
        <v>2.136607338714789</v>
      </c>
      <c r="I146" t="e">
        <f t="shared" si="14"/>
        <v>#N/A</v>
      </c>
      <c r="J146">
        <f t="shared" si="15"/>
        <v>1E+20</v>
      </c>
      <c r="K146">
        <f t="shared" si="16"/>
        <v>0</v>
      </c>
    </row>
    <row r="147" spans="3:11" ht="12.75">
      <c r="C147"/>
      <c r="E147" t="e">
        <f>IF(AND(ISNUMBER(C147),C147&gt;'PLOT OUTPUT'!$D$4),LOG(C147),$C$2)</f>
        <v>#N/A</v>
      </c>
      <c r="F147">
        <f t="shared" si="17"/>
        <v>0.9827586206896551</v>
      </c>
      <c r="H147">
        <f>VLOOKUP(F147,'GAUSSIAN DISTRIBUTION'!$A$2:$C$148,2,1)+(F147-VLOOKUP(F147,'GAUSSIAN DISTRIBUTION'!$A$2:$C$148,1,1))*VLOOKUP(F147,'GAUSSIAN DISTRIBUTION'!$A$2:$C$148,3,1)</f>
        <v>2.136607338714789</v>
      </c>
      <c r="I147" t="e">
        <f t="shared" si="14"/>
        <v>#N/A</v>
      </c>
      <c r="J147">
        <f t="shared" si="15"/>
        <v>1E+20</v>
      </c>
      <c r="K147">
        <f t="shared" si="16"/>
        <v>0</v>
      </c>
    </row>
    <row r="148" spans="3:11" ht="12.75">
      <c r="C148"/>
      <c r="E148" t="e">
        <f>IF(AND(ISNUMBER(C148),C148&gt;'PLOT OUTPUT'!$D$4),LOG(C148),$C$2)</f>
        <v>#N/A</v>
      </c>
      <c r="F148">
        <f t="shared" si="17"/>
        <v>0.9827586206896551</v>
      </c>
      <c r="H148">
        <f>VLOOKUP(F148,'GAUSSIAN DISTRIBUTION'!$A$2:$C$148,2,1)+(F148-VLOOKUP(F148,'GAUSSIAN DISTRIBUTION'!$A$2:$C$148,1,1))*VLOOKUP(F148,'GAUSSIAN DISTRIBUTION'!$A$2:$C$148,3,1)</f>
        <v>2.136607338714789</v>
      </c>
      <c r="I148" t="e">
        <f t="shared" si="14"/>
        <v>#N/A</v>
      </c>
      <c r="J148">
        <f t="shared" si="15"/>
        <v>1E+20</v>
      </c>
      <c r="K148">
        <f t="shared" si="16"/>
        <v>0</v>
      </c>
    </row>
    <row r="149" spans="3:11" ht="12.75">
      <c r="C149"/>
      <c r="E149" t="e">
        <f>IF(AND(ISNUMBER(C149),C149&gt;'PLOT OUTPUT'!$D$4),LOG(C149),$C$2)</f>
        <v>#N/A</v>
      </c>
      <c r="F149">
        <f t="shared" si="17"/>
        <v>0.9827586206896551</v>
      </c>
      <c r="H149">
        <f>VLOOKUP(F149,'GAUSSIAN DISTRIBUTION'!$A$2:$C$148,2,1)+(F149-VLOOKUP(F149,'GAUSSIAN DISTRIBUTION'!$A$2:$C$148,1,1))*VLOOKUP(F149,'GAUSSIAN DISTRIBUTION'!$A$2:$C$148,3,1)</f>
        <v>2.136607338714789</v>
      </c>
      <c r="I149" t="e">
        <f t="shared" si="14"/>
        <v>#N/A</v>
      </c>
      <c r="J149">
        <f t="shared" si="15"/>
        <v>1E+20</v>
      </c>
      <c r="K149">
        <f t="shared" si="16"/>
        <v>0</v>
      </c>
    </row>
    <row r="150" spans="3:11" ht="12.75">
      <c r="C150"/>
      <c r="E150" t="e">
        <f>IF(AND(ISNUMBER(C150),C150&gt;'PLOT OUTPUT'!$D$4),LOG(C150),$C$2)</f>
        <v>#N/A</v>
      </c>
      <c r="F150">
        <f t="shared" si="17"/>
        <v>0.9827586206896551</v>
      </c>
      <c r="H150">
        <f>VLOOKUP(F150,'GAUSSIAN DISTRIBUTION'!$A$2:$C$148,2,1)+(F150-VLOOKUP(F150,'GAUSSIAN DISTRIBUTION'!$A$2:$C$148,1,1))*VLOOKUP(F150,'GAUSSIAN DISTRIBUTION'!$A$2:$C$148,3,1)</f>
        <v>2.136607338714789</v>
      </c>
      <c r="I150" t="e">
        <f t="shared" si="14"/>
        <v>#N/A</v>
      </c>
      <c r="J150">
        <f t="shared" si="15"/>
        <v>1E+20</v>
      </c>
      <c r="K150">
        <f t="shared" si="16"/>
        <v>0</v>
      </c>
    </row>
    <row r="151" spans="3:11" ht="12.75">
      <c r="C151"/>
      <c r="E151" t="e">
        <f>IF(AND(ISNUMBER(C151),C151&gt;'PLOT OUTPUT'!$D$4),LOG(C151),$C$2)</f>
        <v>#N/A</v>
      </c>
      <c r="F151">
        <f t="shared" si="17"/>
        <v>0.9827586206896551</v>
      </c>
      <c r="H151">
        <f>VLOOKUP(F151,'GAUSSIAN DISTRIBUTION'!$A$2:$C$148,2,1)+(F151-VLOOKUP(F151,'GAUSSIAN DISTRIBUTION'!$A$2:$C$148,1,1))*VLOOKUP(F151,'GAUSSIAN DISTRIBUTION'!$A$2:$C$148,3,1)</f>
        <v>2.136607338714789</v>
      </c>
      <c r="I151" t="e">
        <f t="shared" si="14"/>
        <v>#N/A</v>
      </c>
      <c r="J151">
        <f t="shared" si="15"/>
        <v>1E+20</v>
      </c>
      <c r="K151">
        <f t="shared" si="16"/>
        <v>0</v>
      </c>
    </row>
    <row r="152" spans="3:11" ht="12.75">
      <c r="C152"/>
      <c r="E152" t="e">
        <f>IF(AND(ISNUMBER(C152),C152&gt;'PLOT OUTPUT'!$D$4),LOG(C152),$C$2)</f>
        <v>#N/A</v>
      </c>
      <c r="F152">
        <f aca="true" t="shared" si="18" ref="F152:F167">IF(ISNUMBER(E151),F151-1/$C$3,1-0.5/$C$3)</f>
        <v>0.9827586206896551</v>
      </c>
      <c r="H152">
        <f>VLOOKUP(F152,'GAUSSIAN DISTRIBUTION'!$A$2:$C$148,2,1)+(F152-VLOOKUP(F152,'GAUSSIAN DISTRIBUTION'!$A$2:$C$148,1,1))*VLOOKUP(F152,'GAUSSIAN DISTRIBUTION'!$A$2:$C$148,3,1)</f>
        <v>2.136607338714789</v>
      </c>
      <c r="I152" t="e">
        <f t="shared" si="14"/>
        <v>#N/A</v>
      </c>
      <c r="J152">
        <f t="shared" si="15"/>
        <v>1E+20</v>
      </c>
      <c r="K152">
        <f t="shared" si="16"/>
        <v>0</v>
      </c>
    </row>
    <row r="153" spans="3:11" ht="12.75">
      <c r="C153"/>
      <c r="E153" t="e">
        <f>IF(AND(ISNUMBER(C153),C153&gt;'PLOT OUTPUT'!$D$4),LOG(C153),$C$2)</f>
        <v>#N/A</v>
      </c>
      <c r="F153">
        <f t="shared" si="18"/>
        <v>0.9827586206896551</v>
      </c>
      <c r="H153">
        <f>VLOOKUP(F153,'GAUSSIAN DISTRIBUTION'!$A$2:$C$148,2,1)+(F153-VLOOKUP(F153,'GAUSSIAN DISTRIBUTION'!$A$2:$C$148,1,1))*VLOOKUP(F153,'GAUSSIAN DISTRIBUTION'!$A$2:$C$148,3,1)</f>
        <v>2.136607338714789</v>
      </c>
      <c r="I153" t="e">
        <f t="shared" si="14"/>
        <v>#N/A</v>
      </c>
      <c r="J153">
        <f t="shared" si="15"/>
        <v>1E+20</v>
      </c>
      <c r="K153">
        <f t="shared" si="16"/>
        <v>0</v>
      </c>
    </row>
    <row r="154" spans="3:11" ht="12.75">
      <c r="C154"/>
      <c r="E154" t="e">
        <f>IF(AND(ISNUMBER(C154),C154&gt;'PLOT OUTPUT'!$D$4),LOG(C154),$C$2)</f>
        <v>#N/A</v>
      </c>
      <c r="F154">
        <f t="shared" si="18"/>
        <v>0.9827586206896551</v>
      </c>
      <c r="H154">
        <f>VLOOKUP(F154,'GAUSSIAN DISTRIBUTION'!$A$2:$C$148,2,1)+(F154-VLOOKUP(F154,'GAUSSIAN DISTRIBUTION'!$A$2:$C$148,1,1))*VLOOKUP(F154,'GAUSSIAN DISTRIBUTION'!$A$2:$C$148,3,1)</f>
        <v>2.136607338714789</v>
      </c>
      <c r="I154" t="e">
        <f t="shared" si="14"/>
        <v>#N/A</v>
      </c>
      <c r="J154">
        <f t="shared" si="15"/>
        <v>1E+20</v>
      </c>
      <c r="K154">
        <f t="shared" si="16"/>
        <v>0</v>
      </c>
    </row>
    <row r="155" spans="3:11" ht="12.75">
      <c r="C155"/>
      <c r="E155" t="e">
        <f>IF(AND(ISNUMBER(C155),C155&gt;'PLOT OUTPUT'!$D$4),LOG(C155),$C$2)</f>
        <v>#N/A</v>
      </c>
      <c r="F155">
        <f t="shared" si="18"/>
        <v>0.9827586206896551</v>
      </c>
      <c r="H155">
        <f>VLOOKUP(F155,'GAUSSIAN DISTRIBUTION'!$A$2:$C$148,2,1)+(F155-VLOOKUP(F155,'GAUSSIAN DISTRIBUTION'!$A$2:$C$148,1,1))*VLOOKUP(F155,'GAUSSIAN DISTRIBUTION'!$A$2:$C$148,3,1)</f>
        <v>2.136607338714789</v>
      </c>
      <c r="I155" t="e">
        <f t="shared" si="14"/>
        <v>#N/A</v>
      </c>
      <c r="J155">
        <f t="shared" si="15"/>
        <v>1E+20</v>
      </c>
      <c r="K155">
        <f t="shared" si="16"/>
        <v>0</v>
      </c>
    </row>
    <row r="156" spans="3:11" ht="12.75">
      <c r="C156"/>
      <c r="E156" t="e">
        <f>IF(AND(ISNUMBER(C156),C156&gt;'PLOT OUTPUT'!$D$4),LOG(C156),$C$2)</f>
        <v>#N/A</v>
      </c>
      <c r="F156">
        <f t="shared" si="18"/>
        <v>0.9827586206896551</v>
      </c>
      <c r="H156">
        <f>VLOOKUP(F156,'GAUSSIAN DISTRIBUTION'!$A$2:$C$148,2,1)+(F156-VLOOKUP(F156,'GAUSSIAN DISTRIBUTION'!$A$2:$C$148,1,1))*VLOOKUP(F156,'GAUSSIAN DISTRIBUTION'!$A$2:$C$148,3,1)</f>
        <v>2.136607338714789</v>
      </c>
      <c r="I156" t="e">
        <f t="shared" si="14"/>
        <v>#N/A</v>
      </c>
      <c r="J156">
        <f t="shared" si="15"/>
        <v>1E+20</v>
      </c>
      <c r="K156">
        <f t="shared" si="16"/>
        <v>0</v>
      </c>
    </row>
    <row r="157" spans="3:11" ht="12.75">
      <c r="C157"/>
      <c r="E157" t="e">
        <f>IF(AND(ISNUMBER(C157),C157&gt;'PLOT OUTPUT'!$D$4),LOG(C157),$C$2)</f>
        <v>#N/A</v>
      </c>
      <c r="F157">
        <f t="shared" si="18"/>
        <v>0.9827586206896551</v>
      </c>
      <c r="H157">
        <f>VLOOKUP(F157,'GAUSSIAN DISTRIBUTION'!$A$2:$C$148,2,1)+(F157-VLOOKUP(F157,'GAUSSIAN DISTRIBUTION'!$A$2:$C$148,1,1))*VLOOKUP(F157,'GAUSSIAN DISTRIBUTION'!$A$2:$C$148,3,1)</f>
        <v>2.136607338714789</v>
      </c>
      <c r="I157" t="e">
        <f t="shared" si="14"/>
        <v>#N/A</v>
      </c>
      <c r="J157">
        <f t="shared" si="15"/>
        <v>1E+20</v>
      </c>
      <c r="K157">
        <f t="shared" si="16"/>
        <v>0</v>
      </c>
    </row>
    <row r="158" spans="3:11" ht="12.75">
      <c r="C158"/>
      <c r="E158" t="e">
        <f>IF(AND(ISNUMBER(C158),C158&gt;'PLOT OUTPUT'!$D$4),LOG(C158),$C$2)</f>
        <v>#N/A</v>
      </c>
      <c r="F158">
        <f t="shared" si="18"/>
        <v>0.9827586206896551</v>
      </c>
      <c r="H158">
        <f>VLOOKUP(F158,'GAUSSIAN DISTRIBUTION'!$A$2:$C$148,2,1)+(F158-VLOOKUP(F158,'GAUSSIAN DISTRIBUTION'!$A$2:$C$148,1,1))*VLOOKUP(F158,'GAUSSIAN DISTRIBUTION'!$A$2:$C$148,3,1)</f>
        <v>2.136607338714789</v>
      </c>
      <c r="I158" t="e">
        <f t="shared" si="14"/>
        <v>#N/A</v>
      </c>
      <c r="J158">
        <f t="shared" si="15"/>
        <v>1E+20</v>
      </c>
      <c r="K158">
        <f t="shared" si="16"/>
        <v>0</v>
      </c>
    </row>
    <row r="159" spans="3:11" ht="12.75">
      <c r="C159"/>
      <c r="E159" t="e">
        <f>IF(AND(ISNUMBER(C159),C159&gt;'PLOT OUTPUT'!$D$4),LOG(C159),$C$2)</f>
        <v>#N/A</v>
      </c>
      <c r="F159">
        <f t="shared" si="18"/>
        <v>0.9827586206896551</v>
      </c>
      <c r="H159">
        <f>VLOOKUP(F159,'GAUSSIAN DISTRIBUTION'!$A$2:$C$148,2,1)+(F159-VLOOKUP(F159,'GAUSSIAN DISTRIBUTION'!$A$2:$C$148,1,1))*VLOOKUP(F159,'GAUSSIAN DISTRIBUTION'!$A$2:$C$148,3,1)</f>
        <v>2.136607338714789</v>
      </c>
      <c r="I159" t="e">
        <f t="shared" si="14"/>
        <v>#N/A</v>
      </c>
      <c r="J159">
        <f t="shared" si="15"/>
        <v>1E+20</v>
      </c>
      <c r="K159">
        <f t="shared" si="16"/>
        <v>0</v>
      </c>
    </row>
    <row r="160" spans="3:11" ht="12.75">
      <c r="C160"/>
      <c r="E160" t="e">
        <f>IF(AND(ISNUMBER(C160),C160&gt;'PLOT OUTPUT'!$D$4),LOG(C160),$C$2)</f>
        <v>#N/A</v>
      </c>
      <c r="F160">
        <f t="shared" si="18"/>
        <v>0.9827586206896551</v>
      </c>
      <c r="H160">
        <f>VLOOKUP(F160,'GAUSSIAN DISTRIBUTION'!$A$2:$C$148,2,1)+(F160-VLOOKUP(F160,'GAUSSIAN DISTRIBUTION'!$A$2:$C$148,1,1))*VLOOKUP(F160,'GAUSSIAN DISTRIBUTION'!$A$2:$C$148,3,1)</f>
        <v>2.136607338714789</v>
      </c>
      <c r="I160" t="e">
        <f t="shared" si="14"/>
        <v>#N/A</v>
      </c>
      <c r="J160">
        <f t="shared" si="15"/>
        <v>1E+20</v>
      </c>
      <c r="K160">
        <f t="shared" si="16"/>
        <v>0</v>
      </c>
    </row>
    <row r="161" spans="3:11" ht="12.75">
      <c r="C161"/>
      <c r="E161" t="e">
        <f>IF(AND(ISNUMBER(C161),C161&gt;'PLOT OUTPUT'!$D$4),LOG(C161),$C$2)</f>
        <v>#N/A</v>
      </c>
      <c r="F161">
        <f t="shared" si="18"/>
        <v>0.9827586206896551</v>
      </c>
      <c r="H161">
        <f>VLOOKUP(F161,'GAUSSIAN DISTRIBUTION'!$A$2:$C$148,2,1)+(F161-VLOOKUP(F161,'GAUSSIAN DISTRIBUTION'!$A$2:$C$148,1,1))*VLOOKUP(F161,'GAUSSIAN DISTRIBUTION'!$A$2:$C$148,3,1)</f>
        <v>2.136607338714789</v>
      </c>
      <c r="I161" t="e">
        <f t="shared" si="14"/>
        <v>#N/A</v>
      </c>
      <c r="J161">
        <f t="shared" si="15"/>
        <v>1E+20</v>
      </c>
      <c r="K161">
        <f t="shared" si="16"/>
        <v>0</v>
      </c>
    </row>
    <row r="162" spans="3:11" ht="12.75">
      <c r="C162"/>
      <c r="E162" t="e">
        <f>IF(AND(ISNUMBER(C162),C162&gt;'PLOT OUTPUT'!$D$4),LOG(C162),$C$2)</f>
        <v>#N/A</v>
      </c>
      <c r="F162">
        <f t="shared" si="18"/>
        <v>0.9827586206896551</v>
      </c>
      <c r="H162">
        <f>VLOOKUP(F162,'GAUSSIAN DISTRIBUTION'!$A$2:$C$148,2,1)+(F162-VLOOKUP(F162,'GAUSSIAN DISTRIBUTION'!$A$2:$C$148,1,1))*VLOOKUP(F162,'GAUSSIAN DISTRIBUTION'!$A$2:$C$148,3,1)</f>
        <v>2.136607338714789</v>
      </c>
      <c r="I162" t="e">
        <f t="shared" si="14"/>
        <v>#N/A</v>
      </c>
      <c r="J162">
        <f t="shared" si="15"/>
        <v>1E+20</v>
      </c>
      <c r="K162">
        <f t="shared" si="16"/>
        <v>0</v>
      </c>
    </row>
    <row r="163" spans="3:11" ht="12.75">
      <c r="C163"/>
      <c r="E163" t="e">
        <f>IF(AND(ISNUMBER(C163),C163&gt;'PLOT OUTPUT'!$D$4),LOG(C163),$C$2)</f>
        <v>#N/A</v>
      </c>
      <c r="F163">
        <f t="shared" si="18"/>
        <v>0.9827586206896551</v>
      </c>
      <c r="H163">
        <f>VLOOKUP(F163,'GAUSSIAN DISTRIBUTION'!$A$2:$C$148,2,1)+(F163-VLOOKUP(F163,'GAUSSIAN DISTRIBUTION'!$A$2:$C$148,1,1))*VLOOKUP(F163,'GAUSSIAN DISTRIBUTION'!$A$2:$C$148,3,1)</f>
        <v>2.136607338714789</v>
      </c>
      <c r="I163" t="e">
        <f t="shared" si="14"/>
        <v>#N/A</v>
      </c>
      <c r="J163">
        <f t="shared" si="15"/>
        <v>1E+20</v>
      </c>
      <c r="K163">
        <f t="shared" si="16"/>
        <v>0</v>
      </c>
    </row>
    <row r="164" spans="3:11" ht="12.75">
      <c r="C164"/>
      <c r="E164" t="e">
        <f>IF(AND(ISNUMBER(C164),C164&gt;'PLOT OUTPUT'!$D$4),LOG(C164),$C$2)</f>
        <v>#N/A</v>
      </c>
      <c r="F164">
        <f t="shared" si="18"/>
        <v>0.9827586206896551</v>
      </c>
      <c r="H164">
        <f>VLOOKUP(F164,'GAUSSIAN DISTRIBUTION'!$A$2:$C$148,2,1)+(F164-VLOOKUP(F164,'GAUSSIAN DISTRIBUTION'!$A$2:$C$148,1,1))*VLOOKUP(F164,'GAUSSIAN DISTRIBUTION'!$A$2:$C$148,3,1)</f>
        <v>2.136607338714789</v>
      </c>
      <c r="I164" t="e">
        <f t="shared" si="14"/>
        <v>#N/A</v>
      </c>
      <c r="J164">
        <f t="shared" si="15"/>
        <v>1E+20</v>
      </c>
      <c r="K164">
        <f t="shared" si="16"/>
        <v>0</v>
      </c>
    </row>
    <row r="165" spans="3:11" ht="12.75">
      <c r="C165"/>
      <c r="E165" t="e">
        <f>IF(AND(ISNUMBER(C165),C165&gt;'PLOT OUTPUT'!$D$4),LOG(C165),$C$2)</f>
        <v>#N/A</v>
      </c>
      <c r="F165">
        <f t="shared" si="18"/>
        <v>0.9827586206896551</v>
      </c>
      <c r="H165">
        <f>VLOOKUP(F165,'GAUSSIAN DISTRIBUTION'!$A$2:$C$148,2,1)+(F165-VLOOKUP(F165,'GAUSSIAN DISTRIBUTION'!$A$2:$C$148,1,1))*VLOOKUP(F165,'GAUSSIAN DISTRIBUTION'!$A$2:$C$148,3,1)</f>
        <v>2.136607338714789</v>
      </c>
      <c r="I165" t="e">
        <f t="shared" si="14"/>
        <v>#N/A</v>
      </c>
      <c r="J165">
        <f t="shared" si="15"/>
        <v>1E+20</v>
      </c>
      <c r="K165">
        <f t="shared" si="16"/>
        <v>0</v>
      </c>
    </row>
    <row r="166" spans="3:11" ht="12.75">
      <c r="C166"/>
      <c r="E166" t="e">
        <f>IF(AND(ISNUMBER(C166),C166&gt;'PLOT OUTPUT'!$D$4),LOG(C166),$C$2)</f>
        <v>#N/A</v>
      </c>
      <c r="F166">
        <f t="shared" si="18"/>
        <v>0.9827586206896551</v>
      </c>
      <c r="H166">
        <f>VLOOKUP(F166,'GAUSSIAN DISTRIBUTION'!$A$2:$C$148,2,1)+(F166-VLOOKUP(F166,'GAUSSIAN DISTRIBUTION'!$A$2:$C$148,1,1))*VLOOKUP(F166,'GAUSSIAN DISTRIBUTION'!$A$2:$C$148,3,1)</f>
        <v>2.136607338714789</v>
      </c>
      <c r="I166" t="e">
        <f t="shared" si="14"/>
        <v>#N/A</v>
      </c>
      <c r="J166">
        <f t="shared" si="15"/>
        <v>1E+20</v>
      </c>
      <c r="K166">
        <f t="shared" si="16"/>
        <v>0</v>
      </c>
    </row>
    <row r="167" spans="3:11" ht="12.75">
      <c r="C167"/>
      <c r="E167" t="e">
        <f>IF(AND(ISNUMBER(C167),C167&gt;'PLOT OUTPUT'!$D$4),LOG(C167),$C$2)</f>
        <v>#N/A</v>
      </c>
      <c r="F167">
        <f t="shared" si="18"/>
        <v>0.9827586206896551</v>
      </c>
      <c r="H167">
        <f>VLOOKUP(F167,'GAUSSIAN DISTRIBUTION'!$A$2:$C$148,2,1)+(F167-VLOOKUP(F167,'GAUSSIAN DISTRIBUTION'!$A$2:$C$148,1,1))*VLOOKUP(F167,'GAUSSIAN DISTRIBUTION'!$A$2:$C$148,3,1)</f>
        <v>2.136607338714789</v>
      </c>
      <c r="I167" t="e">
        <f t="shared" si="14"/>
        <v>#N/A</v>
      </c>
      <c r="J167">
        <f t="shared" si="15"/>
        <v>1E+20</v>
      </c>
      <c r="K167">
        <f t="shared" si="16"/>
        <v>0</v>
      </c>
    </row>
    <row r="168" spans="3:11" ht="12.75">
      <c r="C168"/>
      <c r="E168" t="e">
        <f>IF(AND(ISNUMBER(C168),C168&gt;'PLOT OUTPUT'!$D$4),LOG(C168),$C$2)</f>
        <v>#N/A</v>
      </c>
      <c r="F168">
        <f aca="true" t="shared" si="19" ref="F168:F183">IF(ISNUMBER(E167),F167-1/$C$3,1-0.5/$C$3)</f>
        <v>0.9827586206896551</v>
      </c>
      <c r="H168">
        <f>VLOOKUP(F168,'GAUSSIAN DISTRIBUTION'!$A$2:$C$148,2,1)+(F168-VLOOKUP(F168,'GAUSSIAN DISTRIBUTION'!$A$2:$C$148,1,1))*VLOOKUP(F168,'GAUSSIAN DISTRIBUTION'!$A$2:$C$148,3,1)</f>
        <v>2.136607338714789</v>
      </c>
      <c r="I168" t="e">
        <f t="shared" si="14"/>
        <v>#N/A</v>
      </c>
      <c r="J168">
        <f t="shared" si="15"/>
        <v>1E+20</v>
      </c>
      <c r="K168">
        <f t="shared" si="16"/>
        <v>0</v>
      </c>
    </row>
    <row r="169" spans="3:11" ht="12.75">
      <c r="C169"/>
      <c r="E169" t="e">
        <f>IF(AND(ISNUMBER(C169),C169&gt;'PLOT OUTPUT'!$D$4),LOG(C169),$C$2)</f>
        <v>#N/A</v>
      </c>
      <c r="F169">
        <f t="shared" si="19"/>
        <v>0.9827586206896551</v>
      </c>
      <c r="H169">
        <f>VLOOKUP(F169,'GAUSSIAN DISTRIBUTION'!$A$2:$C$148,2,1)+(F169-VLOOKUP(F169,'GAUSSIAN DISTRIBUTION'!$A$2:$C$148,1,1))*VLOOKUP(F169,'GAUSSIAN DISTRIBUTION'!$A$2:$C$148,3,1)</f>
        <v>2.136607338714789</v>
      </c>
      <c r="I169" t="e">
        <f t="shared" si="14"/>
        <v>#N/A</v>
      </c>
      <c r="J169">
        <f t="shared" si="15"/>
        <v>1E+20</v>
      </c>
      <c r="K169">
        <f t="shared" si="16"/>
        <v>0</v>
      </c>
    </row>
    <row r="170" spans="3:11" ht="12.75">
      <c r="C170"/>
      <c r="E170" t="e">
        <f>IF(AND(ISNUMBER(C170),C170&gt;'PLOT OUTPUT'!$D$4),LOG(C170),$C$2)</f>
        <v>#N/A</v>
      </c>
      <c r="F170">
        <f t="shared" si="19"/>
        <v>0.9827586206896551</v>
      </c>
      <c r="H170">
        <f>VLOOKUP(F170,'GAUSSIAN DISTRIBUTION'!$A$2:$C$148,2,1)+(F170-VLOOKUP(F170,'GAUSSIAN DISTRIBUTION'!$A$2:$C$148,1,1))*VLOOKUP(F170,'GAUSSIAN DISTRIBUTION'!$A$2:$C$148,3,1)</f>
        <v>2.136607338714789</v>
      </c>
      <c r="I170" t="e">
        <f t="shared" si="14"/>
        <v>#N/A</v>
      </c>
      <c r="J170">
        <f t="shared" si="15"/>
        <v>1E+20</v>
      </c>
      <c r="K170">
        <f t="shared" si="16"/>
        <v>0</v>
      </c>
    </row>
    <row r="171" spans="3:11" ht="12.75">
      <c r="C171"/>
      <c r="E171" t="e">
        <f>IF(AND(ISNUMBER(C171),C171&gt;'PLOT OUTPUT'!$D$4),LOG(C171),$C$2)</f>
        <v>#N/A</v>
      </c>
      <c r="F171">
        <f t="shared" si="19"/>
        <v>0.9827586206896551</v>
      </c>
      <c r="H171">
        <f>VLOOKUP(F171,'GAUSSIAN DISTRIBUTION'!$A$2:$C$148,2,1)+(F171-VLOOKUP(F171,'GAUSSIAN DISTRIBUTION'!$A$2:$C$148,1,1))*VLOOKUP(F171,'GAUSSIAN DISTRIBUTION'!$A$2:$C$148,3,1)</f>
        <v>2.136607338714789</v>
      </c>
      <c r="I171" t="e">
        <f t="shared" si="14"/>
        <v>#N/A</v>
      </c>
      <c r="J171">
        <f t="shared" si="15"/>
        <v>1E+20</v>
      </c>
      <c r="K171">
        <f t="shared" si="16"/>
        <v>0</v>
      </c>
    </row>
    <row r="172" spans="3:11" ht="12.75">
      <c r="C172"/>
      <c r="E172" t="e">
        <f>IF(AND(ISNUMBER(C172),C172&gt;'PLOT OUTPUT'!$D$4),LOG(C172),$C$2)</f>
        <v>#N/A</v>
      </c>
      <c r="F172">
        <f t="shared" si="19"/>
        <v>0.9827586206896551</v>
      </c>
      <c r="H172">
        <f>VLOOKUP(F172,'GAUSSIAN DISTRIBUTION'!$A$2:$C$148,2,1)+(F172-VLOOKUP(F172,'GAUSSIAN DISTRIBUTION'!$A$2:$C$148,1,1))*VLOOKUP(F172,'GAUSSIAN DISTRIBUTION'!$A$2:$C$148,3,1)</f>
        <v>2.136607338714789</v>
      </c>
      <c r="I172" t="e">
        <f t="shared" si="14"/>
        <v>#N/A</v>
      </c>
      <c r="J172">
        <f t="shared" si="15"/>
        <v>1E+20</v>
      </c>
      <c r="K172">
        <f t="shared" si="16"/>
        <v>0</v>
      </c>
    </row>
    <row r="173" spans="3:11" ht="12.75">
      <c r="C173"/>
      <c r="E173" t="e">
        <f>IF(AND(ISNUMBER(C173),C173&gt;'PLOT OUTPUT'!$D$4),LOG(C173),$C$2)</f>
        <v>#N/A</v>
      </c>
      <c r="F173">
        <f t="shared" si="19"/>
        <v>0.9827586206896551</v>
      </c>
      <c r="H173">
        <f>VLOOKUP(F173,'GAUSSIAN DISTRIBUTION'!$A$2:$C$148,2,1)+(F173-VLOOKUP(F173,'GAUSSIAN DISTRIBUTION'!$A$2:$C$148,1,1))*VLOOKUP(F173,'GAUSSIAN DISTRIBUTION'!$A$2:$C$148,3,1)</f>
        <v>2.136607338714789</v>
      </c>
      <c r="I173" t="e">
        <f t="shared" si="14"/>
        <v>#N/A</v>
      </c>
      <c r="J173">
        <f t="shared" si="15"/>
        <v>1E+20</v>
      </c>
      <c r="K173">
        <f t="shared" si="16"/>
        <v>0</v>
      </c>
    </row>
    <row r="174" spans="3:11" ht="12.75">
      <c r="C174"/>
      <c r="E174" t="e">
        <f>IF(AND(ISNUMBER(C174),C174&gt;'PLOT OUTPUT'!$D$4),LOG(C174),$C$2)</f>
        <v>#N/A</v>
      </c>
      <c r="F174">
        <f t="shared" si="19"/>
        <v>0.9827586206896551</v>
      </c>
      <c r="H174">
        <f>VLOOKUP(F174,'GAUSSIAN DISTRIBUTION'!$A$2:$C$148,2,1)+(F174-VLOOKUP(F174,'GAUSSIAN DISTRIBUTION'!$A$2:$C$148,1,1))*VLOOKUP(F174,'GAUSSIAN DISTRIBUTION'!$A$2:$C$148,3,1)</f>
        <v>2.136607338714789</v>
      </c>
      <c r="I174" t="e">
        <f t="shared" si="14"/>
        <v>#N/A</v>
      </c>
      <c r="J174">
        <f t="shared" si="15"/>
        <v>1E+20</v>
      </c>
      <c r="K174">
        <f t="shared" si="16"/>
        <v>0</v>
      </c>
    </row>
    <row r="175" spans="3:11" ht="12.75">
      <c r="C175"/>
      <c r="E175" t="e">
        <f>IF(AND(ISNUMBER(C175),C175&gt;'PLOT OUTPUT'!$D$4),LOG(C175),$C$2)</f>
        <v>#N/A</v>
      </c>
      <c r="F175">
        <f t="shared" si="19"/>
        <v>0.9827586206896551</v>
      </c>
      <c r="H175">
        <f>VLOOKUP(F175,'GAUSSIAN DISTRIBUTION'!$A$2:$C$148,2,1)+(F175-VLOOKUP(F175,'GAUSSIAN DISTRIBUTION'!$A$2:$C$148,1,1))*VLOOKUP(F175,'GAUSSIAN DISTRIBUTION'!$A$2:$C$148,3,1)</f>
        <v>2.136607338714789</v>
      </c>
      <c r="I175" t="e">
        <f t="shared" si="14"/>
        <v>#N/A</v>
      </c>
      <c r="J175">
        <f t="shared" si="15"/>
        <v>1E+20</v>
      </c>
      <c r="K175">
        <f t="shared" si="16"/>
        <v>0</v>
      </c>
    </row>
    <row r="176" spans="3:11" ht="12.75">
      <c r="C176"/>
      <c r="E176" t="e">
        <f>IF(AND(ISNUMBER(C176),C176&gt;'PLOT OUTPUT'!$D$4),LOG(C176),$C$2)</f>
        <v>#N/A</v>
      </c>
      <c r="F176">
        <f t="shared" si="19"/>
        <v>0.9827586206896551</v>
      </c>
      <c r="H176">
        <f>VLOOKUP(F176,'GAUSSIAN DISTRIBUTION'!$A$2:$C$148,2,1)+(F176-VLOOKUP(F176,'GAUSSIAN DISTRIBUTION'!$A$2:$C$148,1,1))*VLOOKUP(F176,'GAUSSIAN DISTRIBUTION'!$A$2:$C$148,3,1)</f>
        <v>2.136607338714789</v>
      </c>
      <c r="I176" t="e">
        <f t="shared" si="14"/>
        <v>#N/A</v>
      </c>
      <c r="J176">
        <f t="shared" si="15"/>
        <v>1E+20</v>
      </c>
      <c r="K176">
        <f t="shared" si="16"/>
        <v>0</v>
      </c>
    </row>
    <row r="177" spans="3:11" ht="12.75">
      <c r="C177"/>
      <c r="E177" t="e">
        <f>IF(AND(ISNUMBER(C177),C177&gt;'PLOT OUTPUT'!$D$4),LOG(C177),$C$2)</f>
        <v>#N/A</v>
      </c>
      <c r="F177">
        <f t="shared" si="19"/>
        <v>0.9827586206896551</v>
      </c>
      <c r="H177">
        <f>VLOOKUP(F177,'GAUSSIAN DISTRIBUTION'!$A$2:$C$148,2,1)+(F177-VLOOKUP(F177,'GAUSSIAN DISTRIBUTION'!$A$2:$C$148,1,1))*VLOOKUP(F177,'GAUSSIAN DISTRIBUTION'!$A$2:$C$148,3,1)</f>
        <v>2.136607338714789</v>
      </c>
      <c r="I177" t="e">
        <f t="shared" si="14"/>
        <v>#N/A</v>
      </c>
      <c r="J177">
        <f t="shared" si="15"/>
        <v>1E+20</v>
      </c>
      <c r="K177">
        <f t="shared" si="16"/>
        <v>0</v>
      </c>
    </row>
    <row r="178" spans="3:11" ht="12.75">
      <c r="C178"/>
      <c r="E178" t="e">
        <f>IF(AND(ISNUMBER(C178),C178&gt;'PLOT OUTPUT'!$D$4),LOG(C178),$C$2)</f>
        <v>#N/A</v>
      </c>
      <c r="F178">
        <f t="shared" si="19"/>
        <v>0.9827586206896551</v>
      </c>
      <c r="H178">
        <f>VLOOKUP(F178,'GAUSSIAN DISTRIBUTION'!$A$2:$C$148,2,1)+(F178-VLOOKUP(F178,'GAUSSIAN DISTRIBUTION'!$A$2:$C$148,1,1))*VLOOKUP(F178,'GAUSSIAN DISTRIBUTION'!$A$2:$C$148,3,1)</f>
        <v>2.136607338714789</v>
      </c>
      <c r="I178" t="e">
        <f t="shared" si="14"/>
        <v>#N/A</v>
      </c>
      <c r="J178">
        <f t="shared" si="15"/>
        <v>1E+20</v>
      </c>
      <c r="K178">
        <f t="shared" si="16"/>
        <v>0</v>
      </c>
    </row>
    <row r="179" spans="3:11" ht="12.75">
      <c r="C179"/>
      <c r="E179" t="e">
        <f>IF(AND(ISNUMBER(C179),C179&gt;'PLOT OUTPUT'!$D$4),LOG(C179),$C$2)</f>
        <v>#N/A</v>
      </c>
      <c r="F179">
        <f t="shared" si="19"/>
        <v>0.9827586206896551</v>
      </c>
      <c r="H179">
        <f>VLOOKUP(F179,'GAUSSIAN DISTRIBUTION'!$A$2:$C$148,2,1)+(F179-VLOOKUP(F179,'GAUSSIAN DISTRIBUTION'!$A$2:$C$148,1,1))*VLOOKUP(F179,'GAUSSIAN DISTRIBUTION'!$A$2:$C$148,3,1)</f>
        <v>2.136607338714789</v>
      </c>
      <c r="I179" t="e">
        <f t="shared" si="14"/>
        <v>#N/A</v>
      </c>
      <c r="J179">
        <f t="shared" si="15"/>
        <v>1E+20</v>
      </c>
      <c r="K179">
        <f t="shared" si="16"/>
        <v>0</v>
      </c>
    </row>
    <row r="180" spans="3:11" ht="12.75">
      <c r="C180"/>
      <c r="E180" t="e">
        <f>IF(AND(ISNUMBER(C180),C180&gt;'PLOT OUTPUT'!$D$4),LOG(C180),$C$2)</f>
        <v>#N/A</v>
      </c>
      <c r="F180">
        <f t="shared" si="19"/>
        <v>0.9827586206896551</v>
      </c>
      <c r="H180">
        <f>VLOOKUP(F180,'GAUSSIAN DISTRIBUTION'!$A$2:$C$148,2,1)+(F180-VLOOKUP(F180,'GAUSSIAN DISTRIBUTION'!$A$2:$C$148,1,1))*VLOOKUP(F180,'GAUSSIAN DISTRIBUTION'!$A$2:$C$148,3,1)</f>
        <v>2.136607338714789</v>
      </c>
      <c r="I180" t="e">
        <f t="shared" si="14"/>
        <v>#N/A</v>
      </c>
      <c r="J180">
        <f t="shared" si="15"/>
        <v>1E+20</v>
      </c>
      <c r="K180">
        <f t="shared" si="16"/>
        <v>0</v>
      </c>
    </row>
    <row r="181" spans="3:11" ht="12.75">
      <c r="C181"/>
      <c r="E181" t="e">
        <f>IF(AND(ISNUMBER(C181),C181&gt;'PLOT OUTPUT'!$D$4),LOG(C181),$C$2)</f>
        <v>#N/A</v>
      </c>
      <c r="F181">
        <f t="shared" si="19"/>
        <v>0.9827586206896551</v>
      </c>
      <c r="H181">
        <f>VLOOKUP(F181,'GAUSSIAN DISTRIBUTION'!$A$2:$C$148,2,1)+(F181-VLOOKUP(F181,'GAUSSIAN DISTRIBUTION'!$A$2:$C$148,1,1))*VLOOKUP(F181,'GAUSSIAN DISTRIBUTION'!$A$2:$C$148,3,1)</f>
        <v>2.136607338714789</v>
      </c>
      <c r="I181" t="e">
        <f t="shared" si="14"/>
        <v>#N/A</v>
      </c>
      <c r="J181">
        <f t="shared" si="15"/>
        <v>1E+20</v>
      </c>
      <c r="K181">
        <f t="shared" si="16"/>
        <v>0</v>
      </c>
    </row>
    <row r="182" spans="3:11" ht="12.75">
      <c r="C182"/>
      <c r="E182" t="e">
        <f>IF(AND(ISNUMBER(C182),C182&gt;'PLOT OUTPUT'!$D$4),LOG(C182),$C$2)</f>
        <v>#N/A</v>
      </c>
      <c r="F182">
        <f t="shared" si="19"/>
        <v>0.9827586206896551</v>
      </c>
      <c r="H182">
        <f>VLOOKUP(F182,'GAUSSIAN DISTRIBUTION'!$A$2:$C$148,2,1)+(F182-VLOOKUP(F182,'GAUSSIAN DISTRIBUTION'!$A$2:$C$148,1,1))*VLOOKUP(F182,'GAUSSIAN DISTRIBUTION'!$A$2:$C$148,3,1)</f>
        <v>2.136607338714789</v>
      </c>
      <c r="I182" t="e">
        <f t="shared" si="14"/>
        <v>#N/A</v>
      </c>
      <c r="J182">
        <f t="shared" si="15"/>
        <v>1E+20</v>
      </c>
      <c r="K182">
        <f t="shared" si="16"/>
        <v>0</v>
      </c>
    </row>
    <row r="183" spans="3:11" ht="12.75">
      <c r="C183"/>
      <c r="E183" t="e">
        <f>IF(AND(ISNUMBER(C183),C183&gt;'PLOT OUTPUT'!$D$4),LOG(C183),$C$2)</f>
        <v>#N/A</v>
      </c>
      <c r="F183">
        <f t="shared" si="19"/>
        <v>0.9827586206896551</v>
      </c>
      <c r="H183">
        <f>VLOOKUP(F183,'GAUSSIAN DISTRIBUTION'!$A$2:$C$148,2,1)+(F183-VLOOKUP(F183,'GAUSSIAN DISTRIBUTION'!$A$2:$C$148,1,1))*VLOOKUP(F183,'GAUSSIAN DISTRIBUTION'!$A$2:$C$148,3,1)</f>
        <v>2.136607338714789</v>
      </c>
      <c r="I183" t="e">
        <f t="shared" si="14"/>
        <v>#N/A</v>
      </c>
      <c r="J183">
        <f t="shared" si="15"/>
        <v>1E+20</v>
      </c>
      <c r="K183">
        <f t="shared" si="16"/>
        <v>0</v>
      </c>
    </row>
    <row r="184" spans="3:11" ht="12.75">
      <c r="C184"/>
      <c r="E184" t="e">
        <f>IF(AND(ISNUMBER(C184),C184&gt;'PLOT OUTPUT'!$D$4),LOG(C184),$C$2)</f>
        <v>#N/A</v>
      </c>
      <c r="F184">
        <f aca="true" t="shared" si="20" ref="F184:F199">IF(ISNUMBER(E183),F183-1/$C$3,1-0.5/$C$3)</f>
        <v>0.9827586206896551</v>
      </c>
      <c r="H184">
        <f>VLOOKUP(F184,'GAUSSIAN DISTRIBUTION'!$A$2:$C$148,2,1)+(F184-VLOOKUP(F184,'GAUSSIAN DISTRIBUTION'!$A$2:$C$148,1,1))*VLOOKUP(F184,'GAUSSIAN DISTRIBUTION'!$A$2:$C$148,3,1)</f>
        <v>2.136607338714789</v>
      </c>
      <c r="I184" t="e">
        <f t="shared" si="14"/>
        <v>#N/A</v>
      </c>
      <c r="J184">
        <f t="shared" si="15"/>
        <v>1E+20</v>
      </c>
      <c r="K184">
        <f t="shared" si="16"/>
        <v>0</v>
      </c>
    </row>
    <row r="185" spans="3:11" ht="12.75">
      <c r="C185"/>
      <c r="E185" t="e">
        <f>IF(AND(ISNUMBER(C185),C185&gt;'PLOT OUTPUT'!$D$4),LOG(C185),$C$2)</f>
        <v>#N/A</v>
      </c>
      <c r="F185">
        <f t="shared" si="20"/>
        <v>0.9827586206896551</v>
      </c>
      <c r="H185">
        <f>VLOOKUP(F185,'GAUSSIAN DISTRIBUTION'!$A$2:$C$148,2,1)+(F185-VLOOKUP(F185,'GAUSSIAN DISTRIBUTION'!$A$2:$C$148,1,1))*VLOOKUP(F185,'GAUSSIAN DISTRIBUTION'!$A$2:$C$148,3,1)</f>
        <v>2.136607338714789</v>
      </c>
      <c r="I185" t="e">
        <f t="shared" si="14"/>
        <v>#N/A</v>
      </c>
      <c r="J185">
        <f t="shared" si="15"/>
        <v>1E+20</v>
      </c>
      <c r="K185">
        <f t="shared" si="16"/>
        <v>0</v>
      </c>
    </row>
    <row r="186" spans="3:11" ht="12.75">
      <c r="C186"/>
      <c r="E186" t="e">
        <f>IF(AND(ISNUMBER(C186),C186&gt;'PLOT OUTPUT'!$D$4),LOG(C186),$C$2)</f>
        <v>#N/A</v>
      </c>
      <c r="F186">
        <f t="shared" si="20"/>
        <v>0.9827586206896551</v>
      </c>
      <c r="H186">
        <f>VLOOKUP(F186,'GAUSSIAN DISTRIBUTION'!$A$2:$C$148,2,1)+(F186-VLOOKUP(F186,'GAUSSIAN DISTRIBUTION'!$A$2:$C$148,1,1))*VLOOKUP(F186,'GAUSSIAN DISTRIBUTION'!$A$2:$C$148,3,1)</f>
        <v>2.136607338714789</v>
      </c>
      <c r="I186" t="e">
        <f t="shared" si="14"/>
        <v>#N/A</v>
      </c>
      <c r="J186">
        <f t="shared" si="15"/>
        <v>1E+20</v>
      </c>
      <c r="K186">
        <f t="shared" si="16"/>
        <v>0</v>
      </c>
    </row>
    <row r="187" spans="3:11" ht="12.75">
      <c r="C187"/>
      <c r="E187" t="e">
        <f>IF(AND(ISNUMBER(C187),C187&gt;'PLOT OUTPUT'!$D$4),LOG(C187),$C$2)</f>
        <v>#N/A</v>
      </c>
      <c r="F187">
        <f t="shared" si="20"/>
        <v>0.9827586206896551</v>
      </c>
      <c r="H187">
        <f>VLOOKUP(F187,'GAUSSIAN DISTRIBUTION'!$A$2:$C$148,2,1)+(F187-VLOOKUP(F187,'GAUSSIAN DISTRIBUTION'!$A$2:$C$148,1,1))*VLOOKUP(F187,'GAUSSIAN DISTRIBUTION'!$A$2:$C$148,3,1)</f>
        <v>2.136607338714789</v>
      </c>
      <c r="I187" t="e">
        <f t="shared" si="14"/>
        <v>#N/A</v>
      </c>
      <c r="J187">
        <f t="shared" si="15"/>
        <v>1E+20</v>
      </c>
      <c r="K187">
        <f t="shared" si="16"/>
        <v>0</v>
      </c>
    </row>
    <row r="188" spans="3:11" ht="12.75">
      <c r="C188"/>
      <c r="E188" t="e">
        <f>IF(AND(ISNUMBER(C188),C188&gt;'PLOT OUTPUT'!$D$4),LOG(C188),$C$2)</f>
        <v>#N/A</v>
      </c>
      <c r="F188">
        <f t="shared" si="20"/>
        <v>0.9827586206896551</v>
      </c>
      <c r="H188">
        <f>VLOOKUP(F188,'GAUSSIAN DISTRIBUTION'!$A$2:$C$148,2,1)+(F188-VLOOKUP(F188,'GAUSSIAN DISTRIBUTION'!$A$2:$C$148,1,1))*VLOOKUP(F188,'GAUSSIAN DISTRIBUTION'!$A$2:$C$148,3,1)</f>
        <v>2.136607338714789</v>
      </c>
      <c r="I188" t="e">
        <f t="shared" si="14"/>
        <v>#N/A</v>
      </c>
      <c r="J188">
        <f t="shared" si="15"/>
        <v>1E+20</v>
      </c>
      <c r="K188">
        <f t="shared" si="16"/>
        <v>0</v>
      </c>
    </row>
    <row r="189" spans="3:11" ht="12.75">
      <c r="C189"/>
      <c r="E189" t="e">
        <f>IF(AND(ISNUMBER(C189),C189&gt;'PLOT OUTPUT'!$D$4),LOG(C189),$C$2)</f>
        <v>#N/A</v>
      </c>
      <c r="F189">
        <f t="shared" si="20"/>
        <v>0.9827586206896551</v>
      </c>
      <c r="H189">
        <f>VLOOKUP(F189,'GAUSSIAN DISTRIBUTION'!$A$2:$C$148,2,1)+(F189-VLOOKUP(F189,'GAUSSIAN DISTRIBUTION'!$A$2:$C$148,1,1))*VLOOKUP(F189,'GAUSSIAN DISTRIBUTION'!$A$2:$C$148,3,1)</f>
        <v>2.136607338714789</v>
      </c>
      <c r="I189" t="e">
        <f t="shared" si="14"/>
        <v>#N/A</v>
      </c>
      <c r="J189">
        <f t="shared" si="15"/>
        <v>1E+20</v>
      </c>
      <c r="K189">
        <f t="shared" si="16"/>
        <v>0</v>
      </c>
    </row>
    <row r="190" spans="3:11" ht="12.75">
      <c r="C190"/>
      <c r="E190" t="e">
        <f>IF(AND(ISNUMBER(C190),C190&gt;'PLOT OUTPUT'!$D$4),LOG(C190),$C$2)</f>
        <v>#N/A</v>
      </c>
      <c r="F190">
        <f t="shared" si="20"/>
        <v>0.9827586206896551</v>
      </c>
      <c r="H190">
        <f>VLOOKUP(F190,'GAUSSIAN DISTRIBUTION'!$A$2:$C$148,2,1)+(F190-VLOOKUP(F190,'GAUSSIAN DISTRIBUTION'!$A$2:$C$148,1,1))*VLOOKUP(F190,'GAUSSIAN DISTRIBUTION'!$A$2:$C$148,3,1)</f>
        <v>2.136607338714789</v>
      </c>
      <c r="I190" t="e">
        <f t="shared" si="14"/>
        <v>#N/A</v>
      </c>
      <c r="J190">
        <f t="shared" si="15"/>
        <v>1E+20</v>
      </c>
      <c r="K190">
        <f t="shared" si="16"/>
        <v>0</v>
      </c>
    </row>
    <row r="191" spans="3:11" ht="12.75">
      <c r="C191"/>
      <c r="E191" t="e">
        <f>IF(AND(ISNUMBER(C191),C191&gt;'PLOT OUTPUT'!$D$4),LOG(C191),$C$2)</f>
        <v>#N/A</v>
      </c>
      <c r="F191">
        <f t="shared" si="20"/>
        <v>0.9827586206896551</v>
      </c>
      <c r="H191">
        <f>VLOOKUP(F191,'GAUSSIAN DISTRIBUTION'!$A$2:$C$148,2,1)+(F191-VLOOKUP(F191,'GAUSSIAN DISTRIBUTION'!$A$2:$C$148,1,1))*VLOOKUP(F191,'GAUSSIAN DISTRIBUTION'!$A$2:$C$148,3,1)</f>
        <v>2.136607338714789</v>
      </c>
      <c r="I191" t="e">
        <f t="shared" si="14"/>
        <v>#N/A</v>
      </c>
      <c r="J191">
        <f t="shared" si="15"/>
        <v>1E+20</v>
      </c>
      <c r="K191">
        <f t="shared" si="16"/>
        <v>0</v>
      </c>
    </row>
    <row r="192" spans="3:11" ht="12.75">
      <c r="C192"/>
      <c r="E192" t="e">
        <f>IF(AND(ISNUMBER(C192),C192&gt;'PLOT OUTPUT'!$D$4),LOG(C192),$C$2)</f>
        <v>#N/A</v>
      </c>
      <c r="F192">
        <f t="shared" si="20"/>
        <v>0.9827586206896551</v>
      </c>
      <c r="H192">
        <f>VLOOKUP(F192,'GAUSSIAN DISTRIBUTION'!$A$2:$C$148,2,1)+(F192-VLOOKUP(F192,'GAUSSIAN DISTRIBUTION'!$A$2:$C$148,1,1))*VLOOKUP(F192,'GAUSSIAN DISTRIBUTION'!$A$2:$C$148,3,1)</f>
        <v>2.136607338714789</v>
      </c>
      <c r="I192" t="e">
        <f t="shared" si="14"/>
        <v>#N/A</v>
      </c>
      <c r="J192">
        <f t="shared" si="15"/>
        <v>1E+20</v>
      </c>
      <c r="K192">
        <f t="shared" si="16"/>
        <v>0</v>
      </c>
    </row>
    <row r="193" spans="3:11" ht="12.75">
      <c r="C193"/>
      <c r="E193" t="e">
        <f>IF(AND(ISNUMBER(C193),C193&gt;'PLOT OUTPUT'!$D$4),LOG(C193),$C$2)</f>
        <v>#N/A</v>
      </c>
      <c r="F193">
        <f t="shared" si="20"/>
        <v>0.9827586206896551</v>
      </c>
      <c r="H193">
        <f>VLOOKUP(F193,'GAUSSIAN DISTRIBUTION'!$A$2:$C$148,2,1)+(F193-VLOOKUP(F193,'GAUSSIAN DISTRIBUTION'!$A$2:$C$148,1,1))*VLOOKUP(F193,'GAUSSIAN DISTRIBUTION'!$A$2:$C$148,3,1)</f>
        <v>2.136607338714789</v>
      </c>
      <c r="I193" t="e">
        <f t="shared" si="14"/>
        <v>#N/A</v>
      </c>
      <c r="J193">
        <f t="shared" si="15"/>
        <v>1E+20</v>
      </c>
      <c r="K193">
        <f t="shared" si="16"/>
        <v>0</v>
      </c>
    </row>
    <row r="194" spans="3:11" ht="12.75">
      <c r="C194"/>
      <c r="E194" t="e">
        <f>IF(AND(ISNUMBER(C194),C194&gt;'PLOT OUTPUT'!$D$4),LOG(C194),$C$2)</f>
        <v>#N/A</v>
      </c>
      <c r="F194">
        <f t="shared" si="20"/>
        <v>0.9827586206896551</v>
      </c>
      <c r="H194">
        <f>VLOOKUP(F194,'GAUSSIAN DISTRIBUTION'!$A$2:$C$148,2,1)+(F194-VLOOKUP(F194,'GAUSSIAN DISTRIBUTION'!$A$2:$C$148,1,1))*VLOOKUP(F194,'GAUSSIAN DISTRIBUTION'!$A$2:$C$148,3,1)</f>
        <v>2.136607338714789</v>
      </c>
      <c r="I194" t="e">
        <f t="shared" si="14"/>
        <v>#N/A</v>
      </c>
      <c r="J194">
        <f t="shared" si="15"/>
        <v>1E+20</v>
      </c>
      <c r="K194">
        <f t="shared" si="16"/>
        <v>0</v>
      </c>
    </row>
    <row r="195" spans="3:11" ht="12.75">
      <c r="C195"/>
      <c r="E195" t="e">
        <f>IF(AND(ISNUMBER(C195),C195&gt;'PLOT OUTPUT'!$D$4),LOG(C195),$C$2)</f>
        <v>#N/A</v>
      </c>
      <c r="F195">
        <f t="shared" si="20"/>
        <v>0.9827586206896551</v>
      </c>
      <c r="H195">
        <f>VLOOKUP(F195,'GAUSSIAN DISTRIBUTION'!$A$2:$C$148,2,1)+(F195-VLOOKUP(F195,'GAUSSIAN DISTRIBUTION'!$A$2:$C$148,1,1))*VLOOKUP(F195,'GAUSSIAN DISTRIBUTION'!$A$2:$C$148,3,1)</f>
        <v>2.136607338714789</v>
      </c>
      <c r="I195" t="e">
        <f t="shared" si="14"/>
        <v>#N/A</v>
      </c>
      <c r="J195">
        <f t="shared" si="15"/>
        <v>1E+20</v>
      </c>
      <c r="K195">
        <f t="shared" si="16"/>
        <v>0</v>
      </c>
    </row>
    <row r="196" spans="3:11" ht="12.75">
      <c r="C196"/>
      <c r="E196" t="e">
        <f>IF(AND(ISNUMBER(C196),C196&gt;'PLOT OUTPUT'!$D$4),LOG(C196),$C$2)</f>
        <v>#N/A</v>
      </c>
      <c r="F196">
        <f t="shared" si="20"/>
        <v>0.9827586206896551</v>
      </c>
      <c r="H196">
        <f>VLOOKUP(F196,'GAUSSIAN DISTRIBUTION'!$A$2:$C$148,2,1)+(F196-VLOOKUP(F196,'GAUSSIAN DISTRIBUTION'!$A$2:$C$148,1,1))*VLOOKUP(F196,'GAUSSIAN DISTRIBUTION'!$A$2:$C$148,3,1)</f>
        <v>2.136607338714789</v>
      </c>
      <c r="I196" t="e">
        <f t="shared" si="14"/>
        <v>#N/A</v>
      </c>
      <c r="J196">
        <f t="shared" si="15"/>
        <v>1E+20</v>
      </c>
      <c r="K196">
        <f t="shared" si="16"/>
        <v>0</v>
      </c>
    </row>
    <row r="197" spans="3:11" ht="12.75">
      <c r="C197"/>
      <c r="E197" t="e">
        <f>IF(AND(ISNUMBER(C197),C197&gt;'PLOT OUTPUT'!$D$4),LOG(C197),$C$2)</f>
        <v>#N/A</v>
      </c>
      <c r="F197">
        <f t="shared" si="20"/>
        <v>0.9827586206896551</v>
      </c>
      <c r="H197">
        <f>VLOOKUP(F197,'GAUSSIAN DISTRIBUTION'!$A$2:$C$148,2,1)+(F197-VLOOKUP(F197,'GAUSSIAN DISTRIBUTION'!$A$2:$C$148,1,1))*VLOOKUP(F197,'GAUSSIAN DISTRIBUTION'!$A$2:$C$148,3,1)</f>
        <v>2.136607338714789</v>
      </c>
      <c r="I197" t="e">
        <f t="shared" si="14"/>
        <v>#N/A</v>
      </c>
      <c r="J197">
        <f t="shared" si="15"/>
        <v>1E+20</v>
      </c>
      <c r="K197">
        <f t="shared" si="16"/>
        <v>0</v>
      </c>
    </row>
    <row r="198" spans="3:11" ht="12.75">
      <c r="C198"/>
      <c r="E198" t="e">
        <f>IF(AND(ISNUMBER(C198),C198&gt;'PLOT OUTPUT'!$D$4),LOG(C198),$C$2)</f>
        <v>#N/A</v>
      </c>
      <c r="F198">
        <f t="shared" si="20"/>
        <v>0.9827586206896551</v>
      </c>
      <c r="H198">
        <f>VLOOKUP(F198,'GAUSSIAN DISTRIBUTION'!$A$2:$C$148,2,1)+(F198-VLOOKUP(F198,'GAUSSIAN DISTRIBUTION'!$A$2:$C$148,1,1))*VLOOKUP(F198,'GAUSSIAN DISTRIBUTION'!$A$2:$C$148,3,1)</f>
        <v>2.136607338714789</v>
      </c>
      <c r="I198" t="e">
        <f aca="true" t="shared" si="21" ref="I198:I261">E198</f>
        <v>#N/A</v>
      </c>
      <c r="J198">
        <f t="shared" si="15"/>
        <v>1E+20</v>
      </c>
      <c r="K198">
        <f t="shared" si="16"/>
        <v>0</v>
      </c>
    </row>
    <row r="199" spans="3:11" ht="12.75">
      <c r="C199"/>
      <c r="E199" t="e">
        <f>IF(AND(ISNUMBER(C199),C199&gt;'PLOT OUTPUT'!$D$4),LOG(C199),$C$2)</f>
        <v>#N/A</v>
      </c>
      <c r="F199">
        <f t="shared" si="20"/>
        <v>0.9827586206896551</v>
      </c>
      <c r="H199">
        <f>VLOOKUP(F199,'GAUSSIAN DISTRIBUTION'!$A$2:$C$148,2,1)+(F199-VLOOKUP(F199,'GAUSSIAN DISTRIBUTION'!$A$2:$C$148,1,1))*VLOOKUP(F199,'GAUSSIAN DISTRIBUTION'!$A$2:$C$148,3,1)</f>
        <v>2.136607338714789</v>
      </c>
      <c r="I199" t="e">
        <f t="shared" si="21"/>
        <v>#N/A</v>
      </c>
      <c r="J199">
        <f aca="true" t="shared" si="22" ref="J199:J262">IF(ISNUMBER(I199),(H199-$H$5)^2+(I199-$I$5)^2,100000000000000000000)</f>
        <v>1E+20</v>
      </c>
      <c r="K199">
        <f aca="true" t="shared" si="23" ref="K199:K262">B199</f>
        <v>0</v>
      </c>
    </row>
    <row r="200" spans="3:11" ht="12.75">
      <c r="C200"/>
      <c r="E200" t="e">
        <f>IF(AND(ISNUMBER(C200),C200&gt;'PLOT OUTPUT'!$D$4),LOG(C200),$C$2)</f>
        <v>#N/A</v>
      </c>
      <c r="F200">
        <f aca="true" t="shared" si="24" ref="F200:F215">IF(ISNUMBER(E199),F199-1/$C$3,1-0.5/$C$3)</f>
        <v>0.9827586206896551</v>
      </c>
      <c r="H200">
        <f>VLOOKUP(F200,'GAUSSIAN DISTRIBUTION'!$A$2:$C$148,2,1)+(F200-VLOOKUP(F200,'GAUSSIAN DISTRIBUTION'!$A$2:$C$148,1,1))*VLOOKUP(F200,'GAUSSIAN DISTRIBUTION'!$A$2:$C$148,3,1)</f>
        <v>2.136607338714789</v>
      </c>
      <c r="I200" t="e">
        <f t="shared" si="21"/>
        <v>#N/A</v>
      </c>
      <c r="J200">
        <f t="shared" si="22"/>
        <v>1E+20</v>
      </c>
      <c r="K200">
        <f t="shared" si="23"/>
        <v>0</v>
      </c>
    </row>
    <row r="201" spans="3:11" ht="12.75">
      <c r="C201"/>
      <c r="E201" t="e">
        <f>IF(AND(ISNUMBER(C201),C201&gt;'PLOT OUTPUT'!$D$4),LOG(C201),$C$2)</f>
        <v>#N/A</v>
      </c>
      <c r="F201">
        <f t="shared" si="24"/>
        <v>0.9827586206896551</v>
      </c>
      <c r="H201">
        <f>VLOOKUP(F201,'GAUSSIAN DISTRIBUTION'!$A$2:$C$148,2,1)+(F201-VLOOKUP(F201,'GAUSSIAN DISTRIBUTION'!$A$2:$C$148,1,1))*VLOOKUP(F201,'GAUSSIAN DISTRIBUTION'!$A$2:$C$148,3,1)</f>
        <v>2.136607338714789</v>
      </c>
      <c r="I201" t="e">
        <f t="shared" si="21"/>
        <v>#N/A</v>
      </c>
      <c r="J201">
        <f t="shared" si="22"/>
        <v>1E+20</v>
      </c>
      <c r="K201">
        <f t="shared" si="23"/>
        <v>0</v>
      </c>
    </row>
    <row r="202" spans="3:11" ht="12.75">
      <c r="C202"/>
      <c r="E202" t="e">
        <f>IF(AND(ISNUMBER(C202),C202&gt;'PLOT OUTPUT'!$D$4),LOG(C202),$C$2)</f>
        <v>#N/A</v>
      </c>
      <c r="F202">
        <f t="shared" si="24"/>
        <v>0.9827586206896551</v>
      </c>
      <c r="H202">
        <f>VLOOKUP(F202,'GAUSSIAN DISTRIBUTION'!$A$2:$C$148,2,1)+(F202-VLOOKUP(F202,'GAUSSIAN DISTRIBUTION'!$A$2:$C$148,1,1))*VLOOKUP(F202,'GAUSSIAN DISTRIBUTION'!$A$2:$C$148,3,1)</f>
        <v>2.136607338714789</v>
      </c>
      <c r="I202" t="e">
        <f t="shared" si="21"/>
        <v>#N/A</v>
      </c>
      <c r="J202">
        <f t="shared" si="22"/>
        <v>1E+20</v>
      </c>
      <c r="K202">
        <f t="shared" si="23"/>
        <v>0</v>
      </c>
    </row>
    <row r="203" spans="3:11" ht="12.75">
      <c r="C203"/>
      <c r="E203" t="e">
        <f>IF(AND(ISNUMBER(C203),C203&gt;'PLOT OUTPUT'!$D$4),LOG(C203),$C$2)</f>
        <v>#N/A</v>
      </c>
      <c r="F203">
        <f t="shared" si="24"/>
        <v>0.9827586206896551</v>
      </c>
      <c r="H203">
        <f>VLOOKUP(F203,'GAUSSIAN DISTRIBUTION'!$A$2:$C$148,2,1)+(F203-VLOOKUP(F203,'GAUSSIAN DISTRIBUTION'!$A$2:$C$148,1,1))*VLOOKUP(F203,'GAUSSIAN DISTRIBUTION'!$A$2:$C$148,3,1)</f>
        <v>2.136607338714789</v>
      </c>
      <c r="I203" t="e">
        <f t="shared" si="21"/>
        <v>#N/A</v>
      </c>
      <c r="J203">
        <f t="shared" si="22"/>
        <v>1E+20</v>
      </c>
      <c r="K203">
        <f t="shared" si="23"/>
        <v>0</v>
      </c>
    </row>
    <row r="204" spans="3:11" ht="12.75">
      <c r="C204"/>
      <c r="E204" t="e">
        <f>IF(AND(ISNUMBER(C204),C204&gt;'PLOT OUTPUT'!$D$4),LOG(C204),$C$2)</f>
        <v>#N/A</v>
      </c>
      <c r="F204">
        <f t="shared" si="24"/>
        <v>0.9827586206896551</v>
      </c>
      <c r="H204">
        <f>VLOOKUP(F204,'GAUSSIAN DISTRIBUTION'!$A$2:$C$148,2,1)+(F204-VLOOKUP(F204,'GAUSSIAN DISTRIBUTION'!$A$2:$C$148,1,1))*VLOOKUP(F204,'GAUSSIAN DISTRIBUTION'!$A$2:$C$148,3,1)</f>
        <v>2.136607338714789</v>
      </c>
      <c r="I204" t="e">
        <f t="shared" si="21"/>
        <v>#N/A</v>
      </c>
      <c r="J204">
        <f t="shared" si="22"/>
        <v>1E+20</v>
      </c>
      <c r="K204">
        <f t="shared" si="23"/>
        <v>0</v>
      </c>
    </row>
    <row r="205" spans="3:11" ht="12.75">
      <c r="C205"/>
      <c r="E205" t="e">
        <f>IF(AND(ISNUMBER(C205),C205&gt;'PLOT OUTPUT'!$D$4),LOG(C205),$C$2)</f>
        <v>#N/A</v>
      </c>
      <c r="F205">
        <f t="shared" si="24"/>
        <v>0.9827586206896551</v>
      </c>
      <c r="H205">
        <f>VLOOKUP(F205,'GAUSSIAN DISTRIBUTION'!$A$2:$C$148,2,1)+(F205-VLOOKUP(F205,'GAUSSIAN DISTRIBUTION'!$A$2:$C$148,1,1))*VLOOKUP(F205,'GAUSSIAN DISTRIBUTION'!$A$2:$C$148,3,1)</f>
        <v>2.136607338714789</v>
      </c>
      <c r="I205" t="e">
        <f t="shared" si="21"/>
        <v>#N/A</v>
      </c>
      <c r="J205">
        <f t="shared" si="22"/>
        <v>1E+20</v>
      </c>
      <c r="K205">
        <f t="shared" si="23"/>
        <v>0</v>
      </c>
    </row>
    <row r="206" spans="3:11" ht="12.75">
      <c r="C206"/>
      <c r="E206" t="e">
        <f>IF(AND(ISNUMBER(C206),C206&gt;'PLOT OUTPUT'!$D$4),LOG(C206),$C$2)</f>
        <v>#N/A</v>
      </c>
      <c r="F206">
        <f t="shared" si="24"/>
        <v>0.9827586206896551</v>
      </c>
      <c r="H206">
        <f>VLOOKUP(F206,'GAUSSIAN DISTRIBUTION'!$A$2:$C$148,2,1)+(F206-VLOOKUP(F206,'GAUSSIAN DISTRIBUTION'!$A$2:$C$148,1,1))*VLOOKUP(F206,'GAUSSIAN DISTRIBUTION'!$A$2:$C$148,3,1)</f>
        <v>2.136607338714789</v>
      </c>
      <c r="I206" t="e">
        <f t="shared" si="21"/>
        <v>#N/A</v>
      </c>
      <c r="J206">
        <f t="shared" si="22"/>
        <v>1E+20</v>
      </c>
      <c r="K206">
        <f t="shared" si="23"/>
        <v>0</v>
      </c>
    </row>
    <row r="207" spans="3:11" ht="12.75">
      <c r="C207"/>
      <c r="E207" t="e">
        <f>IF(AND(ISNUMBER(C207),C207&gt;'PLOT OUTPUT'!$D$4),LOG(C207),$C$2)</f>
        <v>#N/A</v>
      </c>
      <c r="F207">
        <f t="shared" si="24"/>
        <v>0.9827586206896551</v>
      </c>
      <c r="H207">
        <f>VLOOKUP(F207,'GAUSSIAN DISTRIBUTION'!$A$2:$C$148,2,1)+(F207-VLOOKUP(F207,'GAUSSIAN DISTRIBUTION'!$A$2:$C$148,1,1))*VLOOKUP(F207,'GAUSSIAN DISTRIBUTION'!$A$2:$C$148,3,1)</f>
        <v>2.136607338714789</v>
      </c>
      <c r="I207" t="e">
        <f t="shared" si="21"/>
        <v>#N/A</v>
      </c>
      <c r="J207">
        <f t="shared" si="22"/>
        <v>1E+20</v>
      </c>
      <c r="K207">
        <f t="shared" si="23"/>
        <v>0</v>
      </c>
    </row>
    <row r="208" spans="3:11" ht="12.75">
      <c r="C208"/>
      <c r="E208" t="e">
        <f>IF(AND(ISNUMBER(C208),C208&gt;'PLOT OUTPUT'!$D$4),LOG(C208),$C$2)</f>
        <v>#N/A</v>
      </c>
      <c r="F208">
        <f t="shared" si="24"/>
        <v>0.9827586206896551</v>
      </c>
      <c r="H208">
        <f>VLOOKUP(F208,'GAUSSIAN DISTRIBUTION'!$A$2:$C$148,2,1)+(F208-VLOOKUP(F208,'GAUSSIAN DISTRIBUTION'!$A$2:$C$148,1,1))*VLOOKUP(F208,'GAUSSIAN DISTRIBUTION'!$A$2:$C$148,3,1)</f>
        <v>2.136607338714789</v>
      </c>
      <c r="I208" t="e">
        <f t="shared" si="21"/>
        <v>#N/A</v>
      </c>
      <c r="J208">
        <f t="shared" si="22"/>
        <v>1E+20</v>
      </c>
      <c r="K208">
        <f t="shared" si="23"/>
        <v>0</v>
      </c>
    </row>
    <row r="209" spans="3:11" ht="12.75">
      <c r="C209"/>
      <c r="E209" t="e">
        <f>IF(AND(ISNUMBER(C209),C209&gt;'PLOT OUTPUT'!$D$4),LOG(C209),$C$2)</f>
        <v>#N/A</v>
      </c>
      <c r="F209">
        <f t="shared" si="24"/>
        <v>0.9827586206896551</v>
      </c>
      <c r="H209">
        <f>VLOOKUP(F209,'GAUSSIAN DISTRIBUTION'!$A$2:$C$148,2,1)+(F209-VLOOKUP(F209,'GAUSSIAN DISTRIBUTION'!$A$2:$C$148,1,1))*VLOOKUP(F209,'GAUSSIAN DISTRIBUTION'!$A$2:$C$148,3,1)</f>
        <v>2.136607338714789</v>
      </c>
      <c r="I209" t="e">
        <f t="shared" si="21"/>
        <v>#N/A</v>
      </c>
      <c r="J209">
        <f t="shared" si="22"/>
        <v>1E+20</v>
      </c>
      <c r="K209">
        <f t="shared" si="23"/>
        <v>0</v>
      </c>
    </row>
    <row r="210" spans="3:11" ht="12.75">
      <c r="C210"/>
      <c r="E210" t="e">
        <f>IF(AND(ISNUMBER(C210),C210&gt;'PLOT OUTPUT'!$D$4),LOG(C210),$C$2)</f>
        <v>#N/A</v>
      </c>
      <c r="F210">
        <f t="shared" si="24"/>
        <v>0.9827586206896551</v>
      </c>
      <c r="H210">
        <f>VLOOKUP(F210,'GAUSSIAN DISTRIBUTION'!$A$2:$C$148,2,1)+(F210-VLOOKUP(F210,'GAUSSIAN DISTRIBUTION'!$A$2:$C$148,1,1))*VLOOKUP(F210,'GAUSSIAN DISTRIBUTION'!$A$2:$C$148,3,1)</f>
        <v>2.136607338714789</v>
      </c>
      <c r="I210" t="e">
        <f t="shared" si="21"/>
        <v>#N/A</v>
      </c>
      <c r="J210">
        <f t="shared" si="22"/>
        <v>1E+20</v>
      </c>
      <c r="K210">
        <f t="shared" si="23"/>
        <v>0</v>
      </c>
    </row>
    <row r="211" spans="3:11" ht="12.75">
      <c r="C211"/>
      <c r="E211" t="e">
        <f>IF(AND(ISNUMBER(C211),C211&gt;'PLOT OUTPUT'!$D$4),LOG(C211),$C$2)</f>
        <v>#N/A</v>
      </c>
      <c r="F211">
        <f t="shared" si="24"/>
        <v>0.9827586206896551</v>
      </c>
      <c r="H211">
        <f>VLOOKUP(F211,'GAUSSIAN DISTRIBUTION'!$A$2:$C$148,2,1)+(F211-VLOOKUP(F211,'GAUSSIAN DISTRIBUTION'!$A$2:$C$148,1,1))*VLOOKUP(F211,'GAUSSIAN DISTRIBUTION'!$A$2:$C$148,3,1)</f>
        <v>2.136607338714789</v>
      </c>
      <c r="I211" t="e">
        <f t="shared" si="21"/>
        <v>#N/A</v>
      </c>
      <c r="J211">
        <f t="shared" si="22"/>
        <v>1E+20</v>
      </c>
      <c r="K211">
        <f t="shared" si="23"/>
        <v>0</v>
      </c>
    </row>
    <row r="212" spans="3:11" ht="12.75">
      <c r="C212"/>
      <c r="E212" t="e">
        <f>IF(AND(ISNUMBER(C212),C212&gt;'PLOT OUTPUT'!$D$4),LOG(C212),$C$2)</f>
        <v>#N/A</v>
      </c>
      <c r="F212">
        <f t="shared" si="24"/>
        <v>0.9827586206896551</v>
      </c>
      <c r="H212">
        <f>VLOOKUP(F212,'GAUSSIAN DISTRIBUTION'!$A$2:$C$148,2,1)+(F212-VLOOKUP(F212,'GAUSSIAN DISTRIBUTION'!$A$2:$C$148,1,1))*VLOOKUP(F212,'GAUSSIAN DISTRIBUTION'!$A$2:$C$148,3,1)</f>
        <v>2.136607338714789</v>
      </c>
      <c r="I212" t="e">
        <f t="shared" si="21"/>
        <v>#N/A</v>
      </c>
      <c r="J212">
        <f t="shared" si="22"/>
        <v>1E+20</v>
      </c>
      <c r="K212">
        <f t="shared" si="23"/>
        <v>0</v>
      </c>
    </row>
    <row r="213" spans="3:11" ht="12.75">
      <c r="C213"/>
      <c r="E213" t="e">
        <f>IF(AND(ISNUMBER(C213),C213&gt;'PLOT OUTPUT'!$D$4),LOG(C213),$C$2)</f>
        <v>#N/A</v>
      </c>
      <c r="F213">
        <f t="shared" si="24"/>
        <v>0.9827586206896551</v>
      </c>
      <c r="H213">
        <f>VLOOKUP(F213,'GAUSSIAN DISTRIBUTION'!$A$2:$C$148,2,1)+(F213-VLOOKUP(F213,'GAUSSIAN DISTRIBUTION'!$A$2:$C$148,1,1))*VLOOKUP(F213,'GAUSSIAN DISTRIBUTION'!$A$2:$C$148,3,1)</f>
        <v>2.136607338714789</v>
      </c>
      <c r="I213" t="e">
        <f t="shared" si="21"/>
        <v>#N/A</v>
      </c>
      <c r="J213">
        <f t="shared" si="22"/>
        <v>1E+20</v>
      </c>
      <c r="K213">
        <f t="shared" si="23"/>
        <v>0</v>
      </c>
    </row>
    <row r="214" spans="3:11" ht="12.75">
      <c r="C214"/>
      <c r="E214" t="e">
        <f>IF(AND(ISNUMBER(C214),C214&gt;'PLOT OUTPUT'!$D$4),LOG(C214),$C$2)</f>
        <v>#N/A</v>
      </c>
      <c r="F214">
        <f t="shared" si="24"/>
        <v>0.9827586206896551</v>
      </c>
      <c r="H214">
        <f>VLOOKUP(F214,'GAUSSIAN DISTRIBUTION'!$A$2:$C$148,2,1)+(F214-VLOOKUP(F214,'GAUSSIAN DISTRIBUTION'!$A$2:$C$148,1,1))*VLOOKUP(F214,'GAUSSIAN DISTRIBUTION'!$A$2:$C$148,3,1)</f>
        <v>2.136607338714789</v>
      </c>
      <c r="I214" t="e">
        <f t="shared" si="21"/>
        <v>#N/A</v>
      </c>
      <c r="J214">
        <f t="shared" si="22"/>
        <v>1E+20</v>
      </c>
      <c r="K214">
        <f t="shared" si="23"/>
        <v>0</v>
      </c>
    </row>
    <row r="215" spans="3:11" ht="12.75">
      <c r="C215"/>
      <c r="E215" t="e">
        <f>IF(AND(ISNUMBER(C215),C215&gt;'PLOT OUTPUT'!$D$4),LOG(C215),$C$2)</f>
        <v>#N/A</v>
      </c>
      <c r="F215">
        <f t="shared" si="24"/>
        <v>0.9827586206896551</v>
      </c>
      <c r="H215">
        <f>VLOOKUP(F215,'GAUSSIAN DISTRIBUTION'!$A$2:$C$148,2,1)+(F215-VLOOKUP(F215,'GAUSSIAN DISTRIBUTION'!$A$2:$C$148,1,1))*VLOOKUP(F215,'GAUSSIAN DISTRIBUTION'!$A$2:$C$148,3,1)</f>
        <v>2.136607338714789</v>
      </c>
      <c r="I215" t="e">
        <f t="shared" si="21"/>
        <v>#N/A</v>
      </c>
      <c r="J215">
        <f t="shared" si="22"/>
        <v>1E+20</v>
      </c>
      <c r="K215">
        <f t="shared" si="23"/>
        <v>0</v>
      </c>
    </row>
    <row r="216" spans="3:11" ht="12.75">
      <c r="C216"/>
      <c r="E216" t="e">
        <f>IF(AND(ISNUMBER(C216),C216&gt;'PLOT OUTPUT'!$D$4),LOG(C216),$C$2)</f>
        <v>#N/A</v>
      </c>
      <c r="F216">
        <f aca="true" t="shared" si="25" ref="F216:F231">IF(ISNUMBER(E215),F215-1/$C$3,1-0.5/$C$3)</f>
        <v>0.9827586206896551</v>
      </c>
      <c r="H216">
        <f>VLOOKUP(F216,'GAUSSIAN DISTRIBUTION'!$A$2:$C$148,2,1)+(F216-VLOOKUP(F216,'GAUSSIAN DISTRIBUTION'!$A$2:$C$148,1,1))*VLOOKUP(F216,'GAUSSIAN DISTRIBUTION'!$A$2:$C$148,3,1)</f>
        <v>2.136607338714789</v>
      </c>
      <c r="I216" t="e">
        <f t="shared" si="21"/>
        <v>#N/A</v>
      </c>
      <c r="J216">
        <f t="shared" si="22"/>
        <v>1E+20</v>
      </c>
      <c r="K216">
        <f t="shared" si="23"/>
        <v>0</v>
      </c>
    </row>
    <row r="217" spans="3:11" ht="12.75">
      <c r="C217"/>
      <c r="E217" t="e">
        <f>IF(AND(ISNUMBER(C217),C217&gt;'PLOT OUTPUT'!$D$4),LOG(C217),$C$2)</f>
        <v>#N/A</v>
      </c>
      <c r="F217">
        <f t="shared" si="25"/>
        <v>0.9827586206896551</v>
      </c>
      <c r="H217">
        <f>VLOOKUP(F217,'GAUSSIAN DISTRIBUTION'!$A$2:$C$148,2,1)+(F217-VLOOKUP(F217,'GAUSSIAN DISTRIBUTION'!$A$2:$C$148,1,1))*VLOOKUP(F217,'GAUSSIAN DISTRIBUTION'!$A$2:$C$148,3,1)</f>
        <v>2.136607338714789</v>
      </c>
      <c r="I217" t="e">
        <f t="shared" si="21"/>
        <v>#N/A</v>
      </c>
      <c r="J217">
        <f t="shared" si="22"/>
        <v>1E+20</v>
      </c>
      <c r="K217">
        <f t="shared" si="23"/>
        <v>0</v>
      </c>
    </row>
    <row r="218" spans="3:11" ht="12.75">
      <c r="C218"/>
      <c r="E218" t="e">
        <f>IF(AND(ISNUMBER(C218),C218&gt;'PLOT OUTPUT'!$D$4),LOG(C218),$C$2)</f>
        <v>#N/A</v>
      </c>
      <c r="F218">
        <f t="shared" si="25"/>
        <v>0.9827586206896551</v>
      </c>
      <c r="H218">
        <f>VLOOKUP(F218,'GAUSSIAN DISTRIBUTION'!$A$2:$C$148,2,1)+(F218-VLOOKUP(F218,'GAUSSIAN DISTRIBUTION'!$A$2:$C$148,1,1))*VLOOKUP(F218,'GAUSSIAN DISTRIBUTION'!$A$2:$C$148,3,1)</f>
        <v>2.136607338714789</v>
      </c>
      <c r="I218" t="e">
        <f t="shared" si="21"/>
        <v>#N/A</v>
      </c>
      <c r="J218">
        <f t="shared" si="22"/>
        <v>1E+20</v>
      </c>
      <c r="K218">
        <f t="shared" si="23"/>
        <v>0</v>
      </c>
    </row>
    <row r="219" spans="3:11" ht="12.75">
      <c r="C219"/>
      <c r="E219" t="e">
        <f>IF(AND(ISNUMBER(C219),C219&gt;'PLOT OUTPUT'!$D$4),LOG(C219),$C$2)</f>
        <v>#N/A</v>
      </c>
      <c r="F219">
        <f t="shared" si="25"/>
        <v>0.9827586206896551</v>
      </c>
      <c r="H219">
        <f>VLOOKUP(F219,'GAUSSIAN DISTRIBUTION'!$A$2:$C$148,2,1)+(F219-VLOOKUP(F219,'GAUSSIAN DISTRIBUTION'!$A$2:$C$148,1,1))*VLOOKUP(F219,'GAUSSIAN DISTRIBUTION'!$A$2:$C$148,3,1)</f>
        <v>2.136607338714789</v>
      </c>
      <c r="I219" t="e">
        <f t="shared" si="21"/>
        <v>#N/A</v>
      </c>
      <c r="J219">
        <f t="shared" si="22"/>
        <v>1E+20</v>
      </c>
      <c r="K219">
        <f t="shared" si="23"/>
        <v>0</v>
      </c>
    </row>
    <row r="220" spans="3:11" ht="12.75">
      <c r="C220"/>
      <c r="E220" t="e">
        <f>IF(AND(ISNUMBER(C220),C220&gt;'PLOT OUTPUT'!$D$4),LOG(C220),$C$2)</f>
        <v>#N/A</v>
      </c>
      <c r="F220">
        <f t="shared" si="25"/>
        <v>0.9827586206896551</v>
      </c>
      <c r="H220">
        <f>VLOOKUP(F220,'GAUSSIAN DISTRIBUTION'!$A$2:$C$148,2,1)+(F220-VLOOKUP(F220,'GAUSSIAN DISTRIBUTION'!$A$2:$C$148,1,1))*VLOOKUP(F220,'GAUSSIAN DISTRIBUTION'!$A$2:$C$148,3,1)</f>
        <v>2.136607338714789</v>
      </c>
      <c r="I220" t="e">
        <f t="shared" si="21"/>
        <v>#N/A</v>
      </c>
      <c r="J220">
        <f t="shared" si="22"/>
        <v>1E+20</v>
      </c>
      <c r="K220">
        <f t="shared" si="23"/>
        <v>0</v>
      </c>
    </row>
    <row r="221" spans="3:11" ht="12.75">
      <c r="C221"/>
      <c r="E221" t="e">
        <f>IF(AND(ISNUMBER(C221),C221&gt;'PLOT OUTPUT'!$D$4),LOG(C221),$C$2)</f>
        <v>#N/A</v>
      </c>
      <c r="F221">
        <f t="shared" si="25"/>
        <v>0.9827586206896551</v>
      </c>
      <c r="H221">
        <f>VLOOKUP(F221,'GAUSSIAN DISTRIBUTION'!$A$2:$C$148,2,1)+(F221-VLOOKUP(F221,'GAUSSIAN DISTRIBUTION'!$A$2:$C$148,1,1))*VLOOKUP(F221,'GAUSSIAN DISTRIBUTION'!$A$2:$C$148,3,1)</f>
        <v>2.136607338714789</v>
      </c>
      <c r="I221" t="e">
        <f t="shared" si="21"/>
        <v>#N/A</v>
      </c>
      <c r="J221">
        <f t="shared" si="22"/>
        <v>1E+20</v>
      </c>
      <c r="K221">
        <f t="shared" si="23"/>
        <v>0</v>
      </c>
    </row>
    <row r="222" spans="3:11" ht="12.75">
      <c r="C222"/>
      <c r="E222" t="e">
        <f>IF(AND(ISNUMBER(C222),C222&gt;'PLOT OUTPUT'!$D$4),LOG(C222),$C$2)</f>
        <v>#N/A</v>
      </c>
      <c r="F222">
        <f t="shared" si="25"/>
        <v>0.9827586206896551</v>
      </c>
      <c r="H222">
        <f>VLOOKUP(F222,'GAUSSIAN DISTRIBUTION'!$A$2:$C$148,2,1)+(F222-VLOOKUP(F222,'GAUSSIAN DISTRIBUTION'!$A$2:$C$148,1,1))*VLOOKUP(F222,'GAUSSIAN DISTRIBUTION'!$A$2:$C$148,3,1)</f>
        <v>2.136607338714789</v>
      </c>
      <c r="I222" t="e">
        <f t="shared" si="21"/>
        <v>#N/A</v>
      </c>
      <c r="J222">
        <f t="shared" si="22"/>
        <v>1E+20</v>
      </c>
      <c r="K222">
        <f t="shared" si="23"/>
        <v>0</v>
      </c>
    </row>
    <row r="223" spans="3:11" ht="12.75">
      <c r="C223"/>
      <c r="E223" t="e">
        <f>IF(AND(ISNUMBER(C223),C223&gt;'PLOT OUTPUT'!$D$4),LOG(C223),$C$2)</f>
        <v>#N/A</v>
      </c>
      <c r="F223">
        <f t="shared" si="25"/>
        <v>0.9827586206896551</v>
      </c>
      <c r="H223">
        <f>VLOOKUP(F223,'GAUSSIAN DISTRIBUTION'!$A$2:$C$148,2,1)+(F223-VLOOKUP(F223,'GAUSSIAN DISTRIBUTION'!$A$2:$C$148,1,1))*VLOOKUP(F223,'GAUSSIAN DISTRIBUTION'!$A$2:$C$148,3,1)</f>
        <v>2.136607338714789</v>
      </c>
      <c r="I223" t="e">
        <f t="shared" si="21"/>
        <v>#N/A</v>
      </c>
      <c r="J223">
        <f t="shared" si="22"/>
        <v>1E+20</v>
      </c>
      <c r="K223">
        <f t="shared" si="23"/>
        <v>0</v>
      </c>
    </row>
    <row r="224" spans="3:11" ht="12.75">
      <c r="C224"/>
      <c r="E224" t="e">
        <f>IF(AND(ISNUMBER(C224),C224&gt;'PLOT OUTPUT'!$D$4),LOG(C224),$C$2)</f>
        <v>#N/A</v>
      </c>
      <c r="F224">
        <f t="shared" si="25"/>
        <v>0.9827586206896551</v>
      </c>
      <c r="H224">
        <f>VLOOKUP(F224,'GAUSSIAN DISTRIBUTION'!$A$2:$C$148,2,1)+(F224-VLOOKUP(F224,'GAUSSIAN DISTRIBUTION'!$A$2:$C$148,1,1))*VLOOKUP(F224,'GAUSSIAN DISTRIBUTION'!$A$2:$C$148,3,1)</f>
        <v>2.136607338714789</v>
      </c>
      <c r="I224" t="e">
        <f t="shared" si="21"/>
        <v>#N/A</v>
      </c>
      <c r="J224">
        <f t="shared" si="22"/>
        <v>1E+20</v>
      </c>
      <c r="K224">
        <f t="shared" si="23"/>
        <v>0</v>
      </c>
    </row>
    <row r="225" spans="3:11" ht="12.75">
      <c r="C225"/>
      <c r="E225" t="e">
        <f>IF(AND(ISNUMBER(C225),C225&gt;'PLOT OUTPUT'!$D$4),LOG(C225),$C$2)</f>
        <v>#N/A</v>
      </c>
      <c r="F225">
        <f t="shared" si="25"/>
        <v>0.9827586206896551</v>
      </c>
      <c r="H225">
        <f>VLOOKUP(F225,'GAUSSIAN DISTRIBUTION'!$A$2:$C$148,2,1)+(F225-VLOOKUP(F225,'GAUSSIAN DISTRIBUTION'!$A$2:$C$148,1,1))*VLOOKUP(F225,'GAUSSIAN DISTRIBUTION'!$A$2:$C$148,3,1)</f>
        <v>2.136607338714789</v>
      </c>
      <c r="I225" t="e">
        <f t="shared" si="21"/>
        <v>#N/A</v>
      </c>
      <c r="J225">
        <f t="shared" si="22"/>
        <v>1E+20</v>
      </c>
      <c r="K225">
        <f t="shared" si="23"/>
        <v>0</v>
      </c>
    </row>
    <row r="226" spans="3:11" ht="12.75">
      <c r="C226"/>
      <c r="E226" t="e">
        <f>IF(AND(ISNUMBER(C226),C226&gt;'PLOT OUTPUT'!$D$4),LOG(C226),$C$2)</f>
        <v>#N/A</v>
      </c>
      <c r="F226">
        <f t="shared" si="25"/>
        <v>0.9827586206896551</v>
      </c>
      <c r="H226">
        <f>VLOOKUP(F226,'GAUSSIAN DISTRIBUTION'!$A$2:$C$148,2,1)+(F226-VLOOKUP(F226,'GAUSSIAN DISTRIBUTION'!$A$2:$C$148,1,1))*VLOOKUP(F226,'GAUSSIAN DISTRIBUTION'!$A$2:$C$148,3,1)</f>
        <v>2.136607338714789</v>
      </c>
      <c r="I226" t="e">
        <f t="shared" si="21"/>
        <v>#N/A</v>
      </c>
      <c r="J226">
        <f t="shared" si="22"/>
        <v>1E+20</v>
      </c>
      <c r="K226">
        <f t="shared" si="23"/>
        <v>0</v>
      </c>
    </row>
    <row r="227" spans="3:11" ht="12.75">
      <c r="C227"/>
      <c r="E227" t="e">
        <f>IF(AND(ISNUMBER(C227),C227&gt;'PLOT OUTPUT'!$D$4),LOG(C227),$C$2)</f>
        <v>#N/A</v>
      </c>
      <c r="F227">
        <f t="shared" si="25"/>
        <v>0.9827586206896551</v>
      </c>
      <c r="H227">
        <f>VLOOKUP(F227,'GAUSSIAN DISTRIBUTION'!$A$2:$C$148,2,1)+(F227-VLOOKUP(F227,'GAUSSIAN DISTRIBUTION'!$A$2:$C$148,1,1))*VLOOKUP(F227,'GAUSSIAN DISTRIBUTION'!$A$2:$C$148,3,1)</f>
        <v>2.136607338714789</v>
      </c>
      <c r="I227" t="e">
        <f t="shared" si="21"/>
        <v>#N/A</v>
      </c>
      <c r="J227">
        <f t="shared" si="22"/>
        <v>1E+20</v>
      </c>
      <c r="K227">
        <f t="shared" si="23"/>
        <v>0</v>
      </c>
    </row>
    <row r="228" spans="3:11" ht="12.75">
      <c r="C228"/>
      <c r="E228" t="e">
        <f>IF(AND(ISNUMBER(C228),C228&gt;'PLOT OUTPUT'!$D$4),LOG(C228),$C$2)</f>
        <v>#N/A</v>
      </c>
      <c r="F228">
        <f t="shared" si="25"/>
        <v>0.9827586206896551</v>
      </c>
      <c r="H228">
        <f>VLOOKUP(F228,'GAUSSIAN DISTRIBUTION'!$A$2:$C$148,2,1)+(F228-VLOOKUP(F228,'GAUSSIAN DISTRIBUTION'!$A$2:$C$148,1,1))*VLOOKUP(F228,'GAUSSIAN DISTRIBUTION'!$A$2:$C$148,3,1)</f>
        <v>2.136607338714789</v>
      </c>
      <c r="I228" t="e">
        <f t="shared" si="21"/>
        <v>#N/A</v>
      </c>
      <c r="J228">
        <f t="shared" si="22"/>
        <v>1E+20</v>
      </c>
      <c r="K228">
        <f t="shared" si="23"/>
        <v>0</v>
      </c>
    </row>
    <row r="229" spans="3:11" ht="12.75">
      <c r="C229"/>
      <c r="E229" t="e">
        <f>IF(AND(ISNUMBER(C229),C229&gt;'PLOT OUTPUT'!$D$4),LOG(C229),$C$2)</f>
        <v>#N/A</v>
      </c>
      <c r="F229">
        <f t="shared" si="25"/>
        <v>0.9827586206896551</v>
      </c>
      <c r="H229">
        <f>VLOOKUP(F229,'GAUSSIAN DISTRIBUTION'!$A$2:$C$148,2,1)+(F229-VLOOKUP(F229,'GAUSSIAN DISTRIBUTION'!$A$2:$C$148,1,1))*VLOOKUP(F229,'GAUSSIAN DISTRIBUTION'!$A$2:$C$148,3,1)</f>
        <v>2.136607338714789</v>
      </c>
      <c r="I229" t="e">
        <f t="shared" si="21"/>
        <v>#N/A</v>
      </c>
      <c r="J229">
        <f t="shared" si="22"/>
        <v>1E+20</v>
      </c>
      <c r="K229">
        <f t="shared" si="23"/>
        <v>0</v>
      </c>
    </row>
    <row r="230" spans="3:11" ht="12.75">
      <c r="C230"/>
      <c r="E230" t="e">
        <f>IF(AND(ISNUMBER(C230),C230&gt;'PLOT OUTPUT'!$D$4),LOG(C230),$C$2)</f>
        <v>#N/A</v>
      </c>
      <c r="F230">
        <f t="shared" si="25"/>
        <v>0.9827586206896551</v>
      </c>
      <c r="H230">
        <f>VLOOKUP(F230,'GAUSSIAN DISTRIBUTION'!$A$2:$C$148,2,1)+(F230-VLOOKUP(F230,'GAUSSIAN DISTRIBUTION'!$A$2:$C$148,1,1))*VLOOKUP(F230,'GAUSSIAN DISTRIBUTION'!$A$2:$C$148,3,1)</f>
        <v>2.136607338714789</v>
      </c>
      <c r="I230" t="e">
        <f t="shared" si="21"/>
        <v>#N/A</v>
      </c>
      <c r="J230">
        <f t="shared" si="22"/>
        <v>1E+20</v>
      </c>
      <c r="K230">
        <f t="shared" si="23"/>
        <v>0</v>
      </c>
    </row>
    <row r="231" spans="3:11" ht="12.75">
      <c r="C231"/>
      <c r="E231" t="e">
        <f>IF(AND(ISNUMBER(C231),C231&gt;'PLOT OUTPUT'!$D$4),LOG(C231),$C$2)</f>
        <v>#N/A</v>
      </c>
      <c r="F231">
        <f t="shared" si="25"/>
        <v>0.9827586206896551</v>
      </c>
      <c r="H231">
        <f>VLOOKUP(F231,'GAUSSIAN DISTRIBUTION'!$A$2:$C$148,2,1)+(F231-VLOOKUP(F231,'GAUSSIAN DISTRIBUTION'!$A$2:$C$148,1,1))*VLOOKUP(F231,'GAUSSIAN DISTRIBUTION'!$A$2:$C$148,3,1)</f>
        <v>2.136607338714789</v>
      </c>
      <c r="I231" t="e">
        <f t="shared" si="21"/>
        <v>#N/A</v>
      </c>
      <c r="J231">
        <f t="shared" si="22"/>
        <v>1E+20</v>
      </c>
      <c r="K231">
        <f t="shared" si="23"/>
        <v>0</v>
      </c>
    </row>
    <row r="232" spans="3:11" ht="12.75">
      <c r="C232"/>
      <c r="E232" t="e">
        <f>IF(AND(ISNUMBER(C232),C232&gt;'PLOT OUTPUT'!$D$4),LOG(C232),$C$2)</f>
        <v>#N/A</v>
      </c>
      <c r="F232">
        <f aca="true" t="shared" si="26" ref="F232:F247">IF(ISNUMBER(E231),F231-1/$C$3,1-0.5/$C$3)</f>
        <v>0.9827586206896551</v>
      </c>
      <c r="H232">
        <f>VLOOKUP(F232,'GAUSSIAN DISTRIBUTION'!$A$2:$C$148,2,1)+(F232-VLOOKUP(F232,'GAUSSIAN DISTRIBUTION'!$A$2:$C$148,1,1))*VLOOKUP(F232,'GAUSSIAN DISTRIBUTION'!$A$2:$C$148,3,1)</f>
        <v>2.136607338714789</v>
      </c>
      <c r="I232" t="e">
        <f t="shared" si="21"/>
        <v>#N/A</v>
      </c>
      <c r="J232">
        <f t="shared" si="22"/>
        <v>1E+20</v>
      </c>
      <c r="K232">
        <f t="shared" si="23"/>
        <v>0</v>
      </c>
    </row>
    <row r="233" spans="3:11" ht="12.75">
      <c r="C233"/>
      <c r="E233" t="e">
        <f>IF(AND(ISNUMBER(C233),C233&gt;'PLOT OUTPUT'!$D$4),LOG(C233),$C$2)</f>
        <v>#N/A</v>
      </c>
      <c r="F233">
        <f t="shared" si="26"/>
        <v>0.9827586206896551</v>
      </c>
      <c r="H233">
        <f>VLOOKUP(F233,'GAUSSIAN DISTRIBUTION'!$A$2:$C$148,2,1)+(F233-VLOOKUP(F233,'GAUSSIAN DISTRIBUTION'!$A$2:$C$148,1,1))*VLOOKUP(F233,'GAUSSIAN DISTRIBUTION'!$A$2:$C$148,3,1)</f>
        <v>2.136607338714789</v>
      </c>
      <c r="I233" t="e">
        <f t="shared" si="21"/>
        <v>#N/A</v>
      </c>
      <c r="J233">
        <f t="shared" si="22"/>
        <v>1E+20</v>
      </c>
      <c r="K233">
        <f t="shared" si="23"/>
        <v>0</v>
      </c>
    </row>
    <row r="234" spans="3:11" ht="12.75">
      <c r="C234"/>
      <c r="E234" t="e">
        <f>IF(AND(ISNUMBER(C234),C234&gt;'PLOT OUTPUT'!$D$4),LOG(C234),$C$2)</f>
        <v>#N/A</v>
      </c>
      <c r="F234">
        <f t="shared" si="26"/>
        <v>0.9827586206896551</v>
      </c>
      <c r="H234">
        <f>VLOOKUP(F234,'GAUSSIAN DISTRIBUTION'!$A$2:$C$148,2,1)+(F234-VLOOKUP(F234,'GAUSSIAN DISTRIBUTION'!$A$2:$C$148,1,1))*VLOOKUP(F234,'GAUSSIAN DISTRIBUTION'!$A$2:$C$148,3,1)</f>
        <v>2.136607338714789</v>
      </c>
      <c r="I234" t="e">
        <f t="shared" si="21"/>
        <v>#N/A</v>
      </c>
      <c r="J234">
        <f t="shared" si="22"/>
        <v>1E+20</v>
      </c>
      <c r="K234">
        <f t="shared" si="23"/>
        <v>0</v>
      </c>
    </row>
    <row r="235" spans="3:11" ht="12.75">
      <c r="C235"/>
      <c r="E235" t="e">
        <f>IF(AND(ISNUMBER(C235),C235&gt;'PLOT OUTPUT'!$D$4),LOG(C235),$C$2)</f>
        <v>#N/A</v>
      </c>
      <c r="F235">
        <f t="shared" si="26"/>
        <v>0.9827586206896551</v>
      </c>
      <c r="H235">
        <f>VLOOKUP(F235,'GAUSSIAN DISTRIBUTION'!$A$2:$C$148,2,1)+(F235-VLOOKUP(F235,'GAUSSIAN DISTRIBUTION'!$A$2:$C$148,1,1))*VLOOKUP(F235,'GAUSSIAN DISTRIBUTION'!$A$2:$C$148,3,1)</f>
        <v>2.136607338714789</v>
      </c>
      <c r="I235" t="e">
        <f t="shared" si="21"/>
        <v>#N/A</v>
      </c>
      <c r="J235">
        <f t="shared" si="22"/>
        <v>1E+20</v>
      </c>
      <c r="K235">
        <f t="shared" si="23"/>
        <v>0</v>
      </c>
    </row>
    <row r="236" spans="3:11" ht="12.75">
      <c r="C236"/>
      <c r="E236" t="e">
        <f>IF(AND(ISNUMBER(C236),C236&gt;'PLOT OUTPUT'!$D$4),LOG(C236),$C$2)</f>
        <v>#N/A</v>
      </c>
      <c r="F236">
        <f t="shared" si="26"/>
        <v>0.9827586206896551</v>
      </c>
      <c r="H236">
        <f>VLOOKUP(F236,'GAUSSIAN DISTRIBUTION'!$A$2:$C$148,2,1)+(F236-VLOOKUP(F236,'GAUSSIAN DISTRIBUTION'!$A$2:$C$148,1,1))*VLOOKUP(F236,'GAUSSIAN DISTRIBUTION'!$A$2:$C$148,3,1)</f>
        <v>2.136607338714789</v>
      </c>
      <c r="I236" t="e">
        <f t="shared" si="21"/>
        <v>#N/A</v>
      </c>
      <c r="J236">
        <f t="shared" si="22"/>
        <v>1E+20</v>
      </c>
      <c r="K236">
        <f t="shared" si="23"/>
        <v>0</v>
      </c>
    </row>
    <row r="237" spans="3:11" ht="12.75">
      <c r="C237"/>
      <c r="E237" t="e">
        <f>IF(AND(ISNUMBER(C237),C237&gt;'PLOT OUTPUT'!$D$4),LOG(C237),$C$2)</f>
        <v>#N/A</v>
      </c>
      <c r="F237">
        <f t="shared" si="26"/>
        <v>0.9827586206896551</v>
      </c>
      <c r="H237">
        <f>VLOOKUP(F237,'GAUSSIAN DISTRIBUTION'!$A$2:$C$148,2,1)+(F237-VLOOKUP(F237,'GAUSSIAN DISTRIBUTION'!$A$2:$C$148,1,1))*VLOOKUP(F237,'GAUSSIAN DISTRIBUTION'!$A$2:$C$148,3,1)</f>
        <v>2.136607338714789</v>
      </c>
      <c r="I237" t="e">
        <f t="shared" si="21"/>
        <v>#N/A</v>
      </c>
      <c r="J237">
        <f t="shared" si="22"/>
        <v>1E+20</v>
      </c>
      <c r="K237">
        <f t="shared" si="23"/>
        <v>0</v>
      </c>
    </row>
    <row r="238" spans="3:11" ht="12.75">
      <c r="C238"/>
      <c r="E238" t="e">
        <f>IF(AND(ISNUMBER(C238),C238&gt;'PLOT OUTPUT'!$D$4),LOG(C238),$C$2)</f>
        <v>#N/A</v>
      </c>
      <c r="F238">
        <f t="shared" si="26"/>
        <v>0.9827586206896551</v>
      </c>
      <c r="H238">
        <f>VLOOKUP(F238,'GAUSSIAN DISTRIBUTION'!$A$2:$C$148,2,1)+(F238-VLOOKUP(F238,'GAUSSIAN DISTRIBUTION'!$A$2:$C$148,1,1))*VLOOKUP(F238,'GAUSSIAN DISTRIBUTION'!$A$2:$C$148,3,1)</f>
        <v>2.136607338714789</v>
      </c>
      <c r="I238" t="e">
        <f t="shared" si="21"/>
        <v>#N/A</v>
      </c>
      <c r="J238">
        <f t="shared" si="22"/>
        <v>1E+20</v>
      </c>
      <c r="K238">
        <f t="shared" si="23"/>
        <v>0</v>
      </c>
    </row>
    <row r="239" spans="3:11" ht="12.75">
      <c r="C239"/>
      <c r="E239" t="e">
        <f>IF(AND(ISNUMBER(C239),C239&gt;'PLOT OUTPUT'!$D$4),LOG(C239),$C$2)</f>
        <v>#N/A</v>
      </c>
      <c r="F239">
        <f t="shared" si="26"/>
        <v>0.9827586206896551</v>
      </c>
      <c r="H239">
        <f>VLOOKUP(F239,'GAUSSIAN DISTRIBUTION'!$A$2:$C$148,2,1)+(F239-VLOOKUP(F239,'GAUSSIAN DISTRIBUTION'!$A$2:$C$148,1,1))*VLOOKUP(F239,'GAUSSIAN DISTRIBUTION'!$A$2:$C$148,3,1)</f>
        <v>2.136607338714789</v>
      </c>
      <c r="I239" t="e">
        <f t="shared" si="21"/>
        <v>#N/A</v>
      </c>
      <c r="J239">
        <f t="shared" si="22"/>
        <v>1E+20</v>
      </c>
      <c r="K239">
        <f t="shared" si="23"/>
        <v>0</v>
      </c>
    </row>
    <row r="240" spans="3:11" ht="12.75">
      <c r="C240"/>
      <c r="E240" t="e">
        <f>IF(AND(ISNUMBER(C240),C240&gt;'PLOT OUTPUT'!$D$4),LOG(C240),$C$2)</f>
        <v>#N/A</v>
      </c>
      <c r="F240">
        <f t="shared" si="26"/>
        <v>0.9827586206896551</v>
      </c>
      <c r="H240">
        <f>VLOOKUP(F240,'GAUSSIAN DISTRIBUTION'!$A$2:$C$148,2,1)+(F240-VLOOKUP(F240,'GAUSSIAN DISTRIBUTION'!$A$2:$C$148,1,1))*VLOOKUP(F240,'GAUSSIAN DISTRIBUTION'!$A$2:$C$148,3,1)</f>
        <v>2.136607338714789</v>
      </c>
      <c r="I240" t="e">
        <f t="shared" si="21"/>
        <v>#N/A</v>
      </c>
      <c r="J240">
        <f t="shared" si="22"/>
        <v>1E+20</v>
      </c>
      <c r="K240">
        <f t="shared" si="23"/>
        <v>0</v>
      </c>
    </row>
    <row r="241" spans="3:11" ht="12.75">
      <c r="C241"/>
      <c r="E241" t="e">
        <f>IF(AND(ISNUMBER(C241),C241&gt;'PLOT OUTPUT'!$D$4),LOG(C241),$C$2)</f>
        <v>#N/A</v>
      </c>
      <c r="F241">
        <f t="shared" si="26"/>
        <v>0.9827586206896551</v>
      </c>
      <c r="H241">
        <f>VLOOKUP(F241,'GAUSSIAN DISTRIBUTION'!$A$2:$C$148,2,1)+(F241-VLOOKUP(F241,'GAUSSIAN DISTRIBUTION'!$A$2:$C$148,1,1))*VLOOKUP(F241,'GAUSSIAN DISTRIBUTION'!$A$2:$C$148,3,1)</f>
        <v>2.136607338714789</v>
      </c>
      <c r="I241" t="e">
        <f t="shared" si="21"/>
        <v>#N/A</v>
      </c>
      <c r="J241">
        <f t="shared" si="22"/>
        <v>1E+20</v>
      </c>
      <c r="K241">
        <f t="shared" si="23"/>
        <v>0</v>
      </c>
    </row>
    <row r="242" spans="3:11" ht="12.75">
      <c r="C242"/>
      <c r="E242" t="e">
        <f>IF(AND(ISNUMBER(C242),C242&gt;'PLOT OUTPUT'!$D$4),LOG(C242),$C$2)</f>
        <v>#N/A</v>
      </c>
      <c r="F242">
        <f t="shared" si="26"/>
        <v>0.9827586206896551</v>
      </c>
      <c r="H242">
        <f>VLOOKUP(F242,'GAUSSIAN DISTRIBUTION'!$A$2:$C$148,2,1)+(F242-VLOOKUP(F242,'GAUSSIAN DISTRIBUTION'!$A$2:$C$148,1,1))*VLOOKUP(F242,'GAUSSIAN DISTRIBUTION'!$A$2:$C$148,3,1)</f>
        <v>2.136607338714789</v>
      </c>
      <c r="I242" t="e">
        <f t="shared" si="21"/>
        <v>#N/A</v>
      </c>
      <c r="J242">
        <f t="shared" si="22"/>
        <v>1E+20</v>
      </c>
      <c r="K242">
        <f t="shared" si="23"/>
        <v>0</v>
      </c>
    </row>
    <row r="243" spans="3:11" ht="12.75">
      <c r="C243"/>
      <c r="E243" t="e">
        <f>IF(AND(ISNUMBER(C243),C243&gt;'PLOT OUTPUT'!$D$4),LOG(C243),$C$2)</f>
        <v>#N/A</v>
      </c>
      <c r="F243">
        <f t="shared" si="26"/>
        <v>0.9827586206896551</v>
      </c>
      <c r="H243">
        <f>VLOOKUP(F243,'GAUSSIAN DISTRIBUTION'!$A$2:$C$148,2,1)+(F243-VLOOKUP(F243,'GAUSSIAN DISTRIBUTION'!$A$2:$C$148,1,1))*VLOOKUP(F243,'GAUSSIAN DISTRIBUTION'!$A$2:$C$148,3,1)</f>
        <v>2.136607338714789</v>
      </c>
      <c r="I243" t="e">
        <f t="shared" si="21"/>
        <v>#N/A</v>
      </c>
      <c r="J243">
        <f t="shared" si="22"/>
        <v>1E+20</v>
      </c>
      <c r="K243">
        <f t="shared" si="23"/>
        <v>0</v>
      </c>
    </row>
    <row r="244" spans="3:11" ht="12.75">
      <c r="C244"/>
      <c r="E244" t="e">
        <f>IF(AND(ISNUMBER(C244),C244&gt;'PLOT OUTPUT'!$D$4),LOG(C244),$C$2)</f>
        <v>#N/A</v>
      </c>
      <c r="F244">
        <f t="shared" si="26"/>
        <v>0.9827586206896551</v>
      </c>
      <c r="H244">
        <f>VLOOKUP(F244,'GAUSSIAN DISTRIBUTION'!$A$2:$C$148,2,1)+(F244-VLOOKUP(F244,'GAUSSIAN DISTRIBUTION'!$A$2:$C$148,1,1))*VLOOKUP(F244,'GAUSSIAN DISTRIBUTION'!$A$2:$C$148,3,1)</f>
        <v>2.136607338714789</v>
      </c>
      <c r="I244" t="e">
        <f t="shared" si="21"/>
        <v>#N/A</v>
      </c>
      <c r="J244">
        <f t="shared" si="22"/>
        <v>1E+20</v>
      </c>
      <c r="K244">
        <f t="shared" si="23"/>
        <v>0</v>
      </c>
    </row>
    <row r="245" spans="3:11" ht="12.75">
      <c r="C245"/>
      <c r="E245" t="e">
        <f>IF(AND(ISNUMBER(C245),C245&gt;'PLOT OUTPUT'!$D$4),LOG(C245),$C$2)</f>
        <v>#N/A</v>
      </c>
      <c r="F245">
        <f t="shared" si="26"/>
        <v>0.9827586206896551</v>
      </c>
      <c r="H245">
        <f>VLOOKUP(F245,'GAUSSIAN DISTRIBUTION'!$A$2:$C$148,2,1)+(F245-VLOOKUP(F245,'GAUSSIAN DISTRIBUTION'!$A$2:$C$148,1,1))*VLOOKUP(F245,'GAUSSIAN DISTRIBUTION'!$A$2:$C$148,3,1)</f>
        <v>2.136607338714789</v>
      </c>
      <c r="I245" t="e">
        <f t="shared" si="21"/>
        <v>#N/A</v>
      </c>
      <c r="J245">
        <f t="shared" si="22"/>
        <v>1E+20</v>
      </c>
      <c r="K245">
        <f t="shared" si="23"/>
        <v>0</v>
      </c>
    </row>
    <row r="246" spans="3:11" ht="12.75">
      <c r="C246"/>
      <c r="E246" t="e">
        <f>IF(AND(ISNUMBER(C246),C246&gt;'PLOT OUTPUT'!$D$4),LOG(C246),$C$2)</f>
        <v>#N/A</v>
      </c>
      <c r="F246">
        <f t="shared" si="26"/>
        <v>0.9827586206896551</v>
      </c>
      <c r="H246">
        <f>VLOOKUP(F246,'GAUSSIAN DISTRIBUTION'!$A$2:$C$148,2,1)+(F246-VLOOKUP(F246,'GAUSSIAN DISTRIBUTION'!$A$2:$C$148,1,1))*VLOOKUP(F246,'GAUSSIAN DISTRIBUTION'!$A$2:$C$148,3,1)</f>
        <v>2.136607338714789</v>
      </c>
      <c r="I246" t="e">
        <f t="shared" si="21"/>
        <v>#N/A</v>
      </c>
      <c r="J246">
        <f t="shared" si="22"/>
        <v>1E+20</v>
      </c>
      <c r="K246">
        <f t="shared" si="23"/>
        <v>0</v>
      </c>
    </row>
    <row r="247" spans="3:11" ht="12.75">
      <c r="C247"/>
      <c r="E247" t="e">
        <f>IF(AND(ISNUMBER(C247),C247&gt;'PLOT OUTPUT'!$D$4),LOG(C247),$C$2)</f>
        <v>#N/A</v>
      </c>
      <c r="F247">
        <f t="shared" si="26"/>
        <v>0.9827586206896551</v>
      </c>
      <c r="H247">
        <f>VLOOKUP(F247,'GAUSSIAN DISTRIBUTION'!$A$2:$C$148,2,1)+(F247-VLOOKUP(F247,'GAUSSIAN DISTRIBUTION'!$A$2:$C$148,1,1))*VLOOKUP(F247,'GAUSSIAN DISTRIBUTION'!$A$2:$C$148,3,1)</f>
        <v>2.136607338714789</v>
      </c>
      <c r="I247" t="e">
        <f t="shared" si="21"/>
        <v>#N/A</v>
      </c>
      <c r="J247">
        <f t="shared" si="22"/>
        <v>1E+20</v>
      </c>
      <c r="K247">
        <f t="shared" si="23"/>
        <v>0</v>
      </c>
    </row>
    <row r="248" spans="3:11" ht="12.75">
      <c r="C248"/>
      <c r="E248" t="e">
        <f>IF(AND(ISNUMBER(C248),C248&gt;'PLOT OUTPUT'!$D$4),LOG(C248),$C$2)</f>
        <v>#N/A</v>
      </c>
      <c r="F248">
        <f aca="true" t="shared" si="27" ref="F248:F263">IF(ISNUMBER(E247),F247-1/$C$3,1-0.5/$C$3)</f>
        <v>0.9827586206896551</v>
      </c>
      <c r="H248">
        <f>VLOOKUP(F248,'GAUSSIAN DISTRIBUTION'!$A$2:$C$148,2,1)+(F248-VLOOKUP(F248,'GAUSSIAN DISTRIBUTION'!$A$2:$C$148,1,1))*VLOOKUP(F248,'GAUSSIAN DISTRIBUTION'!$A$2:$C$148,3,1)</f>
        <v>2.136607338714789</v>
      </c>
      <c r="I248" t="e">
        <f t="shared" si="21"/>
        <v>#N/A</v>
      </c>
      <c r="J248">
        <f t="shared" si="22"/>
        <v>1E+20</v>
      </c>
      <c r="K248">
        <f t="shared" si="23"/>
        <v>0</v>
      </c>
    </row>
    <row r="249" spans="3:11" ht="12.75">
      <c r="C249"/>
      <c r="E249" t="e">
        <f>IF(AND(ISNUMBER(C249),C249&gt;'PLOT OUTPUT'!$D$4),LOG(C249),$C$2)</f>
        <v>#N/A</v>
      </c>
      <c r="F249">
        <f t="shared" si="27"/>
        <v>0.9827586206896551</v>
      </c>
      <c r="H249">
        <f>VLOOKUP(F249,'GAUSSIAN DISTRIBUTION'!$A$2:$C$148,2,1)+(F249-VLOOKUP(F249,'GAUSSIAN DISTRIBUTION'!$A$2:$C$148,1,1))*VLOOKUP(F249,'GAUSSIAN DISTRIBUTION'!$A$2:$C$148,3,1)</f>
        <v>2.136607338714789</v>
      </c>
      <c r="I249" t="e">
        <f t="shared" si="21"/>
        <v>#N/A</v>
      </c>
      <c r="J249">
        <f t="shared" si="22"/>
        <v>1E+20</v>
      </c>
      <c r="K249">
        <f t="shared" si="23"/>
        <v>0</v>
      </c>
    </row>
    <row r="250" spans="3:11" ht="12.75">
      <c r="C250"/>
      <c r="E250" t="e">
        <f>IF(AND(ISNUMBER(C250),C250&gt;'PLOT OUTPUT'!$D$4),LOG(C250),$C$2)</f>
        <v>#N/A</v>
      </c>
      <c r="F250">
        <f t="shared" si="27"/>
        <v>0.9827586206896551</v>
      </c>
      <c r="H250">
        <f>VLOOKUP(F250,'GAUSSIAN DISTRIBUTION'!$A$2:$C$148,2,1)+(F250-VLOOKUP(F250,'GAUSSIAN DISTRIBUTION'!$A$2:$C$148,1,1))*VLOOKUP(F250,'GAUSSIAN DISTRIBUTION'!$A$2:$C$148,3,1)</f>
        <v>2.136607338714789</v>
      </c>
      <c r="I250" t="e">
        <f t="shared" si="21"/>
        <v>#N/A</v>
      </c>
      <c r="J250">
        <f t="shared" si="22"/>
        <v>1E+20</v>
      </c>
      <c r="K250">
        <f t="shared" si="23"/>
        <v>0</v>
      </c>
    </row>
    <row r="251" spans="3:11" ht="12.75">
      <c r="C251"/>
      <c r="E251" t="e">
        <f>IF(AND(ISNUMBER(C251),C251&gt;'PLOT OUTPUT'!$D$4),LOG(C251),$C$2)</f>
        <v>#N/A</v>
      </c>
      <c r="F251">
        <f t="shared" si="27"/>
        <v>0.9827586206896551</v>
      </c>
      <c r="H251">
        <f>VLOOKUP(F251,'GAUSSIAN DISTRIBUTION'!$A$2:$C$148,2,1)+(F251-VLOOKUP(F251,'GAUSSIAN DISTRIBUTION'!$A$2:$C$148,1,1))*VLOOKUP(F251,'GAUSSIAN DISTRIBUTION'!$A$2:$C$148,3,1)</f>
        <v>2.136607338714789</v>
      </c>
      <c r="I251" t="e">
        <f t="shared" si="21"/>
        <v>#N/A</v>
      </c>
      <c r="J251">
        <f t="shared" si="22"/>
        <v>1E+20</v>
      </c>
      <c r="K251">
        <f t="shared" si="23"/>
        <v>0</v>
      </c>
    </row>
    <row r="252" spans="3:11" ht="12.75">
      <c r="C252"/>
      <c r="E252" t="e">
        <f>IF(AND(ISNUMBER(C252),C252&gt;'PLOT OUTPUT'!$D$4),LOG(C252),$C$2)</f>
        <v>#N/A</v>
      </c>
      <c r="F252">
        <f t="shared" si="27"/>
        <v>0.9827586206896551</v>
      </c>
      <c r="H252">
        <f>VLOOKUP(F252,'GAUSSIAN DISTRIBUTION'!$A$2:$C$148,2,1)+(F252-VLOOKUP(F252,'GAUSSIAN DISTRIBUTION'!$A$2:$C$148,1,1))*VLOOKUP(F252,'GAUSSIAN DISTRIBUTION'!$A$2:$C$148,3,1)</f>
        <v>2.136607338714789</v>
      </c>
      <c r="I252" t="e">
        <f t="shared" si="21"/>
        <v>#N/A</v>
      </c>
      <c r="J252">
        <f t="shared" si="22"/>
        <v>1E+20</v>
      </c>
      <c r="K252">
        <f t="shared" si="23"/>
        <v>0</v>
      </c>
    </row>
    <row r="253" spans="3:11" ht="12.75">
      <c r="C253"/>
      <c r="E253" t="e">
        <f>IF(AND(ISNUMBER(C253),C253&gt;'PLOT OUTPUT'!$D$4),LOG(C253),$C$2)</f>
        <v>#N/A</v>
      </c>
      <c r="F253">
        <f t="shared" si="27"/>
        <v>0.9827586206896551</v>
      </c>
      <c r="H253">
        <f>VLOOKUP(F253,'GAUSSIAN DISTRIBUTION'!$A$2:$C$148,2,1)+(F253-VLOOKUP(F253,'GAUSSIAN DISTRIBUTION'!$A$2:$C$148,1,1))*VLOOKUP(F253,'GAUSSIAN DISTRIBUTION'!$A$2:$C$148,3,1)</f>
        <v>2.136607338714789</v>
      </c>
      <c r="I253" t="e">
        <f t="shared" si="21"/>
        <v>#N/A</v>
      </c>
      <c r="J253">
        <f t="shared" si="22"/>
        <v>1E+20</v>
      </c>
      <c r="K253">
        <f t="shared" si="23"/>
        <v>0</v>
      </c>
    </row>
    <row r="254" spans="3:11" ht="12.75">
      <c r="C254"/>
      <c r="E254" t="e">
        <f>IF(AND(ISNUMBER(C254),C254&gt;'PLOT OUTPUT'!$D$4),LOG(C254),$C$2)</f>
        <v>#N/A</v>
      </c>
      <c r="F254">
        <f t="shared" si="27"/>
        <v>0.9827586206896551</v>
      </c>
      <c r="H254">
        <f>VLOOKUP(F254,'GAUSSIAN DISTRIBUTION'!$A$2:$C$148,2,1)+(F254-VLOOKUP(F254,'GAUSSIAN DISTRIBUTION'!$A$2:$C$148,1,1))*VLOOKUP(F254,'GAUSSIAN DISTRIBUTION'!$A$2:$C$148,3,1)</f>
        <v>2.136607338714789</v>
      </c>
      <c r="I254" t="e">
        <f t="shared" si="21"/>
        <v>#N/A</v>
      </c>
      <c r="J254">
        <f t="shared" si="22"/>
        <v>1E+20</v>
      </c>
      <c r="K254">
        <f t="shared" si="23"/>
        <v>0</v>
      </c>
    </row>
    <row r="255" spans="3:11" ht="12.75">
      <c r="C255"/>
      <c r="E255" t="e">
        <f>IF(AND(ISNUMBER(C255),C255&gt;'PLOT OUTPUT'!$D$4),LOG(C255),$C$2)</f>
        <v>#N/A</v>
      </c>
      <c r="F255">
        <f t="shared" si="27"/>
        <v>0.9827586206896551</v>
      </c>
      <c r="H255">
        <f>VLOOKUP(F255,'GAUSSIAN DISTRIBUTION'!$A$2:$C$148,2,1)+(F255-VLOOKUP(F255,'GAUSSIAN DISTRIBUTION'!$A$2:$C$148,1,1))*VLOOKUP(F255,'GAUSSIAN DISTRIBUTION'!$A$2:$C$148,3,1)</f>
        <v>2.136607338714789</v>
      </c>
      <c r="I255" t="e">
        <f t="shared" si="21"/>
        <v>#N/A</v>
      </c>
      <c r="J255">
        <f t="shared" si="22"/>
        <v>1E+20</v>
      </c>
      <c r="K255">
        <f t="shared" si="23"/>
        <v>0</v>
      </c>
    </row>
    <row r="256" spans="3:11" ht="12.75">
      <c r="C256"/>
      <c r="E256" t="e">
        <f>IF(AND(ISNUMBER(C256),C256&gt;'PLOT OUTPUT'!$D$4),LOG(C256),$C$2)</f>
        <v>#N/A</v>
      </c>
      <c r="F256">
        <f t="shared" si="27"/>
        <v>0.9827586206896551</v>
      </c>
      <c r="H256">
        <f>VLOOKUP(F256,'GAUSSIAN DISTRIBUTION'!$A$2:$C$148,2,1)+(F256-VLOOKUP(F256,'GAUSSIAN DISTRIBUTION'!$A$2:$C$148,1,1))*VLOOKUP(F256,'GAUSSIAN DISTRIBUTION'!$A$2:$C$148,3,1)</f>
        <v>2.136607338714789</v>
      </c>
      <c r="I256" t="e">
        <f t="shared" si="21"/>
        <v>#N/A</v>
      </c>
      <c r="J256">
        <f t="shared" si="22"/>
        <v>1E+20</v>
      </c>
      <c r="K256">
        <f t="shared" si="23"/>
        <v>0</v>
      </c>
    </row>
    <row r="257" spans="3:11" ht="12.75">
      <c r="C257"/>
      <c r="E257" t="e">
        <f>IF(AND(ISNUMBER(C257),C257&gt;'PLOT OUTPUT'!$D$4),LOG(C257),$C$2)</f>
        <v>#N/A</v>
      </c>
      <c r="F257">
        <f t="shared" si="27"/>
        <v>0.9827586206896551</v>
      </c>
      <c r="H257">
        <f>VLOOKUP(F257,'GAUSSIAN DISTRIBUTION'!$A$2:$C$148,2,1)+(F257-VLOOKUP(F257,'GAUSSIAN DISTRIBUTION'!$A$2:$C$148,1,1))*VLOOKUP(F257,'GAUSSIAN DISTRIBUTION'!$A$2:$C$148,3,1)</f>
        <v>2.136607338714789</v>
      </c>
      <c r="I257" t="e">
        <f t="shared" si="21"/>
        <v>#N/A</v>
      </c>
      <c r="J257">
        <f t="shared" si="22"/>
        <v>1E+20</v>
      </c>
      <c r="K257">
        <f t="shared" si="23"/>
        <v>0</v>
      </c>
    </row>
    <row r="258" spans="3:11" ht="12.75">
      <c r="C258"/>
      <c r="E258" t="e">
        <f>IF(AND(ISNUMBER(C258),C258&gt;'PLOT OUTPUT'!$D$4),LOG(C258),$C$2)</f>
        <v>#N/A</v>
      </c>
      <c r="F258">
        <f t="shared" si="27"/>
        <v>0.9827586206896551</v>
      </c>
      <c r="H258">
        <f>VLOOKUP(F258,'GAUSSIAN DISTRIBUTION'!$A$2:$C$148,2,1)+(F258-VLOOKUP(F258,'GAUSSIAN DISTRIBUTION'!$A$2:$C$148,1,1))*VLOOKUP(F258,'GAUSSIAN DISTRIBUTION'!$A$2:$C$148,3,1)</f>
        <v>2.136607338714789</v>
      </c>
      <c r="I258" t="e">
        <f t="shared" si="21"/>
        <v>#N/A</v>
      </c>
      <c r="J258">
        <f t="shared" si="22"/>
        <v>1E+20</v>
      </c>
      <c r="K258">
        <f t="shared" si="23"/>
        <v>0</v>
      </c>
    </row>
    <row r="259" spans="3:11" ht="12.75">
      <c r="C259"/>
      <c r="E259" t="e">
        <f>IF(AND(ISNUMBER(C259),C259&gt;'PLOT OUTPUT'!$D$4),LOG(C259),$C$2)</f>
        <v>#N/A</v>
      </c>
      <c r="F259">
        <f t="shared" si="27"/>
        <v>0.9827586206896551</v>
      </c>
      <c r="H259">
        <f>VLOOKUP(F259,'GAUSSIAN DISTRIBUTION'!$A$2:$C$148,2,1)+(F259-VLOOKUP(F259,'GAUSSIAN DISTRIBUTION'!$A$2:$C$148,1,1))*VLOOKUP(F259,'GAUSSIAN DISTRIBUTION'!$A$2:$C$148,3,1)</f>
        <v>2.136607338714789</v>
      </c>
      <c r="I259" t="e">
        <f t="shared" si="21"/>
        <v>#N/A</v>
      </c>
      <c r="J259">
        <f t="shared" si="22"/>
        <v>1E+20</v>
      </c>
      <c r="K259">
        <f t="shared" si="23"/>
        <v>0</v>
      </c>
    </row>
    <row r="260" spans="3:11" ht="12.75">
      <c r="C260"/>
      <c r="E260" t="e">
        <f>IF(AND(ISNUMBER(C260),C260&gt;'PLOT OUTPUT'!$D$4),LOG(C260),$C$2)</f>
        <v>#N/A</v>
      </c>
      <c r="F260">
        <f t="shared" si="27"/>
        <v>0.9827586206896551</v>
      </c>
      <c r="H260">
        <f>VLOOKUP(F260,'GAUSSIAN DISTRIBUTION'!$A$2:$C$148,2,1)+(F260-VLOOKUP(F260,'GAUSSIAN DISTRIBUTION'!$A$2:$C$148,1,1))*VLOOKUP(F260,'GAUSSIAN DISTRIBUTION'!$A$2:$C$148,3,1)</f>
        <v>2.136607338714789</v>
      </c>
      <c r="I260" t="e">
        <f t="shared" si="21"/>
        <v>#N/A</v>
      </c>
      <c r="J260">
        <f t="shared" si="22"/>
        <v>1E+20</v>
      </c>
      <c r="K260">
        <f t="shared" si="23"/>
        <v>0</v>
      </c>
    </row>
    <row r="261" spans="3:11" ht="12.75">
      <c r="C261"/>
      <c r="E261" t="e">
        <f>IF(AND(ISNUMBER(C261),C261&gt;'PLOT OUTPUT'!$D$4),LOG(C261),$C$2)</f>
        <v>#N/A</v>
      </c>
      <c r="F261">
        <f t="shared" si="27"/>
        <v>0.9827586206896551</v>
      </c>
      <c r="H261">
        <f>VLOOKUP(F261,'GAUSSIAN DISTRIBUTION'!$A$2:$C$148,2,1)+(F261-VLOOKUP(F261,'GAUSSIAN DISTRIBUTION'!$A$2:$C$148,1,1))*VLOOKUP(F261,'GAUSSIAN DISTRIBUTION'!$A$2:$C$148,3,1)</f>
        <v>2.136607338714789</v>
      </c>
      <c r="I261" t="e">
        <f t="shared" si="21"/>
        <v>#N/A</v>
      </c>
      <c r="J261">
        <f t="shared" si="22"/>
        <v>1E+20</v>
      </c>
      <c r="K261">
        <f t="shared" si="23"/>
        <v>0</v>
      </c>
    </row>
    <row r="262" spans="3:11" ht="12.75">
      <c r="C262"/>
      <c r="E262" t="e">
        <f>IF(AND(ISNUMBER(C262),C262&gt;'PLOT OUTPUT'!$D$4),LOG(C262),$C$2)</f>
        <v>#N/A</v>
      </c>
      <c r="F262">
        <f t="shared" si="27"/>
        <v>0.9827586206896551</v>
      </c>
      <c r="H262">
        <f>VLOOKUP(F262,'GAUSSIAN DISTRIBUTION'!$A$2:$C$148,2,1)+(F262-VLOOKUP(F262,'GAUSSIAN DISTRIBUTION'!$A$2:$C$148,1,1))*VLOOKUP(F262,'GAUSSIAN DISTRIBUTION'!$A$2:$C$148,3,1)</f>
        <v>2.136607338714789</v>
      </c>
      <c r="I262" t="e">
        <f aca="true" t="shared" si="28" ref="I262:I325">E262</f>
        <v>#N/A</v>
      </c>
      <c r="J262">
        <f t="shared" si="22"/>
        <v>1E+20</v>
      </c>
      <c r="K262">
        <f t="shared" si="23"/>
        <v>0</v>
      </c>
    </row>
    <row r="263" spans="3:11" ht="12.75">
      <c r="C263"/>
      <c r="E263" t="e">
        <f>IF(AND(ISNUMBER(C263),C263&gt;'PLOT OUTPUT'!$D$4),LOG(C263),$C$2)</f>
        <v>#N/A</v>
      </c>
      <c r="F263">
        <f t="shared" si="27"/>
        <v>0.9827586206896551</v>
      </c>
      <c r="H263">
        <f>VLOOKUP(F263,'GAUSSIAN DISTRIBUTION'!$A$2:$C$148,2,1)+(F263-VLOOKUP(F263,'GAUSSIAN DISTRIBUTION'!$A$2:$C$148,1,1))*VLOOKUP(F263,'GAUSSIAN DISTRIBUTION'!$A$2:$C$148,3,1)</f>
        <v>2.136607338714789</v>
      </c>
      <c r="I263" t="e">
        <f t="shared" si="28"/>
        <v>#N/A</v>
      </c>
      <c r="J263">
        <f aca="true" t="shared" si="29" ref="J263:J326">IF(ISNUMBER(I263),(H263-$H$5)^2+(I263-$I$5)^2,100000000000000000000)</f>
        <v>1E+20</v>
      </c>
      <c r="K263">
        <f aca="true" t="shared" si="30" ref="K263:K326">B263</f>
        <v>0</v>
      </c>
    </row>
    <row r="264" spans="3:11" ht="12.75">
      <c r="C264"/>
      <c r="E264" t="e">
        <f>IF(AND(ISNUMBER(C264),C264&gt;'PLOT OUTPUT'!$D$4),LOG(C264),$C$2)</f>
        <v>#N/A</v>
      </c>
      <c r="F264">
        <f aca="true" t="shared" si="31" ref="F264:F279">IF(ISNUMBER(E263),F263-1/$C$3,1-0.5/$C$3)</f>
        <v>0.9827586206896551</v>
      </c>
      <c r="H264">
        <f>VLOOKUP(F264,'GAUSSIAN DISTRIBUTION'!$A$2:$C$148,2,1)+(F264-VLOOKUP(F264,'GAUSSIAN DISTRIBUTION'!$A$2:$C$148,1,1))*VLOOKUP(F264,'GAUSSIAN DISTRIBUTION'!$A$2:$C$148,3,1)</f>
        <v>2.136607338714789</v>
      </c>
      <c r="I264" t="e">
        <f t="shared" si="28"/>
        <v>#N/A</v>
      </c>
      <c r="J264">
        <f t="shared" si="29"/>
        <v>1E+20</v>
      </c>
      <c r="K264">
        <f t="shared" si="30"/>
        <v>0</v>
      </c>
    </row>
    <row r="265" spans="3:11" ht="12.75">
      <c r="C265"/>
      <c r="E265" t="e">
        <f>IF(AND(ISNUMBER(C265),C265&gt;'PLOT OUTPUT'!$D$4),LOG(C265),$C$2)</f>
        <v>#N/A</v>
      </c>
      <c r="F265">
        <f t="shared" si="31"/>
        <v>0.9827586206896551</v>
      </c>
      <c r="H265">
        <f>VLOOKUP(F265,'GAUSSIAN DISTRIBUTION'!$A$2:$C$148,2,1)+(F265-VLOOKUP(F265,'GAUSSIAN DISTRIBUTION'!$A$2:$C$148,1,1))*VLOOKUP(F265,'GAUSSIAN DISTRIBUTION'!$A$2:$C$148,3,1)</f>
        <v>2.136607338714789</v>
      </c>
      <c r="I265" t="e">
        <f t="shared" si="28"/>
        <v>#N/A</v>
      </c>
      <c r="J265">
        <f t="shared" si="29"/>
        <v>1E+20</v>
      </c>
      <c r="K265">
        <f t="shared" si="30"/>
        <v>0</v>
      </c>
    </row>
    <row r="266" spans="3:11" ht="12.75">
      <c r="C266"/>
      <c r="E266" t="e">
        <f>IF(AND(ISNUMBER(C266),C266&gt;'PLOT OUTPUT'!$D$4),LOG(C266),$C$2)</f>
        <v>#N/A</v>
      </c>
      <c r="F266">
        <f t="shared" si="31"/>
        <v>0.9827586206896551</v>
      </c>
      <c r="H266">
        <f>VLOOKUP(F266,'GAUSSIAN DISTRIBUTION'!$A$2:$C$148,2,1)+(F266-VLOOKUP(F266,'GAUSSIAN DISTRIBUTION'!$A$2:$C$148,1,1))*VLOOKUP(F266,'GAUSSIAN DISTRIBUTION'!$A$2:$C$148,3,1)</f>
        <v>2.136607338714789</v>
      </c>
      <c r="I266" t="e">
        <f t="shared" si="28"/>
        <v>#N/A</v>
      </c>
      <c r="J266">
        <f t="shared" si="29"/>
        <v>1E+20</v>
      </c>
      <c r="K266">
        <f t="shared" si="30"/>
        <v>0</v>
      </c>
    </row>
    <row r="267" spans="3:11" ht="12.75">
      <c r="C267"/>
      <c r="E267" t="e">
        <f>IF(AND(ISNUMBER(C267),C267&gt;'PLOT OUTPUT'!$D$4),LOG(C267),$C$2)</f>
        <v>#N/A</v>
      </c>
      <c r="F267">
        <f t="shared" si="31"/>
        <v>0.9827586206896551</v>
      </c>
      <c r="H267">
        <f>VLOOKUP(F267,'GAUSSIAN DISTRIBUTION'!$A$2:$C$148,2,1)+(F267-VLOOKUP(F267,'GAUSSIAN DISTRIBUTION'!$A$2:$C$148,1,1))*VLOOKUP(F267,'GAUSSIAN DISTRIBUTION'!$A$2:$C$148,3,1)</f>
        <v>2.136607338714789</v>
      </c>
      <c r="I267" t="e">
        <f t="shared" si="28"/>
        <v>#N/A</v>
      </c>
      <c r="J267">
        <f t="shared" si="29"/>
        <v>1E+20</v>
      </c>
      <c r="K267">
        <f t="shared" si="30"/>
        <v>0</v>
      </c>
    </row>
    <row r="268" spans="3:11" ht="12.75">
      <c r="C268"/>
      <c r="E268" t="e">
        <f>IF(AND(ISNUMBER(C268),C268&gt;'PLOT OUTPUT'!$D$4),LOG(C268),$C$2)</f>
        <v>#N/A</v>
      </c>
      <c r="F268">
        <f t="shared" si="31"/>
        <v>0.9827586206896551</v>
      </c>
      <c r="H268">
        <f>VLOOKUP(F268,'GAUSSIAN DISTRIBUTION'!$A$2:$C$148,2,1)+(F268-VLOOKUP(F268,'GAUSSIAN DISTRIBUTION'!$A$2:$C$148,1,1))*VLOOKUP(F268,'GAUSSIAN DISTRIBUTION'!$A$2:$C$148,3,1)</f>
        <v>2.136607338714789</v>
      </c>
      <c r="I268" t="e">
        <f t="shared" si="28"/>
        <v>#N/A</v>
      </c>
      <c r="J268">
        <f t="shared" si="29"/>
        <v>1E+20</v>
      </c>
      <c r="K268">
        <f t="shared" si="30"/>
        <v>0</v>
      </c>
    </row>
    <row r="269" spans="3:11" ht="12.75">
      <c r="C269"/>
      <c r="E269" t="e">
        <f>IF(AND(ISNUMBER(C269),C269&gt;'PLOT OUTPUT'!$D$4),LOG(C269),$C$2)</f>
        <v>#N/A</v>
      </c>
      <c r="F269">
        <f t="shared" si="31"/>
        <v>0.9827586206896551</v>
      </c>
      <c r="H269">
        <f>VLOOKUP(F269,'GAUSSIAN DISTRIBUTION'!$A$2:$C$148,2,1)+(F269-VLOOKUP(F269,'GAUSSIAN DISTRIBUTION'!$A$2:$C$148,1,1))*VLOOKUP(F269,'GAUSSIAN DISTRIBUTION'!$A$2:$C$148,3,1)</f>
        <v>2.136607338714789</v>
      </c>
      <c r="I269" t="e">
        <f t="shared" si="28"/>
        <v>#N/A</v>
      </c>
      <c r="J269">
        <f t="shared" si="29"/>
        <v>1E+20</v>
      </c>
      <c r="K269">
        <f t="shared" si="30"/>
        <v>0</v>
      </c>
    </row>
    <row r="270" spans="3:11" ht="12.75">
      <c r="C270"/>
      <c r="E270" t="e">
        <f>IF(AND(ISNUMBER(C270),C270&gt;'PLOT OUTPUT'!$D$4),LOG(C270),$C$2)</f>
        <v>#N/A</v>
      </c>
      <c r="F270">
        <f t="shared" si="31"/>
        <v>0.9827586206896551</v>
      </c>
      <c r="H270">
        <f>VLOOKUP(F270,'GAUSSIAN DISTRIBUTION'!$A$2:$C$148,2,1)+(F270-VLOOKUP(F270,'GAUSSIAN DISTRIBUTION'!$A$2:$C$148,1,1))*VLOOKUP(F270,'GAUSSIAN DISTRIBUTION'!$A$2:$C$148,3,1)</f>
        <v>2.136607338714789</v>
      </c>
      <c r="I270" t="e">
        <f t="shared" si="28"/>
        <v>#N/A</v>
      </c>
      <c r="J270">
        <f t="shared" si="29"/>
        <v>1E+20</v>
      </c>
      <c r="K270">
        <f t="shared" si="30"/>
        <v>0</v>
      </c>
    </row>
    <row r="271" spans="3:11" ht="12.75">
      <c r="C271"/>
      <c r="E271" t="e">
        <f>IF(AND(ISNUMBER(C271),C271&gt;'PLOT OUTPUT'!$D$4),LOG(C271),$C$2)</f>
        <v>#N/A</v>
      </c>
      <c r="F271">
        <f t="shared" si="31"/>
        <v>0.9827586206896551</v>
      </c>
      <c r="H271">
        <f>VLOOKUP(F271,'GAUSSIAN DISTRIBUTION'!$A$2:$C$148,2,1)+(F271-VLOOKUP(F271,'GAUSSIAN DISTRIBUTION'!$A$2:$C$148,1,1))*VLOOKUP(F271,'GAUSSIAN DISTRIBUTION'!$A$2:$C$148,3,1)</f>
        <v>2.136607338714789</v>
      </c>
      <c r="I271" t="e">
        <f t="shared" si="28"/>
        <v>#N/A</v>
      </c>
      <c r="J271">
        <f t="shared" si="29"/>
        <v>1E+20</v>
      </c>
      <c r="K271">
        <f t="shared" si="30"/>
        <v>0</v>
      </c>
    </row>
    <row r="272" spans="3:11" ht="12.75">
      <c r="C272"/>
      <c r="E272" t="e">
        <f>IF(AND(ISNUMBER(C272),C272&gt;'PLOT OUTPUT'!$D$4),LOG(C272),$C$2)</f>
        <v>#N/A</v>
      </c>
      <c r="F272">
        <f t="shared" si="31"/>
        <v>0.9827586206896551</v>
      </c>
      <c r="H272">
        <f>VLOOKUP(F272,'GAUSSIAN DISTRIBUTION'!$A$2:$C$148,2,1)+(F272-VLOOKUP(F272,'GAUSSIAN DISTRIBUTION'!$A$2:$C$148,1,1))*VLOOKUP(F272,'GAUSSIAN DISTRIBUTION'!$A$2:$C$148,3,1)</f>
        <v>2.136607338714789</v>
      </c>
      <c r="I272" t="e">
        <f t="shared" si="28"/>
        <v>#N/A</v>
      </c>
      <c r="J272">
        <f t="shared" si="29"/>
        <v>1E+20</v>
      </c>
      <c r="K272">
        <f t="shared" si="30"/>
        <v>0</v>
      </c>
    </row>
    <row r="273" spans="3:11" ht="12.75">
      <c r="C273"/>
      <c r="E273" t="e">
        <f>IF(AND(ISNUMBER(C273),C273&gt;'PLOT OUTPUT'!$D$4),LOG(C273),$C$2)</f>
        <v>#N/A</v>
      </c>
      <c r="F273">
        <f t="shared" si="31"/>
        <v>0.9827586206896551</v>
      </c>
      <c r="H273">
        <f>VLOOKUP(F273,'GAUSSIAN DISTRIBUTION'!$A$2:$C$148,2,1)+(F273-VLOOKUP(F273,'GAUSSIAN DISTRIBUTION'!$A$2:$C$148,1,1))*VLOOKUP(F273,'GAUSSIAN DISTRIBUTION'!$A$2:$C$148,3,1)</f>
        <v>2.136607338714789</v>
      </c>
      <c r="I273" t="e">
        <f t="shared" si="28"/>
        <v>#N/A</v>
      </c>
      <c r="J273">
        <f t="shared" si="29"/>
        <v>1E+20</v>
      </c>
      <c r="K273">
        <f t="shared" si="30"/>
        <v>0</v>
      </c>
    </row>
    <row r="274" spans="3:11" ht="12.75">
      <c r="C274"/>
      <c r="E274" t="e">
        <f>IF(AND(ISNUMBER(C274),C274&gt;'PLOT OUTPUT'!$D$4),LOG(C274),$C$2)</f>
        <v>#N/A</v>
      </c>
      <c r="F274">
        <f t="shared" si="31"/>
        <v>0.9827586206896551</v>
      </c>
      <c r="H274">
        <f>VLOOKUP(F274,'GAUSSIAN DISTRIBUTION'!$A$2:$C$148,2,1)+(F274-VLOOKUP(F274,'GAUSSIAN DISTRIBUTION'!$A$2:$C$148,1,1))*VLOOKUP(F274,'GAUSSIAN DISTRIBUTION'!$A$2:$C$148,3,1)</f>
        <v>2.136607338714789</v>
      </c>
      <c r="I274" t="e">
        <f t="shared" si="28"/>
        <v>#N/A</v>
      </c>
      <c r="J274">
        <f t="shared" si="29"/>
        <v>1E+20</v>
      </c>
      <c r="K274">
        <f t="shared" si="30"/>
        <v>0</v>
      </c>
    </row>
    <row r="275" spans="3:11" ht="12.75">
      <c r="C275"/>
      <c r="E275" t="e">
        <f>IF(AND(ISNUMBER(C275),C275&gt;'PLOT OUTPUT'!$D$4),LOG(C275),$C$2)</f>
        <v>#N/A</v>
      </c>
      <c r="F275">
        <f t="shared" si="31"/>
        <v>0.9827586206896551</v>
      </c>
      <c r="H275">
        <f>VLOOKUP(F275,'GAUSSIAN DISTRIBUTION'!$A$2:$C$148,2,1)+(F275-VLOOKUP(F275,'GAUSSIAN DISTRIBUTION'!$A$2:$C$148,1,1))*VLOOKUP(F275,'GAUSSIAN DISTRIBUTION'!$A$2:$C$148,3,1)</f>
        <v>2.136607338714789</v>
      </c>
      <c r="I275" t="e">
        <f t="shared" si="28"/>
        <v>#N/A</v>
      </c>
      <c r="J275">
        <f t="shared" si="29"/>
        <v>1E+20</v>
      </c>
      <c r="K275">
        <f t="shared" si="30"/>
        <v>0</v>
      </c>
    </row>
    <row r="276" spans="3:11" ht="12.75">
      <c r="C276"/>
      <c r="E276" t="e">
        <f>IF(AND(ISNUMBER(C276),C276&gt;'PLOT OUTPUT'!$D$4),LOG(C276),$C$2)</f>
        <v>#N/A</v>
      </c>
      <c r="F276">
        <f t="shared" si="31"/>
        <v>0.9827586206896551</v>
      </c>
      <c r="H276">
        <f>VLOOKUP(F276,'GAUSSIAN DISTRIBUTION'!$A$2:$C$148,2,1)+(F276-VLOOKUP(F276,'GAUSSIAN DISTRIBUTION'!$A$2:$C$148,1,1))*VLOOKUP(F276,'GAUSSIAN DISTRIBUTION'!$A$2:$C$148,3,1)</f>
        <v>2.136607338714789</v>
      </c>
      <c r="I276" t="e">
        <f t="shared" si="28"/>
        <v>#N/A</v>
      </c>
      <c r="J276">
        <f t="shared" si="29"/>
        <v>1E+20</v>
      </c>
      <c r="K276">
        <f t="shared" si="30"/>
        <v>0</v>
      </c>
    </row>
    <row r="277" spans="3:11" ht="12.75">
      <c r="C277"/>
      <c r="E277" t="e">
        <f>IF(AND(ISNUMBER(C277),C277&gt;'PLOT OUTPUT'!$D$4),LOG(C277),$C$2)</f>
        <v>#N/A</v>
      </c>
      <c r="F277">
        <f t="shared" si="31"/>
        <v>0.9827586206896551</v>
      </c>
      <c r="H277">
        <f>VLOOKUP(F277,'GAUSSIAN DISTRIBUTION'!$A$2:$C$148,2,1)+(F277-VLOOKUP(F277,'GAUSSIAN DISTRIBUTION'!$A$2:$C$148,1,1))*VLOOKUP(F277,'GAUSSIAN DISTRIBUTION'!$A$2:$C$148,3,1)</f>
        <v>2.136607338714789</v>
      </c>
      <c r="I277" t="e">
        <f t="shared" si="28"/>
        <v>#N/A</v>
      </c>
      <c r="J277">
        <f t="shared" si="29"/>
        <v>1E+20</v>
      </c>
      <c r="K277">
        <f t="shared" si="30"/>
        <v>0</v>
      </c>
    </row>
    <row r="278" spans="3:11" ht="12.75">
      <c r="C278"/>
      <c r="E278" t="e">
        <f>IF(AND(ISNUMBER(C278),C278&gt;'PLOT OUTPUT'!$D$4),LOG(C278),$C$2)</f>
        <v>#N/A</v>
      </c>
      <c r="F278">
        <f t="shared" si="31"/>
        <v>0.9827586206896551</v>
      </c>
      <c r="H278">
        <f>VLOOKUP(F278,'GAUSSIAN DISTRIBUTION'!$A$2:$C$148,2,1)+(F278-VLOOKUP(F278,'GAUSSIAN DISTRIBUTION'!$A$2:$C$148,1,1))*VLOOKUP(F278,'GAUSSIAN DISTRIBUTION'!$A$2:$C$148,3,1)</f>
        <v>2.136607338714789</v>
      </c>
      <c r="I278" t="e">
        <f t="shared" si="28"/>
        <v>#N/A</v>
      </c>
      <c r="J278">
        <f t="shared" si="29"/>
        <v>1E+20</v>
      </c>
      <c r="K278">
        <f t="shared" si="30"/>
        <v>0</v>
      </c>
    </row>
    <row r="279" spans="3:11" ht="12.75">
      <c r="C279"/>
      <c r="E279" t="e">
        <f>IF(AND(ISNUMBER(C279),C279&gt;'PLOT OUTPUT'!$D$4),LOG(C279),$C$2)</f>
        <v>#N/A</v>
      </c>
      <c r="F279">
        <f t="shared" si="31"/>
        <v>0.9827586206896551</v>
      </c>
      <c r="H279">
        <f>VLOOKUP(F279,'GAUSSIAN DISTRIBUTION'!$A$2:$C$148,2,1)+(F279-VLOOKUP(F279,'GAUSSIAN DISTRIBUTION'!$A$2:$C$148,1,1))*VLOOKUP(F279,'GAUSSIAN DISTRIBUTION'!$A$2:$C$148,3,1)</f>
        <v>2.136607338714789</v>
      </c>
      <c r="I279" t="e">
        <f t="shared" si="28"/>
        <v>#N/A</v>
      </c>
      <c r="J279">
        <f t="shared" si="29"/>
        <v>1E+20</v>
      </c>
      <c r="K279">
        <f t="shared" si="30"/>
        <v>0</v>
      </c>
    </row>
    <row r="280" spans="3:11" ht="12.75">
      <c r="C280"/>
      <c r="E280" t="e">
        <f>IF(AND(ISNUMBER(C280),C280&gt;'PLOT OUTPUT'!$D$4),LOG(C280),$C$2)</f>
        <v>#N/A</v>
      </c>
      <c r="F280">
        <f aca="true" t="shared" si="32" ref="F280:F295">IF(ISNUMBER(E279),F279-1/$C$3,1-0.5/$C$3)</f>
        <v>0.9827586206896551</v>
      </c>
      <c r="H280">
        <f>VLOOKUP(F280,'GAUSSIAN DISTRIBUTION'!$A$2:$C$148,2,1)+(F280-VLOOKUP(F280,'GAUSSIAN DISTRIBUTION'!$A$2:$C$148,1,1))*VLOOKUP(F280,'GAUSSIAN DISTRIBUTION'!$A$2:$C$148,3,1)</f>
        <v>2.136607338714789</v>
      </c>
      <c r="I280" t="e">
        <f t="shared" si="28"/>
        <v>#N/A</v>
      </c>
      <c r="J280">
        <f t="shared" si="29"/>
        <v>1E+20</v>
      </c>
      <c r="K280">
        <f t="shared" si="30"/>
        <v>0</v>
      </c>
    </row>
    <row r="281" spans="3:11" ht="12.75">
      <c r="C281"/>
      <c r="E281" t="e">
        <f>IF(AND(ISNUMBER(C281),C281&gt;'PLOT OUTPUT'!$D$4),LOG(C281),$C$2)</f>
        <v>#N/A</v>
      </c>
      <c r="F281">
        <f t="shared" si="32"/>
        <v>0.9827586206896551</v>
      </c>
      <c r="H281">
        <f>VLOOKUP(F281,'GAUSSIAN DISTRIBUTION'!$A$2:$C$148,2,1)+(F281-VLOOKUP(F281,'GAUSSIAN DISTRIBUTION'!$A$2:$C$148,1,1))*VLOOKUP(F281,'GAUSSIAN DISTRIBUTION'!$A$2:$C$148,3,1)</f>
        <v>2.136607338714789</v>
      </c>
      <c r="I281" t="e">
        <f t="shared" si="28"/>
        <v>#N/A</v>
      </c>
      <c r="J281">
        <f t="shared" si="29"/>
        <v>1E+20</v>
      </c>
      <c r="K281">
        <f t="shared" si="30"/>
        <v>0</v>
      </c>
    </row>
    <row r="282" spans="3:11" ht="12.75">
      <c r="C282"/>
      <c r="E282" t="e">
        <f>IF(AND(ISNUMBER(C282),C282&gt;'PLOT OUTPUT'!$D$4),LOG(C282),$C$2)</f>
        <v>#N/A</v>
      </c>
      <c r="F282">
        <f t="shared" si="32"/>
        <v>0.9827586206896551</v>
      </c>
      <c r="H282">
        <f>VLOOKUP(F282,'GAUSSIAN DISTRIBUTION'!$A$2:$C$148,2,1)+(F282-VLOOKUP(F282,'GAUSSIAN DISTRIBUTION'!$A$2:$C$148,1,1))*VLOOKUP(F282,'GAUSSIAN DISTRIBUTION'!$A$2:$C$148,3,1)</f>
        <v>2.136607338714789</v>
      </c>
      <c r="I282" t="e">
        <f t="shared" si="28"/>
        <v>#N/A</v>
      </c>
      <c r="J282">
        <f t="shared" si="29"/>
        <v>1E+20</v>
      </c>
      <c r="K282">
        <f t="shared" si="30"/>
        <v>0</v>
      </c>
    </row>
    <row r="283" spans="3:11" ht="12.75">
      <c r="C283"/>
      <c r="E283" t="e">
        <f>IF(AND(ISNUMBER(C283),C283&gt;'PLOT OUTPUT'!$D$4),LOG(C283),$C$2)</f>
        <v>#N/A</v>
      </c>
      <c r="F283">
        <f t="shared" si="32"/>
        <v>0.9827586206896551</v>
      </c>
      <c r="H283">
        <f>VLOOKUP(F283,'GAUSSIAN DISTRIBUTION'!$A$2:$C$148,2,1)+(F283-VLOOKUP(F283,'GAUSSIAN DISTRIBUTION'!$A$2:$C$148,1,1))*VLOOKUP(F283,'GAUSSIAN DISTRIBUTION'!$A$2:$C$148,3,1)</f>
        <v>2.136607338714789</v>
      </c>
      <c r="I283" t="e">
        <f t="shared" si="28"/>
        <v>#N/A</v>
      </c>
      <c r="J283">
        <f t="shared" si="29"/>
        <v>1E+20</v>
      </c>
      <c r="K283">
        <f t="shared" si="30"/>
        <v>0</v>
      </c>
    </row>
    <row r="284" spans="3:11" ht="12.75">
      <c r="C284"/>
      <c r="E284" t="e">
        <f>IF(AND(ISNUMBER(C284),C284&gt;'PLOT OUTPUT'!$D$4),LOG(C284),$C$2)</f>
        <v>#N/A</v>
      </c>
      <c r="F284">
        <f t="shared" si="32"/>
        <v>0.9827586206896551</v>
      </c>
      <c r="H284">
        <f>VLOOKUP(F284,'GAUSSIAN DISTRIBUTION'!$A$2:$C$148,2,1)+(F284-VLOOKUP(F284,'GAUSSIAN DISTRIBUTION'!$A$2:$C$148,1,1))*VLOOKUP(F284,'GAUSSIAN DISTRIBUTION'!$A$2:$C$148,3,1)</f>
        <v>2.136607338714789</v>
      </c>
      <c r="I284" t="e">
        <f t="shared" si="28"/>
        <v>#N/A</v>
      </c>
      <c r="J284">
        <f t="shared" si="29"/>
        <v>1E+20</v>
      </c>
      <c r="K284">
        <f t="shared" si="30"/>
        <v>0</v>
      </c>
    </row>
    <row r="285" spans="3:11" ht="12.75">
      <c r="C285"/>
      <c r="E285" t="e">
        <f>IF(AND(ISNUMBER(C285),C285&gt;'PLOT OUTPUT'!$D$4),LOG(C285),$C$2)</f>
        <v>#N/A</v>
      </c>
      <c r="F285">
        <f t="shared" si="32"/>
        <v>0.9827586206896551</v>
      </c>
      <c r="H285">
        <f>VLOOKUP(F285,'GAUSSIAN DISTRIBUTION'!$A$2:$C$148,2,1)+(F285-VLOOKUP(F285,'GAUSSIAN DISTRIBUTION'!$A$2:$C$148,1,1))*VLOOKUP(F285,'GAUSSIAN DISTRIBUTION'!$A$2:$C$148,3,1)</f>
        <v>2.136607338714789</v>
      </c>
      <c r="I285" t="e">
        <f t="shared" si="28"/>
        <v>#N/A</v>
      </c>
      <c r="J285">
        <f t="shared" si="29"/>
        <v>1E+20</v>
      </c>
      <c r="K285">
        <f t="shared" si="30"/>
        <v>0</v>
      </c>
    </row>
    <row r="286" spans="3:11" ht="12.75">
      <c r="C286"/>
      <c r="E286" t="e">
        <f>IF(AND(ISNUMBER(C286),C286&gt;'PLOT OUTPUT'!$D$4),LOG(C286),$C$2)</f>
        <v>#N/A</v>
      </c>
      <c r="F286">
        <f t="shared" si="32"/>
        <v>0.9827586206896551</v>
      </c>
      <c r="H286">
        <f>VLOOKUP(F286,'GAUSSIAN DISTRIBUTION'!$A$2:$C$148,2,1)+(F286-VLOOKUP(F286,'GAUSSIAN DISTRIBUTION'!$A$2:$C$148,1,1))*VLOOKUP(F286,'GAUSSIAN DISTRIBUTION'!$A$2:$C$148,3,1)</f>
        <v>2.136607338714789</v>
      </c>
      <c r="I286" t="e">
        <f t="shared" si="28"/>
        <v>#N/A</v>
      </c>
      <c r="J286">
        <f t="shared" si="29"/>
        <v>1E+20</v>
      </c>
      <c r="K286">
        <f t="shared" si="30"/>
        <v>0</v>
      </c>
    </row>
    <row r="287" spans="3:11" ht="12.75">
      <c r="C287"/>
      <c r="E287" t="e">
        <f>IF(AND(ISNUMBER(C287),C287&gt;'PLOT OUTPUT'!$D$4),LOG(C287),$C$2)</f>
        <v>#N/A</v>
      </c>
      <c r="F287">
        <f t="shared" si="32"/>
        <v>0.9827586206896551</v>
      </c>
      <c r="H287">
        <f>VLOOKUP(F287,'GAUSSIAN DISTRIBUTION'!$A$2:$C$148,2,1)+(F287-VLOOKUP(F287,'GAUSSIAN DISTRIBUTION'!$A$2:$C$148,1,1))*VLOOKUP(F287,'GAUSSIAN DISTRIBUTION'!$A$2:$C$148,3,1)</f>
        <v>2.136607338714789</v>
      </c>
      <c r="I287" t="e">
        <f t="shared" si="28"/>
        <v>#N/A</v>
      </c>
      <c r="J287">
        <f t="shared" si="29"/>
        <v>1E+20</v>
      </c>
      <c r="K287">
        <f t="shared" si="30"/>
        <v>0</v>
      </c>
    </row>
    <row r="288" spans="3:11" ht="12.75">
      <c r="C288"/>
      <c r="E288" t="e">
        <f>IF(AND(ISNUMBER(C288),C288&gt;'PLOT OUTPUT'!$D$4),LOG(C288),$C$2)</f>
        <v>#N/A</v>
      </c>
      <c r="F288">
        <f t="shared" si="32"/>
        <v>0.9827586206896551</v>
      </c>
      <c r="H288">
        <f>VLOOKUP(F288,'GAUSSIAN DISTRIBUTION'!$A$2:$C$148,2,1)+(F288-VLOOKUP(F288,'GAUSSIAN DISTRIBUTION'!$A$2:$C$148,1,1))*VLOOKUP(F288,'GAUSSIAN DISTRIBUTION'!$A$2:$C$148,3,1)</f>
        <v>2.136607338714789</v>
      </c>
      <c r="I288" t="e">
        <f t="shared" si="28"/>
        <v>#N/A</v>
      </c>
      <c r="J288">
        <f t="shared" si="29"/>
        <v>1E+20</v>
      </c>
      <c r="K288">
        <f t="shared" si="30"/>
        <v>0</v>
      </c>
    </row>
    <row r="289" spans="3:11" ht="12.75">
      <c r="C289"/>
      <c r="E289" t="e">
        <f>IF(AND(ISNUMBER(C289),C289&gt;'PLOT OUTPUT'!$D$4),LOG(C289),$C$2)</f>
        <v>#N/A</v>
      </c>
      <c r="F289">
        <f t="shared" si="32"/>
        <v>0.9827586206896551</v>
      </c>
      <c r="H289">
        <f>VLOOKUP(F289,'GAUSSIAN DISTRIBUTION'!$A$2:$C$148,2,1)+(F289-VLOOKUP(F289,'GAUSSIAN DISTRIBUTION'!$A$2:$C$148,1,1))*VLOOKUP(F289,'GAUSSIAN DISTRIBUTION'!$A$2:$C$148,3,1)</f>
        <v>2.136607338714789</v>
      </c>
      <c r="I289" t="e">
        <f t="shared" si="28"/>
        <v>#N/A</v>
      </c>
      <c r="J289">
        <f t="shared" si="29"/>
        <v>1E+20</v>
      </c>
      <c r="K289">
        <f t="shared" si="30"/>
        <v>0</v>
      </c>
    </row>
    <row r="290" spans="3:11" ht="12.75">
      <c r="C290"/>
      <c r="E290" t="e">
        <f>IF(AND(ISNUMBER(C290),C290&gt;'PLOT OUTPUT'!$D$4),LOG(C290),$C$2)</f>
        <v>#N/A</v>
      </c>
      <c r="F290">
        <f t="shared" si="32"/>
        <v>0.9827586206896551</v>
      </c>
      <c r="H290">
        <f>VLOOKUP(F290,'GAUSSIAN DISTRIBUTION'!$A$2:$C$148,2,1)+(F290-VLOOKUP(F290,'GAUSSIAN DISTRIBUTION'!$A$2:$C$148,1,1))*VLOOKUP(F290,'GAUSSIAN DISTRIBUTION'!$A$2:$C$148,3,1)</f>
        <v>2.136607338714789</v>
      </c>
      <c r="I290" t="e">
        <f t="shared" si="28"/>
        <v>#N/A</v>
      </c>
      <c r="J290">
        <f t="shared" si="29"/>
        <v>1E+20</v>
      </c>
      <c r="K290">
        <f t="shared" si="30"/>
        <v>0</v>
      </c>
    </row>
    <row r="291" spans="3:11" ht="12.75">
      <c r="C291"/>
      <c r="E291" t="e">
        <f>IF(AND(ISNUMBER(C291),C291&gt;'PLOT OUTPUT'!$D$4),LOG(C291),$C$2)</f>
        <v>#N/A</v>
      </c>
      <c r="F291">
        <f t="shared" si="32"/>
        <v>0.9827586206896551</v>
      </c>
      <c r="H291">
        <f>VLOOKUP(F291,'GAUSSIAN DISTRIBUTION'!$A$2:$C$148,2,1)+(F291-VLOOKUP(F291,'GAUSSIAN DISTRIBUTION'!$A$2:$C$148,1,1))*VLOOKUP(F291,'GAUSSIAN DISTRIBUTION'!$A$2:$C$148,3,1)</f>
        <v>2.136607338714789</v>
      </c>
      <c r="I291" t="e">
        <f t="shared" si="28"/>
        <v>#N/A</v>
      </c>
      <c r="J291">
        <f t="shared" si="29"/>
        <v>1E+20</v>
      </c>
      <c r="K291">
        <f t="shared" si="30"/>
        <v>0</v>
      </c>
    </row>
    <row r="292" spans="3:11" ht="12.75">
      <c r="C292"/>
      <c r="E292" t="e">
        <f>IF(AND(ISNUMBER(C292),C292&gt;'PLOT OUTPUT'!$D$4),LOG(C292),$C$2)</f>
        <v>#N/A</v>
      </c>
      <c r="F292">
        <f t="shared" si="32"/>
        <v>0.9827586206896551</v>
      </c>
      <c r="H292">
        <f>VLOOKUP(F292,'GAUSSIAN DISTRIBUTION'!$A$2:$C$148,2,1)+(F292-VLOOKUP(F292,'GAUSSIAN DISTRIBUTION'!$A$2:$C$148,1,1))*VLOOKUP(F292,'GAUSSIAN DISTRIBUTION'!$A$2:$C$148,3,1)</f>
        <v>2.136607338714789</v>
      </c>
      <c r="I292" t="e">
        <f t="shared" si="28"/>
        <v>#N/A</v>
      </c>
      <c r="J292">
        <f t="shared" si="29"/>
        <v>1E+20</v>
      </c>
      <c r="K292">
        <f t="shared" si="30"/>
        <v>0</v>
      </c>
    </row>
    <row r="293" spans="3:11" ht="12.75">
      <c r="C293"/>
      <c r="E293" t="e">
        <f>IF(AND(ISNUMBER(C293),C293&gt;'PLOT OUTPUT'!$D$4),LOG(C293),$C$2)</f>
        <v>#N/A</v>
      </c>
      <c r="F293">
        <f t="shared" si="32"/>
        <v>0.9827586206896551</v>
      </c>
      <c r="H293">
        <f>VLOOKUP(F293,'GAUSSIAN DISTRIBUTION'!$A$2:$C$148,2,1)+(F293-VLOOKUP(F293,'GAUSSIAN DISTRIBUTION'!$A$2:$C$148,1,1))*VLOOKUP(F293,'GAUSSIAN DISTRIBUTION'!$A$2:$C$148,3,1)</f>
        <v>2.136607338714789</v>
      </c>
      <c r="I293" t="e">
        <f t="shared" si="28"/>
        <v>#N/A</v>
      </c>
      <c r="J293">
        <f t="shared" si="29"/>
        <v>1E+20</v>
      </c>
      <c r="K293">
        <f t="shared" si="30"/>
        <v>0</v>
      </c>
    </row>
    <row r="294" spans="3:11" ht="12.75">
      <c r="C294"/>
      <c r="E294" t="e">
        <f>IF(AND(ISNUMBER(C294),C294&gt;'PLOT OUTPUT'!$D$4),LOG(C294),$C$2)</f>
        <v>#N/A</v>
      </c>
      <c r="F294">
        <f t="shared" si="32"/>
        <v>0.9827586206896551</v>
      </c>
      <c r="H294">
        <f>VLOOKUP(F294,'GAUSSIAN DISTRIBUTION'!$A$2:$C$148,2,1)+(F294-VLOOKUP(F294,'GAUSSIAN DISTRIBUTION'!$A$2:$C$148,1,1))*VLOOKUP(F294,'GAUSSIAN DISTRIBUTION'!$A$2:$C$148,3,1)</f>
        <v>2.136607338714789</v>
      </c>
      <c r="I294" t="e">
        <f t="shared" si="28"/>
        <v>#N/A</v>
      </c>
      <c r="J294">
        <f t="shared" si="29"/>
        <v>1E+20</v>
      </c>
      <c r="K294">
        <f t="shared" si="30"/>
        <v>0</v>
      </c>
    </row>
    <row r="295" spans="3:11" ht="12.75">
      <c r="C295"/>
      <c r="E295" t="e">
        <f>IF(AND(ISNUMBER(C295),C295&gt;'PLOT OUTPUT'!$D$4),LOG(C295),$C$2)</f>
        <v>#N/A</v>
      </c>
      <c r="F295">
        <f t="shared" si="32"/>
        <v>0.9827586206896551</v>
      </c>
      <c r="H295">
        <f>VLOOKUP(F295,'GAUSSIAN DISTRIBUTION'!$A$2:$C$148,2,1)+(F295-VLOOKUP(F295,'GAUSSIAN DISTRIBUTION'!$A$2:$C$148,1,1))*VLOOKUP(F295,'GAUSSIAN DISTRIBUTION'!$A$2:$C$148,3,1)</f>
        <v>2.136607338714789</v>
      </c>
      <c r="I295" t="e">
        <f t="shared" si="28"/>
        <v>#N/A</v>
      </c>
      <c r="J295">
        <f t="shared" si="29"/>
        <v>1E+20</v>
      </c>
      <c r="K295">
        <f t="shared" si="30"/>
        <v>0</v>
      </c>
    </row>
    <row r="296" spans="3:11" ht="12.75">
      <c r="C296"/>
      <c r="E296" t="e">
        <f>IF(AND(ISNUMBER(C296),C296&gt;'PLOT OUTPUT'!$D$4),LOG(C296),$C$2)</f>
        <v>#N/A</v>
      </c>
      <c r="F296">
        <f aca="true" t="shared" si="33" ref="F296:F311">IF(ISNUMBER(E295),F295-1/$C$3,1-0.5/$C$3)</f>
        <v>0.9827586206896551</v>
      </c>
      <c r="H296">
        <f>VLOOKUP(F296,'GAUSSIAN DISTRIBUTION'!$A$2:$C$148,2,1)+(F296-VLOOKUP(F296,'GAUSSIAN DISTRIBUTION'!$A$2:$C$148,1,1))*VLOOKUP(F296,'GAUSSIAN DISTRIBUTION'!$A$2:$C$148,3,1)</f>
        <v>2.136607338714789</v>
      </c>
      <c r="I296" t="e">
        <f t="shared" si="28"/>
        <v>#N/A</v>
      </c>
      <c r="J296">
        <f t="shared" si="29"/>
        <v>1E+20</v>
      </c>
      <c r="K296">
        <f t="shared" si="30"/>
        <v>0</v>
      </c>
    </row>
    <row r="297" spans="3:11" ht="12.75">
      <c r="C297"/>
      <c r="E297" t="e">
        <f>IF(AND(ISNUMBER(C297),C297&gt;'PLOT OUTPUT'!$D$4),LOG(C297),$C$2)</f>
        <v>#N/A</v>
      </c>
      <c r="F297">
        <f t="shared" si="33"/>
        <v>0.9827586206896551</v>
      </c>
      <c r="H297">
        <f>VLOOKUP(F297,'GAUSSIAN DISTRIBUTION'!$A$2:$C$148,2,1)+(F297-VLOOKUP(F297,'GAUSSIAN DISTRIBUTION'!$A$2:$C$148,1,1))*VLOOKUP(F297,'GAUSSIAN DISTRIBUTION'!$A$2:$C$148,3,1)</f>
        <v>2.136607338714789</v>
      </c>
      <c r="I297" t="e">
        <f t="shared" si="28"/>
        <v>#N/A</v>
      </c>
      <c r="J297">
        <f t="shared" si="29"/>
        <v>1E+20</v>
      </c>
      <c r="K297">
        <f t="shared" si="30"/>
        <v>0</v>
      </c>
    </row>
    <row r="298" spans="3:11" ht="12.75">
      <c r="C298"/>
      <c r="E298" t="e">
        <f>IF(AND(ISNUMBER(C298),C298&gt;'PLOT OUTPUT'!$D$4),LOG(C298),$C$2)</f>
        <v>#N/A</v>
      </c>
      <c r="F298">
        <f t="shared" si="33"/>
        <v>0.9827586206896551</v>
      </c>
      <c r="H298">
        <f>VLOOKUP(F298,'GAUSSIAN DISTRIBUTION'!$A$2:$C$148,2,1)+(F298-VLOOKUP(F298,'GAUSSIAN DISTRIBUTION'!$A$2:$C$148,1,1))*VLOOKUP(F298,'GAUSSIAN DISTRIBUTION'!$A$2:$C$148,3,1)</f>
        <v>2.136607338714789</v>
      </c>
      <c r="I298" t="e">
        <f t="shared" si="28"/>
        <v>#N/A</v>
      </c>
      <c r="J298">
        <f t="shared" si="29"/>
        <v>1E+20</v>
      </c>
      <c r="K298">
        <f t="shared" si="30"/>
        <v>0</v>
      </c>
    </row>
    <row r="299" spans="3:11" ht="12.75">
      <c r="C299"/>
      <c r="E299" t="e">
        <f>IF(AND(ISNUMBER(C299),C299&gt;'PLOT OUTPUT'!$D$4),LOG(C299),$C$2)</f>
        <v>#N/A</v>
      </c>
      <c r="F299">
        <f t="shared" si="33"/>
        <v>0.9827586206896551</v>
      </c>
      <c r="H299">
        <f>VLOOKUP(F299,'GAUSSIAN DISTRIBUTION'!$A$2:$C$148,2,1)+(F299-VLOOKUP(F299,'GAUSSIAN DISTRIBUTION'!$A$2:$C$148,1,1))*VLOOKUP(F299,'GAUSSIAN DISTRIBUTION'!$A$2:$C$148,3,1)</f>
        <v>2.136607338714789</v>
      </c>
      <c r="I299" t="e">
        <f t="shared" si="28"/>
        <v>#N/A</v>
      </c>
      <c r="J299">
        <f t="shared" si="29"/>
        <v>1E+20</v>
      </c>
      <c r="K299">
        <f t="shared" si="30"/>
        <v>0</v>
      </c>
    </row>
    <row r="300" spans="3:11" ht="12.75">
      <c r="C300"/>
      <c r="E300" t="e">
        <f>IF(AND(ISNUMBER(C300),C300&gt;'PLOT OUTPUT'!$D$4),LOG(C300),$C$2)</f>
        <v>#N/A</v>
      </c>
      <c r="F300">
        <f t="shared" si="33"/>
        <v>0.9827586206896551</v>
      </c>
      <c r="H300">
        <f>VLOOKUP(F300,'GAUSSIAN DISTRIBUTION'!$A$2:$C$148,2,1)+(F300-VLOOKUP(F300,'GAUSSIAN DISTRIBUTION'!$A$2:$C$148,1,1))*VLOOKUP(F300,'GAUSSIAN DISTRIBUTION'!$A$2:$C$148,3,1)</f>
        <v>2.136607338714789</v>
      </c>
      <c r="I300" t="e">
        <f t="shared" si="28"/>
        <v>#N/A</v>
      </c>
      <c r="J300">
        <f t="shared" si="29"/>
        <v>1E+20</v>
      </c>
      <c r="K300">
        <f t="shared" si="30"/>
        <v>0</v>
      </c>
    </row>
    <row r="301" spans="3:11" ht="12.75">
      <c r="C301"/>
      <c r="E301" t="e">
        <f>IF(AND(ISNUMBER(C301),C301&gt;'PLOT OUTPUT'!$D$4),LOG(C301),$C$2)</f>
        <v>#N/A</v>
      </c>
      <c r="F301">
        <f t="shared" si="33"/>
        <v>0.9827586206896551</v>
      </c>
      <c r="H301">
        <f>VLOOKUP(F301,'GAUSSIAN DISTRIBUTION'!$A$2:$C$148,2,1)+(F301-VLOOKUP(F301,'GAUSSIAN DISTRIBUTION'!$A$2:$C$148,1,1))*VLOOKUP(F301,'GAUSSIAN DISTRIBUTION'!$A$2:$C$148,3,1)</f>
        <v>2.136607338714789</v>
      </c>
      <c r="I301" t="e">
        <f t="shared" si="28"/>
        <v>#N/A</v>
      </c>
      <c r="J301">
        <f t="shared" si="29"/>
        <v>1E+20</v>
      </c>
      <c r="K301">
        <f t="shared" si="30"/>
        <v>0</v>
      </c>
    </row>
    <row r="302" spans="3:11" ht="12.75">
      <c r="C302"/>
      <c r="E302" t="e">
        <f>IF(AND(ISNUMBER(C302),C302&gt;'PLOT OUTPUT'!$D$4),LOG(C302),$C$2)</f>
        <v>#N/A</v>
      </c>
      <c r="F302">
        <f t="shared" si="33"/>
        <v>0.9827586206896551</v>
      </c>
      <c r="H302">
        <f>VLOOKUP(F302,'GAUSSIAN DISTRIBUTION'!$A$2:$C$148,2,1)+(F302-VLOOKUP(F302,'GAUSSIAN DISTRIBUTION'!$A$2:$C$148,1,1))*VLOOKUP(F302,'GAUSSIAN DISTRIBUTION'!$A$2:$C$148,3,1)</f>
        <v>2.136607338714789</v>
      </c>
      <c r="I302" t="e">
        <f t="shared" si="28"/>
        <v>#N/A</v>
      </c>
      <c r="J302">
        <f t="shared" si="29"/>
        <v>1E+20</v>
      </c>
      <c r="K302">
        <f t="shared" si="30"/>
        <v>0</v>
      </c>
    </row>
    <row r="303" spans="3:11" ht="12.75">
      <c r="C303"/>
      <c r="E303" t="e">
        <f>IF(AND(ISNUMBER(C303),C303&gt;'PLOT OUTPUT'!$D$4),LOG(C303),$C$2)</f>
        <v>#N/A</v>
      </c>
      <c r="F303">
        <f t="shared" si="33"/>
        <v>0.9827586206896551</v>
      </c>
      <c r="H303">
        <f>VLOOKUP(F303,'GAUSSIAN DISTRIBUTION'!$A$2:$C$148,2,1)+(F303-VLOOKUP(F303,'GAUSSIAN DISTRIBUTION'!$A$2:$C$148,1,1))*VLOOKUP(F303,'GAUSSIAN DISTRIBUTION'!$A$2:$C$148,3,1)</f>
        <v>2.136607338714789</v>
      </c>
      <c r="I303" t="e">
        <f t="shared" si="28"/>
        <v>#N/A</v>
      </c>
      <c r="J303">
        <f t="shared" si="29"/>
        <v>1E+20</v>
      </c>
      <c r="K303">
        <f t="shared" si="30"/>
        <v>0</v>
      </c>
    </row>
    <row r="304" spans="3:11" ht="12.75">
      <c r="C304"/>
      <c r="E304" t="e">
        <f>IF(AND(ISNUMBER(C304),C304&gt;'PLOT OUTPUT'!$D$4),LOG(C304),$C$2)</f>
        <v>#N/A</v>
      </c>
      <c r="F304">
        <f t="shared" si="33"/>
        <v>0.9827586206896551</v>
      </c>
      <c r="H304">
        <f>VLOOKUP(F304,'GAUSSIAN DISTRIBUTION'!$A$2:$C$148,2,1)+(F304-VLOOKUP(F304,'GAUSSIAN DISTRIBUTION'!$A$2:$C$148,1,1))*VLOOKUP(F304,'GAUSSIAN DISTRIBUTION'!$A$2:$C$148,3,1)</f>
        <v>2.136607338714789</v>
      </c>
      <c r="I304" t="e">
        <f t="shared" si="28"/>
        <v>#N/A</v>
      </c>
      <c r="J304">
        <f t="shared" si="29"/>
        <v>1E+20</v>
      </c>
      <c r="K304">
        <f t="shared" si="30"/>
        <v>0</v>
      </c>
    </row>
    <row r="305" spans="3:11" ht="12.75">
      <c r="C305"/>
      <c r="E305" t="e">
        <f>IF(AND(ISNUMBER(C305),C305&gt;'PLOT OUTPUT'!$D$4),LOG(C305),$C$2)</f>
        <v>#N/A</v>
      </c>
      <c r="F305">
        <f t="shared" si="33"/>
        <v>0.9827586206896551</v>
      </c>
      <c r="H305">
        <f>VLOOKUP(F305,'GAUSSIAN DISTRIBUTION'!$A$2:$C$148,2,1)+(F305-VLOOKUP(F305,'GAUSSIAN DISTRIBUTION'!$A$2:$C$148,1,1))*VLOOKUP(F305,'GAUSSIAN DISTRIBUTION'!$A$2:$C$148,3,1)</f>
        <v>2.136607338714789</v>
      </c>
      <c r="I305" t="e">
        <f t="shared" si="28"/>
        <v>#N/A</v>
      </c>
      <c r="J305">
        <f t="shared" si="29"/>
        <v>1E+20</v>
      </c>
      <c r="K305">
        <f t="shared" si="30"/>
        <v>0</v>
      </c>
    </row>
    <row r="306" spans="3:11" ht="12.75">
      <c r="C306"/>
      <c r="E306" t="e">
        <f>IF(AND(ISNUMBER(C306),C306&gt;'PLOT OUTPUT'!$D$4),LOG(C306),$C$2)</f>
        <v>#N/A</v>
      </c>
      <c r="F306">
        <f t="shared" si="33"/>
        <v>0.9827586206896551</v>
      </c>
      <c r="H306">
        <f>VLOOKUP(F306,'GAUSSIAN DISTRIBUTION'!$A$2:$C$148,2,1)+(F306-VLOOKUP(F306,'GAUSSIAN DISTRIBUTION'!$A$2:$C$148,1,1))*VLOOKUP(F306,'GAUSSIAN DISTRIBUTION'!$A$2:$C$148,3,1)</f>
        <v>2.136607338714789</v>
      </c>
      <c r="I306" t="e">
        <f t="shared" si="28"/>
        <v>#N/A</v>
      </c>
      <c r="J306">
        <f t="shared" si="29"/>
        <v>1E+20</v>
      </c>
      <c r="K306">
        <f t="shared" si="30"/>
        <v>0</v>
      </c>
    </row>
    <row r="307" spans="3:11" ht="12.75">
      <c r="C307"/>
      <c r="E307" t="e">
        <f>IF(AND(ISNUMBER(C307),C307&gt;'PLOT OUTPUT'!$D$4),LOG(C307),$C$2)</f>
        <v>#N/A</v>
      </c>
      <c r="F307">
        <f t="shared" si="33"/>
        <v>0.9827586206896551</v>
      </c>
      <c r="H307">
        <f>VLOOKUP(F307,'GAUSSIAN DISTRIBUTION'!$A$2:$C$148,2,1)+(F307-VLOOKUP(F307,'GAUSSIAN DISTRIBUTION'!$A$2:$C$148,1,1))*VLOOKUP(F307,'GAUSSIAN DISTRIBUTION'!$A$2:$C$148,3,1)</f>
        <v>2.136607338714789</v>
      </c>
      <c r="I307" t="e">
        <f t="shared" si="28"/>
        <v>#N/A</v>
      </c>
      <c r="J307">
        <f t="shared" si="29"/>
        <v>1E+20</v>
      </c>
      <c r="K307">
        <f t="shared" si="30"/>
        <v>0</v>
      </c>
    </row>
    <row r="308" spans="3:11" ht="12.75">
      <c r="C308"/>
      <c r="E308" t="e">
        <f>IF(AND(ISNUMBER(C308),C308&gt;'PLOT OUTPUT'!$D$4),LOG(C308),$C$2)</f>
        <v>#N/A</v>
      </c>
      <c r="F308">
        <f t="shared" si="33"/>
        <v>0.9827586206896551</v>
      </c>
      <c r="H308">
        <f>VLOOKUP(F308,'GAUSSIAN DISTRIBUTION'!$A$2:$C$148,2,1)+(F308-VLOOKUP(F308,'GAUSSIAN DISTRIBUTION'!$A$2:$C$148,1,1))*VLOOKUP(F308,'GAUSSIAN DISTRIBUTION'!$A$2:$C$148,3,1)</f>
        <v>2.136607338714789</v>
      </c>
      <c r="I308" t="e">
        <f t="shared" si="28"/>
        <v>#N/A</v>
      </c>
      <c r="J308">
        <f t="shared" si="29"/>
        <v>1E+20</v>
      </c>
      <c r="K308">
        <f t="shared" si="30"/>
        <v>0</v>
      </c>
    </row>
    <row r="309" spans="3:11" ht="12.75">
      <c r="C309"/>
      <c r="E309" t="e">
        <f>IF(AND(ISNUMBER(C309),C309&gt;'PLOT OUTPUT'!$D$4),LOG(C309),$C$2)</f>
        <v>#N/A</v>
      </c>
      <c r="F309">
        <f t="shared" si="33"/>
        <v>0.9827586206896551</v>
      </c>
      <c r="H309">
        <f>VLOOKUP(F309,'GAUSSIAN DISTRIBUTION'!$A$2:$C$148,2,1)+(F309-VLOOKUP(F309,'GAUSSIAN DISTRIBUTION'!$A$2:$C$148,1,1))*VLOOKUP(F309,'GAUSSIAN DISTRIBUTION'!$A$2:$C$148,3,1)</f>
        <v>2.136607338714789</v>
      </c>
      <c r="I309" t="e">
        <f t="shared" si="28"/>
        <v>#N/A</v>
      </c>
      <c r="J309">
        <f t="shared" si="29"/>
        <v>1E+20</v>
      </c>
      <c r="K309">
        <f t="shared" si="30"/>
        <v>0</v>
      </c>
    </row>
    <row r="310" spans="3:11" ht="12.75">
      <c r="C310"/>
      <c r="E310" t="e">
        <f>IF(AND(ISNUMBER(C310),C310&gt;'PLOT OUTPUT'!$D$4),LOG(C310),$C$2)</f>
        <v>#N/A</v>
      </c>
      <c r="F310">
        <f t="shared" si="33"/>
        <v>0.9827586206896551</v>
      </c>
      <c r="H310">
        <f>VLOOKUP(F310,'GAUSSIAN DISTRIBUTION'!$A$2:$C$148,2,1)+(F310-VLOOKUP(F310,'GAUSSIAN DISTRIBUTION'!$A$2:$C$148,1,1))*VLOOKUP(F310,'GAUSSIAN DISTRIBUTION'!$A$2:$C$148,3,1)</f>
        <v>2.136607338714789</v>
      </c>
      <c r="I310" t="e">
        <f t="shared" si="28"/>
        <v>#N/A</v>
      </c>
      <c r="J310">
        <f t="shared" si="29"/>
        <v>1E+20</v>
      </c>
      <c r="K310">
        <f t="shared" si="30"/>
        <v>0</v>
      </c>
    </row>
    <row r="311" spans="3:11" ht="12.75">
      <c r="C311"/>
      <c r="E311" t="e">
        <f>IF(AND(ISNUMBER(C311),C311&gt;'PLOT OUTPUT'!$D$4),LOG(C311),$C$2)</f>
        <v>#N/A</v>
      </c>
      <c r="F311">
        <f t="shared" si="33"/>
        <v>0.9827586206896551</v>
      </c>
      <c r="H311">
        <f>VLOOKUP(F311,'GAUSSIAN DISTRIBUTION'!$A$2:$C$148,2,1)+(F311-VLOOKUP(F311,'GAUSSIAN DISTRIBUTION'!$A$2:$C$148,1,1))*VLOOKUP(F311,'GAUSSIAN DISTRIBUTION'!$A$2:$C$148,3,1)</f>
        <v>2.136607338714789</v>
      </c>
      <c r="I311" t="e">
        <f t="shared" si="28"/>
        <v>#N/A</v>
      </c>
      <c r="J311">
        <f t="shared" si="29"/>
        <v>1E+20</v>
      </c>
      <c r="K311">
        <f t="shared" si="30"/>
        <v>0</v>
      </c>
    </row>
    <row r="312" spans="3:11" ht="12.75">
      <c r="C312"/>
      <c r="E312" t="e">
        <f>IF(AND(ISNUMBER(C312),C312&gt;'PLOT OUTPUT'!$D$4),LOG(C312),$C$2)</f>
        <v>#N/A</v>
      </c>
      <c r="F312">
        <f aca="true" t="shared" si="34" ref="F312:F325">IF(ISNUMBER(E311),F311-1/$C$3,1-0.5/$C$3)</f>
        <v>0.9827586206896551</v>
      </c>
      <c r="H312">
        <f>VLOOKUP(F312,'GAUSSIAN DISTRIBUTION'!$A$2:$C$148,2,1)+(F312-VLOOKUP(F312,'GAUSSIAN DISTRIBUTION'!$A$2:$C$148,1,1))*VLOOKUP(F312,'GAUSSIAN DISTRIBUTION'!$A$2:$C$148,3,1)</f>
        <v>2.136607338714789</v>
      </c>
      <c r="I312" t="e">
        <f t="shared" si="28"/>
        <v>#N/A</v>
      </c>
      <c r="J312">
        <f t="shared" si="29"/>
        <v>1E+20</v>
      </c>
      <c r="K312">
        <f t="shared" si="30"/>
        <v>0</v>
      </c>
    </row>
    <row r="313" spans="3:11" ht="12.75">
      <c r="C313"/>
      <c r="E313" t="e">
        <f>IF(AND(ISNUMBER(C313),C313&gt;'PLOT OUTPUT'!$D$4),LOG(C313),$C$2)</f>
        <v>#N/A</v>
      </c>
      <c r="F313">
        <f t="shared" si="34"/>
        <v>0.9827586206896551</v>
      </c>
      <c r="H313">
        <f>VLOOKUP(F313,'GAUSSIAN DISTRIBUTION'!$A$2:$C$148,2,1)+(F313-VLOOKUP(F313,'GAUSSIAN DISTRIBUTION'!$A$2:$C$148,1,1))*VLOOKUP(F313,'GAUSSIAN DISTRIBUTION'!$A$2:$C$148,3,1)</f>
        <v>2.136607338714789</v>
      </c>
      <c r="I313" t="e">
        <f t="shared" si="28"/>
        <v>#N/A</v>
      </c>
      <c r="J313">
        <f t="shared" si="29"/>
        <v>1E+20</v>
      </c>
      <c r="K313">
        <f t="shared" si="30"/>
        <v>0</v>
      </c>
    </row>
    <row r="314" spans="3:11" ht="12.75">
      <c r="C314"/>
      <c r="E314" t="e">
        <f>IF(AND(ISNUMBER(C314),C314&gt;'PLOT OUTPUT'!$D$4),LOG(C314),$C$2)</f>
        <v>#N/A</v>
      </c>
      <c r="F314">
        <f t="shared" si="34"/>
        <v>0.9827586206896551</v>
      </c>
      <c r="H314">
        <f>VLOOKUP(F314,'GAUSSIAN DISTRIBUTION'!$A$2:$C$148,2,1)+(F314-VLOOKUP(F314,'GAUSSIAN DISTRIBUTION'!$A$2:$C$148,1,1))*VLOOKUP(F314,'GAUSSIAN DISTRIBUTION'!$A$2:$C$148,3,1)</f>
        <v>2.136607338714789</v>
      </c>
      <c r="I314" t="e">
        <f t="shared" si="28"/>
        <v>#N/A</v>
      </c>
      <c r="J314">
        <f t="shared" si="29"/>
        <v>1E+20</v>
      </c>
      <c r="K314">
        <f t="shared" si="30"/>
        <v>0</v>
      </c>
    </row>
    <row r="315" spans="3:11" ht="12.75">
      <c r="C315"/>
      <c r="E315" t="e">
        <f>IF(AND(ISNUMBER(C315),C315&gt;'PLOT OUTPUT'!$D$4),LOG(C315),$C$2)</f>
        <v>#N/A</v>
      </c>
      <c r="F315">
        <f t="shared" si="34"/>
        <v>0.9827586206896551</v>
      </c>
      <c r="H315">
        <f>VLOOKUP(F315,'GAUSSIAN DISTRIBUTION'!$A$2:$C$148,2,1)+(F315-VLOOKUP(F315,'GAUSSIAN DISTRIBUTION'!$A$2:$C$148,1,1))*VLOOKUP(F315,'GAUSSIAN DISTRIBUTION'!$A$2:$C$148,3,1)</f>
        <v>2.136607338714789</v>
      </c>
      <c r="I315" t="e">
        <f t="shared" si="28"/>
        <v>#N/A</v>
      </c>
      <c r="J315">
        <f t="shared" si="29"/>
        <v>1E+20</v>
      </c>
      <c r="K315">
        <f t="shared" si="30"/>
        <v>0</v>
      </c>
    </row>
    <row r="316" spans="3:11" ht="12.75">
      <c r="C316"/>
      <c r="E316" t="e">
        <f>IF(AND(ISNUMBER(C316),C316&gt;'PLOT OUTPUT'!$D$4),LOG(C316),$C$2)</f>
        <v>#N/A</v>
      </c>
      <c r="F316">
        <f t="shared" si="34"/>
        <v>0.9827586206896551</v>
      </c>
      <c r="H316">
        <f>VLOOKUP(F316,'GAUSSIAN DISTRIBUTION'!$A$2:$C$148,2,1)+(F316-VLOOKUP(F316,'GAUSSIAN DISTRIBUTION'!$A$2:$C$148,1,1))*VLOOKUP(F316,'GAUSSIAN DISTRIBUTION'!$A$2:$C$148,3,1)</f>
        <v>2.136607338714789</v>
      </c>
      <c r="I316" t="e">
        <f t="shared" si="28"/>
        <v>#N/A</v>
      </c>
      <c r="J316">
        <f t="shared" si="29"/>
        <v>1E+20</v>
      </c>
      <c r="K316">
        <f t="shared" si="30"/>
        <v>0</v>
      </c>
    </row>
    <row r="317" spans="3:11" ht="12.75">
      <c r="C317"/>
      <c r="E317" t="e">
        <f>IF(AND(ISNUMBER(C317),C317&gt;'PLOT OUTPUT'!$D$4),LOG(C317),$C$2)</f>
        <v>#N/A</v>
      </c>
      <c r="F317">
        <f t="shared" si="34"/>
        <v>0.9827586206896551</v>
      </c>
      <c r="H317">
        <f>VLOOKUP(F317,'GAUSSIAN DISTRIBUTION'!$A$2:$C$148,2,1)+(F317-VLOOKUP(F317,'GAUSSIAN DISTRIBUTION'!$A$2:$C$148,1,1))*VLOOKUP(F317,'GAUSSIAN DISTRIBUTION'!$A$2:$C$148,3,1)</f>
        <v>2.136607338714789</v>
      </c>
      <c r="I317" t="e">
        <f t="shared" si="28"/>
        <v>#N/A</v>
      </c>
      <c r="J317">
        <f t="shared" si="29"/>
        <v>1E+20</v>
      </c>
      <c r="K317">
        <f t="shared" si="30"/>
        <v>0</v>
      </c>
    </row>
    <row r="318" spans="3:11" ht="12.75">
      <c r="C318"/>
      <c r="E318" t="e">
        <f>IF(AND(ISNUMBER(C318),C318&gt;'PLOT OUTPUT'!$D$4),LOG(C318),$C$2)</f>
        <v>#N/A</v>
      </c>
      <c r="F318">
        <f t="shared" si="34"/>
        <v>0.9827586206896551</v>
      </c>
      <c r="H318">
        <f>VLOOKUP(F318,'GAUSSIAN DISTRIBUTION'!$A$2:$C$148,2,1)+(F318-VLOOKUP(F318,'GAUSSIAN DISTRIBUTION'!$A$2:$C$148,1,1))*VLOOKUP(F318,'GAUSSIAN DISTRIBUTION'!$A$2:$C$148,3,1)</f>
        <v>2.136607338714789</v>
      </c>
      <c r="I318" t="e">
        <f t="shared" si="28"/>
        <v>#N/A</v>
      </c>
      <c r="J318">
        <f t="shared" si="29"/>
        <v>1E+20</v>
      </c>
      <c r="K318">
        <f t="shared" si="30"/>
        <v>0</v>
      </c>
    </row>
    <row r="319" spans="3:11" ht="12.75">
      <c r="C319"/>
      <c r="E319" t="e">
        <f>IF(AND(ISNUMBER(C319),C319&gt;'PLOT OUTPUT'!$D$4),LOG(C319),$C$2)</f>
        <v>#N/A</v>
      </c>
      <c r="F319">
        <f t="shared" si="34"/>
        <v>0.9827586206896551</v>
      </c>
      <c r="H319">
        <f>VLOOKUP(F319,'GAUSSIAN DISTRIBUTION'!$A$2:$C$148,2,1)+(F319-VLOOKUP(F319,'GAUSSIAN DISTRIBUTION'!$A$2:$C$148,1,1))*VLOOKUP(F319,'GAUSSIAN DISTRIBUTION'!$A$2:$C$148,3,1)</f>
        <v>2.136607338714789</v>
      </c>
      <c r="I319" t="e">
        <f t="shared" si="28"/>
        <v>#N/A</v>
      </c>
      <c r="J319">
        <f t="shared" si="29"/>
        <v>1E+20</v>
      </c>
      <c r="K319">
        <f t="shared" si="30"/>
        <v>0</v>
      </c>
    </row>
    <row r="320" spans="3:11" ht="12.75">
      <c r="C320"/>
      <c r="E320" t="e">
        <f>IF(AND(ISNUMBER(C320),C320&gt;'PLOT OUTPUT'!$D$4),LOG(C320),$C$2)</f>
        <v>#N/A</v>
      </c>
      <c r="F320">
        <f t="shared" si="34"/>
        <v>0.9827586206896551</v>
      </c>
      <c r="H320">
        <f>VLOOKUP(F320,'GAUSSIAN DISTRIBUTION'!$A$2:$C$148,2,1)+(F320-VLOOKUP(F320,'GAUSSIAN DISTRIBUTION'!$A$2:$C$148,1,1))*VLOOKUP(F320,'GAUSSIAN DISTRIBUTION'!$A$2:$C$148,3,1)</f>
        <v>2.136607338714789</v>
      </c>
      <c r="I320" t="e">
        <f t="shared" si="28"/>
        <v>#N/A</v>
      </c>
      <c r="J320">
        <f t="shared" si="29"/>
        <v>1E+20</v>
      </c>
      <c r="K320">
        <f t="shared" si="30"/>
        <v>0</v>
      </c>
    </row>
    <row r="321" spans="3:11" ht="12.75">
      <c r="C321"/>
      <c r="E321" t="e">
        <f>IF(AND(ISNUMBER(C321),C321&gt;'PLOT OUTPUT'!$D$4),LOG(C321),$C$2)</f>
        <v>#N/A</v>
      </c>
      <c r="F321">
        <f t="shared" si="34"/>
        <v>0.9827586206896551</v>
      </c>
      <c r="H321">
        <f>VLOOKUP(F321,'GAUSSIAN DISTRIBUTION'!$A$2:$C$148,2,1)+(F321-VLOOKUP(F321,'GAUSSIAN DISTRIBUTION'!$A$2:$C$148,1,1))*VLOOKUP(F321,'GAUSSIAN DISTRIBUTION'!$A$2:$C$148,3,1)</f>
        <v>2.136607338714789</v>
      </c>
      <c r="I321" t="e">
        <f t="shared" si="28"/>
        <v>#N/A</v>
      </c>
      <c r="J321">
        <f t="shared" si="29"/>
        <v>1E+20</v>
      </c>
      <c r="K321">
        <f t="shared" si="30"/>
        <v>0</v>
      </c>
    </row>
    <row r="322" spans="3:11" ht="12.75">
      <c r="C322"/>
      <c r="E322" t="e">
        <f>IF(AND(ISNUMBER(C322),C322&gt;'PLOT OUTPUT'!$D$4),LOG(C322),$C$2)</f>
        <v>#N/A</v>
      </c>
      <c r="F322">
        <f t="shared" si="34"/>
        <v>0.9827586206896551</v>
      </c>
      <c r="H322">
        <f>VLOOKUP(F322,'GAUSSIAN DISTRIBUTION'!$A$2:$C$148,2,1)+(F322-VLOOKUP(F322,'GAUSSIAN DISTRIBUTION'!$A$2:$C$148,1,1))*VLOOKUP(F322,'GAUSSIAN DISTRIBUTION'!$A$2:$C$148,3,1)</f>
        <v>2.136607338714789</v>
      </c>
      <c r="I322" t="e">
        <f t="shared" si="28"/>
        <v>#N/A</v>
      </c>
      <c r="J322">
        <f t="shared" si="29"/>
        <v>1E+20</v>
      </c>
      <c r="K322">
        <f t="shared" si="30"/>
        <v>0</v>
      </c>
    </row>
    <row r="323" spans="3:11" ht="12.75">
      <c r="C323"/>
      <c r="E323" t="e">
        <f>IF(AND(ISNUMBER(C323),C323&gt;'PLOT OUTPUT'!$D$4),LOG(C323),$C$2)</f>
        <v>#N/A</v>
      </c>
      <c r="F323">
        <f t="shared" si="34"/>
        <v>0.9827586206896551</v>
      </c>
      <c r="H323">
        <f>VLOOKUP(F323,'GAUSSIAN DISTRIBUTION'!$A$2:$C$148,2,1)+(F323-VLOOKUP(F323,'GAUSSIAN DISTRIBUTION'!$A$2:$C$148,1,1))*VLOOKUP(F323,'GAUSSIAN DISTRIBUTION'!$A$2:$C$148,3,1)</f>
        <v>2.136607338714789</v>
      </c>
      <c r="I323" t="e">
        <f t="shared" si="28"/>
        <v>#N/A</v>
      </c>
      <c r="J323">
        <f t="shared" si="29"/>
        <v>1E+20</v>
      </c>
      <c r="K323">
        <f t="shared" si="30"/>
        <v>0</v>
      </c>
    </row>
    <row r="324" spans="3:11" ht="12.75">
      <c r="C324"/>
      <c r="E324" t="e">
        <f>IF(AND(ISNUMBER(C324),C324&gt;'PLOT OUTPUT'!$D$4),LOG(C324),$C$2)</f>
        <v>#N/A</v>
      </c>
      <c r="F324">
        <f t="shared" si="34"/>
        <v>0.9827586206896551</v>
      </c>
      <c r="H324">
        <f>VLOOKUP(F324,'GAUSSIAN DISTRIBUTION'!$A$2:$C$148,2,1)+(F324-VLOOKUP(F324,'GAUSSIAN DISTRIBUTION'!$A$2:$C$148,1,1))*VLOOKUP(F324,'GAUSSIAN DISTRIBUTION'!$A$2:$C$148,3,1)</f>
        <v>2.136607338714789</v>
      </c>
      <c r="I324" t="e">
        <f t="shared" si="28"/>
        <v>#N/A</v>
      </c>
      <c r="J324">
        <f t="shared" si="29"/>
        <v>1E+20</v>
      </c>
      <c r="K324">
        <f t="shared" si="30"/>
        <v>0</v>
      </c>
    </row>
    <row r="325" spans="3:11" ht="12.75">
      <c r="C325"/>
      <c r="E325" t="e">
        <f>IF(AND(ISNUMBER(C325),C325&gt;'PLOT OUTPUT'!$D$4),LOG(C325),$C$2)</f>
        <v>#N/A</v>
      </c>
      <c r="F325">
        <f t="shared" si="34"/>
        <v>0.9827586206896551</v>
      </c>
      <c r="H325">
        <f>VLOOKUP(F325,'GAUSSIAN DISTRIBUTION'!$A$2:$C$148,2,1)+(F325-VLOOKUP(F325,'GAUSSIAN DISTRIBUTION'!$A$2:$C$148,1,1))*VLOOKUP(F325,'GAUSSIAN DISTRIBUTION'!$A$2:$C$148,3,1)</f>
        <v>2.136607338714789</v>
      </c>
      <c r="I325" t="e">
        <f t="shared" si="28"/>
        <v>#N/A</v>
      </c>
      <c r="J325">
        <f t="shared" si="29"/>
        <v>1E+20</v>
      </c>
      <c r="K325">
        <f t="shared" si="30"/>
        <v>0</v>
      </c>
    </row>
    <row r="326" spans="3:11" ht="12.75">
      <c r="C326"/>
      <c r="E326" t="e">
        <f>IF(AND(ISNUMBER(C326),C326&gt;'PLOT OUTPUT'!$D$4),LOG(C326),$C$2)</f>
        <v>#N/A</v>
      </c>
      <c r="F326">
        <f aca="true" t="shared" si="35" ref="F326:F389">IF(ISNUMBER(E325),F325-1/$C$3,1-0.5/$C$3)</f>
        <v>0.9827586206896551</v>
      </c>
      <c r="H326">
        <f>VLOOKUP(F326,'GAUSSIAN DISTRIBUTION'!$A$2:$C$148,2,1)+(F326-VLOOKUP(F326,'GAUSSIAN DISTRIBUTION'!$A$2:$C$148,1,1))*VLOOKUP(F326,'GAUSSIAN DISTRIBUTION'!$A$2:$C$148,3,1)</f>
        <v>2.136607338714789</v>
      </c>
      <c r="I326" t="e">
        <f aca="true" t="shared" si="36" ref="I326:I389">E326</f>
        <v>#N/A</v>
      </c>
      <c r="J326">
        <f t="shared" si="29"/>
        <v>1E+20</v>
      </c>
      <c r="K326">
        <f t="shared" si="30"/>
        <v>0</v>
      </c>
    </row>
    <row r="327" spans="3:11" ht="12.75">
      <c r="C327"/>
      <c r="E327" t="e">
        <f>IF(AND(ISNUMBER(C327),C327&gt;'PLOT OUTPUT'!$D$4),LOG(C327),$C$2)</f>
        <v>#N/A</v>
      </c>
      <c r="F327">
        <f t="shared" si="35"/>
        <v>0.9827586206896551</v>
      </c>
      <c r="H327">
        <f>VLOOKUP(F327,'GAUSSIAN DISTRIBUTION'!$A$2:$C$148,2,1)+(F327-VLOOKUP(F327,'GAUSSIAN DISTRIBUTION'!$A$2:$C$148,1,1))*VLOOKUP(F327,'GAUSSIAN DISTRIBUTION'!$A$2:$C$148,3,1)</f>
        <v>2.136607338714789</v>
      </c>
      <c r="I327" t="e">
        <f t="shared" si="36"/>
        <v>#N/A</v>
      </c>
      <c r="J327">
        <f aca="true" t="shared" si="37" ref="J327:J358">IF(ISNUMBER(I327),(H327-$H$5)^2+(I327-$I$5)^2,100000000000000000000)</f>
        <v>1E+20</v>
      </c>
      <c r="K327">
        <f aca="true" t="shared" si="38" ref="K327:K358">B327</f>
        <v>0</v>
      </c>
    </row>
    <row r="328" spans="3:11" ht="12.75">
      <c r="C328"/>
      <c r="E328" t="e">
        <f>IF(AND(ISNUMBER(C328),C328&gt;'PLOT OUTPUT'!$D$4),LOG(C328),$C$2)</f>
        <v>#N/A</v>
      </c>
      <c r="F328">
        <f t="shared" si="35"/>
        <v>0.9827586206896551</v>
      </c>
      <c r="H328">
        <f>VLOOKUP(F328,'GAUSSIAN DISTRIBUTION'!$A$2:$C$148,2,1)+(F328-VLOOKUP(F328,'GAUSSIAN DISTRIBUTION'!$A$2:$C$148,1,1))*VLOOKUP(F328,'GAUSSIAN DISTRIBUTION'!$A$2:$C$148,3,1)</f>
        <v>2.136607338714789</v>
      </c>
      <c r="I328" t="e">
        <f t="shared" si="36"/>
        <v>#N/A</v>
      </c>
      <c r="J328">
        <f t="shared" si="37"/>
        <v>1E+20</v>
      </c>
      <c r="K328">
        <f t="shared" si="38"/>
        <v>0</v>
      </c>
    </row>
    <row r="329" spans="3:11" ht="12.75">
      <c r="C329"/>
      <c r="E329" t="e">
        <f>IF(AND(ISNUMBER(C329),C329&gt;'PLOT OUTPUT'!$D$4),LOG(C329),$C$2)</f>
        <v>#N/A</v>
      </c>
      <c r="F329">
        <f t="shared" si="35"/>
        <v>0.9827586206896551</v>
      </c>
      <c r="H329">
        <f>VLOOKUP(F329,'GAUSSIAN DISTRIBUTION'!$A$2:$C$148,2,1)+(F329-VLOOKUP(F329,'GAUSSIAN DISTRIBUTION'!$A$2:$C$148,1,1))*VLOOKUP(F329,'GAUSSIAN DISTRIBUTION'!$A$2:$C$148,3,1)</f>
        <v>2.136607338714789</v>
      </c>
      <c r="I329" t="e">
        <f t="shared" si="36"/>
        <v>#N/A</v>
      </c>
      <c r="J329">
        <f t="shared" si="37"/>
        <v>1E+20</v>
      </c>
      <c r="K329">
        <f t="shared" si="38"/>
        <v>0</v>
      </c>
    </row>
    <row r="330" spans="3:11" ht="12.75">
      <c r="C330"/>
      <c r="E330" t="e">
        <f>IF(AND(ISNUMBER(C330),C330&gt;'PLOT OUTPUT'!$D$4),LOG(C330),$C$2)</f>
        <v>#N/A</v>
      </c>
      <c r="F330">
        <f t="shared" si="35"/>
        <v>0.9827586206896551</v>
      </c>
      <c r="H330">
        <f>VLOOKUP(F330,'GAUSSIAN DISTRIBUTION'!$A$2:$C$148,2,1)+(F330-VLOOKUP(F330,'GAUSSIAN DISTRIBUTION'!$A$2:$C$148,1,1))*VLOOKUP(F330,'GAUSSIAN DISTRIBUTION'!$A$2:$C$148,3,1)</f>
        <v>2.136607338714789</v>
      </c>
      <c r="I330" t="e">
        <f t="shared" si="36"/>
        <v>#N/A</v>
      </c>
      <c r="J330">
        <f t="shared" si="37"/>
        <v>1E+20</v>
      </c>
      <c r="K330">
        <f t="shared" si="38"/>
        <v>0</v>
      </c>
    </row>
    <row r="331" spans="3:11" ht="12.75">
      <c r="C331"/>
      <c r="E331" t="e">
        <f>IF(AND(ISNUMBER(C331),C331&gt;'PLOT OUTPUT'!$D$4),LOG(C331),$C$2)</f>
        <v>#N/A</v>
      </c>
      <c r="F331">
        <f t="shared" si="35"/>
        <v>0.9827586206896551</v>
      </c>
      <c r="H331">
        <f>VLOOKUP(F331,'GAUSSIAN DISTRIBUTION'!$A$2:$C$148,2,1)+(F331-VLOOKUP(F331,'GAUSSIAN DISTRIBUTION'!$A$2:$C$148,1,1))*VLOOKUP(F331,'GAUSSIAN DISTRIBUTION'!$A$2:$C$148,3,1)</f>
        <v>2.136607338714789</v>
      </c>
      <c r="I331" t="e">
        <f t="shared" si="36"/>
        <v>#N/A</v>
      </c>
      <c r="J331">
        <f t="shared" si="37"/>
        <v>1E+20</v>
      </c>
      <c r="K331">
        <f t="shared" si="38"/>
        <v>0</v>
      </c>
    </row>
    <row r="332" spans="3:11" ht="12.75">
      <c r="C332"/>
      <c r="E332" t="e">
        <f>IF(AND(ISNUMBER(C332),C332&gt;'PLOT OUTPUT'!$D$4),LOG(C332),$C$2)</f>
        <v>#N/A</v>
      </c>
      <c r="F332">
        <f t="shared" si="35"/>
        <v>0.9827586206896551</v>
      </c>
      <c r="H332">
        <f>VLOOKUP(F332,'GAUSSIAN DISTRIBUTION'!$A$2:$C$148,2,1)+(F332-VLOOKUP(F332,'GAUSSIAN DISTRIBUTION'!$A$2:$C$148,1,1))*VLOOKUP(F332,'GAUSSIAN DISTRIBUTION'!$A$2:$C$148,3,1)</f>
        <v>2.136607338714789</v>
      </c>
      <c r="I332" t="e">
        <f t="shared" si="36"/>
        <v>#N/A</v>
      </c>
      <c r="J332">
        <f t="shared" si="37"/>
        <v>1E+20</v>
      </c>
      <c r="K332">
        <f t="shared" si="38"/>
        <v>0</v>
      </c>
    </row>
    <row r="333" spans="3:11" ht="12.75">
      <c r="C333"/>
      <c r="E333" t="e">
        <f>IF(AND(ISNUMBER(C333),C333&gt;'PLOT OUTPUT'!$D$4),LOG(C333),$C$2)</f>
        <v>#N/A</v>
      </c>
      <c r="F333">
        <f t="shared" si="35"/>
        <v>0.9827586206896551</v>
      </c>
      <c r="H333">
        <f>VLOOKUP(F333,'GAUSSIAN DISTRIBUTION'!$A$2:$C$148,2,1)+(F333-VLOOKUP(F333,'GAUSSIAN DISTRIBUTION'!$A$2:$C$148,1,1))*VLOOKUP(F333,'GAUSSIAN DISTRIBUTION'!$A$2:$C$148,3,1)</f>
        <v>2.136607338714789</v>
      </c>
      <c r="I333" t="e">
        <f t="shared" si="36"/>
        <v>#N/A</v>
      </c>
      <c r="J333">
        <f t="shared" si="37"/>
        <v>1E+20</v>
      </c>
      <c r="K333">
        <f t="shared" si="38"/>
        <v>0</v>
      </c>
    </row>
    <row r="334" spans="3:11" ht="12.75">
      <c r="C334"/>
      <c r="E334" t="e">
        <f>IF(AND(ISNUMBER(C334),C334&gt;'PLOT OUTPUT'!$D$4),LOG(C334),$C$2)</f>
        <v>#N/A</v>
      </c>
      <c r="F334">
        <f t="shared" si="35"/>
        <v>0.9827586206896551</v>
      </c>
      <c r="H334">
        <f>VLOOKUP(F334,'GAUSSIAN DISTRIBUTION'!$A$2:$C$148,2,1)+(F334-VLOOKUP(F334,'GAUSSIAN DISTRIBUTION'!$A$2:$C$148,1,1))*VLOOKUP(F334,'GAUSSIAN DISTRIBUTION'!$A$2:$C$148,3,1)</f>
        <v>2.136607338714789</v>
      </c>
      <c r="I334" t="e">
        <f t="shared" si="36"/>
        <v>#N/A</v>
      </c>
      <c r="J334">
        <f t="shared" si="37"/>
        <v>1E+20</v>
      </c>
      <c r="K334">
        <f t="shared" si="38"/>
        <v>0</v>
      </c>
    </row>
    <row r="335" spans="3:11" ht="12.75">
      <c r="C335"/>
      <c r="E335" t="e">
        <f>IF(AND(ISNUMBER(C335),C335&gt;'PLOT OUTPUT'!$D$4),LOG(C335),$C$2)</f>
        <v>#N/A</v>
      </c>
      <c r="F335">
        <f t="shared" si="35"/>
        <v>0.9827586206896551</v>
      </c>
      <c r="H335">
        <f>VLOOKUP(F335,'GAUSSIAN DISTRIBUTION'!$A$2:$C$148,2,1)+(F335-VLOOKUP(F335,'GAUSSIAN DISTRIBUTION'!$A$2:$C$148,1,1))*VLOOKUP(F335,'GAUSSIAN DISTRIBUTION'!$A$2:$C$148,3,1)</f>
        <v>2.136607338714789</v>
      </c>
      <c r="I335" t="e">
        <f t="shared" si="36"/>
        <v>#N/A</v>
      </c>
      <c r="J335">
        <f t="shared" si="37"/>
        <v>1E+20</v>
      </c>
      <c r="K335">
        <f t="shared" si="38"/>
        <v>0</v>
      </c>
    </row>
    <row r="336" spans="3:11" ht="12.75">
      <c r="C336"/>
      <c r="E336" t="e">
        <f>IF(AND(ISNUMBER(C336),C336&gt;'PLOT OUTPUT'!$D$4),LOG(C336),$C$2)</f>
        <v>#N/A</v>
      </c>
      <c r="F336">
        <f t="shared" si="35"/>
        <v>0.9827586206896551</v>
      </c>
      <c r="H336">
        <f>VLOOKUP(F336,'GAUSSIAN DISTRIBUTION'!$A$2:$C$148,2,1)+(F336-VLOOKUP(F336,'GAUSSIAN DISTRIBUTION'!$A$2:$C$148,1,1))*VLOOKUP(F336,'GAUSSIAN DISTRIBUTION'!$A$2:$C$148,3,1)</f>
        <v>2.136607338714789</v>
      </c>
      <c r="I336" t="e">
        <f t="shared" si="36"/>
        <v>#N/A</v>
      </c>
      <c r="J336">
        <f t="shared" si="37"/>
        <v>1E+20</v>
      </c>
      <c r="K336">
        <f t="shared" si="38"/>
        <v>0</v>
      </c>
    </row>
    <row r="337" spans="3:11" ht="12.75">
      <c r="C337"/>
      <c r="E337" t="e">
        <f>IF(AND(ISNUMBER(C337),C337&gt;'PLOT OUTPUT'!$D$4),LOG(C337),$C$2)</f>
        <v>#N/A</v>
      </c>
      <c r="F337">
        <f t="shared" si="35"/>
        <v>0.9827586206896551</v>
      </c>
      <c r="H337">
        <f>VLOOKUP(F337,'GAUSSIAN DISTRIBUTION'!$A$2:$C$148,2,1)+(F337-VLOOKUP(F337,'GAUSSIAN DISTRIBUTION'!$A$2:$C$148,1,1))*VLOOKUP(F337,'GAUSSIAN DISTRIBUTION'!$A$2:$C$148,3,1)</f>
        <v>2.136607338714789</v>
      </c>
      <c r="I337" t="e">
        <f t="shared" si="36"/>
        <v>#N/A</v>
      </c>
      <c r="J337">
        <f t="shared" si="37"/>
        <v>1E+20</v>
      </c>
      <c r="K337">
        <f t="shared" si="38"/>
        <v>0</v>
      </c>
    </row>
    <row r="338" spans="3:11" ht="12.75">
      <c r="C338"/>
      <c r="E338" t="e">
        <f>IF(AND(ISNUMBER(C338),C338&gt;'PLOT OUTPUT'!$D$4),LOG(C338),$C$2)</f>
        <v>#N/A</v>
      </c>
      <c r="F338">
        <f t="shared" si="35"/>
        <v>0.9827586206896551</v>
      </c>
      <c r="H338">
        <f>VLOOKUP(F338,'GAUSSIAN DISTRIBUTION'!$A$2:$C$148,2,1)+(F338-VLOOKUP(F338,'GAUSSIAN DISTRIBUTION'!$A$2:$C$148,1,1))*VLOOKUP(F338,'GAUSSIAN DISTRIBUTION'!$A$2:$C$148,3,1)</f>
        <v>2.136607338714789</v>
      </c>
      <c r="I338" t="e">
        <f t="shared" si="36"/>
        <v>#N/A</v>
      </c>
      <c r="J338">
        <f t="shared" si="37"/>
        <v>1E+20</v>
      </c>
      <c r="K338">
        <f t="shared" si="38"/>
        <v>0</v>
      </c>
    </row>
    <row r="339" spans="3:11" ht="12.75">
      <c r="C339"/>
      <c r="E339" t="e">
        <f>IF(AND(ISNUMBER(C339),C339&gt;'PLOT OUTPUT'!$D$4),LOG(C339),$C$2)</f>
        <v>#N/A</v>
      </c>
      <c r="F339">
        <f t="shared" si="35"/>
        <v>0.9827586206896551</v>
      </c>
      <c r="H339">
        <f>VLOOKUP(F339,'GAUSSIAN DISTRIBUTION'!$A$2:$C$148,2,1)+(F339-VLOOKUP(F339,'GAUSSIAN DISTRIBUTION'!$A$2:$C$148,1,1))*VLOOKUP(F339,'GAUSSIAN DISTRIBUTION'!$A$2:$C$148,3,1)</f>
        <v>2.136607338714789</v>
      </c>
      <c r="I339" t="e">
        <f t="shared" si="36"/>
        <v>#N/A</v>
      </c>
      <c r="J339">
        <f t="shared" si="37"/>
        <v>1E+20</v>
      </c>
      <c r="K339">
        <f t="shared" si="38"/>
        <v>0</v>
      </c>
    </row>
    <row r="340" spans="3:11" ht="12.75">
      <c r="C340"/>
      <c r="E340" t="e">
        <f>IF(AND(ISNUMBER(C340),C340&gt;'PLOT OUTPUT'!$D$4),LOG(C340),$C$2)</f>
        <v>#N/A</v>
      </c>
      <c r="F340">
        <f t="shared" si="35"/>
        <v>0.9827586206896551</v>
      </c>
      <c r="H340">
        <f>VLOOKUP(F340,'GAUSSIAN DISTRIBUTION'!$A$2:$C$148,2,1)+(F340-VLOOKUP(F340,'GAUSSIAN DISTRIBUTION'!$A$2:$C$148,1,1))*VLOOKUP(F340,'GAUSSIAN DISTRIBUTION'!$A$2:$C$148,3,1)</f>
        <v>2.136607338714789</v>
      </c>
      <c r="I340" t="e">
        <f t="shared" si="36"/>
        <v>#N/A</v>
      </c>
      <c r="J340">
        <f t="shared" si="37"/>
        <v>1E+20</v>
      </c>
      <c r="K340">
        <f t="shared" si="38"/>
        <v>0</v>
      </c>
    </row>
    <row r="341" spans="3:11" ht="12.75">
      <c r="C341"/>
      <c r="E341" t="e">
        <f>IF(AND(ISNUMBER(C341),C341&gt;'PLOT OUTPUT'!$D$4),LOG(C341),$C$2)</f>
        <v>#N/A</v>
      </c>
      <c r="F341">
        <f t="shared" si="35"/>
        <v>0.9827586206896551</v>
      </c>
      <c r="H341">
        <f>VLOOKUP(F341,'GAUSSIAN DISTRIBUTION'!$A$2:$C$148,2,1)+(F341-VLOOKUP(F341,'GAUSSIAN DISTRIBUTION'!$A$2:$C$148,1,1))*VLOOKUP(F341,'GAUSSIAN DISTRIBUTION'!$A$2:$C$148,3,1)</f>
        <v>2.136607338714789</v>
      </c>
      <c r="I341" t="e">
        <f t="shared" si="36"/>
        <v>#N/A</v>
      </c>
      <c r="J341">
        <f t="shared" si="37"/>
        <v>1E+20</v>
      </c>
      <c r="K341">
        <f t="shared" si="38"/>
        <v>0</v>
      </c>
    </row>
    <row r="342" spans="3:11" ht="12.75">
      <c r="C342"/>
      <c r="E342" t="e">
        <f>IF(AND(ISNUMBER(C342),C342&gt;'PLOT OUTPUT'!$D$4),LOG(C342),$C$2)</f>
        <v>#N/A</v>
      </c>
      <c r="F342">
        <f t="shared" si="35"/>
        <v>0.9827586206896551</v>
      </c>
      <c r="H342">
        <f>VLOOKUP(F342,'GAUSSIAN DISTRIBUTION'!$A$2:$C$148,2,1)+(F342-VLOOKUP(F342,'GAUSSIAN DISTRIBUTION'!$A$2:$C$148,1,1))*VLOOKUP(F342,'GAUSSIAN DISTRIBUTION'!$A$2:$C$148,3,1)</f>
        <v>2.136607338714789</v>
      </c>
      <c r="I342" t="e">
        <f t="shared" si="36"/>
        <v>#N/A</v>
      </c>
      <c r="J342">
        <f t="shared" si="37"/>
        <v>1E+20</v>
      </c>
      <c r="K342">
        <f t="shared" si="38"/>
        <v>0</v>
      </c>
    </row>
    <row r="343" spans="3:11" ht="12.75">
      <c r="C343"/>
      <c r="E343" t="e">
        <f>IF(AND(ISNUMBER(C343),C343&gt;'PLOT OUTPUT'!$D$4),LOG(C343),$C$2)</f>
        <v>#N/A</v>
      </c>
      <c r="F343">
        <f t="shared" si="35"/>
        <v>0.9827586206896551</v>
      </c>
      <c r="H343">
        <f>VLOOKUP(F343,'GAUSSIAN DISTRIBUTION'!$A$2:$C$148,2,1)+(F343-VLOOKUP(F343,'GAUSSIAN DISTRIBUTION'!$A$2:$C$148,1,1))*VLOOKUP(F343,'GAUSSIAN DISTRIBUTION'!$A$2:$C$148,3,1)</f>
        <v>2.136607338714789</v>
      </c>
      <c r="I343" t="e">
        <f t="shared" si="36"/>
        <v>#N/A</v>
      </c>
      <c r="J343">
        <f t="shared" si="37"/>
        <v>1E+20</v>
      </c>
      <c r="K343">
        <f t="shared" si="38"/>
        <v>0</v>
      </c>
    </row>
    <row r="344" spans="3:11" ht="12.75">
      <c r="C344"/>
      <c r="E344" t="e">
        <f>IF(AND(ISNUMBER(C344),C344&gt;'PLOT OUTPUT'!$D$4),LOG(C344),$C$2)</f>
        <v>#N/A</v>
      </c>
      <c r="F344">
        <f t="shared" si="35"/>
        <v>0.9827586206896551</v>
      </c>
      <c r="H344">
        <f>VLOOKUP(F344,'GAUSSIAN DISTRIBUTION'!$A$2:$C$148,2,1)+(F344-VLOOKUP(F344,'GAUSSIAN DISTRIBUTION'!$A$2:$C$148,1,1))*VLOOKUP(F344,'GAUSSIAN DISTRIBUTION'!$A$2:$C$148,3,1)</f>
        <v>2.136607338714789</v>
      </c>
      <c r="I344" t="e">
        <f t="shared" si="36"/>
        <v>#N/A</v>
      </c>
      <c r="J344">
        <f t="shared" si="37"/>
        <v>1E+20</v>
      </c>
      <c r="K344">
        <f t="shared" si="38"/>
        <v>0</v>
      </c>
    </row>
    <row r="345" spans="3:11" ht="12.75">
      <c r="C345"/>
      <c r="E345" t="e">
        <f>IF(AND(ISNUMBER(C345),C345&gt;'PLOT OUTPUT'!$D$4),LOG(C345),$C$2)</f>
        <v>#N/A</v>
      </c>
      <c r="F345">
        <f t="shared" si="35"/>
        <v>0.9827586206896551</v>
      </c>
      <c r="H345">
        <f>VLOOKUP(F345,'GAUSSIAN DISTRIBUTION'!$A$2:$C$148,2,1)+(F345-VLOOKUP(F345,'GAUSSIAN DISTRIBUTION'!$A$2:$C$148,1,1))*VLOOKUP(F345,'GAUSSIAN DISTRIBUTION'!$A$2:$C$148,3,1)</f>
        <v>2.136607338714789</v>
      </c>
      <c r="I345" t="e">
        <f t="shared" si="36"/>
        <v>#N/A</v>
      </c>
      <c r="J345">
        <f t="shared" si="37"/>
        <v>1E+20</v>
      </c>
      <c r="K345">
        <f t="shared" si="38"/>
        <v>0</v>
      </c>
    </row>
    <row r="346" spans="3:11" ht="12.75">
      <c r="C346"/>
      <c r="E346" t="e">
        <f>IF(AND(ISNUMBER(C346),C346&gt;'PLOT OUTPUT'!$D$4),LOG(C346),$C$2)</f>
        <v>#N/A</v>
      </c>
      <c r="F346">
        <f t="shared" si="35"/>
        <v>0.9827586206896551</v>
      </c>
      <c r="H346">
        <f>VLOOKUP(F346,'GAUSSIAN DISTRIBUTION'!$A$2:$C$148,2,1)+(F346-VLOOKUP(F346,'GAUSSIAN DISTRIBUTION'!$A$2:$C$148,1,1))*VLOOKUP(F346,'GAUSSIAN DISTRIBUTION'!$A$2:$C$148,3,1)</f>
        <v>2.136607338714789</v>
      </c>
      <c r="I346" t="e">
        <f t="shared" si="36"/>
        <v>#N/A</v>
      </c>
      <c r="J346">
        <f t="shared" si="37"/>
        <v>1E+20</v>
      </c>
      <c r="K346">
        <f t="shared" si="38"/>
        <v>0</v>
      </c>
    </row>
    <row r="347" spans="3:11" ht="12.75">
      <c r="C347"/>
      <c r="E347" t="e">
        <f>IF(AND(ISNUMBER(C347),C347&gt;'PLOT OUTPUT'!$D$4),LOG(C347),$C$2)</f>
        <v>#N/A</v>
      </c>
      <c r="F347">
        <f t="shared" si="35"/>
        <v>0.9827586206896551</v>
      </c>
      <c r="H347">
        <f>VLOOKUP(F347,'GAUSSIAN DISTRIBUTION'!$A$2:$C$148,2,1)+(F347-VLOOKUP(F347,'GAUSSIAN DISTRIBUTION'!$A$2:$C$148,1,1))*VLOOKUP(F347,'GAUSSIAN DISTRIBUTION'!$A$2:$C$148,3,1)</f>
        <v>2.136607338714789</v>
      </c>
      <c r="I347" t="e">
        <f t="shared" si="36"/>
        <v>#N/A</v>
      </c>
      <c r="J347">
        <f t="shared" si="37"/>
        <v>1E+20</v>
      </c>
      <c r="K347">
        <f t="shared" si="38"/>
        <v>0</v>
      </c>
    </row>
    <row r="348" spans="3:11" ht="12.75">
      <c r="C348"/>
      <c r="E348" t="e">
        <f>IF(AND(ISNUMBER(C348),C348&gt;'PLOT OUTPUT'!$D$4),LOG(C348),$C$2)</f>
        <v>#N/A</v>
      </c>
      <c r="F348">
        <f t="shared" si="35"/>
        <v>0.9827586206896551</v>
      </c>
      <c r="H348">
        <f>VLOOKUP(F348,'GAUSSIAN DISTRIBUTION'!$A$2:$C$148,2,1)+(F348-VLOOKUP(F348,'GAUSSIAN DISTRIBUTION'!$A$2:$C$148,1,1))*VLOOKUP(F348,'GAUSSIAN DISTRIBUTION'!$A$2:$C$148,3,1)</f>
        <v>2.136607338714789</v>
      </c>
      <c r="I348" t="e">
        <f t="shared" si="36"/>
        <v>#N/A</v>
      </c>
      <c r="J348">
        <f t="shared" si="37"/>
        <v>1E+20</v>
      </c>
      <c r="K348">
        <f t="shared" si="38"/>
        <v>0</v>
      </c>
    </row>
    <row r="349" spans="3:11" ht="12.75">
      <c r="C349"/>
      <c r="E349" t="e">
        <f>IF(AND(ISNUMBER(C349),C349&gt;'PLOT OUTPUT'!$D$4),LOG(C349),$C$2)</f>
        <v>#N/A</v>
      </c>
      <c r="F349">
        <f t="shared" si="35"/>
        <v>0.9827586206896551</v>
      </c>
      <c r="H349">
        <f>VLOOKUP(F349,'GAUSSIAN DISTRIBUTION'!$A$2:$C$148,2,1)+(F349-VLOOKUP(F349,'GAUSSIAN DISTRIBUTION'!$A$2:$C$148,1,1))*VLOOKUP(F349,'GAUSSIAN DISTRIBUTION'!$A$2:$C$148,3,1)</f>
        <v>2.136607338714789</v>
      </c>
      <c r="I349" t="e">
        <f t="shared" si="36"/>
        <v>#N/A</v>
      </c>
      <c r="J349">
        <f t="shared" si="37"/>
        <v>1E+20</v>
      </c>
      <c r="K349">
        <f t="shared" si="38"/>
        <v>0</v>
      </c>
    </row>
    <row r="350" spans="3:11" ht="12.75">
      <c r="C350"/>
      <c r="E350" t="e">
        <f>IF(AND(ISNUMBER(C350),C350&gt;'PLOT OUTPUT'!$D$4),LOG(C350),$C$2)</f>
        <v>#N/A</v>
      </c>
      <c r="F350">
        <f t="shared" si="35"/>
        <v>0.9827586206896551</v>
      </c>
      <c r="H350">
        <f>VLOOKUP(F350,'GAUSSIAN DISTRIBUTION'!$A$2:$C$148,2,1)+(F350-VLOOKUP(F350,'GAUSSIAN DISTRIBUTION'!$A$2:$C$148,1,1))*VLOOKUP(F350,'GAUSSIAN DISTRIBUTION'!$A$2:$C$148,3,1)</f>
        <v>2.136607338714789</v>
      </c>
      <c r="I350" t="e">
        <f t="shared" si="36"/>
        <v>#N/A</v>
      </c>
      <c r="J350">
        <f t="shared" si="37"/>
        <v>1E+20</v>
      </c>
      <c r="K350">
        <f t="shared" si="38"/>
        <v>0</v>
      </c>
    </row>
    <row r="351" spans="3:11" ht="12.75">
      <c r="C351"/>
      <c r="E351" t="e">
        <f>IF(AND(ISNUMBER(C351),C351&gt;'PLOT OUTPUT'!$D$4),LOG(C351),$C$2)</f>
        <v>#N/A</v>
      </c>
      <c r="F351">
        <f t="shared" si="35"/>
        <v>0.9827586206896551</v>
      </c>
      <c r="H351">
        <f>VLOOKUP(F351,'GAUSSIAN DISTRIBUTION'!$A$2:$C$148,2,1)+(F351-VLOOKUP(F351,'GAUSSIAN DISTRIBUTION'!$A$2:$C$148,1,1))*VLOOKUP(F351,'GAUSSIAN DISTRIBUTION'!$A$2:$C$148,3,1)</f>
        <v>2.136607338714789</v>
      </c>
      <c r="I351" t="e">
        <f t="shared" si="36"/>
        <v>#N/A</v>
      </c>
      <c r="J351">
        <f t="shared" si="37"/>
        <v>1E+20</v>
      </c>
      <c r="K351">
        <f t="shared" si="38"/>
        <v>0</v>
      </c>
    </row>
    <row r="352" spans="3:11" ht="12.75">
      <c r="C352"/>
      <c r="E352" t="e">
        <f>IF(AND(ISNUMBER(C352),C352&gt;'PLOT OUTPUT'!$D$4),LOG(C352),$C$2)</f>
        <v>#N/A</v>
      </c>
      <c r="F352">
        <f t="shared" si="35"/>
        <v>0.9827586206896551</v>
      </c>
      <c r="H352">
        <f>VLOOKUP(F352,'GAUSSIAN DISTRIBUTION'!$A$2:$C$148,2,1)+(F352-VLOOKUP(F352,'GAUSSIAN DISTRIBUTION'!$A$2:$C$148,1,1))*VLOOKUP(F352,'GAUSSIAN DISTRIBUTION'!$A$2:$C$148,3,1)</f>
        <v>2.136607338714789</v>
      </c>
      <c r="I352" t="e">
        <f t="shared" si="36"/>
        <v>#N/A</v>
      </c>
      <c r="J352">
        <f t="shared" si="37"/>
        <v>1E+20</v>
      </c>
      <c r="K352">
        <f t="shared" si="38"/>
        <v>0</v>
      </c>
    </row>
    <row r="353" spans="3:11" ht="12.75">
      <c r="C353"/>
      <c r="E353" t="e">
        <f>IF(AND(ISNUMBER(C353),C353&gt;'PLOT OUTPUT'!$D$4),LOG(C353),$C$2)</f>
        <v>#N/A</v>
      </c>
      <c r="F353">
        <f t="shared" si="35"/>
        <v>0.9827586206896551</v>
      </c>
      <c r="H353">
        <f>VLOOKUP(F353,'GAUSSIAN DISTRIBUTION'!$A$2:$C$148,2,1)+(F353-VLOOKUP(F353,'GAUSSIAN DISTRIBUTION'!$A$2:$C$148,1,1))*VLOOKUP(F353,'GAUSSIAN DISTRIBUTION'!$A$2:$C$148,3,1)</f>
        <v>2.136607338714789</v>
      </c>
      <c r="I353" t="e">
        <f t="shared" si="36"/>
        <v>#N/A</v>
      </c>
      <c r="J353">
        <f t="shared" si="37"/>
        <v>1E+20</v>
      </c>
      <c r="K353">
        <f t="shared" si="38"/>
        <v>0</v>
      </c>
    </row>
    <row r="354" spans="3:11" ht="12.75">
      <c r="C354"/>
      <c r="E354" t="e">
        <f>IF(AND(ISNUMBER(C354),C354&gt;'PLOT OUTPUT'!$D$4),LOG(C354),$C$2)</f>
        <v>#N/A</v>
      </c>
      <c r="F354">
        <f t="shared" si="35"/>
        <v>0.9827586206896551</v>
      </c>
      <c r="H354">
        <f>VLOOKUP(F354,'GAUSSIAN DISTRIBUTION'!$A$2:$C$148,2,1)+(F354-VLOOKUP(F354,'GAUSSIAN DISTRIBUTION'!$A$2:$C$148,1,1))*VLOOKUP(F354,'GAUSSIAN DISTRIBUTION'!$A$2:$C$148,3,1)</f>
        <v>2.136607338714789</v>
      </c>
      <c r="I354" t="e">
        <f t="shared" si="36"/>
        <v>#N/A</v>
      </c>
      <c r="J354">
        <f t="shared" si="37"/>
        <v>1E+20</v>
      </c>
      <c r="K354">
        <f t="shared" si="38"/>
        <v>0</v>
      </c>
    </row>
    <row r="355" spans="3:11" ht="12.75">
      <c r="C355"/>
      <c r="E355" t="e">
        <f>IF(AND(ISNUMBER(C355),C355&gt;'PLOT OUTPUT'!$D$4),LOG(C355),$C$2)</f>
        <v>#N/A</v>
      </c>
      <c r="F355">
        <f t="shared" si="35"/>
        <v>0.9827586206896551</v>
      </c>
      <c r="H355">
        <f>VLOOKUP(F355,'GAUSSIAN DISTRIBUTION'!$A$2:$C$148,2,1)+(F355-VLOOKUP(F355,'GAUSSIAN DISTRIBUTION'!$A$2:$C$148,1,1))*VLOOKUP(F355,'GAUSSIAN DISTRIBUTION'!$A$2:$C$148,3,1)</f>
        <v>2.136607338714789</v>
      </c>
      <c r="I355" t="e">
        <f t="shared" si="36"/>
        <v>#N/A</v>
      </c>
      <c r="J355">
        <f t="shared" si="37"/>
        <v>1E+20</v>
      </c>
      <c r="K355">
        <f t="shared" si="38"/>
        <v>0</v>
      </c>
    </row>
    <row r="356" spans="3:11" ht="12.75">
      <c r="C356"/>
      <c r="E356" t="e">
        <f>IF(AND(ISNUMBER(C356),C356&gt;'PLOT OUTPUT'!$D$4),LOG(C356),$C$2)</f>
        <v>#N/A</v>
      </c>
      <c r="F356">
        <f t="shared" si="35"/>
        <v>0.9827586206896551</v>
      </c>
      <c r="H356">
        <f>VLOOKUP(F356,'GAUSSIAN DISTRIBUTION'!$A$2:$C$148,2,1)+(F356-VLOOKUP(F356,'GAUSSIAN DISTRIBUTION'!$A$2:$C$148,1,1))*VLOOKUP(F356,'GAUSSIAN DISTRIBUTION'!$A$2:$C$148,3,1)</f>
        <v>2.136607338714789</v>
      </c>
      <c r="I356" t="e">
        <f t="shared" si="36"/>
        <v>#N/A</v>
      </c>
      <c r="J356">
        <f t="shared" si="37"/>
        <v>1E+20</v>
      </c>
      <c r="K356">
        <f t="shared" si="38"/>
        <v>0</v>
      </c>
    </row>
    <row r="357" spans="3:11" ht="12.75">
      <c r="C357"/>
      <c r="E357" t="e">
        <f>IF(AND(ISNUMBER(C357),C357&gt;'PLOT OUTPUT'!$D$4),LOG(C357),$C$2)</f>
        <v>#N/A</v>
      </c>
      <c r="F357">
        <f t="shared" si="35"/>
        <v>0.9827586206896551</v>
      </c>
      <c r="H357">
        <f>VLOOKUP(F357,'GAUSSIAN DISTRIBUTION'!$A$2:$C$148,2,1)+(F357-VLOOKUP(F357,'GAUSSIAN DISTRIBUTION'!$A$2:$C$148,1,1))*VLOOKUP(F357,'GAUSSIAN DISTRIBUTION'!$A$2:$C$148,3,1)</f>
        <v>2.136607338714789</v>
      </c>
      <c r="I357" t="e">
        <f t="shared" si="36"/>
        <v>#N/A</v>
      </c>
      <c r="J357">
        <f t="shared" si="37"/>
        <v>1E+20</v>
      </c>
      <c r="K357">
        <f t="shared" si="38"/>
        <v>0</v>
      </c>
    </row>
    <row r="358" spans="3:11" ht="12.75">
      <c r="C358"/>
      <c r="E358" t="e">
        <f>IF(AND(ISNUMBER(C358),C358&gt;'PLOT OUTPUT'!$D$4),LOG(C358),$C$2)</f>
        <v>#N/A</v>
      </c>
      <c r="F358">
        <f t="shared" si="35"/>
        <v>0.9827586206896551</v>
      </c>
      <c r="H358">
        <f>VLOOKUP(F358,'GAUSSIAN DISTRIBUTION'!$A$2:$C$148,2,1)+(F358-VLOOKUP(F358,'GAUSSIAN DISTRIBUTION'!$A$2:$C$148,1,1))*VLOOKUP(F358,'GAUSSIAN DISTRIBUTION'!$A$2:$C$148,3,1)</f>
        <v>2.136607338714789</v>
      </c>
      <c r="I358" t="e">
        <f t="shared" si="36"/>
        <v>#N/A</v>
      </c>
      <c r="J358">
        <f t="shared" si="37"/>
        <v>1E+20</v>
      </c>
      <c r="K358">
        <f t="shared" si="38"/>
        <v>0</v>
      </c>
    </row>
    <row r="359" spans="3:9" ht="12.75">
      <c r="C359"/>
      <c r="E359" t="e">
        <f>IF(AND(ISNUMBER(C359),C359&gt;'PLOT OUTPUT'!$D$4),LOG(C359),$C$2)</f>
        <v>#N/A</v>
      </c>
      <c r="F359">
        <f t="shared" si="35"/>
        <v>0.9827586206896551</v>
      </c>
      <c r="H359">
        <f>VLOOKUP(F359,'GAUSSIAN DISTRIBUTION'!$A$2:$C$148,2,1)+(F359-VLOOKUP(F359,'GAUSSIAN DISTRIBUTION'!$A$2:$C$148,1,1))*VLOOKUP(F359,'GAUSSIAN DISTRIBUTION'!$A$2:$C$148,3,1)</f>
        <v>2.136607338714789</v>
      </c>
      <c r="I359" t="e">
        <f t="shared" si="36"/>
        <v>#N/A</v>
      </c>
    </row>
    <row r="360" spans="3:9" ht="12.75">
      <c r="C360"/>
      <c r="E360" t="e">
        <f>IF(AND(ISNUMBER(C360),C360&gt;'PLOT OUTPUT'!$D$4),LOG(C360),$C$2)</f>
        <v>#N/A</v>
      </c>
      <c r="F360">
        <f t="shared" si="35"/>
        <v>0.9827586206896551</v>
      </c>
      <c r="H360">
        <f>VLOOKUP(F360,'GAUSSIAN DISTRIBUTION'!$A$2:$C$148,2,1)+(F360-VLOOKUP(F360,'GAUSSIAN DISTRIBUTION'!$A$2:$C$148,1,1))*VLOOKUP(F360,'GAUSSIAN DISTRIBUTION'!$A$2:$C$148,3,1)</f>
        <v>2.136607338714789</v>
      </c>
      <c r="I360" t="e">
        <f t="shared" si="36"/>
        <v>#N/A</v>
      </c>
    </row>
    <row r="361" spans="3:9" ht="12.75">
      <c r="C361"/>
      <c r="E361" t="e">
        <f>IF(AND(ISNUMBER(C361),C361&gt;'PLOT OUTPUT'!$D$4),LOG(C361),$C$2)</f>
        <v>#N/A</v>
      </c>
      <c r="F361">
        <f t="shared" si="35"/>
        <v>0.9827586206896551</v>
      </c>
      <c r="H361">
        <f>VLOOKUP(F361,'GAUSSIAN DISTRIBUTION'!$A$2:$C$148,2,1)+(F361-VLOOKUP(F361,'GAUSSIAN DISTRIBUTION'!$A$2:$C$148,1,1))*VLOOKUP(F361,'GAUSSIAN DISTRIBUTION'!$A$2:$C$148,3,1)</f>
        <v>2.136607338714789</v>
      </c>
      <c r="I361" t="e">
        <f t="shared" si="36"/>
        <v>#N/A</v>
      </c>
    </row>
    <row r="362" spans="3:9" ht="12.75">
      <c r="C362"/>
      <c r="E362" t="e">
        <f>IF(AND(ISNUMBER(C362),C362&gt;'PLOT OUTPUT'!$D$4),LOG(C362),$C$2)</f>
        <v>#N/A</v>
      </c>
      <c r="F362">
        <f t="shared" si="35"/>
        <v>0.9827586206896551</v>
      </c>
      <c r="H362">
        <f>VLOOKUP(F362,'GAUSSIAN DISTRIBUTION'!$A$2:$C$148,2,1)+(F362-VLOOKUP(F362,'GAUSSIAN DISTRIBUTION'!$A$2:$C$148,1,1))*VLOOKUP(F362,'GAUSSIAN DISTRIBUTION'!$A$2:$C$148,3,1)</f>
        <v>2.136607338714789</v>
      </c>
      <c r="I362" t="e">
        <f t="shared" si="36"/>
        <v>#N/A</v>
      </c>
    </row>
    <row r="363" spans="3:9" ht="12.75">
      <c r="C363"/>
      <c r="E363" t="e">
        <f>IF(AND(ISNUMBER(C363),C363&gt;'PLOT OUTPUT'!$D$4),LOG(C363),$C$2)</f>
        <v>#N/A</v>
      </c>
      <c r="F363">
        <f t="shared" si="35"/>
        <v>0.9827586206896551</v>
      </c>
      <c r="H363">
        <f>VLOOKUP(F363,'GAUSSIAN DISTRIBUTION'!$A$2:$C$148,2,1)+(F363-VLOOKUP(F363,'GAUSSIAN DISTRIBUTION'!$A$2:$C$148,1,1))*VLOOKUP(F363,'GAUSSIAN DISTRIBUTION'!$A$2:$C$148,3,1)</f>
        <v>2.136607338714789</v>
      </c>
      <c r="I363" t="e">
        <f t="shared" si="36"/>
        <v>#N/A</v>
      </c>
    </row>
    <row r="364" spans="3:9" ht="12.75">
      <c r="C364"/>
      <c r="E364" t="e">
        <f>IF(AND(ISNUMBER(C364),C364&gt;'PLOT OUTPUT'!$D$4),LOG(C364),$C$2)</f>
        <v>#N/A</v>
      </c>
      <c r="F364">
        <f t="shared" si="35"/>
        <v>0.9827586206896551</v>
      </c>
      <c r="H364">
        <f>VLOOKUP(F364,'GAUSSIAN DISTRIBUTION'!$A$2:$C$148,2,1)+(F364-VLOOKUP(F364,'GAUSSIAN DISTRIBUTION'!$A$2:$C$148,1,1))*VLOOKUP(F364,'GAUSSIAN DISTRIBUTION'!$A$2:$C$148,3,1)</f>
        <v>2.136607338714789</v>
      </c>
      <c r="I364" t="e">
        <f t="shared" si="36"/>
        <v>#N/A</v>
      </c>
    </row>
    <row r="365" spans="3:9" ht="12.75">
      <c r="C365"/>
      <c r="E365" t="e">
        <f>IF(AND(ISNUMBER(C365),C365&gt;'PLOT OUTPUT'!$D$4),LOG(C365),$C$2)</f>
        <v>#N/A</v>
      </c>
      <c r="F365">
        <f t="shared" si="35"/>
        <v>0.9827586206896551</v>
      </c>
      <c r="H365">
        <f>VLOOKUP(F365,'GAUSSIAN DISTRIBUTION'!$A$2:$C$148,2,1)+(F365-VLOOKUP(F365,'GAUSSIAN DISTRIBUTION'!$A$2:$C$148,1,1))*VLOOKUP(F365,'GAUSSIAN DISTRIBUTION'!$A$2:$C$148,3,1)</f>
        <v>2.136607338714789</v>
      </c>
      <c r="I365" t="e">
        <f t="shared" si="36"/>
        <v>#N/A</v>
      </c>
    </row>
    <row r="366" spans="3:9" ht="12.75">
      <c r="C366"/>
      <c r="E366" t="e">
        <f>IF(AND(ISNUMBER(C366),C366&gt;'PLOT OUTPUT'!$D$4),LOG(C366),$C$2)</f>
        <v>#N/A</v>
      </c>
      <c r="F366">
        <f t="shared" si="35"/>
        <v>0.9827586206896551</v>
      </c>
      <c r="H366">
        <f>VLOOKUP(F366,'GAUSSIAN DISTRIBUTION'!$A$2:$C$148,2,1)+(F366-VLOOKUP(F366,'GAUSSIAN DISTRIBUTION'!$A$2:$C$148,1,1))*VLOOKUP(F366,'GAUSSIAN DISTRIBUTION'!$A$2:$C$148,3,1)</f>
        <v>2.136607338714789</v>
      </c>
      <c r="I366" t="e">
        <f t="shared" si="36"/>
        <v>#N/A</v>
      </c>
    </row>
    <row r="367" spans="3:9" ht="12.75">
      <c r="C367"/>
      <c r="E367" t="e">
        <f>IF(AND(ISNUMBER(C367),C367&gt;'PLOT OUTPUT'!$D$4),LOG(C367),$C$2)</f>
        <v>#N/A</v>
      </c>
      <c r="F367">
        <f t="shared" si="35"/>
        <v>0.9827586206896551</v>
      </c>
      <c r="H367">
        <f>VLOOKUP(F367,'GAUSSIAN DISTRIBUTION'!$A$2:$C$148,2,1)+(F367-VLOOKUP(F367,'GAUSSIAN DISTRIBUTION'!$A$2:$C$148,1,1))*VLOOKUP(F367,'GAUSSIAN DISTRIBUTION'!$A$2:$C$148,3,1)</f>
        <v>2.136607338714789</v>
      </c>
      <c r="I367" t="e">
        <f t="shared" si="36"/>
        <v>#N/A</v>
      </c>
    </row>
    <row r="368" spans="3:9" ht="12.75">
      <c r="C368"/>
      <c r="E368" t="e">
        <f>IF(AND(ISNUMBER(C368),C368&gt;'PLOT OUTPUT'!$D$4),LOG(C368),$C$2)</f>
        <v>#N/A</v>
      </c>
      <c r="F368">
        <f t="shared" si="35"/>
        <v>0.9827586206896551</v>
      </c>
      <c r="H368">
        <f>VLOOKUP(F368,'GAUSSIAN DISTRIBUTION'!$A$2:$C$148,2,1)+(F368-VLOOKUP(F368,'GAUSSIAN DISTRIBUTION'!$A$2:$C$148,1,1))*VLOOKUP(F368,'GAUSSIAN DISTRIBUTION'!$A$2:$C$148,3,1)</f>
        <v>2.136607338714789</v>
      </c>
      <c r="I368" t="e">
        <f t="shared" si="36"/>
        <v>#N/A</v>
      </c>
    </row>
    <row r="369" spans="3:9" ht="12.75">
      <c r="C369"/>
      <c r="E369" t="e">
        <f>IF(AND(ISNUMBER(C369),C369&gt;'PLOT OUTPUT'!$D$4),LOG(C369),$C$2)</f>
        <v>#N/A</v>
      </c>
      <c r="F369">
        <f t="shared" si="35"/>
        <v>0.9827586206896551</v>
      </c>
      <c r="H369">
        <f>VLOOKUP(F369,'GAUSSIAN DISTRIBUTION'!$A$2:$C$148,2,1)+(F369-VLOOKUP(F369,'GAUSSIAN DISTRIBUTION'!$A$2:$C$148,1,1))*VLOOKUP(F369,'GAUSSIAN DISTRIBUTION'!$A$2:$C$148,3,1)</f>
        <v>2.136607338714789</v>
      </c>
      <c r="I369" t="e">
        <f t="shared" si="36"/>
        <v>#N/A</v>
      </c>
    </row>
    <row r="370" spans="3:9" ht="12.75">
      <c r="C370"/>
      <c r="E370" t="e">
        <f>IF(AND(ISNUMBER(C370),C370&gt;'PLOT OUTPUT'!$D$4),LOG(C370),$C$2)</f>
        <v>#N/A</v>
      </c>
      <c r="F370">
        <f t="shared" si="35"/>
        <v>0.9827586206896551</v>
      </c>
      <c r="H370">
        <f>VLOOKUP(F370,'GAUSSIAN DISTRIBUTION'!$A$2:$C$148,2,1)+(F370-VLOOKUP(F370,'GAUSSIAN DISTRIBUTION'!$A$2:$C$148,1,1))*VLOOKUP(F370,'GAUSSIAN DISTRIBUTION'!$A$2:$C$148,3,1)</f>
        <v>2.136607338714789</v>
      </c>
      <c r="I370" t="e">
        <f t="shared" si="36"/>
        <v>#N/A</v>
      </c>
    </row>
    <row r="371" spans="3:9" ht="12.75">
      <c r="C371"/>
      <c r="E371" t="e">
        <f>IF(AND(ISNUMBER(C371),C371&gt;'PLOT OUTPUT'!$D$4),LOG(C371),$C$2)</f>
        <v>#N/A</v>
      </c>
      <c r="F371">
        <f t="shared" si="35"/>
        <v>0.9827586206896551</v>
      </c>
      <c r="H371">
        <f>VLOOKUP(F371,'GAUSSIAN DISTRIBUTION'!$A$2:$C$148,2,1)+(F371-VLOOKUP(F371,'GAUSSIAN DISTRIBUTION'!$A$2:$C$148,1,1))*VLOOKUP(F371,'GAUSSIAN DISTRIBUTION'!$A$2:$C$148,3,1)</f>
        <v>2.136607338714789</v>
      </c>
      <c r="I371" t="e">
        <f t="shared" si="36"/>
        <v>#N/A</v>
      </c>
    </row>
    <row r="372" spans="3:9" ht="12.75">
      <c r="C372"/>
      <c r="E372" t="e">
        <f>IF(AND(ISNUMBER(C372),C372&gt;'PLOT OUTPUT'!$D$4),LOG(C372),$C$2)</f>
        <v>#N/A</v>
      </c>
      <c r="F372">
        <f t="shared" si="35"/>
        <v>0.9827586206896551</v>
      </c>
      <c r="H372">
        <f>VLOOKUP(F372,'GAUSSIAN DISTRIBUTION'!$A$2:$C$148,2,1)+(F372-VLOOKUP(F372,'GAUSSIAN DISTRIBUTION'!$A$2:$C$148,1,1))*VLOOKUP(F372,'GAUSSIAN DISTRIBUTION'!$A$2:$C$148,3,1)</f>
        <v>2.136607338714789</v>
      </c>
      <c r="I372" t="e">
        <f t="shared" si="36"/>
        <v>#N/A</v>
      </c>
    </row>
    <row r="373" spans="3:9" ht="12.75">
      <c r="C373"/>
      <c r="E373" t="e">
        <f>IF(AND(ISNUMBER(C373),C373&gt;'PLOT OUTPUT'!$D$4),LOG(C373),$C$2)</f>
        <v>#N/A</v>
      </c>
      <c r="F373">
        <f t="shared" si="35"/>
        <v>0.9827586206896551</v>
      </c>
      <c r="H373">
        <f>VLOOKUP(F373,'GAUSSIAN DISTRIBUTION'!$A$2:$C$148,2,1)+(F373-VLOOKUP(F373,'GAUSSIAN DISTRIBUTION'!$A$2:$C$148,1,1))*VLOOKUP(F373,'GAUSSIAN DISTRIBUTION'!$A$2:$C$148,3,1)</f>
        <v>2.136607338714789</v>
      </c>
      <c r="I373" t="e">
        <f t="shared" si="36"/>
        <v>#N/A</v>
      </c>
    </row>
    <row r="374" spans="3:9" ht="12.75">
      <c r="C374"/>
      <c r="E374" t="e">
        <f>IF(AND(ISNUMBER(C374),C374&gt;'PLOT OUTPUT'!$D$4),LOG(C374),$C$2)</f>
        <v>#N/A</v>
      </c>
      <c r="F374">
        <f t="shared" si="35"/>
        <v>0.9827586206896551</v>
      </c>
      <c r="H374">
        <f>VLOOKUP(F374,'GAUSSIAN DISTRIBUTION'!$A$2:$C$148,2,1)+(F374-VLOOKUP(F374,'GAUSSIAN DISTRIBUTION'!$A$2:$C$148,1,1))*VLOOKUP(F374,'GAUSSIAN DISTRIBUTION'!$A$2:$C$148,3,1)</f>
        <v>2.136607338714789</v>
      </c>
      <c r="I374" t="e">
        <f t="shared" si="36"/>
        <v>#N/A</v>
      </c>
    </row>
    <row r="375" spans="3:9" ht="12.75">
      <c r="C375"/>
      <c r="E375" t="e">
        <f>IF(AND(ISNUMBER(C375),C375&gt;'PLOT OUTPUT'!$D$4),LOG(C375),$C$2)</f>
        <v>#N/A</v>
      </c>
      <c r="F375">
        <f t="shared" si="35"/>
        <v>0.9827586206896551</v>
      </c>
      <c r="H375">
        <f>VLOOKUP(F375,'GAUSSIAN DISTRIBUTION'!$A$2:$C$148,2,1)+(F375-VLOOKUP(F375,'GAUSSIAN DISTRIBUTION'!$A$2:$C$148,1,1))*VLOOKUP(F375,'GAUSSIAN DISTRIBUTION'!$A$2:$C$148,3,1)</f>
        <v>2.136607338714789</v>
      </c>
      <c r="I375" t="e">
        <f t="shared" si="36"/>
        <v>#N/A</v>
      </c>
    </row>
    <row r="376" spans="3:9" ht="12.75">
      <c r="C376"/>
      <c r="E376" t="e">
        <f>IF(AND(ISNUMBER(C376),C376&gt;'PLOT OUTPUT'!$D$4),LOG(C376),$C$2)</f>
        <v>#N/A</v>
      </c>
      <c r="F376">
        <f t="shared" si="35"/>
        <v>0.9827586206896551</v>
      </c>
      <c r="H376">
        <f>VLOOKUP(F376,'GAUSSIAN DISTRIBUTION'!$A$2:$C$148,2,1)+(F376-VLOOKUP(F376,'GAUSSIAN DISTRIBUTION'!$A$2:$C$148,1,1))*VLOOKUP(F376,'GAUSSIAN DISTRIBUTION'!$A$2:$C$148,3,1)</f>
        <v>2.136607338714789</v>
      </c>
      <c r="I376" t="e">
        <f t="shared" si="36"/>
        <v>#N/A</v>
      </c>
    </row>
    <row r="377" spans="3:9" ht="12.75">
      <c r="C377"/>
      <c r="E377" t="e">
        <f>IF(AND(ISNUMBER(C377),C377&gt;'PLOT OUTPUT'!$D$4),LOG(C377),$C$2)</f>
        <v>#N/A</v>
      </c>
      <c r="F377">
        <f t="shared" si="35"/>
        <v>0.9827586206896551</v>
      </c>
      <c r="H377">
        <f>VLOOKUP(F377,'GAUSSIAN DISTRIBUTION'!$A$2:$C$148,2,1)+(F377-VLOOKUP(F377,'GAUSSIAN DISTRIBUTION'!$A$2:$C$148,1,1))*VLOOKUP(F377,'GAUSSIAN DISTRIBUTION'!$A$2:$C$148,3,1)</f>
        <v>2.136607338714789</v>
      </c>
      <c r="I377" t="e">
        <f t="shared" si="36"/>
        <v>#N/A</v>
      </c>
    </row>
    <row r="378" spans="3:9" ht="12.75">
      <c r="C378"/>
      <c r="E378" t="e">
        <f>IF(AND(ISNUMBER(C378),C378&gt;'PLOT OUTPUT'!$D$4),LOG(C378),$C$2)</f>
        <v>#N/A</v>
      </c>
      <c r="F378">
        <f t="shared" si="35"/>
        <v>0.9827586206896551</v>
      </c>
      <c r="H378">
        <f>VLOOKUP(F378,'GAUSSIAN DISTRIBUTION'!$A$2:$C$148,2,1)+(F378-VLOOKUP(F378,'GAUSSIAN DISTRIBUTION'!$A$2:$C$148,1,1))*VLOOKUP(F378,'GAUSSIAN DISTRIBUTION'!$A$2:$C$148,3,1)</f>
        <v>2.136607338714789</v>
      </c>
      <c r="I378" t="e">
        <f t="shared" si="36"/>
        <v>#N/A</v>
      </c>
    </row>
    <row r="379" spans="3:9" ht="12.75">
      <c r="C379"/>
      <c r="E379" t="e">
        <f>IF(AND(ISNUMBER(C379),C379&gt;'PLOT OUTPUT'!$D$4),LOG(C379),$C$2)</f>
        <v>#N/A</v>
      </c>
      <c r="F379">
        <f t="shared" si="35"/>
        <v>0.9827586206896551</v>
      </c>
      <c r="H379">
        <f>VLOOKUP(F379,'GAUSSIAN DISTRIBUTION'!$A$2:$C$148,2,1)+(F379-VLOOKUP(F379,'GAUSSIAN DISTRIBUTION'!$A$2:$C$148,1,1))*VLOOKUP(F379,'GAUSSIAN DISTRIBUTION'!$A$2:$C$148,3,1)</f>
        <v>2.136607338714789</v>
      </c>
      <c r="I379" t="e">
        <f t="shared" si="36"/>
        <v>#N/A</v>
      </c>
    </row>
    <row r="380" spans="3:9" ht="12.75">
      <c r="C380"/>
      <c r="E380" t="e">
        <f>IF(AND(ISNUMBER(C380),C380&gt;'PLOT OUTPUT'!$D$4),LOG(C380),$C$2)</f>
        <v>#N/A</v>
      </c>
      <c r="F380">
        <f t="shared" si="35"/>
        <v>0.9827586206896551</v>
      </c>
      <c r="H380">
        <f>VLOOKUP(F380,'GAUSSIAN DISTRIBUTION'!$A$2:$C$148,2,1)+(F380-VLOOKUP(F380,'GAUSSIAN DISTRIBUTION'!$A$2:$C$148,1,1))*VLOOKUP(F380,'GAUSSIAN DISTRIBUTION'!$A$2:$C$148,3,1)</f>
        <v>2.136607338714789</v>
      </c>
      <c r="I380" t="e">
        <f t="shared" si="36"/>
        <v>#N/A</v>
      </c>
    </row>
    <row r="381" spans="3:9" ht="12.75">
      <c r="C381"/>
      <c r="E381" t="e">
        <f>IF(AND(ISNUMBER(C381),C381&gt;'PLOT OUTPUT'!$D$4),LOG(C381),$C$2)</f>
        <v>#N/A</v>
      </c>
      <c r="F381">
        <f t="shared" si="35"/>
        <v>0.9827586206896551</v>
      </c>
      <c r="H381">
        <f>VLOOKUP(F381,'GAUSSIAN DISTRIBUTION'!$A$2:$C$148,2,1)+(F381-VLOOKUP(F381,'GAUSSIAN DISTRIBUTION'!$A$2:$C$148,1,1))*VLOOKUP(F381,'GAUSSIAN DISTRIBUTION'!$A$2:$C$148,3,1)</f>
        <v>2.136607338714789</v>
      </c>
      <c r="I381" t="e">
        <f t="shared" si="36"/>
        <v>#N/A</v>
      </c>
    </row>
    <row r="382" spans="3:9" ht="12.75">
      <c r="C382"/>
      <c r="E382" t="e">
        <f>IF(AND(ISNUMBER(C382),C382&gt;'PLOT OUTPUT'!$D$4),LOG(C382),$C$2)</f>
        <v>#N/A</v>
      </c>
      <c r="F382">
        <f t="shared" si="35"/>
        <v>0.9827586206896551</v>
      </c>
      <c r="H382">
        <f>VLOOKUP(F382,'GAUSSIAN DISTRIBUTION'!$A$2:$C$148,2,1)+(F382-VLOOKUP(F382,'GAUSSIAN DISTRIBUTION'!$A$2:$C$148,1,1))*VLOOKUP(F382,'GAUSSIAN DISTRIBUTION'!$A$2:$C$148,3,1)</f>
        <v>2.136607338714789</v>
      </c>
      <c r="I382" t="e">
        <f t="shared" si="36"/>
        <v>#N/A</v>
      </c>
    </row>
    <row r="383" spans="3:9" ht="12.75">
      <c r="C383"/>
      <c r="E383" t="e">
        <f>IF(AND(ISNUMBER(C383),C383&gt;'PLOT OUTPUT'!$D$4),LOG(C383),$C$2)</f>
        <v>#N/A</v>
      </c>
      <c r="F383">
        <f t="shared" si="35"/>
        <v>0.9827586206896551</v>
      </c>
      <c r="H383">
        <f>VLOOKUP(F383,'GAUSSIAN DISTRIBUTION'!$A$2:$C$148,2,1)+(F383-VLOOKUP(F383,'GAUSSIAN DISTRIBUTION'!$A$2:$C$148,1,1))*VLOOKUP(F383,'GAUSSIAN DISTRIBUTION'!$A$2:$C$148,3,1)</f>
        <v>2.136607338714789</v>
      </c>
      <c r="I383" t="e">
        <f t="shared" si="36"/>
        <v>#N/A</v>
      </c>
    </row>
    <row r="384" spans="3:9" ht="12.75">
      <c r="C384"/>
      <c r="E384" t="e">
        <f>IF(AND(ISNUMBER(C384),C384&gt;'PLOT OUTPUT'!$D$4),LOG(C384),$C$2)</f>
        <v>#N/A</v>
      </c>
      <c r="F384">
        <f t="shared" si="35"/>
        <v>0.9827586206896551</v>
      </c>
      <c r="H384">
        <f>VLOOKUP(F384,'GAUSSIAN DISTRIBUTION'!$A$2:$C$148,2,1)+(F384-VLOOKUP(F384,'GAUSSIAN DISTRIBUTION'!$A$2:$C$148,1,1))*VLOOKUP(F384,'GAUSSIAN DISTRIBUTION'!$A$2:$C$148,3,1)</f>
        <v>2.136607338714789</v>
      </c>
      <c r="I384" t="e">
        <f t="shared" si="36"/>
        <v>#N/A</v>
      </c>
    </row>
    <row r="385" spans="3:9" ht="12.75">
      <c r="C385"/>
      <c r="E385" t="e">
        <f>IF(AND(ISNUMBER(C385),C385&gt;'PLOT OUTPUT'!$D$4),LOG(C385),$C$2)</f>
        <v>#N/A</v>
      </c>
      <c r="F385">
        <f t="shared" si="35"/>
        <v>0.9827586206896551</v>
      </c>
      <c r="H385">
        <f>VLOOKUP(F385,'GAUSSIAN DISTRIBUTION'!$A$2:$C$148,2,1)+(F385-VLOOKUP(F385,'GAUSSIAN DISTRIBUTION'!$A$2:$C$148,1,1))*VLOOKUP(F385,'GAUSSIAN DISTRIBUTION'!$A$2:$C$148,3,1)</f>
        <v>2.136607338714789</v>
      </c>
      <c r="I385" t="e">
        <f t="shared" si="36"/>
        <v>#N/A</v>
      </c>
    </row>
    <row r="386" spans="3:9" ht="12.75">
      <c r="C386"/>
      <c r="E386" t="e">
        <f>IF(AND(ISNUMBER(C386),C386&gt;'PLOT OUTPUT'!$D$4),LOG(C386),$C$2)</f>
        <v>#N/A</v>
      </c>
      <c r="F386">
        <f t="shared" si="35"/>
        <v>0.9827586206896551</v>
      </c>
      <c r="H386">
        <f>VLOOKUP(F386,'GAUSSIAN DISTRIBUTION'!$A$2:$C$148,2,1)+(F386-VLOOKUP(F386,'GAUSSIAN DISTRIBUTION'!$A$2:$C$148,1,1))*VLOOKUP(F386,'GAUSSIAN DISTRIBUTION'!$A$2:$C$148,3,1)</f>
        <v>2.136607338714789</v>
      </c>
      <c r="I386" t="e">
        <f t="shared" si="36"/>
        <v>#N/A</v>
      </c>
    </row>
    <row r="387" spans="3:9" ht="12.75">
      <c r="C387"/>
      <c r="E387" t="e">
        <f>IF(AND(ISNUMBER(C387),C387&gt;'PLOT OUTPUT'!$D$4),LOG(C387),$C$2)</f>
        <v>#N/A</v>
      </c>
      <c r="F387">
        <f t="shared" si="35"/>
        <v>0.9827586206896551</v>
      </c>
      <c r="H387">
        <f>VLOOKUP(F387,'GAUSSIAN DISTRIBUTION'!$A$2:$C$148,2,1)+(F387-VLOOKUP(F387,'GAUSSIAN DISTRIBUTION'!$A$2:$C$148,1,1))*VLOOKUP(F387,'GAUSSIAN DISTRIBUTION'!$A$2:$C$148,3,1)</f>
        <v>2.136607338714789</v>
      </c>
      <c r="I387" t="e">
        <f t="shared" si="36"/>
        <v>#N/A</v>
      </c>
    </row>
    <row r="388" spans="3:9" ht="12.75">
      <c r="C388"/>
      <c r="E388" t="e">
        <f>IF(AND(ISNUMBER(C388),C388&gt;'PLOT OUTPUT'!$D$4),LOG(C388),$C$2)</f>
        <v>#N/A</v>
      </c>
      <c r="F388">
        <f t="shared" si="35"/>
        <v>0.9827586206896551</v>
      </c>
      <c r="H388">
        <f>VLOOKUP(F388,'GAUSSIAN DISTRIBUTION'!$A$2:$C$148,2,1)+(F388-VLOOKUP(F388,'GAUSSIAN DISTRIBUTION'!$A$2:$C$148,1,1))*VLOOKUP(F388,'GAUSSIAN DISTRIBUTION'!$A$2:$C$148,3,1)</f>
        <v>2.136607338714789</v>
      </c>
      <c r="I388" t="e">
        <f t="shared" si="36"/>
        <v>#N/A</v>
      </c>
    </row>
    <row r="389" spans="3:9" ht="12.75">
      <c r="C389"/>
      <c r="E389" t="e">
        <f>IF(AND(ISNUMBER(C389),C389&gt;'PLOT OUTPUT'!$D$4),LOG(C389),$C$2)</f>
        <v>#N/A</v>
      </c>
      <c r="F389">
        <f t="shared" si="35"/>
        <v>0.9827586206896551</v>
      </c>
      <c r="H389">
        <f>VLOOKUP(F389,'GAUSSIAN DISTRIBUTION'!$A$2:$C$148,2,1)+(F389-VLOOKUP(F389,'GAUSSIAN DISTRIBUTION'!$A$2:$C$148,1,1))*VLOOKUP(F389,'GAUSSIAN DISTRIBUTION'!$A$2:$C$148,3,1)</f>
        <v>2.136607338714789</v>
      </c>
      <c r="I389" t="e">
        <f t="shared" si="36"/>
        <v>#N/A</v>
      </c>
    </row>
    <row r="390" spans="3:9" ht="12.75">
      <c r="C390"/>
      <c r="E390" t="e">
        <f>IF(AND(ISNUMBER(C390),C390&gt;'PLOT OUTPUT'!$D$4),LOG(C390),$C$2)</f>
        <v>#N/A</v>
      </c>
      <c r="F390">
        <f aca="true" t="shared" si="39" ref="F390:F453">IF(ISNUMBER(E389),F389-1/$C$3,1-0.5/$C$3)</f>
        <v>0.9827586206896551</v>
      </c>
      <c r="H390">
        <f>VLOOKUP(F390,'GAUSSIAN DISTRIBUTION'!$A$2:$C$148,2,1)+(F390-VLOOKUP(F390,'GAUSSIAN DISTRIBUTION'!$A$2:$C$148,1,1))*VLOOKUP(F390,'GAUSSIAN DISTRIBUTION'!$A$2:$C$148,3,1)</f>
        <v>2.136607338714789</v>
      </c>
      <c r="I390" t="e">
        <f aca="true" t="shared" si="40" ref="I390:I453">E390</f>
        <v>#N/A</v>
      </c>
    </row>
    <row r="391" spans="3:9" ht="12.75">
      <c r="C391"/>
      <c r="E391" t="e">
        <f>IF(AND(ISNUMBER(C391),C391&gt;'PLOT OUTPUT'!$D$4),LOG(C391),$C$2)</f>
        <v>#N/A</v>
      </c>
      <c r="F391">
        <f t="shared" si="39"/>
        <v>0.9827586206896551</v>
      </c>
      <c r="H391">
        <f>VLOOKUP(F391,'GAUSSIAN DISTRIBUTION'!$A$2:$C$148,2,1)+(F391-VLOOKUP(F391,'GAUSSIAN DISTRIBUTION'!$A$2:$C$148,1,1))*VLOOKUP(F391,'GAUSSIAN DISTRIBUTION'!$A$2:$C$148,3,1)</f>
        <v>2.136607338714789</v>
      </c>
      <c r="I391" t="e">
        <f t="shared" si="40"/>
        <v>#N/A</v>
      </c>
    </row>
    <row r="392" spans="3:9" ht="12.75">
      <c r="C392"/>
      <c r="E392" t="e">
        <f>IF(AND(ISNUMBER(C392),C392&gt;'PLOT OUTPUT'!$D$4),LOG(C392),$C$2)</f>
        <v>#N/A</v>
      </c>
      <c r="F392">
        <f t="shared" si="39"/>
        <v>0.9827586206896551</v>
      </c>
      <c r="H392">
        <f>VLOOKUP(F392,'GAUSSIAN DISTRIBUTION'!$A$2:$C$148,2,1)+(F392-VLOOKUP(F392,'GAUSSIAN DISTRIBUTION'!$A$2:$C$148,1,1))*VLOOKUP(F392,'GAUSSIAN DISTRIBUTION'!$A$2:$C$148,3,1)</f>
        <v>2.136607338714789</v>
      </c>
      <c r="I392" t="e">
        <f t="shared" si="40"/>
        <v>#N/A</v>
      </c>
    </row>
    <row r="393" spans="3:9" ht="12.75">
      <c r="C393"/>
      <c r="E393" t="e">
        <f>IF(AND(ISNUMBER(C393),C393&gt;'PLOT OUTPUT'!$D$4),LOG(C393),$C$2)</f>
        <v>#N/A</v>
      </c>
      <c r="F393">
        <f t="shared" si="39"/>
        <v>0.9827586206896551</v>
      </c>
      <c r="H393">
        <f>VLOOKUP(F393,'GAUSSIAN DISTRIBUTION'!$A$2:$C$148,2,1)+(F393-VLOOKUP(F393,'GAUSSIAN DISTRIBUTION'!$A$2:$C$148,1,1))*VLOOKUP(F393,'GAUSSIAN DISTRIBUTION'!$A$2:$C$148,3,1)</f>
        <v>2.136607338714789</v>
      </c>
      <c r="I393" t="e">
        <f t="shared" si="40"/>
        <v>#N/A</v>
      </c>
    </row>
    <row r="394" spans="3:9" ht="12.75">
      <c r="C394"/>
      <c r="E394" t="e">
        <f>IF(AND(ISNUMBER(C394),C394&gt;'PLOT OUTPUT'!$D$4),LOG(C394),$C$2)</f>
        <v>#N/A</v>
      </c>
      <c r="F394">
        <f t="shared" si="39"/>
        <v>0.9827586206896551</v>
      </c>
      <c r="H394">
        <f>VLOOKUP(F394,'GAUSSIAN DISTRIBUTION'!$A$2:$C$148,2,1)+(F394-VLOOKUP(F394,'GAUSSIAN DISTRIBUTION'!$A$2:$C$148,1,1))*VLOOKUP(F394,'GAUSSIAN DISTRIBUTION'!$A$2:$C$148,3,1)</f>
        <v>2.136607338714789</v>
      </c>
      <c r="I394" t="e">
        <f t="shared" si="40"/>
        <v>#N/A</v>
      </c>
    </row>
    <row r="395" spans="3:9" ht="12.75">
      <c r="C395"/>
      <c r="E395" t="e">
        <f>IF(AND(ISNUMBER(C395),C395&gt;'PLOT OUTPUT'!$D$4),LOG(C395),$C$2)</f>
        <v>#N/A</v>
      </c>
      <c r="F395">
        <f t="shared" si="39"/>
        <v>0.9827586206896551</v>
      </c>
      <c r="H395">
        <f>VLOOKUP(F395,'GAUSSIAN DISTRIBUTION'!$A$2:$C$148,2,1)+(F395-VLOOKUP(F395,'GAUSSIAN DISTRIBUTION'!$A$2:$C$148,1,1))*VLOOKUP(F395,'GAUSSIAN DISTRIBUTION'!$A$2:$C$148,3,1)</f>
        <v>2.136607338714789</v>
      </c>
      <c r="I395" t="e">
        <f t="shared" si="40"/>
        <v>#N/A</v>
      </c>
    </row>
    <row r="396" spans="3:9" ht="12.75">
      <c r="C396"/>
      <c r="E396" t="e">
        <f>IF(AND(ISNUMBER(C396),C396&gt;'PLOT OUTPUT'!$D$4),LOG(C396),$C$2)</f>
        <v>#N/A</v>
      </c>
      <c r="F396">
        <f t="shared" si="39"/>
        <v>0.9827586206896551</v>
      </c>
      <c r="H396">
        <f>VLOOKUP(F396,'GAUSSIAN DISTRIBUTION'!$A$2:$C$148,2,1)+(F396-VLOOKUP(F396,'GAUSSIAN DISTRIBUTION'!$A$2:$C$148,1,1))*VLOOKUP(F396,'GAUSSIAN DISTRIBUTION'!$A$2:$C$148,3,1)</f>
        <v>2.136607338714789</v>
      </c>
      <c r="I396" t="e">
        <f t="shared" si="40"/>
        <v>#N/A</v>
      </c>
    </row>
    <row r="397" spans="3:9" ht="12.75">
      <c r="C397"/>
      <c r="E397" t="e">
        <f>IF(AND(ISNUMBER(C397),C397&gt;'PLOT OUTPUT'!$D$4),LOG(C397),$C$2)</f>
        <v>#N/A</v>
      </c>
      <c r="F397">
        <f t="shared" si="39"/>
        <v>0.9827586206896551</v>
      </c>
      <c r="H397">
        <f>VLOOKUP(F397,'GAUSSIAN DISTRIBUTION'!$A$2:$C$148,2,1)+(F397-VLOOKUP(F397,'GAUSSIAN DISTRIBUTION'!$A$2:$C$148,1,1))*VLOOKUP(F397,'GAUSSIAN DISTRIBUTION'!$A$2:$C$148,3,1)</f>
        <v>2.136607338714789</v>
      </c>
      <c r="I397" t="e">
        <f t="shared" si="40"/>
        <v>#N/A</v>
      </c>
    </row>
    <row r="398" spans="3:9" ht="12.75">
      <c r="C398"/>
      <c r="E398" t="e">
        <f>IF(AND(ISNUMBER(C398),C398&gt;'PLOT OUTPUT'!$D$4),LOG(C398),$C$2)</f>
        <v>#N/A</v>
      </c>
      <c r="F398">
        <f t="shared" si="39"/>
        <v>0.9827586206896551</v>
      </c>
      <c r="H398">
        <f>VLOOKUP(F398,'GAUSSIAN DISTRIBUTION'!$A$2:$C$148,2,1)+(F398-VLOOKUP(F398,'GAUSSIAN DISTRIBUTION'!$A$2:$C$148,1,1))*VLOOKUP(F398,'GAUSSIAN DISTRIBUTION'!$A$2:$C$148,3,1)</f>
        <v>2.136607338714789</v>
      </c>
      <c r="I398" t="e">
        <f t="shared" si="40"/>
        <v>#N/A</v>
      </c>
    </row>
    <row r="399" spans="3:9" ht="12.75">
      <c r="C399"/>
      <c r="E399" t="e">
        <f>IF(AND(ISNUMBER(C399),C399&gt;'PLOT OUTPUT'!$D$4),LOG(C399),$C$2)</f>
        <v>#N/A</v>
      </c>
      <c r="F399">
        <f t="shared" si="39"/>
        <v>0.9827586206896551</v>
      </c>
      <c r="H399">
        <f>VLOOKUP(F399,'GAUSSIAN DISTRIBUTION'!$A$2:$C$148,2,1)+(F399-VLOOKUP(F399,'GAUSSIAN DISTRIBUTION'!$A$2:$C$148,1,1))*VLOOKUP(F399,'GAUSSIAN DISTRIBUTION'!$A$2:$C$148,3,1)</f>
        <v>2.136607338714789</v>
      </c>
      <c r="I399" t="e">
        <f t="shared" si="40"/>
        <v>#N/A</v>
      </c>
    </row>
    <row r="400" spans="3:9" ht="12.75">
      <c r="C400"/>
      <c r="E400" t="e">
        <f>IF(AND(ISNUMBER(C400),C400&gt;'PLOT OUTPUT'!$D$4),LOG(C400),$C$2)</f>
        <v>#N/A</v>
      </c>
      <c r="F400">
        <f t="shared" si="39"/>
        <v>0.9827586206896551</v>
      </c>
      <c r="H400">
        <f>VLOOKUP(F400,'GAUSSIAN DISTRIBUTION'!$A$2:$C$148,2,1)+(F400-VLOOKUP(F400,'GAUSSIAN DISTRIBUTION'!$A$2:$C$148,1,1))*VLOOKUP(F400,'GAUSSIAN DISTRIBUTION'!$A$2:$C$148,3,1)</f>
        <v>2.136607338714789</v>
      </c>
      <c r="I400" t="e">
        <f t="shared" si="40"/>
        <v>#N/A</v>
      </c>
    </row>
    <row r="401" spans="3:9" ht="12.75">
      <c r="C401"/>
      <c r="E401" t="e">
        <f>IF(AND(ISNUMBER(C401),C401&gt;'PLOT OUTPUT'!$D$4),LOG(C401),$C$2)</f>
        <v>#N/A</v>
      </c>
      <c r="F401">
        <f t="shared" si="39"/>
        <v>0.9827586206896551</v>
      </c>
      <c r="H401">
        <f>VLOOKUP(F401,'GAUSSIAN DISTRIBUTION'!$A$2:$C$148,2,1)+(F401-VLOOKUP(F401,'GAUSSIAN DISTRIBUTION'!$A$2:$C$148,1,1))*VLOOKUP(F401,'GAUSSIAN DISTRIBUTION'!$A$2:$C$148,3,1)</f>
        <v>2.136607338714789</v>
      </c>
      <c r="I401" t="e">
        <f t="shared" si="40"/>
        <v>#N/A</v>
      </c>
    </row>
    <row r="402" spans="3:9" ht="12.75">
      <c r="C402"/>
      <c r="E402" t="e">
        <f>IF(AND(ISNUMBER(C402),C402&gt;'PLOT OUTPUT'!$D$4),LOG(C402),$C$2)</f>
        <v>#N/A</v>
      </c>
      <c r="F402">
        <f t="shared" si="39"/>
        <v>0.9827586206896551</v>
      </c>
      <c r="H402">
        <f>VLOOKUP(F402,'GAUSSIAN DISTRIBUTION'!$A$2:$C$148,2,1)+(F402-VLOOKUP(F402,'GAUSSIAN DISTRIBUTION'!$A$2:$C$148,1,1))*VLOOKUP(F402,'GAUSSIAN DISTRIBUTION'!$A$2:$C$148,3,1)</f>
        <v>2.136607338714789</v>
      </c>
      <c r="I402" t="e">
        <f t="shared" si="40"/>
        <v>#N/A</v>
      </c>
    </row>
    <row r="403" spans="3:9" ht="12.75">
      <c r="C403"/>
      <c r="E403" t="e">
        <f>IF(AND(ISNUMBER(C403),C403&gt;'PLOT OUTPUT'!$D$4),LOG(C403),$C$2)</f>
        <v>#N/A</v>
      </c>
      <c r="F403">
        <f t="shared" si="39"/>
        <v>0.9827586206896551</v>
      </c>
      <c r="H403">
        <f>VLOOKUP(F403,'GAUSSIAN DISTRIBUTION'!$A$2:$C$148,2,1)+(F403-VLOOKUP(F403,'GAUSSIAN DISTRIBUTION'!$A$2:$C$148,1,1))*VLOOKUP(F403,'GAUSSIAN DISTRIBUTION'!$A$2:$C$148,3,1)</f>
        <v>2.136607338714789</v>
      </c>
      <c r="I403" t="e">
        <f t="shared" si="40"/>
        <v>#N/A</v>
      </c>
    </row>
    <row r="404" spans="3:9" ht="12.75">
      <c r="C404"/>
      <c r="E404" t="e">
        <f>IF(AND(ISNUMBER(C404),C404&gt;'PLOT OUTPUT'!$D$4),LOG(C404),$C$2)</f>
        <v>#N/A</v>
      </c>
      <c r="F404">
        <f t="shared" si="39"/>
        <v>0.9827586206896551</v>
      </c>
      <c r="H404">
        <f>VLOOKUP(F404,'GAUSSIAN DISTRIBUTION'!$A$2:$C$148,2,1)+(F404-VLOOKUP(F404,'GAUSSIAN DISTRIBUTION'!$A$2:$C$148,1,1))*VLOOKUP(F404,'GAUSSIAN DISTRIBUTION'!$A$2:$C$148,3,1)</f>
        <v>2.136607338714789</v>
      </c>
      <c r="I404" t="e">
        <f t="shared" si="40"/>
        <v>#N/A</v>
      </c>
    </row>
    <row r="405" spans="3:9" ht="12.75">
      <c r="C405"/>
      <c r="E405" t="e">
        <f>IF(AND(ISNUMBER(C405),C405&gt;'PLOT OUTPUT'!$D$4),LOG(C405),$C$2)</f>
        <v>#N/A</v>
      </c>
      <c r="F405">
        <f t="shared" si="39"/>
        <v>0.9827586206896551</v>
      </c>
      <c r="H405">
        <f>VLOOKUP(F405,'GAUSSIAN DISTRIBUTION'!$A$2:$C$148,2,1)+(F405-VLOOKUP(F405,'GAUSSIAN DISTRIBUTION'!$A$2:$C$148,1,1))*VLOOKUP(F405,'GAUSSIAN DISTRIBUTION'!$A$2:$C$148,3,1)</f>
        <v>2.136607338714789</v>
      </c>
      <c r="I405" t="e">
        <f t="shared" si="40"/>
        <v>#N/A</v>
      </c>
    </row>
    <row r="406" spans="3:9" ht="12.75">
      <c r="C406"/>
      <c r="E406" t="e">
        <f>IF(AND(ISNUMBER(C406),C406&gt;'PLOT OUTPUT'!$D$4),LOG(C406),$C$2)</f>
        <v>#N/A</v>
      </c>
      <c r="F406">
        <f t="shared" si="39"/>
        <v>0.9827586206896551</v>
      </c>
      <c r="H406">
        <f>VLOOKUP(F406,'GAUSSIAN DISTRIBUTION'!$A$2:$C$148,2,1)+(F406-VLOOKUP(F406,'GAUSSIAN DISTRIBUTION'!$A$2:$C$148,1,1))*VLOOKUP(F406,'GAUSSIAN DISTRIBUTION'!$A$2:$C$148,3,1)</f>
        <v>2.136607338714789</v>
      </c>
      <c r="I406" t="e">
        <f t="shared" si="40"/>
        <v>#N/A</v>
      </c>
    </row>
    <row r="407" spans="3:9" ht="12.75">
      <c r="C407"/>
      <c r="E407" t="e">
        <f>IF(AND(ISNUMBER(C407),C407&gt;'PLOT OUTPUT'!$D$4),LOG(C407),$C$2)</f>
        <v>#N/A</v>
      </c>
      <c r="F407">
        <f t="shared" si="39"/>
        <v>0.9827586206896551</v>
      </c>
      <c r="H407">
        <f>VLOOKUP(F407,'GAUSSIAN DISTRIBUTION'!$A$2:$C$148,2,1)+(F407-VLOOKUP(F407,'GAUSSIAN DISTRIBUTION'!$A$2:$C$148,1,1))*VLOOKUP(F407,'GAUSSIAN DISTRIBUTION'!$A$2:$C$148,3,1)</f>
        <v>2.136607338714789</v>
      </c>
      <c r="I407" t="e">
        <f t="shared" si="40"/>
        <v>#N/A</v>
      </c>
    </row>
    <row r="408" spans="3:9" ht="12.75">
      <c r="C408"/>
      <c r="E408" t="e">
        <f>IF(AND(ISNUMBER(C408),C408&gt;'PLOT OUTPUT'!$D$4),LOG(C408),$C$2)</f>
        <v>#N/A</v>
      </c>
      <c r="F408">
        <f t="shared" si="39"/>
        <v>0.9827586206896551</v>
      </c>
      <c r="H408">
        <f>VLOOKUP(F408,'GAUSSIAN DISTRIBUTION'!$A$2:$C$148,2,1)+(F408-VLOOKUP(F408,'GAUSSIAN DISTRIBUTION'!$A$2:$C$148,1,1))*VLOOKUP(F408,'GAUSSIAN DISTRIBUTION'!$A$2:$C$148,3,1)</f>
        <v>2.136607338714789</v>
      </c>
      <c r="I408" t="e">
        <f t="shared" si="40"/>
        <v>#N/A</v>
      </c>
    </row>
    <row r="409" spans="3:9" ht="12.75">
      <c r="C409"/>
      <c r="E409" t="e">
        <f>IF(AND(ISNUMBER(C409),C409&gt;'PLOT OUTPUT'!$D$4),LOG(C409),$C$2)</f>
        <v>#N/A</v>
      </c>
      <c r="F409">
        <f t="shared" si="39"/>
        <v>0.9827586206896551</v>
      </c>
      <c r="H409">
        <f>VLOOKUP(F409,'GAUSSIAN DISTRIBUTION'!$A$2:$C$148,2,1)+(F409-VLOOKUP(F409,'GAUSSIAN DISTRIBUTION'!$A$2:$C$148,1,1))*VLOOKUP(F409,'GAUSSIAN DISTRIBUTION'!$A$2:$C$148,3,1)</f>
        <v>2.136607338714789</v>
      </c>
      <c r="I409" t="e">
        <f t="shared" si="40"/>
        <v>#N/A</v>
      </c>
    </row>
    <row r="410" spans="3:9" ht="12.75">
      <c r="C410"/>
      <c r="E410" t="e">
        <f>IF(AND(ISNUMBER(C410),C410&gt;'PLOT OUTPUT'!$D$4),LOG(C410),$C$2)</f>
        <v>#N/A</v>
      </c>
      <c r="F410">
        <f t="shared" si="39"/>
        <v>0.9827586206896551</v>
      </c>
      <c r="H410">
        <f>VLOOKUP(F410,'GAUSSIAN DISTRIBUTION'!$A$2:$C$148,2,1)+(F410-VLOOKUP(F410,'GAUSSIAN DISTRIBUTION'!$A$2:$C$148,1,1))*VLOOKUP(F410,'GAUSSIAN DISTRIBUTION'!$A$2:$C$148,3,1)</f>
        <v>2.136607338714789</v>
      </c>
      <c r="I410" t="e">
        <f t="shared" si="40"/>
        <v>#N/A</v>
      </c>
    </row>
    <row r="411" spans="3:9" ht="12.75">
      <c r="C411"/>
      <c r="E411" t="e">
        <f>IF(AND(ISNUMBER(C411),C411&gt;'PLOT OUTPUT'!$D$4),LOG(C411),$C$2)</f>
        <v>#N/A</v>
      </c>
      <c r="F411">
        <f t="shared" si="39"/>
        <v>0.9827586206896551</v>
      </c>
      <c r="H411">
        <f>VLOOKUP(F411,'GAUSSIAN DISTRIBUTION'!$A$2:$C$148,2,1)+(F411-VLOOKUP(F411,'GAUSSIAN DISTRIBUTION'!$A$2:$C$148,1,1))*VLOOKUP(F411,'GAUSSIAN DISTRIBUTION'!$A$2:$C$148,3,1)</f>
        <v>2.136607338714789</v>
      </c>
      <c r="I411" t="e">
        <f t="shared" si="40"/>
        <v>#N/A</v>
      </c>
    </row>
    <row r="412" spans="3:9" ht="12.75">
      <c r="C412"/>
      <c r="E412" t="e">
        <f>IF(AND(ISNUMBER(C412),C412&gt;'PLOT OUTPUT'!$D$4),LOG(C412),$C$2)</f>
        <v>#N/A</v>
      </c>
      <c r="F412">
        <f t="shared" si="39"/>
        <v>0.9827586206896551</v>
      </c>
      <c r="H412">
        <f>VLOOKUP(F412,'GAUSSIAN DISTRIBUTION'!$A$2:$C$148,2,1)+(F412-VLOOKUP(F412,'GAUSSIAN DISTRIBUTION'!$A$2:$C$148,1,1))*VLOOKUP(F412,'GAUSSIAN DISTRIBUTION'!$A$2:$C$148,3,1)</f>
        <v>2.136607338714789</v>
      </c>
      <c r="I412" t="e">
        <f t="shared" si="40"/>
        <v>#N/A</v>
      </c>
    </row>
    <row r="413" spans="3:9" ht="12.75">
      <c r="C413"/>
      <c r="E413" t="e">
        <f>IF(AND(ISNUMBER(C413),C413&gt;'PLOT OUTPUT'!$D$4),LOG(C413),$C$2)</f>
        <v>#N/A</v>
      </c>
      <c r="F413">
        <f t="shared" si="39"/>
        <v>0.9827586206896551</v>
      </c>
      <c r="H413">
        <f>VLOOKUP(F413,'GAUSSIAN DISTRIBUTION'!$A$2:$C$148,2,1)+(F413-VLOOKUP(F413,'GAUSSIAN DISTRIBUTION'!$A$2:$C$148,1,1))*VLOOKUP(F413,'GAUSSIAN DISTRIBUTION'!$A$2:$C$148,3,1)</f>
        <v>2.136607338714789</v>
      </c>
      <c r="I413" t="e">
        <f t="shared" si="40"/>
        <v>#N/A</v>
      </c>
    </row>
    <row r="414" spans="3:9" ht="12.75">
      <c r="C414"/>
      <c r="E414" t="e">
        <f>IF(AND(ISNUMBER(C414),C414&gt;'PLOT OUTPUT'!$D$4),LOG(C414),$C$2)</f>
        <v>#N/A</v>
      </c>
      <c r="F414">
        <f t="shared" si="39"/>
        <v>0.9827586206896551</v>
      </c>
      <c r="H414">
        <f>VLOOKUP(F414,'GAUSSIAN DISTRIBUTION'!$A$2:$C$148,2,1)+(F414-VLOOKUP(F414,'GAUSSIAN DISTRIBUTION'!$A$2:$C$148,1,1))*VLOOKUP(F414,'GAUSSIAN DISTRIBUTION'!$A$2:$C$148,3,1)</f>
        <v>2.136607338714789</v>
      </c>
      <c r="I414" t="e">
        <f t="shared" si="40"/>
        <v>#N/A</v>
      </c>
    </row>
    <row r="415" spans="3:9" ht="12.75">
      <c r="C415"/>
      <c r="E415" t="e">
        <f>IF(AND(ISNUMBER(C415),C415&gt;'PLOT OUTPUT'!$D$4),LOG(C415),$C$2)</f>
        <v>#N/A</v>
      </c>
      <c r="F415">
        <f t="shared" si="39"/>
        <v>0.9827586206896551</v>
      </c>
      <c r="H415">
        <f>VLOOKUP(F415,'GAUSSIAN DISTRIBUTION'!$A$2:$C$148,2,1)+(F415-VLOOKUP(F415,'GAUSSIAN DISTRIBUTION'!$A$2:$C$148,1,1))*VLOOKUP(F415,'GAUSSIAN DISTRIBUTION'!$A$2:$C$148,3,1)</f>
        <v>2.136607338714789</v>
      </c>
      <c r="I415" t="e">
        <f t="shared" si="40"/>
        <v>#N/A</v>
      </c>
    </row>
    <row r="416" spans="3:9" ht="12.75">
      <c r="C416"/>
      <c r="E416" t="e">
        <f>IF(AND(ISNUMBER(C416),C416&gt;'PLOT OUTPUT'!$D$4),LOG(C416),$C$2)</f>
        <v>#N/A</v>
      </c>
      <c r="F416">
        <f t="shared" si="39"/>
        <v>0.9827586206896551</v>
      </c>
      <c r="H416">
        <f>VLOOKUP(F416,'GAUSSIAN DISTRIBUTION'!$A$2:$C$148,2,1)+(F416-VLOOKUP(F416,'GAUSSIAN DISTRIBUTION'!$A$2:$C$148,1,1))*VLOOKUP(F416,'GAUSSIAN DISTRIBUTION'!$A$2:$C$148,3,1)</f>
        <v>2.136607338714789</v>
      </c>
      <c r="I416" t="e">
        <f t="shared" si="40"/>
        <v>#N/A</v>
      </c>
    </row>
    <row r="417" spans="3:9" ht="12.75">
      <c r="C417"/>
      <c r="E417" t="e">
        <f>IF(AND(ISNUMBER(C417),C417&gt;'PLOT OUTPUT'!$D$4),LOG(C417),$C$2)</f>
        <v>#N/A</v>
      </c>
      <c r="F417">
        <f t="shared" si="39"/>
        <v>0.9827586206896551</v>
      </c>
      <c r="H417">
        <f>VLOOKUP(F417,'GAUSSIAN DISTRIBUTION'!$A$2:$C$148,2,1)+(F417-VLOOKUP(F417,'GAUSSIAN DISTRIBUTION'!$A$2:$C$148,1,1))*VLOOKUP(F417,'GAUSSIAN DISTRIBUTION'!$A$2:$C$148,3,1)</f>
        <v>2.136607338714789</v>
      </c>
      <c r="I417" t="e">
        <f t="shared" si="40"/>
        <v>#N/A</v>
      </c>
    </row>
    <row r="418" spans="3:9" ht="12.75">
      <c r="C418"/>
      <c r="E418" t="e">
        <f>IF(AND(ISNUMBER(C418),C418&gt;'PLOT OUTPUT'!$D$4),LOG(C418),$C$2)</f>
        <v>#N/A</v>
      </c>
      <c r="F418">
        <f t="shared" si="39"/>
        <v>0.9827586206896551</v>
      </c>
      <c r="H418">
        <f>VLOOKUP(F418,'GAUSSIAN DISTRIBUTION'!$A$2:$C$148,2,1)+(F418-VLOOKUP(F418,'GAUSSIAN DISTRIBUTION'!$A$2:$C$148,1,1))*VLOOKUP(F418,'GAUSSIAN DISTRIBUTION'!$A$2:$C$148,3,1)</f>
        <v>2.136607338714789</v>
      </c>
      <c r="I418" t="e">
        <f t="shared" si="40"/>
        <v>#N/A</v>
      </c>
    </row>
    <row r="419" spans="3:9" ht="12.75">
      <c r="C419"/>
      <c r="E419" t="e">
        <f>IF(AND(ISNUMBER(C419),C419&gt;'PLOT OUTPUT'!$D$4),LOG(C419),$C$2)</f>
        <v>#N/A</v>
      </c>
      <c r="F419">
        <f t="shared" si="39"/>
        <v>0.9827586206896551</v>
      </c>
      <c r="H419">
        <f>VLOOKUP(F419,'GAUSSIAN DISTRIBUTION'!$A$2:$C$148,2,1)+(F419-VLOOKUP(F419,'GAUSSIAN DISTRIBUTION'!$A$2:$C$148,1,1))*VLOOKUP(F419,'GAUSSIAN DISTRIBUTION'!$A$2:$C$148,3,1)</f>
        <v>2.136607338714789</v>
      </c>
      <c r="I419" t="e">
        <f t="shared" si="40"/>
        <v>#N/A</v>
      </c>
    </row>
    <row r="420" spans="3:9" ht="12.75">
      <c r="C420"/>
      <c r="E420" t="e">
        <f>IF(AND(ISNUMBER(C420),C420&gt;'PLOT OUTPUT'!$D$4),LOG(C420),$C$2)</f>
        <v>#N/A</v>
      </c>
      <c r="F420">
        <f t="shared" si="39"/>
        <v>0.9827586206896551</v>
      </c>
      <c r="H420">
        <f>VLOOKUP(F420,'GAUSSIAN DISTRIBUTION'!$A$2:$C$148,2,1)+(F420-VLOOKUP(F420,'GAUSSIAN DISTRIBUTION'!$A$2:$C$148,1,1))*VLOOKUP(F420,'GAUSSIAN DISTRIBUTION'!$A$2:$C$148,3,1)</f>
        <v>2.136607338714789</v>
      </c>
      <c r="I420" t="e">
        <f t="shared" si="40"/>
        <v>#N/A</v>
      </c>
    </row>
    <row r="421" spans="3:9" ht="12.75">
      <c r="C421"/>
      <c r="E421" t="e">
        <f>IF(AND(ISNUMBER(C421),C421&gt;'PLOT OUTPUT'!$D$4),LOG(C421),$C$2)</f>
        <v>#N/A</v>
      </c>
      <c r="F421">
        <f t="shared" si="39"/>
        <v>0.9827586206896551</v>
      </c>
      <c r="H421">
        <f>VLOOKUP(F421,'GAUSSIAN DISTRIBUTION'!$A$2:$C$148,2,1)+(F421-VLOOKUP(F421,'GAUSSIAN DISTRIBUTION'!$A$2:$C$148,1,1))*VLOOKUP(F421,'GAUSSIAN DISTRIBUTION'!$A$2:$C$148,3,1)</f>
        <v>2.136607338714789</v>
      </c>
      <c r="I421" t="e">
        <f t="shared" si="40"/>
        <v>#N/A</v>
      </c>
    </row>
    <row r="422" spans="3:9" ht="12.75">
      <c r="C422"/>
      <c r="E422" t="e">
        <f>IF(AND(ISNUMBER(C422),C422&gt;'PLOT OUTPUT'!$D$4),LOG(C422),$C$2)</f>
        <v>#N/A</v>
      </c>
      <c r="F422">
        <f t="shared" si="39"/>
        <v>0.9827586206896551</v>
      </c>
      <c r="H422">
        <f>VLOOKUP(F422,'GAUSSIAN DISTRIBUTION'!$A$2:$C$148,2,1)+(F422-VLOOKUP(F422,'GAUSSIAN DISTRIBUTION'!$A$2:$C$148,1,1))*VLOOKUP(F422,'GAUSSIAN DISTRIBUTION'!$A$2:$C$148,3,1)</f>
        <v>2.136607338714789</v>
      </c>
      <c r="I422" t="e">
        <f t="shared" si="40"/>
        <v>#N/A</v>
      </c>
    </row>
    <row r="423" spans="3:9" ht="12.75">
      <c r="C423"/>
      <c r="E423" t="e">
        <f>IF(AND(ISNUMBER(C423),C423&gt;'PLOT OUTPUT'!$D$4),LOG(C423),$C$2)</f>
        <v>#N/A</v>
      </c>
      <c r="F423">
        <f t="shared" si="39"/>
        <v>0.9827586206896551</v>
      </c>
      <c r="H423">
        <f>VLOOKUP(F423,'GAUSSIAN DISTRIBUTION'!$A$2:$C$148,2,1)+(F423-VLOOKUP(F423,'GAUSSIAN DISTRIBUTION'!$A$2:$C$148,1,1))*VLOOKUP(F423,'GAUSSIAN DISTRIBUTION'!$A$2:$C$148,3,1)</f>
        <v>2.136607338714789</v>
      </c>
      <c r="I423" t="e">
        <f t="shared" si="40"/>
        <v>#N/A</v>
      </c>
    </row>
    <row r="424" spans="3:9" ht="12.75">
      <c r="C424"/>
      <c r="E424" t="e">
        <f>IF(AND(ISNUMBER(C424),C424&gt;'PLOT OUTPUT'!$D$4),LOG(C424),$C$2)</f>
        <v>#N/A</v>
      </c>
      <c r="F424">
        <f t="shared" si="39"/>
        <v>0.9827586206896551</v>
      </c>
      <c r="H424">
        <f>VLOOKUP(F424,'GAUSSIAN DISTRIBUTION'!$A$2:$C$148,2,1)+(F424-VLOOKUP(F424,'GAUSSIAN DISTRIBUTION'!$A$2:$C$148,1,1))*VLOOKUP(F424,'GAUSSIAN DISTRIBUTION'!$A$2:$C$148,3,1)</f>
        <v>2.136607338714789</v>
      </c>
      <c r="I424" t="e">
        <f t="shared" si="40"/>
        <v>#N/A</v>
      </c>
    </row>
    <row r="425" spans="3:9" ht="12.75">
      <c r="C425"/>
      <c r="E425" t="e">
        <f>IF(AND(ISNUMBER(C425),C425&gt;'PLOT OUTPUT'!$D$4),LOG(C425),$C$2)</f>
        <v>#N/A</v>
      </c>
      <c r="F425">
        <f t="shared" si="39"/>
        <v>0.9827586206896551</v>
      </c>
      <c r="H425">
        <f>VLOOKUP(F425,'GAUSSIAN DISTRIBUTION'!$A$2:$C$148,2,1)+(F425-VLOOKUP(F425,'GAUSSIAN DISTRIBUTION'!$A$2:$C$148,1,1))*VLOOKUP(F425,'GAUSSIAN DISTRIBUTION'!$A$2:$C$148,3,1)</f>
        <v>2.136607338714789</v>
      </c>
      <c r="I425" t="e">
        <f t="shared" si="40"/>
        <v>#N/A</v>
      </c>
    </row>
    <row r="426" spans="3:9" ht="12.75">
      <c r="C426"/>
      <c r="E426" t="e">
        <f>IF(AND(ISNUMBER(C426),C426&gt;'PLOT OUTPUT'!$D$4),LOG(C426),$C$2)</f>
        <v>#N/A</v>
      </c>
      <c r="F426">
        <f t="shared" si="39"/>
        <v>0.9827586206896551</v>
      </c>
      <c r="H426">
        <f>VLOOKUP(F426,'GAUSSIAN DISTRIBUTION'!$A$2:$C$148,2,1)+(F426-VLOOKUP(F426,'GAUSSIAN DISTRIBUTION'!$A$2:$C$148,1,1))*VLOOKUP(F426,'GAUSSIAN DISTRIBUTION'!$A$2:$C$148,3,1)</f>
        <v>2.136607338714789</v>
      </c>
      <c r="I426" t="e">
        <f t="shared" si="40"/>
        <v>#N/A</v>
      </c>
    </row>
    <row r="427" spans="3:9" ht="12.75">
      <c r="C427"/>
      <c r="E427" t="e">
        <f>IF(AND(ISNUMBER(C427),C427&gt;'PLOT OUTPUT'!$D$4),LOG(C427),$C$2)</f>
        <v>#N/A</v>
      </c>
      <c r="F427">
        <f t="shared" si="39"/>
        <v>0.9827586206896551</v>
      </c>
      <c r="H427">
        <f>VLOOKUP(F427,'GAUSSIAN DISTRIBUTION'!$A$2:$C$148,2,1)+(F427-VLOOKUP(F427,'GAUSSIAN DISTRIBUTION'!$A$2:$C$148,1,1))*VLOOKUP(F427,'GAUSSIAN DISTRIBUTION'!$A$2:$C$148,3,1)</f>
        <v>2.136607338714789</v>
      </c>
      <c r="I427" t="e">
        <f t="shared" si="40"/>
        <v>#N/A</v>
      </c>
    </row>
    <row r="428" spans="3:9" ht="12.75">
      <c r="C428"/>
      <c r="E428" t="e">
        <f>IF(AND(ISNUMBER(C428),C428&gt;'PLOT OUTPUT'!$D$4),LOG(C428),$C$2)</f>
        <v>#N/A</v>
      </c>
      <c r="F428">
        <f t="shared" si="39"/>
        <v>0.9827586206896551</v>
      </c>
      <c r="H428">
        <f>VLOOKUP(F428,'GAUSSIAN DISTRIBUTION'!$A$2:$C$148,2,1)+(F428-VLOOKUP(F428,'GAUSSIAN DISTRIBUTION'!$A$2:$C$148,1,1))*VLOOKUP(F428,'GAUSSIAN DISTRIBUTION'!$A$2:$C$148,3,1)</f>
        <v>2.136607338714789</v>
      </c>
      <c r="I428" t="e">
        <f t="shared" si="40"/>
        <v>#N/A</v>
      </c>
    </row>
    <row r="429" spans="3:9" ht="12.75">
      <c r="C429"/>
      <c r="E429" t="e">
        <f>IF(AND(ISNUMBER(C429),C429&gt;'PLOT OUTPUT'!$D$4),LOG(C429),$C$2)</f>
        <v>#N/A</v>
      </c>
      <c r="F429">
        <f t="shared" si="39"/>
        <v>0.9827586206896551</v>
      </c>
      <c r="H429">
        <f>VLOOKUP(F429,'GAUSSIAN DISTRIBUTION'!$A$2:$C$148,2,1)+(F429-VLOOKUP(F429,'GAUSSIAN DISTRIBUTION'!$A$2:$C$148,1,1))*VLOOKUP(F429,'GAUSSIAN DISTRIBUTION'!$A$2:$C$148,3,1)</f>
        <v>2.136607338714789</v>
      </c>
      <c r="I429" t="e">
        <f t="shared" si="40"/>
        <v>#N/A</v>
      </c>
    </row>
    <row r="430" spans="3:9" ht="12.75">
      <c r="C430"/>
      <c r="E430" t="e">
        <f>IF(AND(ISNUMBER(C430),C430&gt;'PLOT OUTPUT'!$D$4),LOG(C430),$C$2)</f>
        <v>#N/A</v>
      </c>
      <c r="F430">
        <f t="shared" si="39"/>
        <v>0.9827586206896551</v>
      </c>
      <c r="H430">
        <f>VLOOKUP(F430,'GAUSSIAN DISTRIBUTION'!$A$2:$C$148,2,1)+(F430-VLOOKUP(F430,'GAUSSIAN DISTRIBUTION'!$A$2:$C$148,1,1))*VLOOKUP(F430,'GAUSSIAN DISTRIBUTION'!$A$2:$C$148,3,1)</f>
        <v>2.136607338714789</v>
      </c>
      <c r="I430" t="e">
        <f t="shared" si="40"/>
        <v>#N/A</v>
      </c>
    </row>
    <row r="431" spans="3:9" ht="12.75">
      <c r="C431"/>
      <c r="E431" t="e">
        <f>IF(AND(ISNUMBER(C431),C431&gt;'PLOT OUTPUT'!$D$4),LOG(C431),$C$2)</f>
        <v>#N/A</v>
      </c>
      <c r="F431">
        <f t="shared" si="39"/>
        <v>0.9827586206896551</v>
      </c>
      <c r="H431">
        <f>VLOOKUP(F431,'GAUSSIAN DISTRIBUTION'!$A$2:$C$148,2,1)+(F431-VLOOKUP(F431,'GAUSSIAN DISTRIBUTION'!$A$2:$C$148,1,1))*VLOOKUP(F431,'GAUSSIAN DISTRIBUTION'!$A$2:$C$148,3,1)</f>
        <v>2.136607338714789</v>
      </c>
      <c r="I431" t="e">
        <f t="shared" si="40"/>
        <v>#N/A</v>
      </c>
    </row>
    <row r="432" spans="3:9" ht="12.75">
      <c r="C432"/>
      <c r="E432" t="e">
        <f>IF(AND(ISNUMBER(C432),C432&gt;'PLOT OUTPUT'!$D$4),LOG(C432),$C$2)</f>
        <v>#N/A</v>
      </c>
      <c r="F432">
        <f t="shared" si="39"/>
        <v>0.9827586206896551</v>
      </c>
      <c r="H432">
        <f>VLOOKUP(F432,'GAUSSIAN DISTRIBUTION'!$A$2:$C$148,2,1)+(F432-VLOOKUP(F432,'GAUSSIAN DISTRIBUTION'!$A$2:$C$148,1,1))*VLOOKUP(F432,'GAUSSIAN DISTRIBUTION'!$A$2:$C$148,3,1)</f>
        <v>2.136607338714789</v>
      </c>
      <c r="I432" t="e">
        <f t="shared" si="40"/>
        <v>#N/A</v>
      </c>
    </row>
    <row r="433" spans="3:9" ht="12.75">
      <c r="C433"/>
      <c r="E433" t="e">
        <f>IF(AND(ISNUMBER(C433),C433&gt;'PLOT OUTPUT'!$D$4),LOG(C433),$C$2)</f>
        <v>#N/A</v>
      </c>
      <c r="F433">
        <f t="shared" si="39"/>
        <v>0.9827586206896551</v>
      </c>
      <c r="H433">
        <f>VLOOKUP(F433,'GAUSSIAN DISTRIBUTION'!$A$2:$C$148,2,1)+(F433-VLOOKUP(F433,'GAUSSIAN DISTRIBUTION'!$A$2:$C$148,1,1))*VLOOKUP(F433,'GAUSSIAN DISTRIBUTION'!$A$2:$C$148,3,1)</f>
        <v>2.136607338714789</v>
      </c>
      <c r="I433" t="e">
        <f t="shared" si="40"/>
        <v>#N/A</v>
      </c>
    </row>
    <row r="434" spans="3:9" ht="12.75">
      <c r="C434"/>
      <c r="E434" t="e">
        <f>IF(AND(ISNUMBER(C434),C434&gt;'PLOT OUTPUT'!$D$4),LOG(C434),$C$2)</f>
        <v>#N/A</v>
      </c>
      <c r="F434">
        <f t="shared" si="39"/>
        <v>0.9827586206896551</v>
      </c>
      <c r="H434">
        <f>VLOOKUP(F434,'GAUSSIAN DISTRIBUTION'!$A$2:$C$148,2,1)+(F434-VLOOKUP(F434,'GAUSSIAN DISTRIBUTION'!$A$2:$C$148,1,1))*VLOOKUP(F434,'GAUSSIAN DISTRIBUTION'!$A$2:$C$148,3,1)</f>
        <v>2.136607338714789</v>
      </c>
      <c r="I434" t="e">
        <f t="shared" si="40"/>
        <v>#N/A</v>
      </c>
    </row>
    <row r="435" spans="3:9" ht="12.75">
      <c r="C435"/>
      <c r="E435" t="e">
        <f>IF(AND(ISNUMBER(C435),C435&gt;'PLOT OUTPUT'!$D$4),LOG(C435),$C$2)</f>
        <v>#N/A</v>
      </c>
      <c r="F435">
        <f t="shared" si="39"/>
        <v>0.9827586206896551</v>
      </c>
      <c r="H435">
        <f>VLOOKUP(F435,'GAUSSIAN DISTRIBUTION'!$A$2:$C$148,2,1)+(F435-VLOOKUP(F435,'GAUSSIAN DISTRIBUTION'!$A$2:$C$148,1,1))*VLOOKUP(F435,'GAUSSIAN DISTRIBUTION'!$A$2:$C$148,3,1)</f>
        <v>2.136607338714789</v>
      </c>
      <c r="I435" t="e">
        <f t="shared" si="40"/>
        <v>#N/A</v>
      </c>
    </row>
    <row r="436" spans="3:9" ht="12.75">
      <c r="C436"/>
      <c r="E436" t="e">
        <f>IF(AND(ISNUMBER(C436),C436&gt;'PLOT OUTPUT'!$D$4),LOG(C436),$C$2)</f>
        <v>#N/A</v>
      </c>
      <c r="F436">
        <f t="shared" si="39"/>
        <v>0.9827586206896551</v>
      </c>
      <c r="H436">
        <f>VLOOKUP(F436,'GAUSSIAN DISTRIBUTION'!$A$2:$C$148,2,1)+(F436-VLOOKUP(F436,'GAUSSIAN DISTRIBUTION'!$A$2:$C$148,1,1))*VLOOKUP(F436,'GAUSSIAN DISTRIBUTION'!$A$2:$C$148,3,1)</f>
        <v>2.136607338714789</v>
      </c>
      <c r="I436" t="e">
        <f t="shared" si="40"/>
        <v>#N/A</v>
      </c>
    </row>
    <row r="437" spans="3:9" ht="12.75">
      <c r="C437"/>
      <c r="E437" t="e">
        <f>IF(AND(ISNUMBER(C437),C437&gt;'PLOT OUTPUT'!$D$4),LOG(C437),$C$2)</f>
        <v>#N/A</v>
      </c>
      <c r="F437">
        <f t="shared" si="39"/>
        <v>0.9827586206896551</v>
      </c>
      <c r="H437">
        <f>VLOOKUP(F437,'GAUSSIAN DISTRIBUTION'!$A$2:$C$148,2,1)+(F437-VLOOKUP(F437,'GAUSSIAN DISTRIBUTION'!$A$2:$C$148,1,1))*VLOOKUP(F437,'GAUSSIAN DISTRIBUTION'!$A$2:$C$148,3,1)</f>
        <v>2.136607338714789</v>
      </c>
      <c r="I437" t="e">
        <f t="shared" si="40"/>
        <v>#N/A</v>
      </c>
    </row>
    <row r="438" spans="3:9" ht="12.75">
      <c r="C438"/>
      <c r="E438" t="e">
        <f>IF(AND(ISNUMBER(C438),C438&gt;'PLOT OUTPUT'!$D$4),LOG(C438),$C$2)</f>
        <v>#N/A</v>
      </c>
      <c r="F438">
        <f t="shared" si="39"/>
        <v>0.9827586206896551</v>
      </c>
      <c r="H438">
        <f>VLOOKUP(F438,'GAUSSIAN DISTRIBUTION'!$A$2:$C$148,2,1)+(F438-VLOOKUP(F438,'GAUSSIAN DISTRIBUTION'!$A$2:$C$148,1,1))*VLOOKUP(F438,'GAUSSIAN DISTRIBUTION'!$A$2:$C$148,3,1)</f>
        <v>2.136607338714789</v>
      </c>
      <c r="I438" t="e">
        <f t="shared" si="40"/>
        <v>#N/A</v>
      </c>
    </row>
    <row r="439" spans="3:9" ht="12.75">
      <c r="C439"/>
      <c r="E439" t="e">
        <f>IF(AND(ISNUMBER(C439),C439&gt;'PLOT OUTPUT'!$D$4),LOG(C439),$C$2)</f>
        <v>#N/A</v>
      </c>
      <c r="F439">
        <f t="shared" si="39"/>
        <v>0.9827586206896551</v>
      </c>
      <c r="H439">
        <f>VLOOKUP(F439,'GAUSSIAN DISTRIBUTION'!$A$2:$C$148,2,1)+(F439-VLOOKUP(F439,'GAUSSIAN DISTRIBUTION'!$A$2:$C$148,1,1))*VLOOKUP(F439,'GAUSSIAN DISTRIBUTION'!$A$2:$C$148,3,1)</f>
        <v>2.136607338714789</v>
      </c>
      <c r="I439" t="e">
        <f t="shared" si="40"/>
        <v>#N/A</v>
      </c>
    </row>
    <row r="440" spans="3:9" ht="12.75">
      <c r="C440"/>
      <c r="E440" t="e">
        <f>IF(AND(ISNUMBER(C440),C440&gt;'PLOT OUTPUT'!$D$4),LOG(C440),$C$2)</f>
        <v>#N/A</v>
      </c>
      <c r="F440">
        <f t="shared" si="39"/>
        <v>0.9827586206896551</v>
      </c>
      <c r="H440">
        <f>VLOOKUP(F440,'GAUSSIAN DISTRIBUTION'!$A$2:$C$148,2,1)+(F440-VLOOKUP(F440,'GAUSSIAN DISTRIBUTION'!$A$2:$C$148,1,1))*VLOOKUP(F440,'GAUSSIAN DISTRIBUTION'!$A$2:$C$148,3,1)</f>
        <v>2.136607338714789</v>
      </c>
      <c r="I440" t="e">
        <f t="shared" si="40"/>
        <v>#N/A</v>
      </c>
    </row>
    <row r="441" spans="3:9" ht="12.75">
      <c r="C441"/>
      <c r="E441" t="e">
        <f>IF(AND(ISNUMBER(C441),C441&gt;'PLOT OUTPUT'!$D$4),LOG(C441),$C$2)</f>
        <v>#N/A</v>
      </c>
      <c r="F441">
        <f t="shared" si="39"/>
        <v>0.9827586206896551</v>
      </c>
      <c r="H441">
        <f>VLOOKUP(F441,'GAUSSIAN DISTRIBUTION'!$A$2:$C$148,2,1)+(F441-VLOOKUP(F441,'GAUSSIAN DISTRIBUTION'!$A$2:$C$148,1,1))*VLOOKUP(F441,'GAUSSIAN DISTRIBUTION'!$A$2:$C$148,3,1)</f>
        <v>2.136607338714789</v>
      </c>
      <c r="I441" t="e">
        <f t="shared" si="40"/>
        <v>#N/A</v>
      </c>
    </row>
    <row r="442" spans="3:9" ht="12.75">
      <c r="C442"/>
      <c r="E442" t="e">
        <f>IF(AND(ISNUMBER(C442),C442&gt;'PLOT OUTPUT'!$D$4),LOG(C442),$C$2)</f>
        <v>#N/A</v>
      </c>
      <c r="F442">
        <f t="shared" si="39"/>
        <v>0.9827586206896551</v>
      </c>
      <c r="H442">
        <f>VLOOKUP(F442,'GAUSSIAN DISTRIBUTION'!$A$2:$C$148,2,1)+(F442-VLOOKUP(F442,'GAUSSIAN DISTRIBUTION'!$A$2:$C$148,1,1))*VLOOKUP(F442,'GAUSSIAN DISTRIBUTION'!$A$2:$C$148,3,1)</f>
        <v>2.136607338714789</v>
      </c>
      <c r="I442" t="e">
        <f t="shared" si="40"/>
        <v>#N/A</v>
      </c>
    </row>
    <row r="443" spans="3:9" ht="12.75">
      <c r="C443"/>
      <c r="E443" t="e">
        <f>IF(AND(ISNUMBER(C443),C443&gt;'PLOT OUTPUT'!$D$4),LOG(C443),$C$2)</f>
        <v>#N/A</v>
      </c>
      <c r="F443">
        <f t="shared" si="39"/>
        <v>0.9827586206896551</v>
      </c>
      <c r="H443">
        <f>VLOOKUP(F443,'GAUSSIAN DISTRIBUTION'!$A$2:$C$148,2,1)+(F443-VLOOKUP(F443,'GAUSSIAN DISTRIBUTION'!$A$2:$C$148,1,1))*VLOOKUP(F443,'GAUSSIAN DISTRIBUTION'!$A$2:$C$148,3,1)</f>
        <v>2.136607338714789</v>
      </c>
      <c r="I443" t="e">
        <f t="shared" si="40"/>
        <v>#N/A</v>
      </c>
    </row>
    <row r="444" spans="3:9" ht="12.75">
      <c r="C444"/>
      <c r="E444" t="e">
        <f>IF(AND(ISNUMBER(C444),C444&gt;'PLOT OUTPUT'!$D$4),LOG(C444),$C$2)</f>
        <v>#N/A</v>
      </c>
      <c r="F444">
        <f t="shared" si="39"/>
        <v>0.9827586206896551</v>
      </c>
      <c r="H444">
        <f>VLOOKUP(F444,'GAUSSIAN DISTRIBUTION'!$A$2:$C$148,2,1)+(F444-VLOOKUP(F444,'GAUSSIAN DISTRIBUTION'!$A$2:$C$148,1,1))*VLOOKUP(F444,'GAUSSIAN DISTRIBUTION'!$A$2:$C$148,3,1)</f>
        <v>2.136607338714789</v>
      </c>
      <c r="I444" t="e">
        <f t="shared" si="40"/>
        <v>#N/A</v>
      </c>
    </row>
    <row r="445" spans="3:9" ht="12.75">
      <c r="C445"/>
      <c r="E445" t="e">
        <f>IF(AND(ISNUMBER(C445),C445&gt;'PLOT OUTPUT'!$D$4),LOG(C445),$C$2)</f>
        <v>#N/A</v>
      </c>
      <c r="F445">
        <f t="shared" si="39"/>
        <v>0.9827586206896551</v>
      </c>
      <c r="H445">
        <f>VLOOKUP(F445,'GAUSSIAN DISTRIBUTION'!$A$2:$C$148,2,1)+(F445-VLOOKUP(F445,'GAUSSIAN DISTRIBUTION'!$A$2:$C$148,1,1))*VLOOKUP(F445,'GAUSSIAN DISTRIBUTION'!$A$2:$C$148,3,1)</f>
        <v>2.136607338714789</v>
      </c>
      <c r="I445" t="e">
        <f t="shared" si="40"/>
        <v>#N/A</v>
      </c>
    </row>
    <row r="446" spans="3:9" ht="12.75">
      <c r="C446"/>
      <c r="E446" t="e">
        <f>IF(AND(ISNUMBER(C446),C446&gt;'PLOT OUTPUT'!$D$4),LOG(C446),$C$2)</f>
        <v>#N/A</v>
      </c>
      <c r="F446">
        <f t="shared" si="39"/>
        <v>0.9827586206896551</v>
      </c>
      <c r="H446">
        <f>VLOOKUP(F446,'GAUSSIAN DISTRIBUTION'!$A$2:$C$148,2,1)+(F446-VLOOKUP(F446,'GAUSSIAN DISTRIBUTION'!$A$2:$C$148,1,1))*VLOOKUP(F446,'GAUSSIAN DISTRIBUTION'!$A$2:$C$148,3,1)</f>
        <v>2.136607338714789</v>
      </c>
      <c r="I446" t="e">
        <f t="shared" si="40"/>
        <v>#N/A</v>
      </c>
    </row>
    <row r="447" spans="3:9" ht="12.75">
      <c r="C447"/>
      <c r="E447" t="e">
        <f>IF(AND(ISNUMBER(C447),C447&gt;'PLOT OUTPUT'!$D$4),LOG(C447),$C$2)</f>
        <v>#N/A</v>
      </c>
      <c r="F447">
        <f t="shared" si="39"/>
        <v>0.9827586206896551</v>
      </c>
      <c r="H447">
        <f>VLOOKUP(F447,'GAUSSIAN DISTRIBUTION'!$A$2:$C$148,2,1)+(F447-VLOOKUP(F447,'GAUSSIAN DISTRIBUTION'!$A$2:$C$148,1,1))*VLOOKUP(F447,'GAUSSIAN DISTRIBUTION'!$A$2:$C$148,3,1)</f>
        <v>2.136607338714789</v>
      </c>
      <c r="I447" t="e">
        <f t="shared" si="40"/>
        <v>#N/A</v>
      </c>
    </row>
    <row r="448" spans="3:9" ht="12.75">
      <c r="C448"/>
      <c r="E448" t="e">
        <f>IF(AND(ISNUMBER(C448),C448&gt;'PLOT OUTPUT'!$D$4),LOG(C448),$C$2)</f>
        <v>#N/A</v>
      </c>
      <c r="F448">
        <f t="shared" si="39"/>
        <v>0.9827586206896551</v>
      </c>
      <c r="H448">
        <f>VLOOKUP(F448,'GAUSSIAN DISTRIBUTION'!$A$2:$C$148,2,1)+(F448-VLOOKUP(F448,'GAUSSIAN DISTRIBUTION'!$A$2:$C$148,1,1))*VLOOKUP(F448,'GAUSSIAN DISTRIBUTION'!$A$2:$C$148,3,1)</f>
        <v>2.136607338714789</v>
      </c>
      <c r="I448" t="e">
        <f t="shared" si="40"/>
        <v>#N/A</v>
      </c>
    </row>
    <row r="449" spans="3:9" ht="12.75">
      <c r="C449"/>
      <c r="E449" t="e">
        <f>IF(AND(ISNUMBER(C449),C449&gt;'PLOT OUTPUT'!$D$4),LOG(C449),$C$2)</f>
        <v>#N/A</v>
      </c>
      <c r="F449">
        <f t="shared" si="39"/>
        <v>0.9827586206896551</v>
      </c>
      <c r="H449">
        <f>VLOOKUP(F449,'GAUSSIAN DISTRIBUTION'!$A$2:$C$148,2,1)+(F449-VLOOKUP(F449,'GAUSSIAN DISTRIBUTION'!$A$2:$C$148,1,1))*VLOOKUP(F449,'GAUSSIAN DISTRIBUTION'!$A$2:$C$148,3,1)</f>
        <v>2.136607338714789</v>
      </c>
      <c r="I449" t="e">
        <f t="shared" si="40"/>
        <v>#N/A</v>
      </c>
    </row>
    <row r="450" spans="3:9" ht="12.75">
      <c r="C450"/>
      <c r="E450" t="e">
        <f>IF(AND(ISNUMBER(C450),C450&gt;'PLOT OUTPUT'!$D$4),LOG(C450),$C$2)</f>
        <v>#N/A</v>
      </c>
      <c r="F450">
        <f t="shared" si="39"/>
        <v>0.9827586206896551</v>
      </c>
      <c r="H450">
        <f>VLOOKUP(F450,'GAUSSIAN DISTRIBUTION'!$A$2:$C$148,2,1)+(F450-VLOOKUP(F450,'GAUSSIAN DISTRIBUTION'!$A$2:$C$148,1,1))*VLOOKUP(F450,'GAUSSIAN DISTRIBUTION'!$A$2:$C$148,3,1)</f>
        <v>2.136607338714789</v>
      </c>
      <c r="I450" t="e">
        <f t="shared" si="40"/>
        <v>#N/A</v>
      </c>
    </row>
    <row r="451" spans="3:9" ht="12.75">
      <c r="C451"/>
      <c r="E451" t="e">
        <f>IF(AND(ISNUMBER(C451),C451&gt;'PLOT OUTPUT'!$D$4),LOG(C451),$C$2)</f>
        <v>#N/A</v>
      </c>
      <c r="F451">
        <f t="shared" si="39"/>
        <v>0.9827586206896551</v>
      </c>
      <c r="H451">
        <f>VLOOKUP(F451,'GAUSSIAN DISTRIBUTION'!$A$2:$C$148,2,1)+(F451-VLOOKUP(F451,'GAUSSIAN DISTRIBUTION'!$A$2:$C$148,1,1))*VLOOKUP(F451,'GAUSSIAN DISTRIBUTION'!$A$2:$C$148,3,1)</f>
        <v>2.136607338714789</v>
      </c>
      <c r="I451" t="e">
        <f t="shared" si="40"/>
        <v>#N/A</v>
      </c>
    </row>
    <row r="452" spans="3:9" ht="12.75">
      <c r="C452"/>
      <c r="E452" t="e">
        <f>IF(AND(ISNUMBER(C452),C452&gt;'PLOT OUTPUT'!$D$4),LOG(C452),$C$2)</f>
        <v>#N/A</v>
      </c>
      <c r="F452">
        <f t="shared" si="39"/>
        <v>0.9827586206896551</v>
      </c>
      <c r="H452">
        <f>VLOOKUP(F452,'GAUSSIAN DISTRIBUTION'!$A$2:$C$148,2,1)+(F452-VLOOKUP(F452,'GAUSSIAN DISTRIBUTION'!$A$2:$C$148,1,1))*VLOOKUP(F452,'GAUSSIAN DISTRIBUTION'!$A$2:$C$148,3,1)</f>
        <v>2.136607338714789</v>
      </c>
      <c r="I452" t="e">
        <f t="shared" si="40"/>
        <v>#N/A</v>
      </c>
    </row>
    <row r="453" spans="3:9" ht="12.75">
      <c r="C453"/>
      <c r="E453" t="e">
        <f>IF(AND(ISNUMBER(C453),C453&gt;'PLOT OUTPUT'!$D$4),LOG(C453),$C$2)</f>
        <v>#N/A</v>
      </c>
      <c r="F453">
        <f t="shared" si="39"/>
        <v>0.9827586206896551</v>
      </c>
      <c r="H453">
        <f>VLOOKUP(F453,'GAUSSIAN DISTRIBUTION'!$A$2:$C$148,2,1)+(F453-VLOOKUP(F453,'GAUSSIAN DISTRIBUTION'!$A$2:$C$148,1,1))*VLOOKUP(F453,'GAUSSIAN DISTRIBUTION'!$A$2:$C$148,3,1)</f>
        <v>2.136607338714789</v>
      </c>
      <c r="I453" t="e">
        <f t="shared" si="40"/>
        <v>#N/A</v>
      </c>
    </row>
    <row r="454" spans="3:9" ht="12.75">
      <c r="C454"/>
      <c r="E454" t="e">
        <f>IF(AND(ISNUMBER(C454),C454&gt;'PLOT OUTPUT'!$D$4),LOG(C454),$C$2)</f>
        <v>#N/A</v>
      </c>
      <c r="F454">
        <f aca="true" t="shared" si="41" ref="F454:F517">IF(ISNUMBER(E453),F453-1/$C$3,1-0.5/$C$3)</f>
        <v>0.9827586206896551</v>
      </c>
      <c r="H454">
        <f>VLOOKUP(F454,'GAUSSIAN DISTRIBUTION'!$A$2:$C$148,2,1)+(F454-VLOOKUP(F454,'GAUSSIAN DISTRIBUTION'!$A$2:$C$148,1,1))*VLOOKUP(F454,'GAUSSIAN DISTRIBUTION'!$A$2:$C$148,3,1)</f>
        <v>2.136607338714789</v>
      </c>
      <c r="I454" t="e">
        <f aca="true" t="shared" si="42" ref="I454:I517">E454</f>
        <v>#N/A</v>
      </c>
    </row>
    <row r="455" spans="3:9" ht="12.75">
      <c r="C455"/>
      <c r="E455" t="e">
        <f>IF(AND(ISNUMBER(C455),C455&gt;'PLOT OUTPUT'!$D$4),LOG(C455),$C$2)</f>
        <v>#N/A</v>
      </c>
      <c r="F455">
        <f t="shared" si="41"/>
        <v>0.9827586206896551</v>
      </c>
      <c r="H455">
        <f>VLOOKUP(F455,'GAUSSIAN DISTRIBUTION'!$A$2:$C$148,2,1)+(F455-VLOOKUP(F455,'GAUSSIAN DISTRIBUTION'!$A$2:$C$148,1,1))*VLOOKUP(F455,'GAUSSIAN DISTRIBUTION'!$A$2:$C$148,3,1)</f>
        <v>2.136607338714789</v>
      </c>
      <c r="I455" t="e">
        <f t="shared" si="42"/>
        <v>#N/A</v>
      </c>
    </row>
    <row r="456" spans="3:9" ht="12.75">
      <c r="C456"/>
      <c r="E456" t="e">
        <f>IF(AND(ISNUMBER(C456),C456&gt;'PLOT OUTPUT'!$D$4),LOG(C456),$C$2)</f>
        <v>#N/A</v>
      </c>
      <c r="F456">
        <f t="shared" si="41"/>
        <v>0.9827586206896551</v>
      </c>
      <c r="H456">
        <f>VLOOKUP(F456,'GAUSSIAN DISTRIBUTION'!$A$2:$C$148,2,1)+(F456-VLOOKUP(F456,'GAUSSIAN DISTRIBUTION'!$A$2:$C$148,1,1))*VLOOKUP(F456,'GAUSSIAN DISTRIBUTION'!$A$2:$C$148,3,1)</f>
        <v>2.136607338714789</v>
      </c>
      <c r="I456" t="e">
        <f t="shared" si="42"/>
        <v>#N/A</v>
      </c>
    </row>
    <row r="457" spans="3:9" ht="12.75">
      <c r="C457"/>
      <c r="E457" t="e">
        <f>IF(AND(ISNUMBER(C457),C457&gt;'PLOT OUTPUT'!$D$4),LOG(C457),$C$2)</f>
        <v>#N/A</v>
      </c>
      <c r="F457">
        <f t="shared" si="41"/>
        <v>0.9827586206896551</v>
      </c>
      <c r="H457">
        <f>VLOOKUP(F457,'GAUSSIAN DISTRIBUTION'!$A$2:$C$148,2,1)+(F457-VLOOKUP(F457,'GAUSSIAN DISTRIBUTION'!$A$2:$C$148,1,1))*VLOOKUP(F457,'GAUSSIAN DISTRIBUTION'!$A$2:$C$148,3,1)</f>
        <v>2.136607338714789</v>
      </c>
      <c r="I457" t="e">
        <f t="shared" si="42"/>
        <v>#N/A</v>
      </c>
    </row>
    <row r="458" spans="3:9" ht="12.75">
      <c r="C458"/>
      <c r="E458" t="e">
        <f>IF(AND(ISNUMBER(C458),C458&gt;'PLOT OUTPUT'!$D$4),LOG(C458),$C$2)</f>
        <v>#N/A</v>
      </c>
      <c r="F458">
        <f t="shared" si="41"/>
        <v>0.9827586206896551</v>
      </c>
      <c r="H458">
        <f>VLOOKUP(F458,'GAUSSIAN DISTRIBUTION'!$A$2:$C$148,2,1)+(F458-VLOOKUP(F458,'GAUSSIAN DISTRIBUTION'!$A$2:$C$148,1,1))*VLOOKUP(F458,'GAUSSIAN DISTRIBUTION'!$A$2:$C$148,3,1)</f>
        <v>2.136607338714789</v>
      </c>
      <c r="I458" t="e">
        <f t="shared" si="42"/>
        <v>#N/A</v>
      </c>
    </row>
    <row r="459" spans="3:9" ht="12.75">
      <c r="C459"/>
      <c r="E459" t="e">
        <f>IF(AND(ISNUMBER(C459),C459&gt;'PLOT OUTPUT'!$D$4),LOG(C459),$C$2)</f>
        <v>#N/A</v>
      </c>
      <c r="F459">
        <f t="shared" si="41"/>
        <v>0.9827586206896551</v>
      </c>
      <c r="H459">
        <f>VLOOKUP(F459,'GAUSSIAN DISTRIBUTION'!$A$2:$C$148,2,1)+(F459-VLOOKUP(F459,'GAUSSIAN DISTRIBUTION'!$A$2:$C$148,1,1))*VLOOKUP(F459,'GAUSSIAN DISTRIBUTION'!$A$2:$C$148,3,1)</f>
        <v>2.136607338714789</v>
      </c>
      <c r="I459" t="e">
        <f t="shared" si="42"/>
        <v>#N/A</v>
      </c>
    </row>
    <row r="460" spans="3:9" ht="12.75">
      <c r="C460"/>
      <c r="E460" t="e">
        <f>IF(AND(ISNUMBER(C460),C460&gt;'PLOT OUTPUT'!$D$4),LOG(C460),$C$2)</f>
        <v>#N/A</v>
      </c>
      <c r="F460">
        <f t="shared" si="41"/>
        <v>0.9827586206896551</v>
      </c>
      <c r="H460">
        <f>VLOOKUP(F460,'GAUSSIAN DISTRIBUTION'!$A$2:$C$148,2,1)+(F460-VLOOKUP(F460,'GAUSSIAN DISTRIBUTION'!$A$2:$C$148,1,1))*VLOOKUP(F460,'GAUSSIAN DISTRIBUTION'!$A$2:$C$148,3,1)</f>
        <v>2.136607338714789</v>
      </c>
      <c r="I460" t="e">
        <f t="shared" si="42"/>
        <v>#N/A</v>
      </c>
    </row>
    <row r="461" spans="3:9" ht="12.75">
      <c r="C461"/>
      <c r="E461" t="e">
        <f>IF(AND(ISNUMBER(C461),C461&gt;'PLOT OUTPUT'!$D$4),LOG(C461),$C$2)</f>
        <v>#N/A</v>
      </c>
      <c r="F461">
        <f t="shared" si="41"/>
        <v>0.9827586206896551</v>
      </c>
      <c r="H461">
        <f>VLOOKUP(F461,'GAUSSIAN DISTRIBUTION'!$A$2:$C$148,2,1)+(F461-VLOOKUP(F461,'GAUSSIAN DISTRIBUTION'!$A$2:$C$148,1,1))*VLOOKUP(F461,'GAUSSIAN DISTRIBUTION'!$A$2:$C$148,3,1)</f>
        <v>2.136607338714789</v>
      </c>
      <c r="I461" t="e">
        <f t="shared" si="42"/>
        <v>#N/A</v>
      </c>
    </row>
    <row r="462" spans="3:9" ht="12.75">
      <c r="C462"/>
      <c r="E462" t="e">
        <f>IF(AND(ISNUMBER(C462),C462&gt;'PLOT OUTPUT'!$D$4),LOG(C462),$C$2)</f>
        <v>#N/A</v>
      </c>
      <c r="F462">
        <f t="shared" si="41"/>
        <v>0.9827586206896551</v>
      </c>
      <c r="H462">
        <f>VLOOKUP(F462,'GAUSSIAN DISTRIBUTION'!$A$2:$C$148,2,1)+(F462-VLOOKUP(F462,'GAUSSIAN DISTRIBUTION'!$A$2:$C$148,1,1))*VLOOKUP(F462,'GAUSSIAN DISTRIBUTION'!$A$2:$C$148,3,1)</f>
        <v>2.136607338714789</v>
      </c>
      <c r="I462" t="e">
        <f t="shared" si="42"/>
        <v>#N/A</v>
      </c>
    </row>
    <row r="463" spans="3:9" ht="12.75">
      <c r="C463"/>
      <c r="E463" t="e">
        <f>IF(AND(ISNUMBER(C463),C463&gt;'PLOT OUTPUT'!$D$4),LOG(C463),$C$2)</f>
        <v>#N/A</v>
      </c>
      <c r="F463">
        <f t="shared" si="41"/>
        <v>0.9827586206896551</v>
      </c>
      <c r="H463">
        <f>VLOOKUP(F463,'GAUSSIAN DISTRIBUTION'!$A$2:$C$148,2,1)+(F463-VLOOKUP(F463,'GAUSSIAN DISTRIBUTION'!$A$2:$C$148,1,1))*VLOOKUP(F463,'GAUSSIAN DISTRIBUTION'!$A$2:$C$148,3,1)</f>
        <v>2.136607338714789</v>
      </c>
      <c r="I463" t="e">
        <f t="shared" si="42"/>
        <v>#N/A</v>
      </c>
    </row>
    <row r="464" spans="3:9" ht="12.75">
      <c r="C464"/>
      <c r="E464" t="e">
        <f>IF(AND(ISNUMBER(C464),C464&gt;'PLOT OUTPUT'!$D$4),LOG(C464),$C$2)</f>
        <v>#N/A</v>
      </c>
      <c r="F464">
        <f t="shared" si="41"/>
        <v>0.9827586206896551</v>
      </c>
      <c r="H464">
        <f>VLOOKUP(F464,'GAUSSIAN DISTRIBUTION'!$A$2:$C$148,2,1)+(F464-VLOOKUP(F464,'GAUSSIAN DISTRIBUTION'!$A$2:$C$148,1,1))*VLOOKUP(F464,'GAUSSIAN DISTRIBUTION'!$A$2:$C$148,3,1)</f>
        <v>2.136607338714789</v>
      </c>
      <c r="I464" t="e">
        <f t="shared" si="42"/>
        <v>#N/A</v>
      </c>
    </row>
    <row r="465" spans="3:9" ht="12.75">
      <c r="C465"/>
      <c r="E465" t="e">
        <f>IF(AND(ISNUMBER(C465),C465&gt;'PLOT OUTPUT'!$D$4),LOG(C465),$C$2)</f>
        <v>#N/A</v>
      </c>
      <c r="F465">
        <f t="shared" si="41"/>
        <v>0.9827586206896551</v>
      </c>
      <c r="H465">
        <f>VLOOKUP(F465,'GAUSSIAN DISTRIBUTION'!$A$2:$C$148,2,1)+(F465-VLOOKUP(F465,'GAUSSIAN DISTRIBUTION'!$A$2:$C$148,1,1))*VLOOKUP(F465,'GAUSSIAN DISTRIBUTION'!$A$2:$C$148,3,1)</f>
        <v>2.136607338714789</v>
      </c>
      <c r="I465" t="e">
        <f t="shared" si="42"/>
        <v>#N/A</v>
      </c>
    </row>
    <row r="466" spans="3:9" ht="12.75">
      <c r="C466"/>
      <c r="E466" t="e">
        <f>IF(AND(ISNUMBER(C466),C466&gt;'PLOT OUTPUT'!$D$4),LOG(C466),$C$2)</f>
        <v>#N/A</v>
      </c>
      <c r="F466">
        <f t="shared" si="41"/>
        <v>0.9827586206896551</v>
      </c>
      <c r="H466">
        <f>VLOOKUP(F466,'GAUSSIAN DISTRIBUTION'!$A$2:$C$148,2,1)+(F466-VLOOKUP(F466,'GAUSSIAN DISTRIBUTION'!$A$2:$C$148,1,1))*VLOOKUP(F466,'GAUSSIAN DISTRIBUTION'!$A$2:$C$148,3,1)</f>
        <v>2.136607338714789</v>
      </c>
      <c r="I466" t="e">
        <f t="shared" si="42"/>
        <v>#N/A</v>
      </c>
    </row>
    <row r="467" spans="3:9" ht="12.75">
      <c r="C467"/>
      <c r="E467" t="e">
        <f>IF(AND(ISNUMBER(C467),C467&gt;'PLOT OUTPUT'!$D$4),LOG(C467),$C$2)</f>
        <v>#N/A</v>
      </c>
      <c r="F467">
        <f t="shared" si="41"/>
        <v>0.9827586206896551</v>
      </c>
      <c r="H467">
        <f>VLOOKUP(F467,'GAUSSIAN DISTRIBUTION'!$A$2:$C$148,2,1)+(F467-VLOOKUP(F467,'GAUSSIAN DISTRIBUTION'!$A$2:$C$148,1,1))*VLOOKUP(F467,'GAUSSIAN DISTRIBUTION'!$A$2:$C$148,3,1)</f>
        <v>2.136607338714789</v>
      </c>
      <c r="I467" t="e">
        <f t="shared" si="42"/>
        <v>#N/A</v>
      </c>
    </row>
    <row r="468" spans="3:9" ht="12.75">
      <c r="C468"/>
      <c r="E468" t="e">
        <f>IF(AND(ISNUMBER(C468),C468&gt;'PLOT OUTPUT'!$D$4),LOG(C468),$C$2)</f>
        <v>#N/A</v>
      </c>
      <c r="F468">
        <f t="shared" si="41"/>
        <v>0.9827586206896551</v>
      </c>
      <c r="H468">
        <f>VLOOKUP(F468,'GAUSSIAN DISTRIBUTION'!$A$2:$C$148,2,1)+(F468-VLOOKUP(F468,'GAUSSIAN DISTRIBUTION'!$A$2:$C$148,1,1))*VLOOKUP(F468,'GAUSSIAN DISTRIBUTION'!$A$2:$C$148,3,1)</f>
        <v>2.136607338714789</v>
      </c>
      <c r="I468" t="e">
        <f t="shared" si="42"/>
        <v>#N/A</v>
      </c>
    </row>
    <row r="469" spans="3:9" ht="12.75">
      <c r="C469"/>
      <c r="E469" t="e">
        <f>IF(AND(ISNUMBER(C469),C469&gt;'PLOT OUTPUT'!$D$4),LOG(C469),$C$2)</f>
        <v>#N/A</v>
      </c>
      <c r="F469">
        <f t="shared" si="41"/>
        <v>0.9827586206896551</v>
      </c>
      <c r="H469">
        <f>VLOOKUP(F469,'GAUSSIAN DISTRIBUTION'!$A$2:$C$148,2,1)+(F469-VLOOKUP(F469,'GAUSSIAN DISTRIBUTION'!$A$2:$C$148,1,1))*VLOOKUP(F469,'GAUSSIAN DISTRIBUTION'!$A$2:$C$148,3,1)</f>
        <v>2.136607338714789</v>
      </c>
      <c r="I469" t="e">
        <f t="shared" si="42"/>
        <v>#N/A</v>
      </c>
    </row>
    <row r="470" spans="3:9" ht="12.75">
      <c r="C470"/>
      <c r="E470" t="e">
        <f>IF(AND(ISNUMBER(C470),C470&gt;'PLOT OUTPUT'!$D$4),LOG(C470),$C$2)</f>
        <v>#N/A</v>
      </c>
      <c r="F470">
        <f t="shared" si="41"/>
        <v>0.9827586206896551</v>
      </c>
      <c r="H470">
        <f>VLOOKUP(F470,'GAUSSIAN DISTRIBUTION'!$A$2:$C$148,2,1)+(F470-VLOOKUP(F470,'GAUSSIAN DISTRIBUTION'!$A$2:$C$148,1,1))*VLOOKUP(F470,'GAUSSIAN DISTRIBUTION'!$A$2:$C$148,3,1)</f>
        <v>2.136607338714789</v>
      </c>
      <c r="I470" t="e">
        <f t="shared" si="42"/>
        <v>#N/A</v>
      </c>
    </row>
    <row r="471" spans="3:9" ht="12.75">
      <c r="C471"/>
      <c r="E471" t="e">
        <f>IF(AND(ISNUMBER(C471),C471&gt;'PLOT OUTPUT'!$D$4),LOG(C471),$C$2)</f>
        <v>#N/A</v>
      </c>
      <c r="F471">
        <f t="shared" si="41"/>
        <v>0.9827586206896551</v>
      </c>
      <c r="H471">
        <f>VLOOKUP(F471,'GAUSSIAN DISTRIBUTION'!$A$2:$C$148,2,1)+(F471-VLOOKUP(F471,'GAUSSIAN DISTRIBUTION'!$A$2:$C$148,1,1))*VLOOKUP(F471,'GAUSSIAN DISTRIBUTION'!$A$2:$C$148,3,1)</f>
        <v>2.136607338714789</v>
      </c>
      <c r="I471" t="e">
        <f t="shared" si="42"/>
        <v>#N/A</v>
      </c>
    </row>
    <row r="472" spans="3:9" ht="12.75">
      <c r="C472"/>
      <c r="E472" t="e">
        <f>IF(AND(ISNUMBER(C472),C472&gt;'PLOT OUTPUT'!$D$4),LOG(C472),$C$2)</f>
        <v>#N/A</v>
      </c>
      <c r="F472">
        <f t="shared" si="41"/>
        <v>0.9827586206896551</v>
      </c>
      <c r="H472">
        <f>VLOOKUP(F472,'GAUSSIAN DISTRIBUTION'!$A$2:$C$148,2,1)+(F472-VLOOKUP(F472,'GAUSSIAN DISTRIBUTION'!$A$2:$C$148,1,1))*VLOOKUP(F472,'GAUSSIAN DISTRIBUTION'!$A$2:$C$148,3,1)</f>
        <v>2.136607338714789</v>
      </c>
      <c r="I472" t="e">
        <f t="shared" si="42"/>
        <v>#N/A</v>
      </c>
    </row>
    <row r="473" spans="3:9" ht="12.75">
      <c r="C473"/>
      <c r="E473" t="e">
        <f>IF(AND(ISNUMBER(C473),C473&gt;'PLOT OUTPUT'!$D$4),LOG(C473),$C$2)</f>
        <v>#N/A</v>
      </c>
      <c r="F473">
        <f t="shared" si="41"/>
        <v>0.9827586206896551</v>
      </c>
      <c r="H473">
        <f>VLOOKUP(F473,'GAUSSIAN DISTRIBUTION'!$A$2:$C$148,2,1)+(F473-VLOOKUP(F473,'GAUSSIAN DISTRIBUTION'!$A$2:$C$148,1,1))*VLOOKUP(F473,'GAUSSIAN DISTRIBUTION'!$A$2:$C$148,3,1)</f>
        <v>2.136607338714789</v>
      </c>
      <c r="I473" t="e">
        <f t="shared" si="42"/>
        <v>#N/A</v>
      </c>
    </row>
    <row r="474" spans="3:9" ht="12.75">
      <c r="C474"/>
      <c r="E474" t="e">
        <f>IF(AND(ISNUMBER(C474),C474&gt;'PLOT OUTPUT'!$D$4),LOG(C474),$C$2)</f>
        <v>#N/A</v>
      </c>
      <c r="F474">
        <f t="shared" si="41"/>
        <v>0.9827586206896551</v>
      </c>
      <c r="H474">
        <f>VLOOKUP(F474,'GAUSSIAN DISTRIBUTION'!$A$2:$C$148,2,1)+(F474-VLOOKUP(F474,'GAUSSIAN DISTRIBUTION'!$A$2:$C$148,1,1))*VLOOKUP(F474,'GAUSSIAN DISTRIBUTION'!$A$2:$C$148,3,1)</f>
        <v>2.136607338714789</v>
      </c>
      <c r="I474" t="e">
        <f t="shared" si="42"/>
        <v>#N/A</v>
      </c>
    </row>
    <row r="475" spans="3:9" ht="12.75">
      <c r="C475"/>
      <c r="E475" t="e">
        <f>IF(AND(ISNUMBER(C475),C475&gt;'PLOT OUTPUT'!$D$4),LOG(C475),$C$2)</f>
        <v>#N/A</v>
      </c>
      <c r="F475">
        <f t="shared" si="41"/>
        <v>0.9827586206896551</v>
      </c>
      <c r="H475">
        <f>VLOOKUP(F475,'GAUSSIAN DISTRIBUTION'!$A$2:$C$148,2,1)+(F475-VLOOKUP(F475,'GAUSSIAN DISTRIBUTION'!$A$2:$C$148,1,1))*VLOOKUP(F475,'GAUSSIAN DISTRIBUTION'!$A$2:$C$148,3,1)</f>
        <v>2.136607338714789</v>
      </c>
      <c r="I475" t="e">
        <f t="shared" si="42"/>
        <v>#N/A</v>
      </c>
    </row>
    <row r="476" spans="3:9" ht="12.75">
      <c r="C476"/>
      <c r="E476" t="e">
        <f>IF(AND(ISNUMBER(C476),C476&gt;'PLOT OUTPUT'!$D$4),LOG(C476),$C$2)</f>
        <v>#N/A</v>
      </c>
      <c r="F476">
        <f t="shared" si="41"/>
        <v>0.9827586206896551</v>
      </c>
      <c r="H476">
        <f>VLOOKUP(F476,'GAUSSIAN DISTRIBUTION'!$A$2:$C$148,2,1)+(F476-VLOOKUP(F476,'GAUSSIAN DISTRIBUTION'!$A$2:$C$148,1,1))*VLOOKUP(F476,'GAUSSIAN DISTRIBUTION'!$A$2:$C$148,3,1)</f>
        <v>2.136607338714789</v>
      </c>
      <c r="I476" t="e">
        <f t="shared" si="42"/>
        <v>#N/A</v>
      </c>
    </row>
    <row r="477" spans="3:9" ht="12.75">
      <c r="C477"/>
      <c r="E477" t="e">
        <f>IF(AND(ISNUMBER(C477),C477&gt;'PLOT OUTPUT'!$D$4),LOG(C477),$C$2)</f>
        <v>#N/A</v>
      </c>
      <c r="F477">
        <f t="shared" si="41"/>
        <v>0.9827586206896551</v>
      </c>
      <c r="H477">
        <f>VLOOKUP(F477,'GAUSSIAN DISTRIBUTION'!$A$2:$C$148,2,1)+(F477-VLOOKUP(F477,'GAUSSIAN DISTRIBUTION'!$A$2:$C$148,1,1))*VLOOKUP(F477,'GAUSSIAN DISTRIBUTION'!$A$2:$C$148,3,1)</f>
        <v>2.136607338714789</v>
      </c>
      <c r="I477" t="e">
        <f t="shared" si="42"/>
        <v>#N/A</v>
      </c>
    </row>
    <row r="478" spans="3:9" ht="12.75">
      <c r="C478"/>
      <c r="E478" t="e">
        <f>IF(AND(ISNUMBER(C478),C478&gt;'PLOT OUTPUT'!$D$4),LOG(C478),$C$2)</f>
        <v>#N/A</v>
      </c>
      <c r="F478">
        <f t="shared" si="41"/>
        <v>0.9827586206896551</v>
      </c>
      <c r="H478">
        <f>VLOOKUP(F478,'GAUSSIAN DISTRIBUTION'!$A$2:$C$148,2,1)+(F478-VLOOKUP(F478,'GAUSSIAN DISTRIBUTION'!$A$2:$C$148,1,1))*VLOOKUP(F478,'GAUSSIAN DISTRIBUTION'!$A$2:$C$148,3,1)</f>
        <v>2.136607338714789</v>
      </c>
      <c r="I478" t="e">
        <f t="shared" si="42"/>
        <v>#N/A</v>
      </c>
    </row>
    <row r="479" spans="3:9" ht="12.75">
      <c r="C479"/>
      <c r="E479" t="e">
        <f>IF(AND(ISNUMBER(C479),C479&gt;'PLOT OUTPUT'!$D$4),LOG(C479),$C$2)</f>
        <v>#N/A</v>
      </c>
      <c r="F479">
        <f t="shared" si="41"/>
        <v>0.9827586206896551</v>
      </c>
      <c r="H479">
        <f>VLOOKUP(F479,'GAUSSIAN DISTRIBUTION'!$A$2:$C$148,2,1)+(F479-VLOOKUP(F479,'GAUSSIAN DISTRIBUTION'!$A$2:$C$148,1,1))*VLOOKUP(F479,'GAUSSIAN DISTRIBUTION'!$A$2:$C$148,3,1)</f>
        <v>2.136607338714789</v>
      </c>
      <c r="I479" t="e">
        <f t="shared" si="42"/>
        <v>#N/A</v>
      </c>
    </row>
    <row r="480" spans="3:9" ht="12.75">
      <c r="C480"/>
      <c r="E480" t="e">
        <f>IF(AND(ISNUMBER(C480),C480&gt;'PLOT OUTPUT'!$D$4),LOG(C480),$C$2)</f>
        <v>#N/A</v>
      </c>
      <c r="F480">
        <f t="shared" si="41"/>
        <v>0.9827586206896551</v>
      </c>
      <c r="H480">
        <f>VLOOKUP(F480,'GAUSSIAN DISTRIBUTION'!$A$2:$C$148,2,1)+(F480-VLOOKUP(F480,'GAUSSIAN DISTRIBUTION'!$A$2:$C$148,1,1))*VLOOKUP(F480,'GAUSSIAN DISTRIBUTION'!$A$2:$C$148,3,1)</f>
        <v>2.136607338714789</v>
      </c>
      <c r="I480" t="e">
        <f t="shared" si="42"/>
        <v>#N/A</v>
      </c>
    </row>
    <row r="481" spans="3:9" ht="12.75">
      <c r="C481"/>
      <c r="E481" t="e">
        <f>IF(AND(ISNUMBER(C481),C481&gt;'PLOT OUTPUT'!$D$4),LOG(C481),$C$2)</f>
        <v>#N/A</v>
      </c>
      <c r="F481">
        <f t="shared" si="41"/>
        <v>0.9827586206896551</v>
      </c>
      <c r="H481">
        <f>VLOOKUP(F481,'GAUSSIAN DISTRIBUTION'!$A$2:$C$148,2,1)+(F481-VLOOKUP(F481,'GAUSSIAN DISTRIBUTION'!$A$2:$C$148,1,1))*VLOOKUP(F481,'GAUSSIAN DISTRIBUTION'!$A$2:$C$148,3,1)</f>
        <v>2.136607338714789</v>
      </c>
      <c r="I481" t="e">
        <f t="shared" si="42"/>
        <v>#N/A</v>
      </c>
    </row>
    <row r="482" spans="3:9" ht="12.75">
      <c r="C482"/>
      <c r="E482" t="e">
        <f>IF(AND(ISNUMBER(C482),C482&gt;'PLOT OUTPUT'!$D$4),LOG(C482),$C$2)</f>
        <v>#N/A</v>
      </c>
      <c r="F482">
        <f t="shared" si="41"/>
        <v>0.9827586206896551</v>
      </c>
      <c r="H482">
        <f>VLOOKUP(F482,'GAUSSIAN DISTRIBUTION'!$A$2:$C$148,2,1)+(F482-VLOOKUP(F482,'GAUSSIAN DISTRIBUTION'!$A$2:$C$148,1,1))*VLOOKUP(F482,'GAUSSIAN DISTRIBUTION'!$A$2:$C$148,3,1)</f>
        <v>2.136607338714789</v>
      </c>
      <c r="I482" t="e">
        <f t="shared" si="42"/>
        <v>#N/A</v>
      </c>
    </row>
    <row r="483" spans="3:9" ht="12.75">
      <c r="C483"/>
      <c r="E483" t="e">
        <f>IF(AND(ISNUMBER(C483),C483&gt;'PLOT OUTPUT'!$D$4),LOG(C483),$C$2)</f>
        <v>#N/A</v>
      </c>
      <c r="F483">
        <f t="shared" si="41"/>
        <v>0.9827586206896551</v>
      </c>
      <c r="H483">
        <f>VLOOKUP(F483,'GAUSSIAN DISTRIBUTION'!$A$2:$C$148,2,1)+(F483-VLOOKUP(F483,'GAUSSIAN DISTRIBUTION'!$A$2:$C$148,1,1))*VLOOKUP(F483,'GAUSSIAN DISTRIBUTION'!$A$2:$C$148,3,1)</f>
        <v>2.136607338714789</v>
      </c>
      <c r="I483" t="e">
        <f t="shared" si="42"/>
        <v>#N/A</v>
      </c>
    </row>
    <row r="484" spans="3:9" ht="12.75">
      <c r="C484"/>
      <c r="E484" t="e">
        <f>IF(AND(ISNUMBER(C484),C484&gt;'PLOT OUTPUT'!$D$4),LOG(C484),$C$2)</f>
        <v>#N/A</v>
      </c>
      <c r="F484">
        <f t="shared" si="41"/>
        <v>0.9827586206896551</v>
      </c>
      <c r="H484">
        <f>VLOOKUP(F484,'GAUSSIAN DISTRIBUTION'!$A$2:$C$148,2,1)+(F484-VLOOKUP(F484,'GAUSSIAN DISTRIBUTION'!$A$2:$C$148,1,1))*VLOOKUP(F484,'GAUSSIAN DISTRIBUTION'!$A$2:$C$148,3,1)</f>
        <v>2.136607338714789</v>
      </c>
      <c r="I484" t="e">
        <f t="shared" si="42"/>
        <v>#N/A</v>
      </c>
    </row>
    <row r="485" spans="3:9" ht="12.75">
      <c r="C485"/>
      <c r="E485" t="e">
        <f>IF(AND(ISNUMBER(C485),C485&gt;'PLOT OUTPUT'!$D$4),LOG(C485),$C$2)</f>
        <v>#N/A</v>
      </c>
      <c r="F485">
        <f t="shared" si="41"/>
        <v>0.9827586206896551</v>
      </c>
      <c r="H485">
        <f>VLOOKUP(F485,'GAUSSIAN DISTRIBUTION'!$A$2:$C$148,2,1)+(F485-VLOOKUP(F485,'GAUSSIAN DISTRIBUTION'!$A$2:$C$148,1,1))*VLOOKUP(F485,'GAUSSIAN DISTRIBUTION'!$A$2:$C$148,3,1)</f>
        <v>2.136607338714789</v>
      </c>
      <c r="I485" t="e">
        <f t="shared" si="42"/>
        <v>#N/A</v>
      </c>
    </row>
    <row r="486" spans="3:9" ht="12.75">
      <c r="C486"/>
      <c r="E486" t="e">
        <f>IF(AND(ISNUMBER(C486),C486&gt;'PLOT OUTPUT'!$D$4),LOG(C486),$C$2)</f>
        <v>#N/A</v>
      </c>
      <c r="F486">
        <f t="shared" si="41"/>
        <v>0.9827586206896551</v>
      </c>
      <c r="H486">
        <f>VLOOKUP(F486,'GAUSSIAN DISTRIBUTION'!$A$2:$C$148,2,1)+(F486-VLOOKUP(F486,'GAUSSIAN DISTRIBUTION'!$A$2:$C$148,1,1))*VLOOKUP(F486,'GAUSSIAN DISTRIBUTION'!$A$2:$C$148,3,1)</f>
        <v>2.136607338714789</v>
      </c>
      <c r="I486" t="e">
        <f t="shared" si="42"/>
        <v>#N/A</v>
      </c>
    </row>
    <row r="487" spans="3:9" ht="12.75">
      <c r="C487"/>
      <c r="E487" t="e">
        <f>IF(AND(ISNUMBER(C487),C487&gt;'PLOT OUTPUT'!$D$4),LOG(C487),$C$2)</f>
        <v>#N/A</v>
      </c>
      <c r="F487">
        <f t="shared" si="41"/>
        <v>0.9827586206896551</v>
      </c>
      <c r="H487">
        <f>VLOOKUP(F487,'GAUSSIAN DISTRIBUTION'!$A$2:$C$148,2,1)+(F487-VLOOKUP(F487,'GAUSSIAN DISTRIBUTION'!$A$2:$C$148,1,1))*VLOOKUP(F487,'GAUSSIAN DISTRIBUTION'!$A$2:$C$148,3,1)</f>
        <v>2.136607338714789</v>
      </c>
      <c r="I487" t="e">
        <f t="shared" si="42"/>
        <v>#N/A</v>
      </c>
    </row>
    <row r="488" spans="3:9" ht="12.75">
      <c r="C488"/>
      <c r="E488" t="e">
        <f>IF(AND(ISNUMBER(C488),C488&gt;'PLOT OUTPUT'!$D$4),LOG(C488),$C$2)</f>
        <v>#N/A</v>
      </c>
      <c r="F488">
        <f t="shared" si="41"/>
        <v>0.9827586206896551</v>
      </c>
      <c r="H488">
        <f>VLOOKUP(F488,'GAUSSIAN DISTRIBUTION'!$A$2:$C$148,2,1)+(F488-VLOOKUP(F488,'GAUSSIAN DISTRIBUTION'!$A$2:$C$148,1,1))*VLOOKUP(F488,'GAUSSIAN DISTRIBUTION'!$A$2:$C$148,3,1)</f>
        <v>2.136607338714789</v>
      </c>
      <c r="I488" t="e">
        <f t="shared" si="42"/>
        <v>#N/A</v>
      </c>
    </row>
    <row r="489" spans="3:9" ht="12.75">
      <c r="C489"/>
      <c r="E489" t="e">
        <f>IF(AND(ISNUMBER(C489),C489&gt;'PLOT OUTPUT'!$D$4),LOG(C489),$C$2)</f>
        <v>#N/A</v>
      </c>
      <c r="F489">
        <f t="shared" si="41"/>
        <v>0.9827586206896551</v>
      </c>
      <c r="H489">
        <f>VLOOKUP(F489,'GAUSSIAN DISTRIBUTION'!$A$2:$C$148,2,1)+(F489-VLOOKUP(F489,'GAUSSIAN DISTRIBUTION'!$A$2:$C$148,1,1))*VLOOKUP(F489,'GAUSSIAN DISTRIBUTION'!$A$2:$C$148,3,1)</f>
        <v>2.136607338714789</v>
      </c>
      <c r="I489" t="e">
        <f t="shared" si="42"/>
        <v>#N/A</v>
      </c>
    </row>
    <row r="490" spans="3:9" ht="12.75">
      <c r="C490"/>
      <c r="E490" t="e">
        <f>IF(AND(ISNUMBER(C490),C490&gt;'PLOT OUTPUT'!$D$4),LOG(C490),$C$2)</f>
        <v>#N/A</v>
      </c>
      <c r="F490">
        <f t="shared" si="41"/>
        <v>0.9827586206896551</v>
      </c>
      <c r="H490">
        <f>VLOOKUP(F490,'GAUSSIAN DISTRIBUTION'!$A$2:$C$148,2,1)+(F490-VLOOKUP(F490,'GAUSSIAN DISTRIBUTION'!$A$2:$C$148,1,1))*VLOOKUP(F490,'GAUSSIAN DISTRIBUTION'!$A$2:$C$148,3,1)</f>
        <v>2.136607338714789</v>
      </c>
      <c r="I490" t="e">
        <f t="shared" si="42"/>
        <v>#N/A</v>
      </c>
    </row>
    <row r="491" spans="3:9" ht="12.75">
      <c r="C491"/>
      <c r="E491" t="e">
        <f>IF(AND(ISNUMBER(C491),C491&gt;'PLOT OUTPUT'!$D$4),LOG(C491),$C$2)</f>
        <v>#N/A</v>
      </c>
      <c r="F491">
        <f t="shared" si="41"/>
        <v>0.9827586206896551</v>
      </c>
      <c r="H491">
        <f>VLOOKUP(F491,'GAUSSIAN DISTRIBUTION'!$A$2:$C$148,2,1)+(F491-VLOOKUP(F491,'GAUSSIAN DISTRIBUTION'!$A$2:$C$148,1,1))*VLOOKUP(F491,'GAUSSIAN DISTRIBUTION'!$A$2:$C$148,3,1)</f>
        <v>2.136607338714789</v>
      </c>
      <c r="I491" t="e">
        <f t="shared" si="42"/>
        <v>#N/A</v>
      </c>
    </row>
    <row r="492" spans="3:9" ht="12.75">
      <c r="C492"/>
      <c r="E492" t="e">
        <f>IF(AND(ISNUMBER(C492),C492&gt;'PLOT OUTPUT'!$D$4),LOG(C492),$C$2)</f>
        <v>#N/A</v>
      </c>
      <c r="F492">
        <f t="shared" si="41"/>
        <v>0.9827586206896551</v>
      </c>
      <c r="H492">
        <f>VLOOKUP(F492,'GAUSSIAN DISTRIBUTION'!$A$2:$C$148,2,1)+(F492-VLOOKUP(F492,'GAUSSIAN DISTRIBUTION'!$A$2:$C$148,1,1))*VLOOKUP(F492,'GAUSSIAN DISTRIBUTION'!$A$2:$C$148,3,1)</f>
        <v>2.136607338714789</v>
      </c>
      <c r="I492" t="e">
        <f t="shared" si="42"/>
        <v>#N/A</v>
      </c>
    </row>
    <row r="493" spans="3:9" ht="12.75">
      <c r="C493"/>
      <c r="E493" t="e">
        <f>IF(AND(ISNUMBER(C493),C493&gt;'PLOT OUTPUT'!$D$4),LOG(C493),$C$2)</f>
        <v>#N/A</v>
      </c>
      <c r="F493">
        <f t="shared" si="41"/>
        <v>0.9827586206896551</v>
      </c>
      <c r="H493">
        <f>VLOOKUP(F493,'GAUSSIAN DISTRIBUTION'!$A$2:$C$148,2,1)+(F493-VLOOKUP(F493,'GAUSSIAN DISTRIBUTION'!$A$2:$C$148,1,1))*VLOOKUP(F493,'GAUSSIAN DISTRIBUTION'!$A$2:$C$148,3,1)</f>
        <v>2.136607338714789</v>
      </c>
      <c r="I493" t="e">
        <f t="shared" si="42"/>
        <v>#N/A</v>
      </c>
    </row>
    <row r="494" spans="3:9" ht="12.75">
      <c r="C494"/>
      <c r="E494" t="e">
        <f>IF(AND(ISNUMBER(C494),C494&gt;'PLOT OUTPUT'!$D$4),LOG(C494),$C$2)</f>
        <v>#N/A</v>
      </c>
      <c r="F494">
        <f t="shared" si="41"/>
        <v>0.9827586206896551</v>
      </c>
      <c r="H494">
        <f>VLOOKUP(F494,'GAUSSIAN DISTRIBUTION'!$A$2:$C$148,2,1)+(F494-VLOOKUP(F494,'GAUSSIAN DISTRIBUTION'!$A$2:$C$148,1,1))*VLOOKUP(F494,'GAUSSIAN DISTRIBUTION'!$A$2:$C$148,3,1)</f>
        <v>2.136607338714789</v>
      </c>
      <c r="I494" t="e">
        <f t="shared" si="42"/>
        <v>#N/A</v>
      </c>
    </row>
    <row r="495" spans="3:9" ht="12.75">
      <c r="C495"/>
      <c r="E495" t="e">
        <f>IF(AND(ISNUMBER(C495),C495&gt;'PLOT OUTPUT'!$D$4),LOG(C495),$C$2)</f>
        <v>#N/A</v>
      </c>
      <c r="F495">
        <f t="shared" si="41"/>
        <v>0.9827586206896551</v>
      </c>
      <c r="H495">
        <f>VLOOKUP(F495,'GAUSSIAN DISTRIBUTION'!$A$2:$C$148,2,1)+(F495-VLOOKUP(F495,'GAUSSIAN DISTRIBUTION'!$A$2:$C$148,1,1))*VLOOKUP(F495,'GAUSSIAN DISTRIBUTION'!$A$2:$C$148,3,1)</f>
        <v>2.136607338714789</v>
      </c>
      <c r="I495" t="e">
        <f t="shared" si="42"/>
        <v>#N/A</v>
      </c>
    </row>
    <row r="496" spans="3:9" ht="12.75">
      <c r="C496"/>
      <c r="E496" t="e">
        <f>IF(AND(ISNUMBER(C496),C496&gt;'PLOT OUTPUT'!$D$4),LOG(C496),$C$2)</f>
        <v>#N/A</v>
      </c>
      <c r="F496">
        <f t="shared" si="41"/>
        <v>0.9827586206896551</v>
      </c>
      <c r="H496">
        <f>VLOOKUP(F496,'GAUSSIAN DISTRIBUTION'!$A$2:$C$148,2,1)+(F496-VLOOKUP(F496,'GAUSSIAN DISTRIBUTION'!$A$2:$C$148,1,1))*VLOOKUP(F496,'GAUSSIAN DISTRIBUTION'!$A$2:$C$148,3,1)</f>
        <v>2.136607338714789</v>
      </c>
      <c r="I496" t="e">
        <f t="shared" si="42"/>
        <v>#N/A</v>
      </c>
    </row>
    <row r="497" spans="3:9" ht="12.75">
      <c r="C497"/>
      <c r="E497" t="e">
        <f>IF(AND(ISNUMBER(C497),C497&gt;'PLOT OUTPUT'!$D$4),LOG(C497),$C$2)</f>
        <v>#N/A</v>
      </c>
      <c r="F497">
        <f t="shared" si="41"/>
        <v>0.9827586206896551</v>
      </c>
      <c r="H497">
        <f>VLOOKUP(F497,'GAUSSIAN DISTRIBUTION'!$A$2:$C$148,2,1)+(F497-VLOOKUP(F497,'GAUSSIAN DISTRIBUTION'!$A$2:$C$148,1,1))*VLOOKUP(F497,'GAUSSIAN DISTRIBUTION'!$A$2:$C$148,3,1)</f>
        <v>2.136607338714789</v>
      </c>
      <c r="I497" t="e">
        <f t="shared" si="42"/>
        <v>#N/A</v>
      </c>
    </row>
    <row r="498" spans="3:9" ht="12.75">
      <c r="C498"/>
      <c r="E498" t="e">
        <f>IF(AND(ISNUMBER(C498),C498&gt;'PLOT OUTPUT'!$D$4),LOG(C498),$C$2)</f>
        <v>#N/A</v>
      </c>
      <c r="F498">
        <f t="shared" si="41"/>
        <v>0.9827586206896551</v>
      </c>
      <c r="H498">
        <f>VLOOKUP(F498,'GAUSSIAN DISTRIBUTION'!$A$2:$C$148,2,1)+(F498-VLOOKUP(F498,'GAUSSIAN DISTRIBUTION'!$A$2:$C$148,1,1))*VLOOKUP(F498,'GAUSSIAN DISTRIBUTION'!$A$2:$C$148,3,1)</f>
        <v>2.136607338714789</v>
      </c>
      <c r="I498" t="e">
        <f t="shared" si="42"/>
        <v>#N/A</v>
      </c>
    </row>
    <row r="499" spans="3:9" ht="12.75">
      <c r="C499"/>
      <c r="E499" t="e">
        <f>IF(AND(ISNUMBER(C499),C499&gt;'PLOT OUTPUT'!$D$4),LOG(C499),$C$2)</f>
        <v>#N/A</v>
      </c>
      <c r="F499">
        <f t="shared" si="41"/>
        <v>0.9827586206896551</v>
      </c>
      <c r="H499">
        <f>VLOOKUP(F499,'GAUSSIAN DISTRIBUTION'!$A$2:$C$148,2,1)+(F499-VLOOKUP(F499,'GAUSSIAN DISTRIBUTION'!$A$2:$C$148,1,1))*VLOOKUP(F499,'GAUSSIAN DISTRIBUTION'!$A$2:$C$148,3,1)</f>
        <v>2.136607338714789</v>
      </c>
      <c r="I499" t="e">
        <f t="shared" si="42"/>
        <v>#N/A</v>
      </c>
    </row>
    <row r="500" spans="3:9" ht="12.75">
      <c r="C500"/>
      <c r="E500" t="e">
        <f>IF(AND(ISNUMBER(C500),C500&gt;'PLOT OUTPUT'!$D$4),LOG(C500),$C$2)</f>
        <v>#N/A</v>
      </c>
      <c r="F500">
        <f t="shared" si="41"/>
        <v>0.9827586206896551</v>
      </c>
      <c r="H500">
        <f>VLOOKUP(F500,'GAUSSIAN DISTRIBUTION'!$A$2:$C$148,2,1)+(F500-VLOOKUP(F500,'GAUSSIAN DISTRIBUTION'!$A$2:$C$148,1,1))*VLOOKUP(F500,'GAUSSIAN DISTRIBUTION'!$A$2:$C$148,3,1)</f>
        <v>2.136607338714789</v>
      </c>
      <c r="I500" t="e">
        <f t="shared" si="42"/>
        <v>#N/A</v>
      </c>
    </row>
    <row r="501" spans="3:9" ht="12.75">
      <c r="C501"/>
      <c r="E501" t="e">
        <f>IF(AND(ISNUMBER(C501),C501&gt;'PLOT OUTPUT'!$D$4),LOG(C501),$C$2)</f>
        <v>#N/A</v>
      </c>
      <c r="F501">
        <f t="shared" si="41"/>
        <v>0.9827586206896551</v>
      </c>
      <c r="H501">
        <f>VLOOKUP(F501,'GAUSSIAN DISTRIBUTION'!$A$2:$C$148,2,1)+(F501-VLOOKUP(F501,'GAUSSIAN DISTRIBUTION'!$A$2:$C$148,1,1))*VLOOKUP(F501,'GAUSSIAN DISTRIBUTION'!$A$2:$C$148,3,1)</f>
        <v>2.136607338714789</v>
      </c>
      <c r="I501" t="e">
        <f t="shared" si="42"/>
        <v>#N/A</v>
      </c>
    </row>
    <row r="502" spans="3:9" ht="12.75">
      <c r="C502"/>
      <c r="E502" t="e">
        <f>IF(AND(ISNUMBER(C502),C502&gt;'PLOT OUTPUT'!$D$4),LOG(C502),$C$2)</f>
        <v>#N/A</v>
      </c>
      <c r="F502">
        <f t="shared" si="41"/>
        <v>0.9827586206896551</v>
      </c>
      <c r="H502">
        <f>VLOOKUP(F502,'GAUSSIAN DISTRIBUTION'!$A$2:$C$148,2,1)+(F502-VLOOKUP(F502,'GAUSSIAN DISTRIBUTION'!$A$2:$C$148,1,1))*VLOOKUP(F502,'GAUSSIAN DISTRIBUTION'!$A$2:$C$148,3,1)</f>
        <v>2.136607338714789</v>
      </c>
      <c r="I502" t="e">
        <f t="shared" si="42"/>
        <v>#N/A</v>
      </c>
    </row>
    <row r="503" spans="3:9" ht="12.75">
      <c r="C503"/>
      <c r="E503" t="e">
        <f>IF(AND(ISNUMBER(C503),C503&gt;'PLOT OUTPUT'!$D$4),LOG(C503),$C$2)</f>
        <v>#N/A</v>
      </c>
      <c r="F503">
        <f t="shared" si="41"/>
        <v>0.9827586206896551</v>
      </c>
      <c r="H503">
        <f>VLOOKUP(F503,'GAUSSIAN DISTRIBUTION'!$A$2:$C$148,2,1)+(F503-VLOOKUP(F503,'GAUSSIAN DISTRIBUTION'!$A$2:$C$148,1,1))*VLOOKUP(F503,'GAUSSIAN DISTRIBUTION'!$A$2:$C$148,3,1)</f>
        <v>2.136607338714789</v>
      </c>
      <c r="I503" t="e">
        <f t="shared" si="42"/>
        <v>#N/A</v>
      </c>
    </row>
    <row r="504" spans="3:9" ht="12.75">
      <c r="C504"/>
      <c r="E504" t="e">
        <f>IF(AND(ISNUMBER(C504),C504&gt;'PLOT OUTPUT'!$D$4),LOG(C504),$C$2)</f>
        <v>#N/A</v>
      </c>
      <c r="F504">
        <f t="shared" si="41"/>
        <v>0.9827586206896551</v>
      </c>
      <c r="H504">
        <f>VLOOKUP(F504,'GAUSSIAN DISTRIBUTION'!$A$2:$C$148,2,1)+(F504-VLOOKUP(F504,'GAUSSIAN DISTRIBUTION'!$A$2:$C$148,1,1))*VLOOKUP(F504,'GAUSSIAN DISTRIBUTION'!$A$2:$C$148,3,1)</f>
        <v>2.136607338714789</v>
      </c>
      <c r="I504" t="e">
        <f t="shared" si="42"/>
        <v>#N/A</v>
      </c>
    </row>
    <row r="505" spans="3:9" ht="12.75">
      <c r="C505"/>
      <c r="E505" t="e">
        <f>IF(AND(ISNUMBER(C505),C505&gt;'PLOT OUTPUT'!$D$4),LOG(C505),$C$2)</f>
        <v>#N/A</v>
      </c>
      <c r="F505">
        <f t="shared" si="41"/>
        <v>0.9827586206896551</v>
      </c>
      <c r="H505">
        <f>VLOOKUP(F505,'GAUSSIAN DISTRIBUTION'!$A$2:$C$148,2,1)+(F505-VLOOKUP(F505,'GAUSSIAN DISTRIBUTION'!$A$2:$C$148,1,1))*VLOOKUP(F505,'GAUSSIAN DISTRIBUTION'!$A$2:$C$148,3,1)</f>
        <v>2.136607338714789</v>
      </c>
      <c r="I505" t="e">
        <f t="shared" si="42"/>
        <v>#N/A</v>
      </c>
    </row>
    <row r="506" spans="3:9" ht="12.75">
      <c r="C506"/>
      <c r="E506" t="e">
        <f>IF(AND(ISNUMBER(C506),C506&gt;'PLOT OUTPUT'!$D$4),LOG(C506),$C$2)</f>
        <v>#N/A</v>
      </c>
      <c r="F506">
        <f t="shared" si="41"/>
        <v>0.9827586206896551</v>
      </c>
      <c r="H506">
        <f>VLOOKUP(F506,'GAUSSIAN DISTRIBUTION'!$A$2:$C$148,2,1)+(F506-VLOOKUP(F506,'GAUSSIAN DISTRIBUTION'!$A$2:$C$148,1,1))*VLOOKUP(F506,'GAUSSIAN DISTRIBUTION'!$A$2:$C$148,3,1)</f>
        <v>2.136607338714789</v>
      </c>
      <c r="I506" t="e">
        <f t="shared" si="42"/>
        <v>#N/A</v>
      </c>
    </row>
    <row r="507" spans="3:9" ht="12.75">
      <c r="C507"/>
      <c r="E507" t="e">
        <f>IF(AND(ISNUMBER(C507),C507&gt;'PLOT OUTPUT'!$D$4),LOG(C507),$C$2)</f>
        <v>#N/A</v>
      </c>
      <c r="F507">
        <f t="shared" si="41"/>
        <v>0.9827586206896551</v>
      </c>
      <c r="H507">
        <f>VLOOKUP(F507,'GAUSSIAN DISTRIBUTION'!$A$2:$C$148,2,1)+(F507-VLOOKUP(F507,'GAUSSIAN DISTRIBUTION'!$A$2:$C$148,1,1))*VLOOKUP(F507,'GAUSSIAN DISTRIBUTION'!$A$2:$C$148,3,1)</f>
        <v>2.136607338714789</v>
      </c>
      <c r="I507" t="e">
        <f t="shared" si="42"/>
        <v>#N/A</v>
      </c>
    </row>
    <row r="508" spans="3:9" ht="12.75">
      <c r="C508"/>
      <c r="E508" t="e">
        <f>IF(AND(ISNUMBER(C508),C508&gt;'PLOT OUTPUT'!$D$4),LOG(C508),$C$2)</f>
        <v>#N/A</v>
      </c>
      <c r="F508">
        <f t="shared" si="41"/>
        <v>0.9827586206896551</v>
      </c>
      <c r="H508">
        <f>VLOOKUP(F508,'GAUSSIAN DISTRIBUTION'!$A$2:$C$148,2,1)+(F508-VLOOKUP(F508,'GAUSSIAN DISTRIBUTION'!$A$2:$C$148,1,1))*VLOOKUP(F508,'GAUSSIAN DISTRIBUTION'!$A$2:$C$148,3,1)</f>
        <v>2.136607338714789</v>
      </c>
      <c r="I508" t="e">
        <f t="shared" si="42"/>
        <v>#N/A</v>
      </c>
    </row>
    <row r="509" spans="3:9" ht="12.75">
      <c r="C509"/>
      <c r="E509" t="e">
        <f>IF(AND(ISNUMBER(C509),C509&gt;'PLOT OUTPUT'!$D$4),LOG(C509),$C$2)</f>
        <v>#N/A</v>
      </c>
      <c r="F509">
        <f t="shared" si="41"/>
        <v>0.9827586206896551</v>
      </c>
      <c r="H509">
        <f>VLOOKUP(F509,'GAUSSIAN DISTRIBUTION'!$A$2:$C$148,2,1)+(F509-VLOOKUP(F509,'GAUSSIAN DISTRIBUTION'!$A$2:$C$148,1,1))*VLOOKUP(F509,'GAUSSIAN DISTRIBUTION'!$A$2:$C$148,3,1)</f>
        <v>2.136607338714789</v>
      </c>
      <c r="I509" t="e">
        <f t="shared" si="42"/>
        <v>#N/A</v>
      </c>
    </row>
    <row r="510" spans="3:9" ht="12.75">
      <c r="C510"/>
      <c r="E510" t="e">
        <f>IF(AND(ISNUMBER(C510),C510&gt;'PLOT OUTPUT'!$D$4),LOG(C510),$C$2)</f>
        <v>#N/A</v>
      </c>
      <c r="F510">
        <f t="shared" si="41"/>
        <v>0.9827586206896551</v>
      </c>
      <c r="H510">
        <f>VLOOKUP(F510,'GAUSSIAN DISTRIBUTION'!$A$2:$C$148,2,1)+(F510-VLOOKUP(F510,'GAUSSIAN DISTRIBUTION'!$A$2:$C$148,1,1))*VLOOKUP(F510,'GAUSSIAN DISTRIBUTION'!$A$2:$C$148,3,1)</f>
        <v>2.136607338714789</v>
      </c>
      <c r="I510" t="e">
        <f t="shared" si="42"/>
        <v>#N/A</v>
      </c>
    </row>
    <row r="511" spans="3:9" ht="12.75">
      <c r="C511"/>
      <c r="E511" t="e">
        <f>IF(AND(ISNUMBER(C511),C511&gt;'PLOT OUTPUT'!$D$4),LOG(C511),$C$2)</f>
        <v>#N/A</v>
      </c>
      <c r="F511">
        <f t="shared" si="41"/>
        <v>0.9827586206896551</v>
      </c>
      <c r="H511">
        <f>VLOOKUP(F511,'GAUSSIAN DISTRIBUTION'!$A$2:$C$148,2,1)+(F511-VLOOKUP(F511,'GAUSSIAN DISTRIBUTION'!$A$2:$C$148,1,1))*VLOOKUP(F511,'GAUSSIAN DISTRIBUTION'!$A$2:$C$148,3,1)</f>
        <v>2.136607338714789</v>
      </c>
      <c r="I511" t="e">
        <f t="shared" si="42"/>
        <v>#N/A</v>
      </c>
    </row>
    <row r="512" spans="3:9" ht="12.75">
      <c r="C512"/>
      <c r="E512" t="e">
        <f>IF(AND(ISNUMBER(C512),C512&gt;'PLOT OUTPUT'!$D$4),LOG(C512),$C$2)</f>
        <v>#N/A</v>
      </c>
      <c r="F512">
        <f t="shared" si="41"/>
        <v>0.9827586206896551</v>
      </c>
      <c r="H512">
        <f>VLOOKUP(F512,'GAUSSIAN DISTRIBUTION'!$A$2:$C$148,2,1)+(F512-VLOOKUP(F512,'GAUSSIAN DISTRIBUTION'!$A$2:$C$148,1,1))*VLOOKUP(F512,'GAUSSIAN DISTRIBUTION'!$A$2:$C$148,3,1)</f>
        <v>2.136607338714789</v>
      </c>
      <c r="I512" t="e">
        <f t="shared" si="42"/>
        <v>#N/A</v>
      </c>
    </row>
    <row r="513" spans="3:9" ht="12.75">
      <c r="C513"/>
      <c r="E513" t="e">
        <f>IF(AND(ISNUMBER(C513),C513&gt;'PLOT OUTPUT'!$D$4),LOG(C513),$C$2)</f>
        <v>#N/A</v>
      </c>
      <c r="F513">
        <f t="shared" si="41"/>
        <v>0.9827586206896551</v>
      </c>
      <c r="H513">
        <f>VLOOKUP(F513,'GAUSSIAN DISTRIBUTION'!$A$2:$C$148,2,1)+(F513-VLOOKUP(F513,'GAUSSIAN DISTRIBUTION'!$A$2:$C$148,1,1))*VLOOKUP(F513,'GAUSSIAN DISTRIBUTION'!$A$2:$C$148,3,1)</f>
        <v>2.136607338714789</v>
      </c>
      <c r="I513" t="e">
        <f t="shared" si="42"/>
        <v>#N/A</v>
      </c>
    </row>
    <row r="514" spans="3:9" ht="12.75">
      <c r="C514"/>
      <c r="E514" t="e">
        <f>IF(AND(ISNUMBER(C514),C514&gt;'PLOT OUTPUT'!$D$4),LOG(C514),$C$2)</f>
        <v>#N/A</v>
      </c>
      <c r="F514">
        <f t="shared" si="41"/>
        <v>0.9827586206896551</v>
      </c>
      <c r="H514">
        <f>VLOOKUP(F514,'GAUSSIAN DISTRIBUTION'!$A$2:$C$148,2,1)+(F514-VLOOKUP(F514,'GAUSSIAN DISTRIBUTION'!$A$2:$C$148,1,1))*VLOOKUP(F514,'GAUSSIAN DISTRIBUTION'!$A$2:$C$148,3,1)</f>
        <v>2.136607338714789</v>
      </c>
      <c r="I514" t="e">
        <f t="shared" si="42"/>
        <v>#N/A</v>
      </c>
    </row>
    <row r="515" spans="3:9" ht="12.75">
      <c r="C515"/>
      <c r="E515" t="e">
        <f>IF(AND(ISNUMBER(C515),C515&gt;'PLOT OUTPUT'!$D$4),LOG(C515),$C$2)</f>
        <v>#N/A</v>
      </c>
      <c r="F515">
        <f t="shared" si="41"/>
        <v>0.9827586206896551</v>
      </c>
      <c r="H515">
        <f>VLOOKUP(F515,'GAUSSIAN DISTRIBUTION'!$A$2:$C$148,2,1)+(F515-VLOOKUP(F515,'GAUSSIAN DISTRIBUTION'!$A$2:$C$148,1,1))*VLOOKUP(F515,'GAUSSIAN DISTRIBUTION'!$A$2:$C$148,3,1)</f>
        <v>2.136607338714789</v>
      </c>
      <c r="I515" t="e">
        <f t="shared" si="42"/>
        <v>#N/A</v>
      </c>
    </row>
    <row r="516" spans="3:9" ht="12.75">
      <c r="C516"/>
      <c r="E516" t="e">
        <f>IF(AND(ISNUMBER(C516),C516&gt;'PLOT OUTPUT'!$D$4),LOG(C516),$C$2)</f>
        <v>#N/A</v>
      </c>
      <c r="F516">
        <f t="shared" si="41"/>
        <v>0.9827586206896551</v>
      </c>
      <c r="H516">
        <f>VLOOKUP(F516,'GAUSSIAN DISTRIBUTION'!$A$2:$C$148,2,1)+(F516-VLOOKUP(F516,'GAUSSIAN DISTRIBUTION'!$A$2:$C$148,1,1))*VLOOKUP(F516,'GAUSSIAN DISTRIBUTION'!$A$2:$C$148,3,1)</f>
        <v>2.136607338714789</v>
      </c>
      <c r="I516" t="e">
        <f t="shared" si="42"/>
        <v>#N/A</v>
      </c>
    </row>
    <row r="517" spans="3:9" ht="12.75">
      <c r="C517"/>
      <c r="E517" t="e">
        <f>IF(AND(ISNUMBER(C517),C517&gt;'PLOT OUTPUT'!$D$4),LOG(C517),$C$2)</f>
        <v>#N/A</v>
      </c>
      <c r="F517">
        <f t="shared" si="41"/>
        <v>0.9827586206896551</v>
      </c>
      <c r="H517">
        <f>VLOOKUP(F517,'GAUSSIAN DISTRIBUTION'!$A$2:$C$148,2,1)+(F517-VLOOKUP(F517,'GAUSSIAN DISTRIBUTION'!$A$2:$C$148,1,1))*VLOOKUP(F517,'GAUSSIAN DISTRIBUTION'!$A$2:$C$148,3,1)</f>
        <v>2.136607338714789</v>
      </c>
      <c r="I517" t="e">
        <f t="shared" si="42"/>
        <v>#N/A</v>
      </c>
    </row>
    <row r="518" spans="3:9" ht="12.75">
      <c r="C518"/>
      <c r="E518" t="e">
        <f>IF(AND(ISNUMBER(C518),C518&gt;'PLOT OUTPUT'!$D$4),LOG(C518),$C$2)</f>
        <v>#N/A</v>
      </c>
      <c r="F518">
        <f aca="true" t="shared" si="43" ref="F518:F581">IF(ISNUMBER(E517),F517-1/$C$3,1-0.5/$C$3)</f>
        <v>0.9827586206896551</v>
      </c>
      <c r="H518">
        <f>VLOOKUP(F518,'GAUSSIAN DISTRIBUTION'!$A$2:$C$148,2,1)+(F518-VLOOKUP(F518,'GAUSSIAN DISTRIBUTION'!$A$2:$C$148,1,1))*VLOOKUP(F518,'GAUSSIAN DISTRIBUTION'!$A$2:$C$148,3,1)</f>
        <v>2.136607338714789</v>
      </c>
      <c r="I518" t="e">
        <f aca="true" t="shared" si="44" ref="I518:I581">E518</f>
        <v>#N/A</v>
      </c>
    </row>
    <row r="519" spans="3:9" ht="12.75">
      <c r="C519"/>
      <c r="E519" t="e">
        <f>IF(AND(ISNUMBER(C519),C519&gt;'PLOT OUTPUT'!$D$4),LOG(C519),$C$2)</f>
        <v>#N/A</v>
      </c>
      <c r="F519">
        <f t="shared" si="43"/>
        <v>0.9827586206896551</v>
      </c>
      <c r="H519">
        <f>VLOOKUP(F519,'GAUSSIAN DISTRIBUTION'!$A$2:$C$148,2,1)+(F519-VLOOKUP(F519,'GAUSSIAN DISTRIBUTION'!$A$2:$C$148,1,1))*VLOOKUP(F519,'GAUSSIAN DISTRIBUTION'!$A$2:$C$148,3,1)</f>
        <v>2.136607338714789</v>
      </c>
      <c r="I519" t="e">
        <f t="shared" si="44"/>
        <v>#N/A</v>
      </c>
    </row>
    <row r="520" spans="3:9" ht="12.75">
      <c r="C520"/>
      <c r="E520" t="e">
        <f>IF(AND(ISNUMBER(C520),C520&gt;'PLOT OUTPUT'!$D$4),LOG(C520),$C$2)</f>
        <v>#N/A</v>
      </c>
      <c r="F520">
        <f t="shared" si="43"/>
        <v>0.9827586206896551</v>
      </c>
      <c r="H520">
        <f>VLOOKUP(F520,'GAUSSIAN DISTRIBUTION'!$A$2:$C$148,2,1)+(F520-VLOOKUP(F520,'GAUSSIAN DISTRIBUTION'!$A$2:$C$148,1,1))*VLOOKUP(F520,'GAUSSIAN DISTRIBUTION'!$A$2:$C$148,3,1)</f>
        <v>2.136607338714789</v>
      </c>
      <c r="I520" t="e">
        <f t="shared" si="44"/>
        <v>#N/A</v>
      </c>
    </row>
    <row r="521" spans="3:9" ht="12.75">
      <c r="C521"/>
      <c r="E521" t="e">
        <f>IF(AND(ISNUMBER(C521),C521&gt;'PLOT OUTPUT'!$D$4),LOG(C521),$C$2)</f>
        <v>#N/A</v>
      </c>
      <c r="F521">
        <f t="shared" si="43"/>
        <v>0.9827586206896551</v>
      </c>
      <c r="H521">
        <f>VLOOKUP(F521,'GAUSSIAN DISTRIBUTION'!$A$2:$C$148,2,1)+(F521-VLOOKUP(F521,'GAUSSIAN DISTRIBUTION'!$A$2:$C$148,1,1))*VLOOKUP(F521,'GAUSSIAN DISTRIBUTION'!$A$2:$C$148,3,1)</f>
        <v>2.136607338714789</v>
      </c>
      <c r="I521" t="e">
        <f t="shared" si="44"/>
        <v>#N/A</v>
      </c>
    </row>
    <row r="522" spans="3:9" ht="12.75">
      <c r="C522"/>
      <c r="E522" t="e">
        <f>IF(AND(ISNUMBER(C522),C522&gt;'PLOT OUTPUT'!$D$4),LOG(C522),$C$2)</f>
        <v>#N/A</v>
      </c>
      <c r="F522">
        <f t="shared" si="43"/>
        <v>0.9827586206896551</v>
      </c>
      <c r="H522">
        <f>VLOOKUP(F522,'GAUSSIAN DISTRIBUTION'!$A$2:$C$148,2,1)+(F522-VLOOKUP(F522,'GAUSSIAN DISTRIBUTION'!$A$2:$C$148,1,1))*VLOOKUP(F522,'GAUSSIAN DISTRIBUTION'!$A$2:$C$148,3,1)</f>
        <v>2.136607338714789</v>
      </c>
      <c r="I522" t="e">
        <f t="shared" si="44"/>
        <v>#N/A</v>
      </c>
    </row>
    <row r="523" spans="3:9" ht="12.75">
      <c r="C523"/>
      <c r="E523" t="e">
        <f>IF(AND(ISNUMBER(C523),C523&gt;'PLOT OUTPUT'!$D$4),LOG(C523),$C$2)</f>
        <v>#N/A</v>
      </c>
      <c r="F523">
        <f t="shared" si="43"/>
        <v>0.9827586206896551</v>
      </c>
      <c r="H523">
        <f>VLOOKUP(F523,'GAUSSIAN DISTRIBUTION'!$A$2:$C$148,2,1)+(F523-VLOOKUP(F523,'GAUSSIAN DISTRIBUTION'!$A$2:$C$148,1,1))*VLOOKUP(F523,'GAUSSIAN DISTRIBUTION'!$A$2:$C$148,3,1)</f>
        <v>2.136607338714789</v>
      </c>
      <c r="I523" t="e">
        <f t="shared" si="44"/>
        <v>#N/A</v>
      </c>
    </row>
    <row r="524" spans="3:9" ht="12.75">
      <c r="C524"/>
      <c r="E524" t="e">
        <f>IF(AND(ISNUMBER(C524),C524&gt;'PLOT OUTPUT'!$D$4),LOG(C524),$C$2)</f>
        <v>#N/A</v>
      </c>
      <c r="F524">
        <f t="shared" si="43"/>
        <v>0.9827586206896551</v>
      </c>
      <c r="H524">
        <f>VLOOKUP(F524,'GAUSSIAN DISTRIBUTION'!$A$2:$C$148,2,1)+(F524-VLOOKUP(F524,'GAUSSIAN DISTRIBUTION'!$A$2:$C$148,1,1))*VLOOKUP(F524,'GAUSSIAN DISTRIBUTION'!$A$2:$C$148,3,1)</f>
        <v>2.136607338714789</v>
      </c>
      <c r="I524" t="e">
        <f t="shared" si="44"/>
        <v>#N/A</v>
      </c>
    </row>
    <row r="525" spans="3:9" ht="12.75">
      <c r="C525"/>
      <c r="E525" t="e">
        <f>IF(AND(ISNUMBER(C525),C525&gt;'PLOT OUTPUT'!$D$4),LOG(C525),$C$2)</f>
        <v>#N/A</v>
      </c>
      <c r="F525">
        <f t="shared" si="43"/>
        <v>0.9827586206896551</v>
      </c>
      <c r="H525">
        <f>VLOOKUP(F525,'GAUSSIAN DISTRIBUTION'!$A$2:$C$148,2,1)+(F525-VLOOKUP(F525,'GAUSSIAN DISTRIBUTION'!$A$2:$C$148,1,1))*VLOOKUP(F525,'GAUSSIAN DISTRIBUTION'!$A$2:$C$148,3,1)</f>
        <v>2.136607338714789</v>
      </c>
      <c r="I525" t="e">
        <f t="shared" si="44"/>
        <v>#N/A</v>
      </c>
    </row>
    <row r="526" spans="3:9" ht="12.75">
      <c r="C526"/>
      <c r="E526" t="e">
        <f>IF(AND(ISNUMBER(C526),C526&gt;'PLOT OUTPUT'!$D$4),LOG(C526),$C$2)</f>
        <v>#N/A</v>
      </c>
      <c r="F526">
        <f t="shared" si="43"/>
        <v>0.9827586206896551</v>
      </c>
      <c r="H526">
        <f>VLOOKUP(F526,'GAUSSIAN DISTRIBUTION'!$A$2:$C$148,2,1)+(F526-VLOOKUP(F526,'GAUSSIAN DISTRIBUTION'!$A$2:$C$148,1,1))*VLOOKUP(F526,'GAUSSIAN DISTRIBUTION'!$A$2:$C$148,3,1)</f>
        <v>2.136607338714789</v>
      </c>
      <c r="I526" t="e">
        <f t="shared" si="44"/>
        <v>#N/A</v>
      </c>
    </row>
    <row r="527" spans="3:9" ht="12.75">
      <c r="C527"/>
      <c r="E527" t="e">
        <f>IF(AND(ISNUMBER(C527),C527&gt;'PLOT OUTPUT'!$D$4),LOG(C527),$C$2)</f>
        <v>#N/A</v>
      </c>
      <c r="F527">
        <f t="shared" si="43"/>
        <v>0.9827586206896551</v>
      </c>
      <c r="H527">
        <f>VLOOKUP(F527,'GAUSSIAN DISTRIBUTION'!$A$2:$C$148,2,1)+(F527-VLOOKUP(F527,'GAUSSIAN DISTRIBUTION'!$A$2:$C$148,1,1))*VLOOKUP(F527,'GAUSSIAN DISTRIBUTION'!$A$2:$C$148,3,1)</f>
        <v>2.136607338714789</v>
      </c>
      <c r="I527" t="e">
        <f t="shared" si="44"/>
        <v>#N/A</v>
      </c>
    </row>
    <row r="528" spans="3:9" ht="12.75">
      <c r="C528"/>
      <c r="E528" t="e">
        <f>IF(AND(ISNUMBER(C528),C528&gt;'PLOT OUTPUT'!$D$4),LOG(C528),$C$2)</f>
        <v>#N/A</v>
      </c>
      <c r="F528">
        <f t="shared" si="43"/>
        <v>0.9827586206896551</v>
      </c>
      <c r="H528">
        <f>VLOOKUP(F528,'GAUSSIAN DISTRIBUTION'!$A$2:$C$148,2,1)+(F528-VLOOKUP(F528,'GAUSSIAN DISTRIBUTION'!$A$2:$C$148,1,1))*VLOOKUP(F528,'GAUSSIAN DISTRIBUTION'!$A$2:$C$148,3,1)</f>
        <v>2.136607338714789</v>
      </c>
      <c r="I528" t="e">
        <f t="shared" si="44"/>
        <v>#N/A</v>
      </c>
    </row>
    <row r="529" spans="3:9" ht="12.75">
      <c r="C529"/>
      <c r="E529" t="e">
        <f>IF(AND(ISNUMBER(C529),C529&gt;'PLOT OUTPUT'!$D$4),LOG(C529),$C$2)</f>
        <v>#N/A</v>
      </c>
      <c r="F529">
        <f t="shared" si="43"/>
        <v>0.9827586206896551</v>
      </c>
      <c r="H529">
        <f>VLOOKUP(F529,'GAUSSIAN DISTRIBUTION'!$A$2:$C$148,2,1)+(F529-VLOOKUP(F529,'GAUSSIAN DISTRIBUTION'!$A$2:$C$148,1,1))*VLOOKUP(F529,'GAUSSIAN DISTRIBUTION'!$A$2:$C$148,3,1)</f>
        <v>2.136607338714789</v>
      </c>
      <c r="I529" t="e">
        <f t="shared" si="44"/>
        <v>#N/A</v>
      </c>
    </row>
    <row r="530" spans="3:9" ht="12.75">
      <c r="C530"/>
      <c r="E530" t="e">
        <f>IF(AND(ISNUMBER(C530),C530&gt;'PLOT OUTPUT'!$D$4),LOG(C530),$C$2)</f>
        <v>#N/A</v>
      </c>
      <c r="F530">
        <f t="shared" si="43"/>
        <v>0.9827586206896551</v>
      </c>
      <c r="H530">
        <f>VLOOKUP(F530,'GAUSSIAN DISTRIBUTION'!$A$2:$C$148,2,1)+(F530-VLOOKUP(F530,'GAUSSIAN DISTRIBUTION'!$A$2:$C$148,1,1))*VLOOKUP(F530,'GAUSSIAN DISTRIBUTION'!$A$2:$C$148,3,1)</f>
        <v>2.136607338714789</v>
      </c>
      <c r="I530" t="e">
        <f t="shared" si="44"/>
        <v>#N/A</v>
      </c>
    </row>
    <row r="531" spans="3:9" ht="12.75">
      <c r="C531"/>
      <c r="E531" t="e">
        <f>IF(AND(ISNUMBER(C531),C531&gt;'PLOT OUTPUT'!$D$4),LOG(C531),$C$2)</f>
        <v>#N/A</v>
      </c>
      <c r="F531">
        <f t="shared" si="43"/>
        <v>0.9827586206896551</v>
      </c>
      <c r="H531">
        <f>VLOOKUP(F531,'GAUSSIAN DISTRIBUTION'!$A$2:$C$148,2,1)+(F531-VLOOKUP(F531,'GAUSSIAN DISTRIBUTION'!$A$2:$C$148,1,1))*VLOOKUP(F531,'GAUSSIAN DISTRIBUTION'!$A$2:$C$148,3,1)</f>
        <v>2.136607338714789</v>
      </c>
      <c r="I531" t="e">
        <f t="shared" si="44"/>
        <v>#N/A</v>
      </c>
    </row>
    <row r="532" spans="3:9" ht="12.75">
      <c r="C532"/>
      <c r="E532" t="e">
        <f>IF(AND(ISNUMBER(C532),C532&gt;'PLOT OUTPUT'!$D$4),LOG(C532),$C$2)</f>
        <v>#N/A</v>
      </c>
      <c r="F532">
        <f t="shared" si="43"/>
        <v>0.9827586206896551</v>
      </c>
      <c r="H532">
        <f>VLOOKUP(F532,'GAUSSIAN DISTRIBUTION'!$A$2:$C$148,2,1)+(F532-VLOOKUP(F532,'GAUSSIAN DISTRIBUTION'!$A$2:$C$148,1,1))*VLOOKUP(F532,'GAUSSIAN DISTRIBUTION'!$A$2:$C$148,3,1)</f>
        <v>2.136607338714789</v>
      </c>
      <c r="I532" t="e">
        <f t="shared" si="44"/>
        <v>#N/A</v>
      </c>
    </row>
    <row r="533" spans="3:9" ht="12.75">
      <c r="C533"/>
      <c r="E533" t="e">
        <f>IF(AND(ISNUMBER(C533),C533&gt;'PLOT OUTPUT'!$D$4),LOG(C533),$C$2)</f>
        <v>#N/A</v>
      </c>
      <c r="F533">
        <f t="shared" si="43"/>
        <v>0.9827586206896551</v>
      </c>
      <c r="H533">
        <f>VLOOKUP(F533,'GAUSSIAN DISTRIBUTION'!$A$2:$C$148,2,1)+(F533-VLOOKUP(F533,'GAUSSIAN DISTRIBUTION'!$A$2:$C$148,1,1))*VLOOKUP(F533,'GAUSSIAN DISTRIBUTION'!$A$2:$C$148,3,1)</f>
        <v>2.136607338714789</v>
      </c>
      <c r="I533" t="e">
        <f t="shared" si="44"/>
        <v>#N/A</v>
      </c>
    </row>
    <row r="534" spans="3:9" ht="12.75">
      <c r="C534"/>
      <c r="E534" t="e">
        <f>IF(AND(ISNUMBER(C534),C534&gt;'PLOT OUTPUT'!$D$4),LOG(C534),$C$2)</f>
        <v>#N/A</v>
      </c>
      <c r="F534">
        <f t="shared" si="43"/>
        <v>0.9827586206896551</v>
      </c>
      <c r="H534">
        <f>VLOOKUP(F534,'GAUSSIAN DISTRIBUTION'!$A$2:$C$148,2,1)+(F534-VLOOKUP(F534,'GAUSSIAN DISTRIBUTION'!$A$2:$C$148,1,1))*VLOOKUP(F534,'GAUSSIAN DISTRIBUTION'!$A$2:$C$148,3,1)</f>
        <v>2.136607338714789</v>
      </c>
      <c r="I534" t="e">
        <f t="shared" si="44"/>
        <v>#N/A</v>
      </c>
    </row>
    <row r="535" spans="3:9" ht="12.75">
      <c r="C535"/>
      <c r="E535" t="e">
        <f>IF(AND(ISNUMBER(C535),C535&gt;'PLOT OUTPUT'!$D$4),LOG(C535),$C$2)</f>
        <v>#N/A</v>
      </c>
      <c r="F535">
        <f t="shared" si="43"/>
        <v>0.9827586206896551</v>
      </c>
      <c r="H535">
        <f>VLOOKUP(F535,'GAUSSIAN DISTRIBUTION'!$A$2:$C$148,2,1)+(F535-VLOOKUP(F535,'GAUSSIAN DISTRIBUTION'!$A$2:$C$148,1,1))*VLOOKUP(F535,'GAUSSIAN DISTRIBUTION'!$A$2:$C$148,3,1)</f>
        <v>2.136607338714789</v>
      </c>
      <c r="I535" t="e">
        <f t="shared" si="44"/>
        <v>#N/A</v>
      </c>
    </row>
    <row r="536" spans="3:9" ht="12.75">
      <c r="C536"/>
      <c r="E536" t="e">
        <f>IF(AND(ISNUMBER(C536),C536&gt;'PLOT OUTPUT'!$D$4),LOG(C536),$C$2)</f>
        <v>#N/A</v>
      </c>
      <c r="F536">
        <f t="shared" si="43"/>
        <v>0.9827586206896551</v>
      </c>
      <c r="H536">
        <f>VLOOKUP(F536,'GAUSSIAN DISTRIBUTION'!$A$2:$C$148,2,1)+(F536-VLOOKUP(F536,'GAUSSIAN DISTRIBUTION'!$A$2:$C$148,1,1))*VLOOKUP(F536,'GAUSSIAN DISTRIBUTION'!$A$2:$C$148,3,1)</f>
        <v>2.136607338714789</v>
      </c>
      <c r="I536" t="e">
        <f t="shared" si="44"/>
        <v>#N/A</v>
      </c>
    </row>
    <row r="537" spans="3:9" ht="12.75">
      <c r="C537"/>
      <c r="E537" t="e">
        <f>IF(AND(ISNUMBER(C537),C537&gt;'PLOT OUTPUT'!$D$4),LOG(C537),$C$2)</f>
        <v>#N/A</v>
      </c>
      <c r="F537">
        <f t="shared" si="43"/>
        <v>0.9827586206896551</v>
      </c>
      <c r="H537">
        <f>VLOOKUP(F537,'GAUSSIAN DISTRIBUTION'!$A$2:$C$148,2,1)+(F537-VLOOKUP(F537,'GAUSSIAN DISTRIBUTION'!$A$2:$C$148,1,1))*VLOOKUP(F537,'GAUSSIAN DISTRIBUTION'!$A$2:$C$148,3,1)</f>
        <v>2.136607338714789</v>
      </c>
      <c r="I537" t="e">
        <f t="shared" si="44"/>
        <v>#N/A</v>
      </c>
    </row>
    <row r="538" spans="3:9" ht="12.75">
      <c r="C538"/>
      <c r="E538" t="e">
        <f>IF(AND(ISNUMBER(C538),C538&gt;'PLOT OUTPUT'!$D$4),LOG(C538),$C$2)</f>
        <v>#N/A</v>
      </c>
      <c r="F538">
        <f t="shared" si="43"/>
        <v>0.9827586206896551</v>
      </c>
      <c r="H538">
        <f>VLOOKUP(F538,'GAUSSIAN DISTRIBUTION'!$A$2:$C$148,2,1)+(F538-VLOOKUP(F538,'GAUSSIAN DISTRIBUTION'!$A$2:$C$148,1,1))*VLOOKUP(F538,'GAUSSIAN DISTRIBUTION'!$A$2:$C$148,3,1)</f>
        <v>2.136607338714789</v>
      </c>
      <c r="I538" t="e">
        <f t="shared" si="44"/>
        <v>#N/A</v>
      </c>
    </row>
    <row r="539" spans="3:9" ht="12.75">
      <c r="C539"/>
      <c r="E539" t="e">
        <f>IF(AND(ISNUMBER(C539),C539&gt;'PLOT OUTPUT'!$D$4),LOG(C539),$C$2)</f>
        <v>#N/A</v>
      </c>
      <c r="F539">
        <f t="shared" si="43"/>
        <v>0.9827586206896551</v>
      </c>
      <c r="H539">
        <f>VLOOKUP(F539,'GAUSSIAN DISTRIBUTION'!$A$2:$C$148,2,1)+(F539-VLOOKUP(F539,'GAUSSIAN DISTRIBUTION'!$A$2:$C$148,1,1))*VLOOKUP(F539,'GAUSSIAN DISTRIBUTION'!$A$2:$C$148,3,1)</f>
        <v>2.136607338714789</v>
      </c>
      <c r="I539" t="e">
        <f t="shared" si="44"/>
        <v>#N/A</v>
      </c>
    </row>
    <row r="540" spans="3:9" ht="12.75">
      <c r="C540"/>
      <c r="E540" t="e">
        <f>IF(AND(ISNUMBER(C540),C540&gt;'PLOT OUTPUT'!$D$4),LOG(C540),$C$2)</f>
        <v>#N/A</v>
      </c>
      <c r="F540">
        <f t="shared" si="43"/>
        <v>0.9827586206896551</v>
      </c>
      <c r="H540">
        <f>VLOOKUP(F540,'GAUSSIAN DISTRIBUTION'!$A$2:$C$148,2,1)+(F540-VLOOKUP(F540,'GAUSSIAN DISTRIBUTION'!$A$2:$C$148,1,1))*VLOOKUP(F540,'GAUSSIAN DISTRIBUTION'!$A$2:$C$148,3,1)</f>
        <v>2.136607338714789</v>
      </c>
      <c r="I540" t="e">
        <f t="shared" si="44"/>
        <v>#N/A</v>
      </c>
    </row>
    <row r="541" spans="3:9" ht="12.75">
      <c r="C541"/>
      <c r="E541" t="e">
        <f>IF(AND(ISNUMBER(C541),C541&gt;'PLOT OUTPUT'!$D$4),LOG(C541),$C$2)</f>
        <v>#N/A</v>
      </c>
      <c r="F541">
        <f t="shared" si="43"/>
        <v>0.9827586206896551</v>
      </c>
      <c r="H541">
        <f>VLOOKUP(F541,'GAUSSIAN DISTRIBUTION'!$A$2:$C$148,2,1)+(F541-VLOOKUP(F541,'GAUSSIAN DISTRIBUTION'!$A$2:$C$148,1,1))*VLOOKUP(F541,'GAUSSIAN DISTRIBUTION'!$A$2:$C$148,3,1)</f>
        <v>2.136607338714789</v>
      </c>
      <c r="I541" t="e">
        <f t="shared" si="44"/>
        <v>#N/A</v>
      </c>
    </row>
    <row r="542" spans="3:9" ht="12.75">
      <c r="C542"/>
      <c r="E542" t="e">
        <f>IF(AND(ISNUMBER(C542),C542&gt;'PLOT OUTPUT'!$D$4),LOG(C542),$C$2)</f>
        <v>#N/A</v>
      </c>
      <c r="F542">
        <f t="shared" si="43"/>
        <v>0.9827586206896551</v>
      </c>
      <c r="H542">
        <f>VLOOKUP(F542,'GAUSSIAN DISTRIBUTION'!$A$2:$C$148,2,1)+(F542-VLOOKUP(F542,'GAUSSIAN DISTRIBUTION'!$A$2:$C$148,1,1))*VLOOKUP(F542,'GAUSSIAN DISTRIBUTION'!$A$2:$C$148,3,1)</f>
        <v>2.136607338714789</v>
      </c>
      <c r="I542" t="e">
        <f t="shared" si="44"/>
        <v>#N/A</v>
      </c>
    </row>
    <row r="543" spans="3:9" ht="12.75">
      <c r="C543"/>
      <c r="E543" t="e">
        <f>IF(AND(ISNUMBER(C543),C543&gt;'PLOT OUTPUT'!$D$4),LOG(C543),$C$2)</f>
        <v>#N/A</v>
      </c>
      <c r="F543">
        <f t="shared" si="43"/>
        <v>0.9827586206896551</v>
      </c>
      <c r="H543">
        <f>VLOOKUP(F543,'GAUSSIAN DISTRIBUTION'!$A$2:$C$148,2,1)+(F543-VLOOKUP(F543,'GAUSSIAN DISTRIBUTION'!$A$2:$C$148,1,1))*VLOOKUP(F543,'GAUSSIAN DISTRIBUTION'!$A$2:$C$148,3,1)</f>
        <v>2.136607338714789</v>
      </c>
      <c r="I543" t="e">
        <f t="shared" si="44"/>
        <v>#N/A</v>
      </c>
    </row>
    <row r="544" spans="3:9" ht="12.75">
      <c r="C544"/>
      <c r="E544" t="e">
        <f>IF(AND(ISNUMBER(C544),C544&gt;'PLOT OUTPUT'!$D$4),LOG(C544),$C$2)</f>
        <v>#N/A</v>
      </c>
      <c r="F544">
        <f t="shared" si="43"/>
        <v>0.9827586206896551</v>
      </c>
      <c r="H544">
        <f>VLOOKUP(F544,'GAUSSIAN DISTRIBUTION'!$A$2:$C$148,2,1)+(F544-VLOOKUP(F544,'GAUSSIAN DISTRIBUTION'!$A$2:$C$148,1,1))*VLOOKUP(F544,'GAUSSIAN DISTRIBUTION'!$A$2:$C$148,3,1)</f>
        <v>2.136607338714789</v>
      </c>
      <c r="I544" t="e">
        <f t="shared" si="44"/>
        <v>#N/A</v>
      </c>
    </row>
    <row r="545" spans="3:9" ht="12.75">
      <c r="C545"/>
      <c r="E545" t="e">
        <f>IF(AND(ISNUMBER(C545),C545&gt;'PLOT OUTPUT'!$D$4),LOG(C545),$C$2)</f>
        <v>#N/A</v>
      </c>
      <c r="F545">
        <f t="shared" si="43"/>
        <v>0.9827586206896551</v>
      </c>
      <c r="H545">
        <f>VLOOKUP(F545,'GAUSSIAN DISTRIBUTION'!$A$2:$C$148,2,1)+(F545-VLOOKUP(F545,'GAUSSIAN DISTRIBUTION'!$A$2:$C$148,1,1))*VLOOKUP(F545,'GAUSSIAN DISTRIBUTION'!$A$2:$C$148,3,1)</f>
        <v>2.136607338714789</v>
      </c>
      <c r="I545" t="e">
        <f t="shared" si="44"/>
        <v>#N/A</v>
      </c>
    </row>
    <row r="546" spans="3:9" ht="12.75">
      <c r="C546"/>
      <c r="E546" t="e">
        <f>IF(AND(ISNUMBER(C546),C546&gt;'PLOT OUTPUT'!$D$4),LOG(C546),$C$2)</f>
        <v>#N/A</v>
      </c>
      <c r="F546">
        <f t="shared" si="43"/>
        <v>0.9827586206896551</v>
      </c>
      <c r="H546">
        <f>VLOOKUP(F546,'GAUSSIAN DISTRIBUTION'!$A$2:$C$148,2,1)+(F546-VLOOKUP(F546,'GAUSSIAN DISTRIBUTION'!$A$2:$C$148,1,1))*VLOOKUP(F546,'GAUSSIAN DISTRIBUTION'!$A$2:$C$148,3,1)</f>
        <v>2.136607338714789</v>
      </c>
      <c r="I546" t="e">
        <f t="shared" si="44"/>
        <v>#N/A</v>
      </c>
    </row>
    <row r="547" spans="3:9" ht="12.75">
      <c r="C547"/>
      <c r="E547" t="e">
        <f>IF(AND(ISNUMBER(C547),C547&gt;'PLOT OUTPUT'!$D$4),LOG(C547),$C$2)</f>
        <v>#N/A</v>
      </c>
      <c r="F547">
        <f t="shared" si="43"/>
        <v>0.9827586206896551</v>
      </c>
      <c r="H547">
        <f>VLOOKUP(F547,'GAUSSIAN DISTRIBUTION'!$A$2:$C$148,2,1)+(F547-VLOOKUP(F547,'GAUSSIAN DISTRIBUTION'!$A$2:$C$148,1,1))*VLOOKUP(F547,'GAUSSIAN DISTRIBUTION'!$A$2:$C$148,3,1)</f>
        <v>2.136607338714789</v>
      </c>
      <c r="I547" t="e">
        <f t="shared" si="44"/>
        <v>#N/A</v>
      </c>
    </row>
    <row r="548" spans="3:9" ht="12.75">
      <c r="C548"/>
      <c r="E548" t="e">
        <f>IF(AND(ISNUMBER(C548),C548&gt;'PLOT OUTPUT'!$D$4),LOG(C548),$C$2)</f>
        <v>#N/A</v>
      </c>
      <c r="F548">
        <f t="shared" si="43"/>
        <v>0.9827586206896551</v>
      </c>
      <c r="H548">
        <f>VLOOKUP(F548,'GAUSSIAN DISTRIBUTION'!$A$2:$C$148,2,1)+(F548-VLOOKUP(F548,'GAUSSIAN DISTRIBUTION'!$A$2:$C$148,1,1))*VLOOKUP(F548,'GAUSSIAN DISTRIBUTION'!$A$2:$C$148,3,1)</f>
        <v>2.136607338714789</v>
      </c>
      <c r="I548" t="e">
        <f t="shared" si="44"/>
        <v>#N/A</v>
      </c>
    </row>
    <row r="549" spans="3:9" ht="12.75">
      <c r="C549"/>
      <c r="E549" t="e">
        <f>IF(AND(ISNUMBER(C549),C549&gt;'PLOT OUTPUT'!$D$4),LOG(C549),$C$2)</f>
        <v>#N/A</v>
      </c>
      <c r="F549">
        <f t="shared" si="43"/>
        <v>0.9827586206896551</v>
      </c>
      <c r="H549">
        <f>VLOOKUP(F549,'GAUSSIAN DISTRIBUTION'!$A$2:$C$148,2,1)+(F549-VLOOKUP(F549,'GAUSSIAN DISTRIBUTION'!$A$2:$C$148,1,1))*VLOOKUP(F549,'GAUSSIAN DISTRIBUTION'!$A$2:$C$148,3,1)</f>
        <v>2.136607338714789</v>
      </c>
      <c r="I549" t="e">
        <f t="shared" si="44"/>
        <v>#N/A</v>
      </c>
    </row>
    <row r="550" spans="3:9" ht="12.75">
      <c r="C550"/>
      <c r="E550" t="e">
        <f>IF(AND(ISNUMBER(C550),C550&gt;'PLOT OUTPUT'!$D$4),LOG(C550),$C$2)</f>
        <v>#N/A</v>
      </c>
      <c r="F550">
        <f t="shared" si="43"/>
        <v>0.9827586206896551</v>
      </c>
      <c r="H550">
        <f>VLOOKUP(F550,'GAUSSIAN DISTRIBUTION'!$A$2:$C$148,2,1)+(F550-VLOOKUP(F550,'GAUSSIAN DISTRIBUTION'!$A$2:$C$148,1,1))*VLOOKUP(F550,'GAUSSIAN DISTRIBUTION'!$A$2:$C$148,3,1)</f>
        <v>2.136607338714789</v>
      </c>
      <c r="I550" t="e">
        <f t="shared" si="44"/>
        <v>#N/A</v>
      </c>
    </row>
    <row r="551" spans="3:9" ht="12.75">
      <c r="C551"/>
      <c r="E551" t="e">
        <f>IF(AND(ISNUMBER(C551),C551&gt;'PLOT OUTPUT'!$D$4),LOG(C551),$C$2)</f>
        <v>#N/A</v>
      </c>
      <c r="F551">
        <f t="shared" si="43"/>
        <v>0.9827586206896551</v>
      </c>
      <c r="H551">
        <f>VLOOKUP(F551,'GAUSSIAN DISTRIBUTION'!$A$2:$C$148,2,1)+(F551-VLOOKUP(F551,'GAUSSIAN DISTRIBUTION'!$A$2:$C$148,1,1))*VLOOKUP(F551,'GAUSSIAN DISTRIBUTION'!$A$2:$C$148,3,1)</f>
        <v>2.136607338714789</v>
      </c>
      <c r="I551" t="e">
        <f t="shared" si="44"/>
        <v>#N/A</v>
      </c>
    </row>
    <row r="552" spans="3:9" ht="12.75">
      <c r="C552"/>
      <c r="E552" t="e">
        <f>IF(AND(ISNUMBER(C552),C552&gt;'PLOT OUTPUT'!$D$4),LOG(C552),$C$2)</f>
        <v>#N/A</v>
      </c>
      <c r="F552">
        <f t="shared" si="43"/>
        <v>0.9827586206896551</v>
      </c>
      <c r="H552">
        <f>VLOOKUP(F552,'GAUSSIAN DISTRIBUTION'!$A$2:$C$148,2,1)+(F552-VLOOKUP(F552,'GAUSSIAN DISTRIBUTION'!$A$2:$C$148,1,1))*VLOOKUP(F552,'GAUSSIAN DISTRIBUTION'!$A$2:$C$148,3,1)</f>
        <v>2.136607338714789</v>
      </c>
      <c r="I552" t="e">
        <f t="shared" si="44"/>
        <v>#N/A</v>
      </c>
    </row>
    <row r="553" spans="3:9" ht="12.75">
      <c r="C553"/>
      <c r="E553" t="e">
        <f>IF(AND(ISNUMBER(C553),C553&gt;'PLOT OUTPUT'!$D$4),LOG(C553),$C$2)</f>
        <v>#N/A</v>
      </c>
      <c r="F553">
        <f t="shared" si="43"/>
        <v>0.9827586206896551</v>
      </c>
      <c r="H553">
        <f>VLOOKUP(F553,'GAUSSIAN DISTRIBUTION'!$A$2:$C$148,2,1)+(F553-VLOOKUP(F553,'GAUSSIAN DISTRIBUTION'!$A$2:$C$148,1,1))*VLOOKUP(F553,'GAUSSIAN DISTRIBUTION'!$A$2:$C$148,3,1)</f>
        <v>2.136607338714789</v>
      </c>
      <c r="I553" t="e">
        <f t="shared" si="44"/>
        <v>#N/A</v>
      </c>
    </row>
    <row r="554" spans="3:9" ht="12.75">
      <c r="C554"/>
      <c r="E554" t="e">
        <f>IF(AND(ISNUMBER(C554),C554&gt;'PLOT OUTPUT'!$D$4),LOG(C554),$C$2)</f>
        <v>#N/A</v>
      </c>
      <c r="F554">
        <f t="shared" si="43"/>
        <v>0.9827586206896551</v>
      </c>
      <c r="H554">
        <f>VLOOKUP(F554,'GAUSSIAN DISTRIBUTION'!$A$2:$C$148,2,1)+(F554-VLOOKUP(F554,'GAUSSIAN DISTRIBUTION'!$A$2:$C$148,1,1))*VLOOKUP(F554,'GAUSSIAN DISTRIBUTION'!$A$2:$C$148,3,1)</f>
        <v>2.136607338714789</v>
      </c>
      <c r="I554" t="e">
        <f t="shared" si="44"/>
        <v>#N/A</v>
      </c>
    </row>
    <row r="555" spans="3:9" ht="12.75">
      <c r="C555"/>
      <c r="E555" t="e">
        <f>IF(AND(ISNUMBER(C555),C555&gt;'PLOT OUTPUT'!$D$4),LOG(C555),$C$2)</f>
        <v>#N/A</v>
      </c>
      <c r="F555">
        <f t="shared" si="43"/>
        <v>0.9827586206896551</v>
      </c>
      <c r="H555">
        <f>VLOOKUP(F555,'GAUSSIAN DISTRIBUTION'!$A$2:$C$148,2,1)+(F555-VLOOKUP(F555,'GAUSSIAN DISTRIBUTION'!$A$2:$C$148,1,1))*VLOOKUP(F555,'GAUSSIAN DISTRIBUTION'!$A$2:$C$148,3,1)</f>
        <v>2.136607338714789</v>
      </c>
      <c r="I555" t="e">
        <f t="shared" si="44"/>
        <v>#N/A</v>
      </c>
    </row>
    <row r="556" spans="3:9" ht="12.75">
      <c r="C556"/>
      <c r="E556" t="e">
        <f>IF(AND(ISNUMBER(C556),C556&gt;'PLOT OUTPUT'!$D$4),LOG(C556),$C$2)</f>
        <v>#N/A</v>
      </c>
      <c r="F556">
        <f t="shared" si="43"/>
        <v>0.9827586206896551</v>
      </c>
      <c r="H556">
        <f>VLOOKUP(F556,'GAUSSIAN DISTRIBUTION'!$A$2:$C$148,2,1)+(F556-VLOOKUP(F556,'GAUSSIAN DISTRIBUTION'!$A$2:$C$148,1,1))*VLOOKUP(F556,'GAUSSIAN DISTRIBUTION'!$A$2:$C$148,3,1)</f>
        <v>2.136607338714789</v>
      </c>
      <c r="I556" t="e">
        <f t="shared" si="44"/>
        <v>#N/A</v>
      </c>
    </row>
    <row r="557" spans="3:9" ht="12.75">
      <c r="C557"/>
      <c r="E557" t="e">
        <f>IF(AND(ISNUMBER(C557),C557&gt;'PLOT OUTPUT'!$D$4),LOG(C557),$C$2)</f>
        <v>#N/A</v>
      </c>
      <c r="F557">
        <f t="shared" si="43"/>
        <v>0.9827586206896551</v>
      </c>
      <c r="H557">
        <f>VLOOKUP(F557,'GAUSSIAN DISTRIBUTION'!$A$2:$C$148,2,1)+(F557-VLOOKUP(F557,'GAUSSIAN DISTRIBUTION'!$A$2:$C$148,1,1))*VLOOKUP(F557,'GAUSSIAN DISTRIBUTION'!$A$2:$C$148,3,1)</f>
        <v>2.136607338714789</v>
      </c>
      <c r="I557" t="e">
        <f t="shared" si="44"/>
        <v>#N/A</v>
      </c>
    </row>
    <row r="558" spans="3:9" ht="12.75">
      <c r="C558"/>
      <c r="E558" t="e">
        <f>IF(AND(ISNUMBER(C558),C558&gt;'PLOT OUTPUT'!$D$4),LOG(C558),$C$2)</f>
        <v>#N/A</v>
      </c>
      <c r="F558">
        <f t="shared" si="43"/>
        <v>0.9827586206896551</v>
      </c>
      <c r="H558">
        <f>VLOOKUP(F558,'GAUSSIAN DISTRIBUTION'!$A$2:$C$148,2,1)+(F558-VLOOKUP(F558,'GAUSSIAN DISTRIBUTION'!$A$2:$C$148,1,1))*VLOOKUP(F558,'GAUSSIAN DISTRIBUTION'!$A$2:$C$148,3,1)</f>
        <v>2.136607338714789</v>
      </c>
      <c r="I558" t="e">
        <f t="shared" si="44"/>
        <v>#N/A</v>
      </c>
    </row>
    <row r="559" spans="3:9" ht="12.75">
      <c r="C559"/>
      <c r="E559" t="e">
        <f>IF(AND(ISNUMBER(C559),C559&gt;'PLOT OUTPUT'!$D$4),LOG(C559),$C$2)</f>
        <v>#N/A</v>
      </c>
      <c r="F559">
        <f t="shared" si="43"/>
        <v>0.9827586206896551</v>
      </c>
      <c r="H559">
        <f>VLOOKUP(F559,'GAUSSIAN DISTRIBUTION'!$A$2:$C$148,2,1)+(F559-VLOOKUP(F559,'GAUSSIAN DISTRIBUTION'!$A$2:$C$148,1,1))*VLOOKUP(F559,'GAUSSIAN DISTRIBUTION'!$A$2:$C$148,3,1)</f>
        <v>2.136607338714789</v>
      </c>
      <c r="I559" t="e">
        <f t="shared" si="44"/>
        <v>#N/A</v>
      </c>
    </row>
    <row r="560" spans="3:9" ht="12.75">
      <c r="C560"/>
      <c r="E560" t="e">
        <f>IF(AND(ISNUMBER(C560),C560&gt;'PLOT OUTPUT'!$D$4),LOG(C560),$C$2)</f>
        <v>#N/A</v>
      </c>
      <c r="F560">
        <f t="shared" si="43"/>
        <v>0.9827586206896551</v>
      </c>
      <c r="H560">
        <f>VLOOKUP(F560,'GAUSSIAN DISTRIBUTION'!$A$2:$C$148,2,1)+(F560-VLOOKUP(F560,'GAUSSIAN DISTRIBUTION'!$A$2:$C$148,1,1))*VLOOKUP(F560,'GAUSSIAN DISTRIBUTION'!$A$2:$C$148,3,1)</f>
        <v>2.136607338714789</v>
      </c>
      <c r="I560" t="e">
        <f t="shared" si="44"/>
        <v>#N/A</v>
      </c>
    </row>
    <row r="561" spans="3:9" ht="12.75">
      <c r="C561"/>
      <c r="E561" t="e">
        <f>IF(AND(ISNUMBER(C561),C561&gt;'PLOT OUTPUT'!$D$4),LOG(C561),$C$2)</f>
        <v>#N/A</v>
      </c>
      <c r="F561">
        <f t="shared" si="43"/>
        <v>0.9827586206896551</v>
      </c>
      <c r="H561">
        <f>VLOOKUP(F561,'GAUSSIAN DISTRIBUTION'!$A$2:$C$148,2,1)+(F561-VLOOKUP(F561,'GAUSSIAN DISTRIBUTION'!$A$2:$C$148,1,1))*VLOOKUP(F561,'GAUSSIAN DISTRIBUTION'!$A$2:$C$148,3,1)</f>
        <v>2.136607338714789</v>
      </c>
      <c r="I561" t="e">
        <f t="shared" si="44"/>
        <v>#N/A</v>
      </c>
    </row>
    <row r="562" spans="3:9" ht="12.75">
      <c r="C562"/>
      <c r="E562" t="e">
        <f>IF(AND(ISNUMBER(C562),C562&gt;'PLOT OUTPUT'!$D$4),LOG(C562),$C$2)</f>
        <v>#N/A</v>
      </c>
      <c r="F562">
        <f t="shared" si="43"/>
        <v>0.9827586206896551</v>
      </c>
      <c r="H562">
        <f>VLOOKUP(F562,'GAUSSIAN DISTRIBUTION'!$A$2:$C$148,2,1)+(F562-VLOOKUP(F562,'GAUSSIAN DISTRIBUTION'!$A$2:$C$148,1,1))*VLOOKUP(F562,'GAUSSIAN DISTRIBUTION'!$A$2:$C$148,3,1)</f>
        <v>2.136607338714789</v>
      </c>
      <c r="I562" t="e">
        <f t="shared" si="44"/>
        <v>#N/A</v>
      </c>
    </row>
    <row r="563" spans="3:9" ht="12.75">
      <c r="C563"/>
      <c r="E563" t="e">
        <f>IF(AND(ISNUMBER(C563),C563&gt;'PLOT OUTPUT'!$D$4),LOG(C563),$C$2)</f>
        <v>#N/A</v>
      </c>
      <c r="F563">
        <f t="shared" si="43"/>
        <v>0.9827586206896551</v>
      </c>
      <c r="H563">
        <f>VLOOKUP(F563,'GAUSSIAN DISTRIBUTION'!$A$2:$C$148,2,1)+(F563-VLOOKUP(F563,'GAUSSIAN DISTRIBUTION'!$A$2:$C$148,1,1))*VLOOKUP(F563,'GAUSSIAN DISTRIBUTION'!$A$2:$C$148,3,1)</f>
        <v>2.136607338714789</v>
      </c>
      <c r="I563" t="e">
        <f t="shared" si="44"/>
        <v>#N/A</v>
      </c>
    </row>
    <row r="564" spans="3:9" ht="12.75">
      <c r="C564"/>
      <c r="E564" t="e">
        <f>IF(AND(ISNUMBER(C564),C564&gt;'PLOT OUTPUT'!$D$4),LOG(C564),$C$2)</f>
        <v>#N/A</v>
      </c>
      <c r="F564">
        <f t="shared" si="43"/>
        <v>0.9827586206896551</v>
      </c>
      <c r="H564">
        <f>VLOOKUP(F564,'GAUSSIAN DISTRIBUTION'!$A$2:$C$148,2,1)+(F564-VLOOKUP(F564,'GAUSSIAN DISTRIBUTION'!$A$2:$C$148,1,1))*VLOOKUP(F564,'GAUSSIAN DISTRIBUTION'!$A$2:$C$148,3,1)</f>
        <v>2.136607338714789</v>
      </c>
      <c r="I564" t="e">
        <f t="shared" si="44"/>
        <v>#N/A</v>
      </c>
    </row>
    <row r="565" spans="3:9" ht="12.75">
      <c r="C565"/>
      <c r="E565" t="e">
        <f>IF(AND(ISNUMBER(C565),C565&gt;'PLOT OUTPUT'!$D$4),LOG(C565),$C$2)</f>
        <v>#N/A</v>
      </c>
      <c r="F565">
        <f t="shared" si="43"/>
        <v>0.9827586206896551</v>
      </c>
      <c r="H565">
        <f>VLOOKUP(F565,'GAUSSIAN DISTRIBUTION'!$A$2:$C$148,2,1)+(F565-VLOOKUP(F565,'GAUSSIAN DISTRIBUTION'!$A$2:$C$148,1,1))*VLOOKUP(F565,'GAUSSIAN DISTRIBUTION'!$A$2:$C$148,3,1)</f>
        <v>2.136607338714789</v>
      </c>
      <c r="I565" t="e">
        <f t="shared" si="44"/>
        <v>#N/A</v>
      </c>
    </row>
    <row r="566" spans="3:9" ht="12.75">
      <c r="C566"/>
      <c r="E566" t="e">
        <f>IF(AND(ISNUMBER(C566),C566&gt;'PLOT OUTPUT'!$D$4),LOG(C566),$C$2)</f>
        <v>#N/A</v>
      </c>
      <c r="F566">
        <f t="shared" si="43"/>
        <v>0.9827586206896551</v>
      </c>
      <c r="H566">
        <f>VLOOKUP(F566,'GAUSSIAN DISTRIBUTION'!$A$2:$C$148,2,1)+(F566-VLOOKUP(F566,'GAUSSIAN DISTRIBUTION'!$A$2:$C$148,1,1))*VLOOKUP(F566,'GAUSSIAN DISTRIBUTION'!$A$2:$C$148,3,1)</f>
        <v>2.136607338714789</v>
      </c>
      <c r="I566" t="e">
        <f t="shared" si="44"/>
        <v>#N/A</v>
      </c>
    </row>
    <row r="567" spans="3:9" ht="12.75">
      <c r="C567"/>
      <c r="E567" t="e">
        <f>IF(AND(ISNUMBER(C567),C567&gt;'PLOT OUTPUT'!$D$4),LOG(C567),$C$2)</f>
        <v>#N/A</v>
      </c>
      <c r="F567">
        <f t="shared" si="43"/>
        <v>0.9827586206896551</v>
      </c>
      <c r="H567">
        <f>VLOOKUP(F567,'GAUSSIAN DISTRIBUTION'!$A$2:$C$148,2,1)+(F567-VLOOKUP(F567,'GAUSSIAN DISTRIBUTION'!$A$2:$C$148,1,1))*VLOOKUP(F567,'GAUSSIAN DISTRIBUTION'!$A$2:$C$148,3,1)</f>
        <v>2.136607338714789</v>
      </c>
      <c r="I567" t="e">
        <f t="shared" si="44"/>
        <v>#N/A</v>
      </c>
    </row>
    <row r="568" spans="3:9" ht="12.75">
      <c r="C568"/>
      <c r="E568" t="e">
        <f>IF(AND(ISNUMBER(C568),C568&gt;'PLOT OUTPUT'!$D$4),LOG(C568),$C$2)</f>
        <v>#N/A</v>
      </c>
      <c r="F568">
        <f t="shared" si="43"/>
        <v>0.9827586206896551</v>
      </c>
      <c r="H568">
        <f>VLOOKUP(F568,'GAUSSIAN DISTRIBUTION'!$A$2:$C$148,2,1)+(F568-VLOOKUP(F568,'GAUSSIAN DISTRIBUTION'!$A$2:$C$148,1,1))*VLOOKUP(F568,'GAUSSIAN DISTRIBUTION'!$A$2:$C$148,3,1)</f>
        <v>2.136607338714789</v>
      </c>
      <c r="I568" t="e">
        <f t="shared" si="44"/>
        <v>#N/A</v>
      </c>
    </row>
    <row r="569" spans="3:9" ht="12.75">
      <c r="C569"/>
      <c r="E569" t="e">
        <f>IF(AND(ISNUMBER(C569),C569&gt;'PLOT OUTPUT'!$D$4),LOG(C569),$C$2)</f>
        <v>#N/A</v>
      </c>
      <c r="F569">
        <f t="shared" si="43"/>
        <v>0.9827586206896551</v>
      </c>
      <c r="H569">
        <f>VLOOKUP(F569,'GAUSSIAN DISTRIBUTION'!$A$2:$C$148,2,1)+(F569-VLOOKUP(F569,'GAUSSIAN DISTRIBUTION'!$A$2:$C$148,1,1))*VLOOKUP(F569,'GAUSSIAN DISTRIBUTION'!$A$2:$C$148,3,1)</f>
        <v>2.136607338714789</v>
      </c>
      <c r="I569" t="e">
        <f t="shared" si="44"/>
        <v>#N/A</v>
      </c>
    </row>
    <row r="570" spans="3:9" ht="12.75">
      <c r="C570"/>
      <c r="E570" t="e">
        <f>IF(AND(ISNUMBER(C570),C570&gt;'PLOT OUTPUT'!$D$4),LOG(C570),$C$2)</f>
        <v>#N/A</v>
      </c>
      <c r="F570">
        <f t="shared" si="43"/>
        <v>0.9827586206896551</v>
      </c>
      <c r="H570">
        <f>VLOOKUP(F570,'GAUSSIAN DISTRIBUTION'!$A$2:$C$148,2,1)+(F570-VLOOKUP(F570,'GAUSSIAN DISTRIBUTION'!$A$2:$C$148,1,1))*VLOOKUP(F570,'GAUSSIAN DISTRIBUTION'!$A$2:$C$148,3,1)</f>
        <v>2.136607338714789</v>
      </c>
      <c r="I570" t="e">
        <f t="shared" si="44"/>
        <v>#N/A</v>
      </c>
    </row>
    <row r="571" spans="3:9" ht="12.75">
      <c r="C571"/>
      <c r="E571" t="e">
        <f>IF(AND(ISNUMBER(C571),C571&gt;'PLOT OUTPUT'!$D$4),LOG(C571),$C$2)</f>
        <v>#N/A</v>
      </c>
      <c r="F571">
        <f t="shared" si="43"/>
        <v>0.9827586206896551</v>
      </c>
      <c r="H571">
        <f>VLOOKUP(F571,'GAUSSIAN DISTRIBUTION'!$A$2:$C$148,2,1)+(F571-VLOOKUP(F571,'GAUSSIAN DISTRIBUTION'!$A$2:$C$148,1,1))*VLOOKUP(F571,'GAUSSIAN DISTRIBUTION'!$A$2:$C$148,3,1)</f>
        <v>2.136607338714789</v>
      </c>
      <c r="I571" t="e">
        <f t="shared" si="44"/>
        <v>#N/A</v>
      </c>
    </row>
    <row r="572" spans="3:9" ht="12.75">
      <c r="C572"/>
      <c r="E572" t="e">
        <f>IF(AND(ISNUMBER(C572),C572&gt;'PLOT OUTPUT'!$D$4),LOG(C572),$C$2)</f>
        <v>#N/A</v>
      </c>
      <c r="F572">
        <f t="shared" si="43"/>
        <v>0.9827586206896551</v>
      </c>
      <c r="H572">
        <f>VLOOKUP(F572,'GAUSSIAN DISTRIBUTION'!$A$2:$C$148,2,1)+(F572-VLOOKUP(F572,'GAUSSIAN DISTRIBUTION'!$A$2:$C$148,1,1))*VLOOKUP(F572,'GAUSSIAN DISTRIBUTION'!$A$2:$C$148,3,1)</f>
        <v>2.136607338714789</v>
      </c>
      <c r="I572" t="e">
        <f t="shared" si="44"/>
        <v>#N/A</v>
      </c>
    </row>
    <row r="573" spans="3:9" ht="12.75">
      <c r="C573"/>
      <c r="E573" t="e">
        <f>IF(AND(ISNUMBER(C573),C573&gt;'PLOT OUTPUT'!$D$4),LOG(C573),$C$2)</f>
        <v>#N/A</v>
      </c>
      <c r="F573">
        <f t="shared" si="43"/>
        <v>0.9827586206896551</v>
      </c>
      <c r="H573">
        <f>VLOOKUP(F573,'GAUSSIAN DISTRIBUTION'!$A$2:$C$148,2,1)+(F573-VLOOKUP(F573,'GAUSSIAN DISTRIBUTION'!$A$2:$C$148,1,1))*VLOOKUP(F573,'GAUSSIAN DISTRIBUTION'!$A$2:$C$148,3,1)</f>
        <v>2.136607338714789</v>
      </c>
      <c r="I573" t="e">
        <f t="shared" si="44"/>
        <v>#N/A</v>
      </c>
    </row>
    <row r="574" spans="3:9" ht="12.75">
      <c r="C574"/>
      <c r="E574" t="e">
        <f>IF(AND(ISNUMBER(C574),C574&gt;'PLOT OUTPUT'!$D$4),LOG(C574),$C$2)</f>
        <v>#N/A</v>
      </c>
      <c r="F574">
        <f t="shared" si="43"/>
        <v>0.9827586206896551</v>
      </c>
      <c r="H574">
        <f>VLOOKUP(F574,'GAUSSIAN DISTRIBUTION'!$A$2:$C$148,2,1)+(F574-VLOOKUP(F574,'GAUSSIAN DISTRIBUTION'!$A$2:$C$148,1,1))*VLOOKUP(F574,'GAUSSIAN DISTRIBUTION'!$A$2:$C$148,3,1)</f>
        <v>2.136607338714789</v>
      </c>
      <c r="I574" t="e">
        <f t="shared" si="44"/>
        <v>#N/A</v>
      </c>
    </row>
    <row r="575" spans="3:9" ht="12.75">
      <c r="C575"/>
      <c r="E575" t="e">
        <f>IF(AND(ISNUMBER(C575),C575&gt;'PLOT OUTPUT'!$D$4),LOG(C575),$C$2)</f>
        <v>#N/A</v>
      </c>
      <c r="F575">
        <f t="shared" si="43"/>
        <v>0.9827586206896551</v>
      </c>
      <c r="H575">
        <f>VLOOKUP(F575,'GAUSSIAN DISTRIBUTION'!$A$2:$C$148,2,1)+(F575-VLOOKUP(F575,'GAUSSIAN DISTRIBUTION'!$A$2:$C$148,1,1))*VLOOKUP(F575,'GAUSSIAN DISTRIBUTION'!$A$2:$C$148,3,1)</f>
        <v>2.136607338714789</v>
      </c>
      <c r="I575" t="e">
        <f t="shared" si="44"/>
        <v>#N/A</v>
      </c>
    </row>
    <row r="576" spans="3:9" ht="12.75">
      <c r="C576"/>
      <c r="E576" t="e">
        <f>IF(AND(ISNUMBER(C576),C576&gt;'PLOT OUTPUT'!$D$4),LOG(C576),$C$2)</f>
        <v>#N/A</v>
      </c>
      <c r="F576">
        <f t="shared" si="43"/>
        <v>0.9827586206896551</v>
      </c>
      <c r="H576">
        <f>VLOOKUP(F576,'GAUSSIAN DISTRIBUTION'!$A$2:$C$148,2,1)+(F576-VLOOKUP(F576,'GAUSSIAN DISTRIBUTION'!$A$2:$C$148,1,1))*VLOOKUP(F576,'GAUSSIAN DISTRIBUTION'!$A$2:$C$148,3,1)</f>
        <v>2.136607338714789</v>
      </c>
      <c r="I576" t="e">
        <f t="shared" si="44"/>
        <v>#N/A</v>
      </c>
    </row>
    <row r="577" spans="3:9" ht="12.75">
      <c r="C577"/>
      <c r="E577" t="e">
        <f>IF(AND(ISNUMBER(C577),C577&gt;'PLOT OUTPUT'!$D$4),LOG(C577),$C$2)</f>
        <v>#N/A</v>
      </c>
      <c r="F577">
        <f t="shared" si="43"/>
        <v>0.9827586206896551</v>
      </c>
      <c r="H577">
        <f>VLOOKUP(F577,'GAUSSIAN DISTRIBUTION'!$A$2:$C$148,2,1)+(F577-VLOOKUP(F577,'GAUSSIAN DISTRIBUTION'!$A$2:$C$148,1,1))*VLOOKUP(F577,'GAUSSIAN DISTRIBUTION'!$A$2:$C$148,3,1)</f>
        <v>2.136607338714789</v>
      </c>
      <c r="I577" t="e">
        <f t="shared" si="44"/>
        <v>#N/A</v>
      </c>
    </row>
    <row r="578" spans="3:9" ht="12.75">
      <c r="C578"/>
      <c r="E578" t="e">
        <f>IF(AND(ISNUMBER(C578),C578&gt;'PLOT OUTPUT'!$D$4),LOG(C578),$C$2)</f>
        <v>#N/A</v>
      </c>
      <c r="F578">
        <f t="shared" si="43"/>
        <v>0.9827586206896551</v>
      </c>
      <c r="H578">
        <f>VLOOKUP(F578,'GAUSSIAN DISTRIBUTION'!$A$2:$C$148,2,1)+(F578-VLOOKUP(F578,'GAUSSIAN DISTRIBUTION'!$A$2:$C$148,1,1))*VLOOKUP(F578,'GAUSSIAN DISTRIBUTION'!$A$2:$C$148,3,1)</f>
        <v>2.136607338714789</v>
      </c>
      <c r="I578" t="e">
        <f t="shared" si="44"/>
        <v>#N/A</v>
      </c>
    </row>
    <row r="579" spans="3:9" ht="12.75">
      <c r="C579"/>
      <c r="E579" t="e">
        <f>IF(AND(ISNUMBER(C579),C579&gt;'PLOT OUTPUT'!$D$4),LOG(C579),$C$2)</f>
        <v>#N/A</v>
      </c>
      <c r="F579">
        <f t="shared" si="43"/>
        <v>0.9827586206896551</v>
      </c>
      <c r="H579">
        <f>VLOOKUP(F579,'GAUSSIAN DISTRIBUTION'!$A$2:$C$148,2,1)+(F579-VLOOKUP(F579,'GAUSSIAN DISTRIBUTION'!$A$2:$C$148,1,1))*VLOOKUP(F579,'GAUSSIAN DISTRIBUTION'!$A$2:$C$148,3,1)</f>
        <v>2.136607338714789</v>
      </c>
      <c r="I579" t="e">
        <f t="shared" si="44"/>
        <v>#N/A</v>
      </c>
    </row>
    <row r="580" spans="3:9" ht="12.75">
      <c r="C580"/>
      <c r="E580" t="e">
        <f>IF(AND(ISNUMBER(C580),C580&gt;'PLOT OUTPUT'!$D$4),LOG(C580),$C$2)</f>
        <v>#N/A</v>
      </c>
      <c r="F580">
        <f t="shared" si="43"/>
        <v>0.9827586206896551</v>
      </c>
      <c r="H580">
        <f>VLOOKUP(F580,'GAUSSIAN DISTRIBUTION'!$A$2:$C$148,2,1)+(F580-VLOOKUP(F580,'GAUSSIAN DISTRIBUTION'!$A$2:$C$148,1,1))*VLOOKUP(F580,'GAUSSIAN DISTRIBUTION'!$A$2:$C$148,3,1)</f>
        <v>2.136607338714789</v>
      </c>
      <c r="I580" t="e">
        <f t="shared" si="44"/>
        <v>#N/A</v>
      </c>
    </row>
    <row r="581" spans="3:9" ht="12.75">
      <c r="C581"/>
      <c r="E581" t="e">
        <f>IF(AND(ISNUMBER(C581),C581&gt;'PLOT OUTPUT'!$D$4),LOG(C581),$C$2)</f>
        <v>#N/A</v>
      </c>
      <c r="F581">
        <f t="shared" si="43"/>
        <v>0.9827586206896551</v>
      </c>
      <c r="H581">
        <f>VLOOKUP(F581,'GAUSSIAN DISTRIBUTION'!$A$2:$C$148,2,1)+(F581-VLOOKUP(F581,'GAUSSIAN DISTRIBUTION'!$A$2:$C$148,1,1))*VLOOKUP(F581,'GAUSSIAN DISTRIBUTION'!$A$2:$C$148,3,1)</f>
        <v>2.136607338714789</v>
      </c>
      <c r="I581" t="e">
        <f t="shared" si="44"/>
        <v>#N/A</v>
      </c>
    </row>
    <row r="582" spans="3:9" ht="12.75">
      <c r="C582"/>
      <c r="E582" t="e">
        <f>IF(AND(ISNUMBER(C582),C582&gt;'PLOT OUTPUT'!$D$4),LOG(C582),$C$2)</f>
        <v>#N/A</v>
      </c>
      <c r="F582">
        <f aca="true" t="shared" si="45" ref="F582:F645">IF(ISNUMBER(E581),F581-1/$C$3,1-0.5/$C$3)</f>
        <v>0.9827586206896551</v>
      </c>
      <c r="H582">
        <f>VLOOKUP(F582,'GAUSSIAN DISTRIBUTION'!$A$2:$C$148,2,1)+(F582-VLOOKUP(F582,'GAUSSIAN DISTRIBUTION'!$A$2:$C$148,1,1))*VLOOKUP(F582,'GAUSSIAN DISTRIBUTION'!$A$2:$C$148,3,1)</f>
        <v>2.136607338714789</v>
      </c>
      <c r="I582" t="e">
        <f aca="true" t="shared" si="46" ref="I582:I645">E582</f>
        <v>#N/A</v>
      </c>
    </row>
    <row r="583" spans="3:9" ht="12.75">
      <c r="C583"/>
      <c r="E583" t="e">
        <f>IF(AND(ISNUMBER(C583),C583&gt;'PLOT OUTPUT'!$D$4),LOG(C583),$C$2)</f>
        <v>#N/A</v>
      </c>
      <c r="F583">
        <f t="shared" si="45"/>
        <v>0.9827586206896551</v>
      </c>
      <c r="H583">
        <f>VLOOKUP(F583,'GAUSSIAN DISTRIBUTION'!$A$2:$C$148,2,1)+(F583-VLOOKUP(F583,'GAUSSIAN DISTRIBUTION'!$A$2:$C$148,1,1))*VLOOKUP(F583,'GAUSSIAN DISTRIBUTION'!$A$2:$C$148,3,1)</f>
        <v>2.136607338714789</v>
      </c>
      <c r="I583" t="e">
        <f t="shared" si="46"/>
        <v>#N/A</v>
      </c>
    </row>
    <row r="584" spans="3:9" ht="12.75">
      <c r="C584"/>
      <c r="E584" t="e">
        <f>IF(AND(ISNUMBER(C584),C584&gt;'PLOT OUTPUT'!$D$4),LOG(C584),$C$2)</f>
        <v>#N/A</v>
      </c>
      <c r="F584">
        <f t="shared" si="45"/>
        <v>0.9827586206896551</v>
      </c>
      <c r="H584">
        <f>VLOOKUP(F584,'GAUSSIAN DISTRIBUTION'!$A$2:$C$148,2,1)+(F584-VLOOKUP(F584,'GAUSSIAN DISTRIBUTION'!$A$2:$C$148,1,1))*VLOOKUP(F584,'GAUSSIAN DISTRIBUTION'!$A$2:$C$148,3,1)</f>
        <v>2.136607338714789</v>
      </c>
      <c r="I584" t="e">
        <f t="shared" si="46"/>
        <v>#N/A</v>
      </c>
    </row>
    <row r="585" spans="3:9" ht="12.75">
      <c r="C585"/>
      <c r="E585" t="e">
        <f>IF(AND(ISNUMBER(C585),C585&gt;'PLOT OUTPUT'!$D$4),LOG(C585),$C$2)</f>
        <v>#N/A</v>
      </c>
      <c r="F585">
        <f t="shared" si="45"/>
        <v>0.9827586206896551</v>
      </c>
      <c r="H585">
        <f>VLOOKUP(F585,'GAUSSIAN DISTRIBUTION'!$A$2:$C$148,2,1)+(F585-VLOOKUP(F585,'GAUSSIAN DISTRIBUTION'!$A$2:$C$148,1,1))*VLOOKUP(F585,'GAUSSIAN DISTRIBUTION'!$A$2:$C$148,3,1)</f>
        <v>2.136607338714789</v>
      </c>
      <c r="I585" t="e">
        <f t="shared" si="46"/>
        <v>#N/A</v>
      </c>
    </row>
    <row r="586" spans="3:9" ht="12.75">
      <c r="C586"/>
      <c r="E586" t="e">
        <f>IF(AND(ISNUMBER(C586),C586&gt;'PLOT OUTPUT'!$D$4),LOG(C586),$C$2)</f>
        <v>#N/A</v>
      </c>
      <c r="F586">
        <f t="shared" si="45"/>
        <v>0.9827586206896551</v>
      </c>
      <c r="H586">
        <f>VLOOKUP(F586,'GAUSSIAN DISTRIBUTION'!$A$2:$C$148,2,1)+(F586-VLOOKUP(F586,'GAUSSIAN DISTRIBUTION'!$A$2:$C$148,1,1))*VLOOKUP(F586,'GAUSSIAN DISTRIBUTION'!$A$2:$C$148,3,1)</f>
        <v>2.136607338714789</v>
      </c>
      <c r="I586" t="e">
        <f t="shared" si="46"/>
        <v>#N/A</v>
      </c>
    </row>
    <row r="587" spans="3:9" ht="12.75">
      <c r="C587"/>
      <c r="E587" t="e">
        <f>IF(AND(ISNUMBER(C587),C587&gt;'PLOT OUTPUT'!$D$4),LOG(C587),$C$2)</f>
        <v>#N/A</v>
      </c>
      <c r="F587">
        <f t="shared" si="45"/>
        <v>0.9827586206896551</v>
      </c>
      <c r="H587">
        <f>VLOOKUP(F587,'GAUSSIAN DISTRIBUTION'!$A$2:$C$148,2,1)+(F587-VLOOKUP(F587,'GAUSSIAN DISTRIBUTION'!$A$2:$C$148,1,1))*VLOOKUP(F587,'GAUSSIAN DISTRIBUTION'!$A$2:$C$148,3,1)</f>
        <v>2.136607338714789</v>
      </c>
      <c r="I587" t="e">
        <f t="shared" si="46"/>
        <v>#N/A</v>
      </c>
    </row>
    <row r="588" spans="3:9" ht="12.75">
      <c r="C588"/>
      <c r="E588" t="e">
        <f>IF(AND(ISNUMBER(C588),C588&gt;'PLOT OUTPUT'!$D$4),LOG(C588),$C$2)</f>
        <v>#N/A</v>
      </c>
      <c r="F588">
        <f t="shared" si="45"/>
        <v>0.9827586206896551</v>
      </c>
      <c r="H588">
        <f>VLOOKUP(F588,'GAUSSIAN DISTRIBUTION'!$A$2:$C$148,2,1)+(F588-VLOOKUP(F588,'GAUSSIAN DISTRIBUTION'!$A$2:$C$148,1,1))*VLOOKUP(F588,'GAUSSIAN DISTRIBUTION'!$A$2:$C$148,3,1)</f>
        <v>2.136607338714789</v>
      </c>
      <c r="I588" t="e">
        <f t="shared" si="46"/>
        <v>#N/A</v>
      </c>
    </row>
    <row r="589" spans="3:9" ht="12.75">
      <c r="C589"/>
      <c r="E589" t="e">
        <f>IF(AND(ISNUMBER(C589),C589&gt;'PLOT OUTPUT'!$D$4),LOG(C589),$C$2)</f>
        <v>#N/A</v>
      </c>
      <c r="F589">
        <f t="shared" si="45"/>
        <v>0.9827586206896551</v>
      </c>
      <c r="H589">
        <f>VLOOKUP(F589,'GAUSSIAN DISTRIBUTION'!$A$2:$C$148,2,1)+(F589-VLOOKUP(F589,'GAUSSIAN DISTRIBUTION'!$A$2:$C$148,1,1))*VLOOKUP(F589,'GAUSSIAN DISTRIBUTION'!$A$2:$C$148,3,1)</f>
        <v>2.136607338714789</v>
      </c>
      <c r="I589" t="e">
        <f t="shared" si="46"/>
        <v>#N/A</v>
      </c>
    </row>
    <row r="590" spans="3:9" ht="12.75">
      <c r="C590"/>
      <c r="E590" t="e">
        <f>IF(AND(ISNUMBER(C590),C590&gt;'PLOT OUTPUT'!$D$4),LOG(C590),$C$2)</f>
        <v>#N/A</v>
      </c>
      <c r="F590">
        <f t="shared" si="45"/>
        <v>0.9827586206896551</v>
      </c>
      <c r="H590">
        <f>VLOOKUP(F590,'GAUSSIAN DISTRIBUTION'!$A$2:$C$148,2,1)+(F590-VLOOKUP(F590,'GAUSSIAN DISTRIBUTION'!$A$2:$C$148,1,1))*VLOOKUP(F590,'GAUSSIAN DISTRIBUTION'!$A$2:$C$148,3,1)</f>
        <v>2.136607338714789</v>
      </c>
      <c r="I590" t="e">
        <f t="shared" si="46"/>
        <v>#N/A</v>
      </c>
    </row>
    <row r="591" spans="3:9" ht="12.75">
      <c r="C591"/>
      <c r="E591" t="e">
        <f>IF(AND(ISNUMBER(C591),C591&gt;'PLOT OUTPUT'!$D$4),LOG(C591),$C$2)</f>
        <v>#N/A</v>
      </c>
      <c r="F591">
        <f t="shared" si="45"/>
        <v>0.9827586206896551</v>
      </c>
      <c r="H591">
        <f>VLOOKUP(F591,'GAUSSIAN DISTRIBUTION'!$A$2:$C$148,2,1)+(F591-VLOOKUP(F591,'GAUSSIAN DISTRIBUTION'!$A$2:$C$148,1,1))*VLOOKUP(F591,'GAUSSIAN DISTRIBUTION'!$A$2:$C$148,3,1)</f>
        <v>2.136607338714789</v>
      </c>
      <c r="I591" t="e">
        <f t="shared" si="46"/>
        <v>#N/A</v>
      </c>
    </row>
    <row r="592" spans="3:9" ht="12.75">
      <c r="C592"/>
      <c r="E592" t="e">
        <f>IF(AND(ISNUMBER(C592),C592&gt;'PLOT OUTPUT'!$D$4),LOG(C592),$C$2)</f>
        <v>#N/A</v>
      </c>
      <c r="F592">
        <f t="shared" si="45"/>
        <v>0.9827586206896551</v>
      </c>
      <c r="H592">
        <f>VLOOKUP(F592,'GAUSSIAN DISTRIBUTION'!$A$2:$C$148,2,1)+(F592-VLOOKUP(F592,'GAUSSIAN DISTRIBUTION'!$A$2:$C$148,1,1))*VLOOKUP(F592,'GAUSSIAN DISTRIBUTION'!$A$2:$C$148,3,1)</f>
        <v>2.136607338714789</v>
      </c>
      <c r="I592" t="e">
        <f t="shared" si="46"/>
        <v>#N/A</v>
      </c>
    </row>
    <row r="593" spans="3:9" ht="12.75">
      <c r="C593"/>
      <c r="E593" t="e">
        <f>IF(AND(ISNUMBER(C593),C593&gt;'PLOT OUTPUT'!$D$4),LOG(C593),$C$2)</f>
        <v>#N/A</v>
      </c>
      <c r="F593">
        <f t="shared" si="45"/>
        <v>0.9827586206896551</v>
      </c>
      <c r="H593">
        <f>VLOOKUP(F593,'GAUSSIAN DISTRIBUTION'!$A$2:$C$148,2,1)+(F593-VLOOKUP(F593,'GAUSSIAN DISTRIBUTION'!$A$2:$C$148,1,1))*VLOOKUP(F593,'GAUSSIAN DISTRIBUTION'!$A$2:$C$148,3,1)</f>
        <v>2.136607338714789</v>
      </c>
      <c r="I593" t="e">
        <f t="shared" si="46"/>
        <v>#N/A</v>
      </c>
    </row>
    <row r="594" spans="3:9" ht="12.75">
      <c r="C594"/>
      <c r="E594" t="e">
        <f>IF(AND(ISNUMBER(C594),C594&gt;'PLOT OUTPUT'!$D$4),LOG(C594),$C$2)</f>
        <v>#N/A</v>
      </c>
      <c r="F594">
        <f t="shared" si="45"/>
        <v>0.9827586206896551</v>
      </c>
      <c r="H594">
        <f>VLOOKUP(F594,'GAUSSIAN DISTRIBUTION'!$A$2:$C$148,2,1)+(F594-VLOOKUP(F594,'GAUSSIAN DISTRIBUTION'!$A$2:$C$148,1,1))*VLOOKUP(F594,'GAUSSIAN DISTRIBUTION'!$A$2:$C$148,3,1)</f>
        <v>2.136607338714789</v>
      </c>
      <c r="I594" t="e">
        <f t="shared" si="46"/>
        <v>#N/A</v>
      </c>
    </row>
    <row r="595" spans="3:9" ht="12.75">
      <c r="C595"/>
      <c r="E595" t="e">
        <f>IF(AND(ISNUMBER(C595),C595&gt;'PLOT OUTPUT'!$D$4),LOG(C595),$C$2)</f>
        <v>#N/A</v>
      </c>
      <c r="F595">
        <f t="shared" si="45"/>
        <v>0.9827586206896551</v>
      </c>
      <c r="H595">
        <f>VLOOKUP(F595,'GAUSSIAN DISTRIBUTION'!$A$2:$C$148,2,1)+(F595-VLOOKUP(F595,'GAUSSIAN DISTRIBUTION'!$A$2:$C$148,1,1))*VLOOKUP(F595,'GAUSSIAN DISTRIBUTION'!$A$2:$C$148,3,1)</f>
        <v>2.136607338714789</v>
      </c>
      <c r="I595" t="e">
        <f t="shared" si="46"/>
        <v>#N/A</v>
      </c>
    </row>
    <row r="596" spans="3:9" ht="12.75">
      <c r="C596"/>
      <c r="E596" t="e">
        <f>IF(AND(ISNUMBER(C596),C596&gt;'PLOT OUTPUT'!$D$4),LOG(C596),$C$2)</f>
        <v>#N/A</v>
      </c>
      <c r="F596">
        <f t="shared" si="45"/>
        <v>0.9827586206896551</v>
      </c>
      <c r="H596">
        <f>VLOOKUP(F596,'GAUSSIAN DISTRIBUTION'!$A$2:$C$148,2,1)+(F596-VLOOKUP(F596,'GAUSSIAN DISTRIBUTION'!$A$2:$C$148,1,1))*VLOOKUP(F596,'GAUSSIAN DISTRIBUTION'!$A$2:$C$148,3,1)</f>
        <v>2.136607338714789</v>
      </c>
      <c r="I596" t="e">
        <f t="shared" si="46"/>
        <v>#N/A</v>
      </c>
    </row>
    <row r="597" spans="3:9" ht="12.75">
      <c r="C597"/>
      <c r="E597" t="e">
        <f>IF(AND(ISNUMBER(C597),C597&gt;'PLOT OUTPUT'!$D$4),LOG(C597),$C$2)</f>
        <v>#N/A</v>
      </c>
      <c r="F597">
        <f t="shared" si="45"/>
        <v>0.9827586206896551</v>
      </c>
      <c r="H597">
        <f>VLOOKUP(F597,'GAUSSIAN DISTRIBUTION'!$A$2:$C$148,2,1)+(F597-VLOOKUP(F597,'GAUSSIAN DISTRIBUTION'!$A$2:$C$148,1,1))*VLOOKUP(F597,'GAUSSIAN DISTRIBUTION'!$A$2:$C$148,3,1)</f>
        <v>2.136607338714789</v>
      </c>
      <c r="I597" t="e">
        <f t="shared" si="46"/>
        <v>#N/A</v>
      </c>
    </row>
    <row r="598" spans="3:9" ht="12.75">
      <c r="C598"/>
      <c r="E598" t="e">
        <f>IF(AND(ISNUMBER(C598),C598&gt;'PLOT OUTPUT'!$D$4),LOG(C598),$C$2)</f>
        <v>#N/A</v>
      </c>
      <c r="F598">
        <f t="shared" si="45"/>
        <v>0.9827586206896551</v>
      </c>
      <c r="H598">
        <f>VLOOKUP(F598,'GAUSSIAN DISTRIBUTION'!$A$2:$C$148,2,1)+(F598-VLOOKUP(F598,'GAUSSIAN DISTRIBUTION'!$A$2:$C$148,1,1))*VLOOKUP(F598,'GAUSSIAN DISTRIBUTION'!$A$2:$C$148,3,1)</f>
        <v>2.136607338714789</v>
      </c>
      <c r="I598" t="e">
        <f t="shared" si="46"/>
        <v>#N/A</v>
      </c>
    </row>
    <row r="599" spans="3:9" ht="12.75">
      <c r="C599"/>
      <c r="E599" t="e">
        <f>IF(AND(ISNUMBER(C599),C599&gt;'PLOT OUTPUT'!$D$4),LOG(C599),$C$2)</f>
        <v>#N/A</v>
      </c>
      <c r="F599">
        <f t="shared" si="45"/>
        <v>0.9827586206896551</v>
      </c>
      <c r="H599">
        <f>VLOOKUP(F599,'GAUSSIAN DISTRIBUTION'!$A$2:$C$148,2,1)+(F599-VLOOKUP(F599,'GAUSSIAN DISTRIBUTION'!$A$2:$C$148,1,1))*VLOOKUP(F599,'GAUSSIAN DISTRIBUTION'!$A$2:$C$148,3,1)</f>
        <v>2.136607338714789</v>
      </c>
      <c r="I599" t="e">
        <f t="shared" si="46"/>
        <v>#N/A</v>
      </c>
    </row>
    <row r="600" spans="3:9" ht="12.75">
      <c r="C600"/>
      <c r="E600" t="e">
        <f>IF(AND(ISNUMBER(C600),C600&gt;'PLOT OUTPUT'!$D$4),LOG(C600),$C$2)</f>
        <v>#N/A</v>
      </c>
      <c r="F600">
        <f t="shared" si="45"/>
        <v>0.9827586206896551</v>
      </c>
      <c r="H600">
        <f>VLOOKUP(F600,'GAUSSIAN DISTRIBUTION'!$A$2:$C$148,2,1)+(F600-VLOOKUP(F600,'GAUSSIAN DISTRIBUTION'!$A$2:$C$148,1,1))*VLOOKUP(F600,'GAUSSIAN DISTRIBUTION'!$A$2:$C$148,3,1)</f>
        <v>2.136607338714789</v>
      </c>
      <c r="I600" t="e">
        <f t="shared" si="46"/>
        <v>#N/A</v>
      </c>
    </row>
    <row r="601" spans="3:9" ht="12.75">
      <c r="C601"/>
      <c r="E601" t="e">
        <f>IF(AND(ISNUMBER(C601),C601&gt;'PLOT OUTPUT'!$D$4),LOG(C601),$C$2)</f>
        <v>#N/A</v>
      </c>
      <c r="F601">
        <f t="shared" si="45"/>
        <v>0.9827586206896551</v>
      </c>
      <c r="H601">
        <f>VLOOKUP(F601,'GAUSSIAN DISTRIBUTION'!$A$2:$C$148,2,1)+(F601-VLOOKUP(F601,'GAUSSIAN DISTRIBUTION'!$A$2:$C$148,1,1))*VLOOKUP(F601,'GAUSSIAN DISTRIBUTION'!$A$2:$C$148,3,1)</f>
        <v>2.136607338714789</v>
      </c>
      <c r="I601" t="e">
        <f t="shared" si="46"/>
        <v>#N/A</v>
      </c>
    </row>
    <row r="602" spans="3:9" ht="12.75">
      <c r="C602"/>
      <c r="E602" t="e">
        <f>IF(AND(ISNUMBER(C602),C602&gt;'PLOT OUTPUT'!$D$4),LOG(C602),$C$2)</f>
        <v>#N/A</v>
      </c>
      <c r="F602">
        <f t="shared" si="45"/>
        <v>0.9827586206896551</v>
      </c>
      <c r="H602">
        <f>VLOOKUP(F602,'GAUSSIAN DISTRIBUTION'!$A$2:$C$148,2,1)+(F602-VLOOKUP(F602,'GAUSSIAN DISTRIBUTION'!$A$2:$C$148,1,1))*VLOOKUP(F602,'GAUSSIAN DISTRIBUTION'!$A$2:$C$148,3,1)</f>
        <v>2.136607338714789</v>
      </c>
      <c r="I602" t="e">
        <f t="shared" si="46"/>
        <v>#N/A</v>
      </c>
    </row>
    <row r="603" spans="3:9" ht="12.75">
      <c r="C603"/>
      <c r="E603" t="e">
        <f>IF(AND(ISNUMBER(C603),C603&gt;'PLOT OUTPUT'!$D$4),LOG(C603),$C$2)</f>
        <v>#N/A</v>
      </c>
      <c r="F603">
        <f t="shared" si="45"/>
        <v>0.9827586206896551</v>
      </c>
      <c r="H603">
        <f>VLOOKUP(F603,'GAUSSIAN DISTRIBUTION'!$A$2:$C$148,2,1)+(F603-VLOOKUP(F603,'GAUSSIAN DISTRIBUTION'!$A$2:$C$148,1,1))*VLOOKUP(F603,'GAUSSIAN DISTRIBUTION'!$A$2:$C$148,3,1)</f>
        <v>2.136607338714789</v>
      </c>
      <c r="I603" t="e">
        <f t="shared" si="46"/>
        <v>#N/A</v>
      </c>
    </row>
    <row r="604" spans="3:9" ht="12.75">
      <c r="C604"/>
      <c r="E604" t="e">
        <f>IF(AND(ISNUMBER(C604),C604&gt;'PLOT OUTPUT'!$D$4),LOG(C604),$C$2)</f>
        <v>#N/A</v>
      </c>
      <c r="F604">
        <f t="shared" si="45"/>
        <v>0.9827586206896551</v>
      </c>
      <c r="H604">
        <f>VLOOKUP(F604,'GAUSSIAN DISTRIBUTION'!$A$2:$C$148,2,1)+(F604-VLOOKUP(F604,'GAUSSIAN DISTRIBUTION'!$A$2:$C$148,1,1))*VLOOKUP(F604,'GAUSSIAN DISTRIBUTION'!$A$2:$C$148,3,1)</f>
        <v>2.136607338714789</v>
      </c>
      <c r="I604" t="e">
        <f t="shared" si="46"/>
        <v>#N/A</v>
      </c>
    </row>
    <row r="605" spans="3:9" ht="12.75">
      <c r="C605"/>
      <c r="E605" t="e">
        <f>IF(AND(ISNUMBER(C605),C605&gt;'PLOT OUTPUT'!$D$4),LOG(C605),$C$2)</f>
        <v>#N/A</v>
      </c>
      <c r="F605">
        <f t="shared" si="45"/>
        <v>0.9827586206896551</v>
      </c>
      <c r="H605">
        <f>VLOOKUP(F605,'GAUSSIAN DISTRIBUTION'!$A$2:$C$148,2,1)+(F605-VLOOKUP(F605,'GAUSSIAN DISTRIBUTION'!$A$2:$C$148,1,1))*VLOOKUP(F605,'GAUSSIAN DISTRIBUTION'!$A$2:$C$148,3,1)</f>
        <v>2.136607338714789</v>
      </c>
      <c r="I605" t="e">
        <f t="shared" si="46"/>
        <v>#N/A</v>
      </c>
    </row>
    <row r="606" spans="3:9" ht="12.75">
      <c r="C606"/>
      <c r="E606" t="e">
        <f>IF(AND(ISNUMBER(C606),C606&gt;'PLOT OUTPUT'!$D$4),LOG(C606),$C$2)</f>
        <v>#N/A</v>
      </c>
      <c r="F606">
        <f t="shared" si="45"/>
        <v>0.9827586206896551</v>
      </c>
      <c r="H606">
        <f>VLOOKUP(F606,'GAUSSIAN DISTRIBUTION'!$A$2:$C$148,2,1)+(F606-VLOOKUP(F606,'GAUSSIAN DISTRIBUTION'!$A$2:$C$148,1,1))*VLOOKUP(F606,'GAUSSIAN DISTRIBUTION'!$A$2:$C$148,3,1)</f>
        <v>2.136607338714789</v>
      </c>
      <c r="I606" t="e">
        <f t="shared" si="46"/>
        <v>#N/A</v>
      </c>
    </row>
    <row r="607" spans="3:9" ht="12.75">
      <c r="C607"/>
      <c r="E607" t="e">
        <f>IF(AND(ISNUMBER(C607),C607&gt;'PLOT OUTPUT'!$D$4),LOG(C607),$C$2)</f>
        <v>#N/A</v>
      </c>
      <c r="F607">
        <f t="shared" si="45"/>
        <v>0.9827586206896551</v>
      </c>
      <c r="H607">
        <f>VLOOKUP(F607,'GAUSSIAN DISTRIBUTION'!$A$2:$C$148,2,1)+(F607-VLOOKUP(F607,'GAUSSIAN DISTRIBUTION'!$A$2:$C$148,1,1))*VLOOKUP(F607,'GAUSSIAN DISTRIBUTION'!$A$2:$C$148,3,1)</f>
        <v>2.136607338714789</v>
      </c>
      <c r="I607" t="e">
        <f t="shared" si="46"/>
        <v>#N/A</v>
      </c>
    </row>
    <row r="608" spans="3:9" ht="12.75">
      <c r="C608"/>
      <c r="E608" t="e">
        <f>IF(AND(ISNUMBER(C608),C608&gt;'PLOT OUTPUT'!$D$4),LOG(C608),$C$2)</f>
        <v>#N/A</v>
      </c>
      <c r="F608">
        <f t="shared" si="45"/>
        <v>0.9827586206896551</v>
      </c>
      <c r="H608">
        <f>VLOOKUP(F608,'GAUSSIAN DISTRIBUTION'!$A$2:$C$148,2,1)+(F608-VLOOKUP(F608,'GAUSSIAN DISTRIBUTION'!$A$2:$C$148,1,1))*VLOOKUP(F608,'GAUSSIAN DISTRIBUTION'!$A$2:$C$148,3,1)</f>
        <v>2.136607338714789</v>
      </c>
      <c r="I608" t="e">
        <f t="shared" si="46"/>
        <v>#N/A</v>
      </c>
    </row>
    <row r="609" spans="3:9" ht="12.75">
      <c r="C609"/>
      <c r="E609" t="e">
        <f>IF(AND(ISNUMBER(C609),C609&gt;'PLOT OUTPUT'!$D$4),LOG(C609),$C$2)</f>
        <v>#N/A</v>
      </c>
      <c r="F609">
        <f t="shared" si="45"/>
        <v>0.9827586206896551</v>
      </c>
      <c r="H609">
        <f>VLOOKUP(F609,'GAUSSIAN DISTRIBUTION'!$A$2:$C$148,2,1)+(F609-VLOOKUP(F609,'GAUSSIAN DISTRIBUTION'!$A$2:$C$148,1,1))*VLOOKUP(F609,'GAUSSIAN DISTRIBUTION'!$A$2:$C$148,3,1)</f>
        <v>2.136607338714789</v>
      </c>
      <c r="I609" t="e">
        <f t="shared" si="46"/>
        <v>#N/A</v>
      </c>
    </row>
    <row r="610" spans="3:9" ht="12.75">
      <c r="C610"/>
      <c r="E610" t="e">
        <f>IF(AND(ISNUMBER(C610),C610&gt;'PLOT OUTPUT'!$D$4),LOG(C610),$C$2)</f>
        <v>#N/A</v>
      </c>
      <c r="F610">
        <f t="shared" si="45"/>
        <v>0.9827586206896551</v>
      </c>
      <c r="H610">
        <f>VLOOKUP(F610,'GAUSSIAN DISTRIBUTION'!$A$2:$C$148,2,1)+(F610-VLOOKUP(F610,'GAUSSIAN DISTRIBUTION'!$A$2:$C$148,1,1))*VLOOKUP(F610,'GAUSSIAN DISTRIBUTION'!$A$2:$C$148,3,1)</f>
        <v>2.136607338714789</v>
      </c>
      <c r="I610" t="e">
        <f t="shared" si="46"/>
        <v>#N/A</v>
      </c>
    </row>
    <row r="611" spans="3:9" ht="12.75">
      <c r="C611"/>
      <c r="E611" t="e">
        <f>IF(AND(ISNUMBER(C611),C611&gt;'PLOT OUTPUT'!$D$4),LOG(C611),$C$2)</f>
        <v>#N/A</v>
      </c>
      <c r="F611">
        <f t="shared" si="45"/>
        <v>0.9827586206896551</v>
      </c>
      <c r="H611">
        <f>VLOOKUP(F611,'GAUSSIAN DISTRIBUTION'!$A$2:$C$148,2,1)+(F611-VLOOKUP(F611,'GAUSSIAN DISTRIBUTION'!$A$2:$C$148,1,1))*VLOOKUP(F611,'GAUSSIAN DISTRIBUTION'!$A$2:$C$148,3,1)</f>
        <v>2.136607338714789</v>
      </c>
      <c r="I611" t="e">
        <f t="shared" si="46"/>
        <v>#N/A</v>
      </c>
    </row>
    <row r="612" spans="3:9" ht="12.75">
      <c r="C612"/>
      <c r="E612" t="e">
        <f>IF(AND(ISNUMBER(C612),C612&gt;'PLOT OUTPUT'!$D$4),LOG(C612),$C$2)</f>
        <v>#N/A</v>
      </c>
      <c r="F612">
        <f t="shared" si="45"/>
        <v>0.9827586206896551</v>
      </c>
      <c r="H612">
        <f>VLOOKUP(F612,'GAUSSIAN DISTRIBUTION'!$A$2:$C$148,2,1)+(F612-VLOOKUP(F612,'GAUSSIAN DISTRIBUTION'!$A$2:$C$148,1,1))*VLOOKUP(F612,'GAUSSIAN DISTRIBUTION'!$A$2:$C$148,3,1)</f>
        <v>2.136607338714789</v>
      </c>
      <c r="I612" t="e">
        <f t="shared" si="46"/>
        <v>#N/A</v>
      </c>
    </row>
    <row r="613" spans="3:9" ht="12.75">
      <c r="C613"/>
      <c r="E613" t="e">
        <f>IF(AND(ISNUMBER(C613),C613&gt;'PLOT OUTPUT'!$D$4),LOG(C613),$C$2)</f>
        <v>#N/A</v>
      </c>
      <c r="F613">
        <f t="shared" si="45"/>
        <v>0.9827586206896551</v>
      </c>
      <c r="H613">
        <f>VLOOKUP(F613,'GAUSSIAN DISTRIBUTION'!$A$2:$C$148,2,1)+(F613-VLOOKUP(F613,'GAUSSIAN DISTRIBUTION'!$A$2:$C$148,1,1))*VLOOKUP(F613,'GAUSSIAN DISTRIBUTION'!$A$2:$C$148,3,1)</f>
        <v>2.136607338714789</v>
      </c>
      <c r="I613" t="e">
        <f t="shared" si="46"/>
        <v>#N/A</v>
      </c>
    </row>
    <row r="614" spans="3:9" ht="12.75">
      <c r="C614"/>
      <c r="E614" t="e">
        <f>IF(AND(ISNUMBER(C614),C614&gt;'PLOT OUTPUT'!$D$4),LOG(C614),$C$2)</f>
        <v>#N/A</v>
      </c>
      <c r="F614">
        <f t="shared" si="45"/>
        <v>0.9827586206896551</v>
      </c>
      <c r="H614">
        <f>VLOOKUP(F614,'GAUSSIAN DISTRIBUTION'!$A$2:$C$148,2,1)+(F614-VLOOKUP(F614,'GAUSSIAN DISTRIBUTION'!$A$2:$C$148,1,1))*VLOOKUP(F614,'GAUSSIAN DISTRIBUTION'!$A$2:$C$148,3,1)</f>
        <v>2.136607338714789</v>
      </c>
      <c r="I614" t="e">
        <f t="shared" si="46"/>
        <v>#N/A</v>
      </c>
    </row>
    <row r="615" spans="3:9" ht="12.75">
      <c r="C615"/>
      <c r="E615" t="e">
        <f>IF(AND(ISNUMBER(C615),C615&gt;'PLOT OUTPUT'!$D$4),LOG(C615),$C$2)</f>
        <v>#N/A</v>
      </c>
      <c r="F615">
        <f t="shared" si="45"/>
        <v>0.9827586206896551</v>
      </c>
      <c r="H615">
        <f>VLOOKUP(F615,'GAUSSIAN DISTRIBUTION'!$A$2:$C$148,2,1)+(F615-VLOOKUP(F615,'GAUSSIAN DISTRIBUTION'!$A$2:$C$148,1,1))*VLOOKUP(F615,'GAUSSIAN DISTRIBUTION'!$A$2:$C$148,3,1)</f>
        <v>2.136607338714789</v>
      </c>
      <c r="I615" t="e">
        <f t="shared" si="46"/>
        <v>#N/A</v>
      </c>
    </row>
    <row r="616" spans="3:9" ht="12.75">
      <c r="C616"/>
      <c r="E616" t="e">
        <f>IF(AND(ISNUMBER(C616),C616&gt;'PLOT OUTPUT'!$D$4),LOG(C616),$C$2)</f>
        <v>#N/A</v>
      </c>
      <c r="F616">
        <f t="shared" si="45"/>
        <v>0.9827586206896551</v>
      </c>
      <c r="H616">
        <f>VLOOKUP(F616,'GAUSSIAN DISTRIBUTION'!$A$2:$C$148,2,1)+(F616-VLOOKUP(F616,'GAUSSIAN DISTRIBUTION'!$A$2:$C$148,1,1))*VLOOKUP(F616,'GAUSSIAN DISTRIBUTION'!$A$2:$C$148,3,1)</f>
        <v>2.136607338714789</v>
      </c>
      <c r="I616" t="e">
        <f t="shared" si="46"/>
        <v>#N/A</v>
      </c>
    </row>
    <row r="617" spans="3:9" ht="12.75">
      <c r="C617"/>
      <c r="E617" t="e">
        <f>IF(AND(ISNUMBER(C617),C617&gt;'PLOT OUTPUT'!$D$4),LOG(C617),$C$2)</f>
        <v>#N/A</v>
      </c>
      <c r="F617">
        <f t="shared" si="45"/>
        <v>0.9827586206896551</v>
      </c>
      <c r="H617">
        <f>VLOOKUP(F617,'GAUSSIAN DISTRIBUTION'!$A$2:$C$148,2,1)+(F617-VLOOKUP(F617,'GAUSSIAN DISTRIBUTION'!$A$2:$C$148,1,1))*VLOOKUP(F617,'GAUSSIAN DISTRIBUTION'!$A$2:$C$148,3,1)</f>
        <v>2.136607338714789</v>
      </c>
      <c r="I617" t="e">
        <f t="shared" si="46"/>
        <v>#N/A</v>
      </c>
    </row>
    <row r="618" spans="3:9" ht="12.75">
      <c r="C618"/>
      <c r="E618" t="e">
        <f>IF(AND(ISNUMBER(C618),C618&gt;'PLOT OUTPUT'!$D$4),LOG(C618),$C$2)</f>
        <v>#N/A</v>
      </c>
      <c r="F618">
        <f t="shared" si="45"/>
        <v>0.9827586206896551</v>
      </c>
      <c r="H618">
        <f>VLOOKUP(F618,'GAUSSIAN DISTRIBUTION'!$A$2:$C$148,2,1)+(F618-VLOOKUP(F618,'GAUSSIAN DISTRIBUTION'!$A$2:$C$148,1,1))*VLOOKUP(F618,'GAUSSIAN DISTRIBUTION'!$A$2:$C$148,3,1)</f>
        <v>2.136607338714789</v>
      </c>
      <c r="I618" t="e">
        <f t="shared" si="46"/>
        <v>#N/A</v>
      </c>
    </row>
    <row r="619" spans="3:9" ht="12.75">
      <c r="C619"/>
      <c r="E619" t="e">
        <f>IF(AND(ISNUMBER(C619),C619&gt;'PLOT OUTPUT'!$D$4),LOG(C619),$C$2)</f>
        <v>#N/A</v>
      </c>
      <c r="F619">
        <f t="shared" si="45"/>
        <v>0.9827586206896551</v>
      </c>
      <c r="H619">
        <f>VLOOKUP(F619,'GAUSSIAN DISTRIBUTION'!$A$2:$C$148,2,1)+(F619-VLOOKUP(F619,'GAUSSIAN DISTRIBUTION'!$A$2:$C$148,1,1))*VLOOKUP(F619,'GAUSSIAN DISTRIBUTION'!$A$2:$C$148,3,1)</f>
        <v>2.136607338714789</v>
      </c>
      <c r="I619" t="e">
        <f t="shared" si="46"/>
        <v>#N/A</v>
      </c>
    </row>
    <row r="620" spans="3:9" ht="12.75">
      <c r="C620"/>
      <c r="E620" t="e">
        <f>IF(AND(ISNUMBER(C620),C620&gt;'PLOT OUTPUT'!$D$4),LOG(C620),$C$2)</f>
        <v>#N/A</v>
      </c>
      <c r="F620">
        <f t="shared" si="45"/>
        <v>0.9827586206896551</v>
      </c>
      <c r="H620">
        <f>VLOOKUP(F620,'GAUSSIAN DISTRIBUTION'!$A$2:$C$148,2,1)+(F620-VLOOKUP(F620,'GAUSSIAN DISTRIBUTION'!$A$2:$C$148,1,1))*VLOOKUP(F620,'GAUSSIAN DISTRIBUTION'!$A$2:$C$148,3,1)</f>
        <v>2.136607338714789</v>
      </c>
      <c r="I620" t="e">
        <f t="shared" si="46"/>
        <v>#N/A</v>
      </c>
    </row>
    <row r="621" spans="3:9" ht="12.75">
      <c r="C621"/>
      <c r="E621" t="e">
        <f>IF(AND(ISNUMBER(C621),C621&gt;'PLOT OUTPUT'!$D$4),LOG(C621),$C$2)</f>
        <v>#N/A</v>
      </c>
      <c r="F621">
        <f t="shared" si="45"/>
        <v>0.9827586206896551</v>
      </c>
      <c r="H621">
        <f>VLOOKUP(F621,'GAUSSIAN DISTRIBUTION'!$A$2:$C$148,2,1)+(F621-VLOOKUP(F621,'GAUSSIAN DISTRIBUTION'!$A$2:$C$148,1,1))*VLOOKUP(F621,'GAUSSIAN DISTRIBUTION'!$A$2:$C$148,3,1)</f>
        <v>2.136607338714789</v>
      </c>
      <c r="I621" t="e">
        <f t="shared" si="46"/>
        <v>#N/A</v>
      </c>
    </row>
    <row r="622" spans="3:9" ht="12.75">
      <c r="C622"/>
      <c r="E622" t="e">
        <f>IF(AND(ISNUMBER(C622),C622&gt;'PLOT OUTPUT'!$D$4),LOG(C622),$C$2)</f>
        <v>#N/A</v>
      </c>
      <c r="F622">
        <f t="shared" si="45"/>
        <v>0.9827586206896551</v>
      </c>
      <c r="H622">
        <f>VLOOKUP(F622,'GAUSSIAN DISTRIBUTION'!$A$2:$C$148,2,1)+(F622-VLOOKUP(F622,'GAUSSIAN DISTRIBUTION'!$A$2:$C$148,1,1))*VLOOKUP(F622,'GAUSSIAN DISTRIBUTION'!$A$2:$C$148,3,1)</f>
        <v>2.136607338714789</v>
      </c>
      <c r="I622" t="e">
        <f t="shared" si="46"/>
        <v>#N/A</v>
      </c>
    </row>
    <row r="623" spans="3:9" ht="12.75">
      <c r="C623"/>
      <c r="E623" t="e">
        <f>IF(AND(ISNUMBER(C623),C623&gt;'PLOT OUTPUT'!$D$4),LOG(C623),$C$2)</f>
        <v>#N/A</v>
      </c>
      <c r="F623">
        <f t="shared" si="45"/>
        <v>0.9827586206896551</v>
      </c>
      <c r="H623">
        <f>VLOOKUP(F623,'GAUSSIAN DISTRIBUTION'!$A$2:$C$148,2,1)+(F623-VLOOKUP(F623,'GAUSSIAN DISTRIBUTION'!$A$2:$C$148,1,1))*VLOOKUP(F623,'GAUSSIAN DISTRIBUTION'!$A$2:$C$148,3,1)</f>
        <v>2.136607338714789</v>
      </c>
      <c r="I623" t="e">
        <f t="shared" si="46"/>
        <v>#N/A</v>
      </c>
    </row>
    <row r="624" spans="3:9" ht="12.75">
      <c r="C624"/>
      <c r="E624" t="e">
        <f>IF(AND(ISNUMBER(C624),C624&gt;'PLOT OUTPUT'!$D$4),LOG(C624),$C$2)</f>
        <v>#N/A</v>
      </c>
      <c r="F624">
        <f t="shared" si="45"/>
        <v>0.9827586206896551</v>
      </c>
      <c r="H624">
        <f>VLOOKUP(F624,'GAUSSIAN DISTRIBUTION'!$A$2:$C$148,2,1)+(F624-VLOOKUP(F624,'GAUSSIAN DISTRIBUTION'!$A$2:$C$148,1,1))*VLOOKUP(F624,'GAUSSIAN DISTRIBUTION'!$A$2:$C$148,3,1)</f>
        <v>2.136607338714789</v>
      </c>
      <c r="I624" t="e">
        <f t="shared" si="46"/>
        <v>#N/A</v>
      </c>
    </row>
    <row r="625" spans="3:9" ht="12.75">
      <c r="C625"/>
      <c r="E625" t="e">
        <f>IF(AND(ISNUMBER(C625),C625&gt;'PLOT OUTPUT'!$D$4),LOG(C625),$C$2)</f>
        <v>#N/A</v>
      </c>
      <c r="F625">
        <f t="shared" si="45"/>
        <v>0.9827586206896551</v>
      </c>
      <c r="H625">
        <f>VLOOKUP(F625,'GAUSSIAN DISTRIBUTION'!$A$2:$C$148,2,1)+(F625-VLOOKUP(F625,'GAUSSIAN DISTRIBUTION'!$A$2:$C$148,1,1))*VLOOKUP(F625,'GAUSSIAN DISTRIBUTION'!$A$2:$C$148,3,1)</f>
        <v>2.136607338714789</v>
      </c>
      <c r="I625" t="e">
        <f t="shared" si="46"/>
        <v>#N/A</v>
      </c>
    </row>
    <row r="626" spans="3:9" ht="12.75">
      <c r="C626"/>
      <c r="E626" t="e">
        <f>IF(AND(ISNUMBER(C626),C626&gt;'PLOT OUTPUT'!$D$4),LOG(C626),$C$2)</f>
        <v>#N/A</v>
      </c>
      <c r="F626">
        <f t="shared" si="45"/>
        <v>0.9827586206896551</v>
      </c>
      <c r="H626">
        <f>VLOOKUP(F626,'GAUSSIAN DISTRIBUTION'!$A$2:$C$148,2,1)+(F626-VLOOKUP(F626,'GAUSSIAN DISTRIBUTION'!$A$2:$C$148,1,1))*VLOOKUP(F626,'GAUSSIAN DISTRIBUTION'!$A$2:$C$148,3,1)</f>
        <v>2.136607338714789</v>
      </c>
      <c r="I626" t="e">
        <f t="shared" si="46"/>
        <v>#N/A</v>
      </c>
    </row>
    <row r="627" spans="3:9" ht="12.75">
      <c r="C627"/>
      <c r="E627" t="e">
        <f>IF(AND(ISNUMBER(C627),C627&gt;'PLOT OUTPUT'!$D$4),LOG(C627),$C$2)</f>
        <v>#N/A</v>
      </c>
      <c r="F627">
        <f t="shared" si="45"/>
        <v>0.9827586206896551</v>
      </c>
      <c r="H627">
        <f>VLOOKUP(F627,'GAUSSIAN DISTRIBUTION'!$A$2:$C$148,2,1)+(F627-VLOOKUP(F627,'GAUSSIAN DISTRIBUTION'!$A$2:$C$148,1,1))*VLOOKUP(F627,'GAUSSIAN DISTRIBUTION'!$A$2:$C$148,3,1)</f>
        <v>2.136607338714789</v>
      </c>
      <c r="I627" t="e">
        <f t="shared" si="46"/>
        <v>#N/A</v>
      </c>
    </row>
    <row r="628" spans="3:9" ht="12.75">
      <c r="C628"/>
      <c r="E628" t="e">
        <f>IF(AND(ISNUMBER(C628),C628&gt;'PLOT OUTPUT'!$D$4),LOG(C628),$C$2)</f>
        <v>#N/A</v>
      </c>
      <c r="F628">
        <f t="shared" si="45"/>
        <v>0.9827586206896551</v>
      </c>
      <c r="H628">
        <f>VLOOKUP(F628,'GAUSSIAN DISTRIBUTION'!$A$2:$C$148,2,1)+(F628-VLOOKUP(F628,'GAUSSIAN DISTRIBUTION'!$A$2:$C$148,1,1))*VLOOKUP(F628,'GAUSSIAN DISTRIBUTION'!$A$2:$C$148,3,1)</f>
        <v>2.136607338714789</v>
      </c>
      <c r="I628" t="e">
        <f t="shared" si="46"/>
        <v>#N/A</v>
      </c>
    </row>
    <row r="629" spans="3:9" ht="12.75">
      <c r="C629"/>
      <c r="E629" t="e">
        <f>IF(AND(ISNUMBER(C629),C629&gt;'PLOT OUTPUT'!$D$4),LOG(C629),$C$2)</f>
        <v>#N/A</v>
      </c>
      <c r="F629">
        <f t="shared" si="45"/>
        <v>0.9827586206896551</v>
      </c>
      <c r="H629">
        <f>VLOOKUP(F629,'GAUSSIAN DISTRIBUTION'!$A$2:$C$148,2,1)+(F629-VLOOKUP(F629,'GAUSSIAN DISTRIBUTION'!$A$2:$C$148,1,1))*VLOOKUP(F629,'GAUSSIAN DISTRIBUTION'!$A$2:$C$148,3,1)</f>
        <v>2.136607338714789</v>
      </c>
      <c r="I629" t="e">
        <f t="shared" si="46"/>
        <v>#N/A</v>
      </c>
    </row>
    <row r="630" spans="3:9" ht="12.75">
      <c r="C630"/>
      <c r="E630" t="e">
        <f>IF(AND(ISNUMBER(C630),C630&gt;'PLOT OUTPUT'!$D$4),LOG(C630),$C$2)</f>
        <v>#N/A</v>
      </c>
      <c r="F630">
        <f t="shared" si="45"/>
        <v>0.9827586206896551</v>
      </c>
      <c r="H630">
        <f>VLOOKUP(F630,'GAUSSIAN DISTRIBUTION'!$A$2:$C$148,2,1)+(F630-VLOOKUP(F630,'GAUSSIAN DISTRIBUTION'!$A$2:$C$148,1,1))*VLOOKUP(F630,'GAUSSIAN DISTRIBUTION'!$A$2:$C$148,3,1)</f>
        <v>2.136607338714789</v>
      </c>
      <c r="I630" t="e">
        <f t="shared" si="46"/>
        <v>#N/A</v>
      </c>
    </row>
    <row r="631" spans="3:9" ht="12.75">
      <c r="C631"/>
      <c r="E631" t="e">
        <f>IF(AND(ISNUMBER(C631),C631&gt;'PLOT OUTPUT'!$D$4),LOG(C631),$C$2)</f>
        <v>#N/A</v>
      </c>
      <c r="F631">
        <f t="shared" si="45"/>
        <v>0.9827586206896551</v>
      </c>
      <c r="H631">
        <f>VLOOKUP(F631,'GAUSSIAN DISTRIBUTION'!$A$2:$C$148,2,1)+(F631-VLOOKUP(F631,'GAUSSIAN DISTRIBUTION'!$A$2:$C$148,1,1))*VLOOKUP(F631,'GAUSSIAN DISTRIBUTION'!$A$2:$C$148,3,1)</f>
        <v>2.136607338714789</v>
      </c>
      <c r="I631" t="e">
        <f t="shared" si="46"/>
        <v>#N/A</v>
      </c>
    </row>
    <row r="632" spans="3:9" ht="12.75">
      <c r="C632"/>
      <c r="E632" t="e">
        <f>IF(AND(ISNUMBER(C632),C632&gt;'PLOT OUTPUT'!$D$4),LOG(C632),$C$2)</f>
        <v>#N/A</v>
      </c>
      <c r="F632">
        <f t="shared" si="45"/>
        <v>0.9827586206896551</v>
      </c>
      <c r="H632">
        <f>VLOOKUP(F632,'GAUSSIAN DISTRIBUTION'!$A$2:$C$148,2,1)+(F632-VLOOKUP(F632,'GAUSSIAN DISTRIBUTION'!$A$2:$C$148,1,1))*VLOOKUP(F632,'GAUSSIAN DISTRIBUTION'!$A$2:$C$148,3,1)</f>
        <v>2.136607338714789</v>
      </c>
      <c r="I632" t="e">
        <f t="shared" si="46"/>
        <v>#N/A</v>
      </c>
    </row>
    <row r="633" spans="3:9" ht="12.75">
      <c r="C633"/>
      <c r="E633" t="e">
        <f>IF(AND(ISNUMBER(C633),C633&gt;'PLOT OUTPUT'!$D$4),LOG(C633),$C$2)</f>
        <v>#N/A</v>
      </c>
      <c r="F633">
        <f t="shared" si="45"/>
        <v>0.9827586206896551</v>
      </c>
      <c r="H633">
        <f>VLOOKUP(F633,'GAUSSIAN DISTRIBUTION'!$A$2:$C$148,2,1)+(F633-VLOOKUP(F633,'GAUSSIAN DISTRIBUTION'!$A$2:$C$148,1,1))*VLOOKUP(F633,'GAUSSIAN DISTRIBUTION'!$A$2:$C$148,3,1)</f>
        <v>2.136607338714789</v>
      </c>
      <c r="I633" t="e">
        <f t="shared" si="46"/>
        <v>#N/A</v>
      </c>
    </row>
    <row r="634" spans="3:9" ht="12.75">
      <c r="C634"/>
      <c r="E634" t="e">
        <f>IF(AND(ISNUMBER(C634),C634&gt;'PLOT OUTPUT'!$D$4),LOG(C634),$C$2)</f>
        <v>#N/A</v>
      </c>
      <c r="F634">
        <f t="shared" si="45"/>
        <v>0.9827586206896551</v>
      </c>
      <c r="H634">
        <f>VLOOKUP(F634,'GAUSSIAN DISTRIBUTION'!$A$2:$C$148,2,1)+(F634-VLOOKUP(F634,'GAUSSIAN DISTRIBUTION'!$A$2:$C$148,1,1))*VLOOKUP(F634,'GAUSSIAN DISTRIBUTION'!$A$2:$C$148,3,1)</f>
        <v>2.136607338714789</v>
      </c>
      <c r="I634" t="e">
        <f t="shared" si="46"/>
        <v>#N/A</v>
      </c>
    </row>
    <row r="635" spans="3:9" ht="12.75">
      <c r="C635"/>
      <c r="E635" t="e">
        <f>IF(AND(ISNUMBER(C635),C635&gt;'PLOT OUTPUT'!$D$4),LOG(C635),$C$2)</f>
        <v>#N/A</v>
      </c>
      <c r="F635">
        <f t="shared" si="45"/>
        <v>0.9827586206896551</v>
      </c>
      <c r="H635">
        <f>VLOOKUP(F635,'GAUSSIAN DISTRIBUTION'!$A$2:$C$148,2,1)+(F635-VLOOKUP(F635,'GAUSSIAN DISTRIBUTION'!$A$2:$C$148,1,1))*VLOOKUP(F635,'GAUSSIAN DISTRIBUTION'!$A$2:$C$148,3,1)</f>
        <v>2.136607338714789</v>
      </c>
      <c r="I635" t="e">
        <f t="shared" si="46"/>
        <v>#N/A</v>
      </c>
    </row>
    <row r="636" spans="3:9" ht="12.75">
      <c r="C636"/>
      <c r="E636" t="e">
        <f>IF(AND(ISNUMBER(C636),C636&gt;'PLOT OUTPUT'!$D$4),LOG(C636),$C$2)</f>
        <v>#N/A</v>
      </c>
      <c r="F636">
        <f t="shared" si="45"/>
        <v>0.9827586206896551</v>
      </c>
      <c r="H636">
        <f>VLOOKUP(F636,'GAUSSIAN DISTRIBUTION'!$A$2:$C$148,2,1)+(F636-VLOOKUP(F636,'GAUSSIAN DISTRIBUTION'!$A$2:$C$148,1,1))*VLOOKUP(F636,'GAUSSIAN DISTRIBUTION'!$A$2:$C$148,3,1)</f>
        <v>2.136607338714789</v>
      </c>
      <c r="I636" t="e">
        <f t="shared" si="46"/>
        <v>#N/A</v>
      </c>
    </row>
    <row r="637" spans="3:9" ht="12.75">
      <c r="C637"/>
      <c r="E637" t="e">
        <f>IF(AND(ISNUMBER(C637),C637&gt;'PLOT OUTPUT'!$D$4),LOG(C637),$C$2)</f>
        <v>#N/A</v>
      </c>
      <c r="F637">
        <f t="shared" si="45"/>
        <v>0.9827586206896551</v>
      </c>
      <c r="H637">
        <f>VLOOKUP(F637,'GAUSSIAN DISTRIBUTION'!$A$2:$C$148,2,1)+(F637-VLOOKUP(F637,'GAUSSIAN DISTRIBUTION'!$A$2:$C$148,1,1))*VLOOKUP(F637,'GAUSSIAN DISTRIBUTION'!$A$2:$C$148,3,1)</f>
        <v>2.136607338714789</v>
      </c>
      <c r="I637" t="e">
        <f t="shared" si="46"/>
        <v>#N/A</v>
      </c>
    </row>
    <row r="638" spans="3:9" ht="12.75">
      <c r="C638"/>
      <c r="E638" t="e">
        <f>IF(AND(ISNUMBER(C638),C638&gt;'PLOT OUTPUT'!$D$4),LOG(C638),$C$2)</f>
        <v>#N/A</v>
      </c>
      <c r="F638">
        <f t="shared" si="45"/>
        <v>0.9827586206896551</v>
      </c>
      <c r="H638">
        <f>VLOOKUP(F638,'GAUSSIAN DISTRIBUTION'!$A$2:$C$148,2,1)+(F638-VLOOKUP(F638,'GAUSSIAN DISTRIBUTION'!$A$2:$C$148,1,1))*VLOOKUP(F638,'GAUSSIAN DISTRIBUTION'!$A$2:$C$148,3,1)</f>
        <v>2.136607338714789</v>
      </c>
      <c r="I638" t="e">
        <f t="shared" si="46"/>
        <v>#N/A</v>
      </c>
    </row>
    <row r="639" spans="3:9" ht="12.75">
      <c r="C639"/>
      <c r="E639" t="e">
        <f>IF(AND(ISNUMBER(C639),C639&gt;'PLOT OUTPUT'!$D$4),LOG(C639),$C$2)</f>
        <v>#N/A</v>
      </c>
      <c r="F639">
        <f t="shared" si="45"/>
        <v>0.9827586206896551</v>
      </c>
      <c r="H639">
        <f>VLOOKUP(F639,'GAUSSIAN DISTRIBUTION'!$A$2:$C$148,2,1)+(F639-VLOOKUP(F639,'GAUSSIAN DISTRIBUTION'!$A$2:$C$148,1,1))*VLOOKUP(F639,'GAUSSIAN DISTRIBUTION'!$A$2:$C$148,3,1)</f>
        <v>2.136607338714789</v>
      </c>
      <c r="I639" t="e">
        <f t="shared" si="46"/>
        <v>#N/A</v>
      </c>
    </row>
    <row r="640" spans="3:9" ht="12.75">
      <c r="C640"/>
      <c r="E640" t="e">
        <f>IF(AND(ISNUMBER(C640),C640&gt;'PLOT OUTPUT'!$D$4),LOG(C640),$C$2)</f>
        <v>#N/A</v>
      </c>
      <c r="F640">
        <f t="shared" si="45"/>
        <v>0.9827586206896551</v>
      </c>
      <c r="H640">
        <f>VLOOKUP(F640,'GAUSSIAN DISTRIBUTION'!$A$2:$C$148,2,1)+(F640-VLOOKUP(F640,'GAUSSIAN DISTRIBUTION'!$A$2:$C$148,1,1))*VLOOKUP(F640,'GAUSSIAN DISTRIBUTION'!$A$2:$C$148,3,1)</f>
        <v>2.136607338714789</v>
      </c>
      <c r="I640" t="e">
        <f t="shared" si="46"/>
        <v>#N/A</v>
      </c>
    </row>
    <row r="641" spans="3:9" ht="12.75">
      <c r="C641"/>
      <c r="E641" t="e">
        <f>IF(AND(ISNUMBER(C641),C641&gt;'PLOT OUTPUT'!$D$4),LOG(C641),$C$2)</f>
        <v>#N/A</v>
      </c>
      <c r="F641">
        <f t="shared" si="45"/>
        <v>0.9827586206896551</v>
      </c>
      <c r="H641">
        <f>VLOOKUP(F641,'GAUSSIAN DISTRIBUTION'!$A$2:$C$148,2,1)+(F641-VLOOKUP(F641,'GAUSSIAN DISTRIBUTION'!$A$2:$C$148,1,1))*VLOOKUP(F641,'GAUSSIAN DISTRIBUTION'!$A$2:$C$148,3,1)</f>
        <v>2.136607338714789</v>
      </c>
      <c r="I641" t="e">
        <f t="shared" si="46"/>
        <v>#N/A</v>
      </c>
    </row>
    <row r="642" spans="3:9" ht="12.75">
      <c r="C642"/>
      <c r="E642" t="e">
        <f>IF(AND(ISNUMBER(C642),C642&gt;'PLOT OUTPUT'!$D$4),LOG(C642),$C$2)</f>
        <v>#N/A</v>
      </c>
      <c r="F642">
        <f t="shared" si="45"/>
        <v>0.9827586206896551</v>
      </c>
      <c r="H642">
        <f>VLOOKUP(F642,'GAUSSIAN DISTRIBUTION'!$A$2:$C$148,2,1)+(F642-VLOOKUP(F642,'GAUSSIAN DISTRIBUTION'!$A$2:$C$148,1,1))*VLOOKUP(F642,'GAUSSIAN DISTRIBUTION'!$A$2:$C$148,3,1)</f>
        <v>2.136607338714789</v>
      </c>
      <c r="I642" t="e">
        <f t="shared" si="46"/>
        <v>#N/A</v>
      </c>
    </row>
    <row r="643" spans="3:9" ht="12.75">
      <c r="C643"/>
      <c r="E643" t="e">
        <f>IF(AND(ISNUMBER(C643),C643&gt;'PLOT OUTPUT'!$D$4),LOG(C643),$C$2)</f>
        <v>#N/A</v>
      </c>
      <c r="F643">
        <f t="shared" si="45"/>
        <v>0.9827586206896551</v>
      </c>
      <c r="H643">
        <f>VLOOKUP(F643,'GAUSSIAN DISTRIBUTION'!$A$2:$C$148,2,1)+(F643-VLOOKUP(F643,'GAUSSIAN DISTRIBUTION'!$A$2:$C$148,1,1))*VLOOKUP(F643,'GAUSSIAN DISTRIBUTION'!$A$2:$C$148,3,1)</f>
        <v>2.136607338714789</v>
      </c>
      <c r="I643" t="e">
        <f t="shared" si="46"/>
        <v>#N/A</v>
      </c>
    </row>
    <row r="644" spans="3:9" ht="12.75">
      <c r="C644"/>
      <c r="E644" t="e">
        <f>IF(AND(ISNUMBER(C644),C644&gt;'PLOT OUTPUT'!$D$4),LOG(C644),$C$2)</f>
        <v>#N/A</v>
      </c>
      <c r="F644">
        <f t="shared" si="45"/>
        <v>0.9827586206896551</v>
      </c>
      <c r="H644">
        <f>VLOOKUP(F644,'GAUSSIAN DISTRIBUTION'!$A$2:$C$148,2,1)+(F644-VLOOKUP(F644,'GAUSSIAN DISTRIBUTION'!$A$2:$C$148,1,1))*VLOOKUP(F644,'GAUSSIAN DISTRIBUTION'!$A$2:$C$148,3,1)</f>
        <v>2.136607338714789</v>
      </c>
      <c r="I644" t="e">
        <f t="shared" si="46"/>
        <v>#N/A</v>
      </c>
    </row>
    <row r="645" spans="3:9" ht="12.75">
      <c r="C645"/>
      <c r="E645" t="e">
        <f>IF(AND(ISNUMBER(C645),C645&gt;'PLOT OUTPUT'!$D$4),LOG(C645),$C$2)</f>
        <v>#N/A</v>
      </c>
      <c r="F645">
        <f t="shared" si="45"/>
        <v>0.9827586206896551</v>
      </c>
      <c r="H645">
        <f>VLOOKUP(F645,'GAUSSIAN DISTRIBUTION'!$A$2:$C$148,2,1)+(F645-VLOOKUP(F645,'GAUSSIAN DISTRIBUTION'!$A$2:$C$148,1,1))*VLOOKUP(F645,'GAUSSIAN DISTRIBUTION'!$A$2:$C$148,3,1)</f>
        <v>2.136607338714789</v>
      </c>
      <c r="I645" t="e">
        <f t="shared" si="46"/>
        <v>#N/A</v>
      </c>
    </row>
    <row r="646" spans="3:9" ht="12.75">
      <c r="C646"/>
      <c r="E646" t="e">
        <f>IF(AND(ISNUMBER(C646),C646&gt;'PLOT OUTPUT'!$D$4),LOG(C646),$C$2)</f>
        <v>#N/A</v>
      </c>
      <c r="F646">
        <f aca="true" t="shared" si="47" ref="F646:F709">IF(ISNUMBER(E645),F645-1/$C$3,1-0.5/$C$3)</f>
        <v>0.9827586206896551</v>
      </c>
      <c r="H646">
        <f>VLOOKUP(F646,'GAUSSIAN DISTRIBUTION'!$A$2:$C$148,2,1)+(F646-VLOOKUP(F646,'GAUSSIAN DISTRIBUTION'!$A$2:$C$148,1,1))*VLOOKUP(F646,'GAUSSIAN DISTRIBUTION'!$A$2:$C$148,3,1)</f>
        <v>2.136607338714789</v>
      </c>
      <c r="I646" t="e">
        <f aca="true" t="shared" si="48" ref="I646:I709">E646</f>
        <v>#N/A</v>
      </c>
    </row>
    <row r="647" spans="3:9" ht="12.75">
      <c r="C647"/>
      <c r="E647" t="e">
        <f>IF(AND(ISNUMBER(C647),C647&gt;'PLOT OUTPUT'!$D$4),LOG(C647),$C$2)</f>
        <v>#N/A</v>
      </c>
      <c r="F647">
        <f t="shared" si="47"/>
        <v>0.9827586206896551</v>
      </c>
      <c r="H647">
        <f>VLOOKUP(F647,'GAUSSIAN DISTRIBUTION'!$A$2:$C$148,2,1)+(F647-VLOOKUP(F647,'GAUSSIAN DISTRIBUTION'!$A$2:$C$148,1,1))*VLOOKUP(F647,'GAUSSIAN DISTRIBUTION'!$A$2:$C$148,3,1)</f>
        <v>2.136607338714789</v>
      </c>
      <c r="I647" t="e">
        <f t="shared" si="48"/>
        <v>#N/A</v>
      </c>
    </row>
    <row r="648" spans="3:9" ht="12.75">
      <c r="C648"/>
      <c r="E648" t="e">
        <f>IF(AND(ISNUMBER(C648),C648&gt;'PLOT OUTPUT'!$D$4),LOG(C648),$C$2)</f>
        <v>#N/A</v>
      </c>
      <c r="F648">
        <f t="shared" si="47"/>
        <v>0.9827586206896551</v>
      </c>
      <c r="H648">
        <f>VLOOKUP(F648,'GAUSSIAN DISTRIBUTION'!$A$2:$C$148,2,1)+(F648-VLOOKUP(F648,'GAUSSIAN DISTRIBUTION'!$A$2:$C$148,1,1))*VLOOKUP(F648,'GAUSSIAN DISTRIBUTION'!$A$2:$C$148,3,1)</f>
        <v>2.136607338714789</v>
      </c>
      <c r="I648" t="e">
        <f t="shared" si="48"/>
        <v>#N/A</v>
      </c>
    </row>
    <row r="649" spans="3:9" ht="12.75">
      <c r="C649"/>
      <c r="E649" t="e">
        <f>IF(AND(ISNUMBER(C649),C649&gt;'PLOT OUTPUT'!$D$4),LOG(C649),$C$2)</f>
        <v>#N/A</v>
      </c>
      <c r="F649">
        <f t="shared" si="47"/>
        <v>0.9827586206896551</v>
      </c>
      <c r="H649">
        <f>VLOOKUP(F649,'GAUSSIAN DISTRIBUTION'!$A$2:$C$148,2,1)+(F649-VLOOKUP(F649,'GAUSSIAN DISTRIBUTION'!$A$2:$C$148,1,1))*VLOOKUP(F649,'GAUSSIAN DISTRIBUTION'!$A$2:$C$148,3,1)</f>
        <v>2.136607338714789</v>
      </c>
      <c r="I649" t="e">
        <f t="shared" si="48"/>
        <v>#N/A</v>
      </c>
    </row>
    <row r="650" spans="3:9" ht="12.75">
      <c r="C650"/>
      <c r="E650" t="e">
        <f>IF(AND(ISNUMBER(C650),C650&gt;'PLOT OUTPUT'!$D$4),LOG(C650),$C$2)</f>
        <v>#N/A</v>
      </c>
      <c r="F650">
        <f t="shared" si="47"/>
        <v>0.9827586206896551</v>
      </c>
      <c r="H650">
        <f>VLOOKUP(F650,'GAUSSIAN DISTRIBUTION'!$A$2:$C$148,2,1)+(F650-VLOOKUP(F650,'GAUSSIAN DISTRIBUTION'!$A$2:$C$148,1,1))*VLOOKUP(F650,'GAUSSIAN DISTRIBUTION'!$A$2:$C$148,3,1)</f>
        <v>2.136607338714789</v>
      </c>
      <c r="I650" t="e">
        <f t="shared" si="48"/>
        <v>#N/A</v>
      </c>
    </row>
    <row r="651" spans="3:9" ht="12.75">
      <c r="C651"/>
      <c r="E651" t="e">
        <f>IF(AND(ISNUMBER(C651),C651&gt;'PLOT OUTPUT'!$D$4),LOG(C651),$C$2)</f>
        <v>#N/A</v>
      </c>
      <c r="F651">
        <f t="shared" si="47"/>
        <v>0.9827586206896551</v>
      </c>
      <c r="H651">
        <f>VLOOKUP(F651,'GAUSSIAN DISTRIBUTION'!$A$2:$C$148,2,1)+(F651-VLOOKUP(F651,'GAUSSIAN DISTRIBUTION'!$A$2:$C$148,1,1))*VLOOKUP(F651,'GAUSSIAN DISTRIBUTION'!$A$2:$C$148,3,1)</f>
        <v>2.136607338714789</v>
      </c>
      <c r="I651" t="e">
        <f t="shared" si="48"/>
        <v>#N/A</v>
      </c>
    </row>
    <row r="652" spans="3:9" ht="12.75">
      <c r="C652"/>
      <c r="E652" t="e">
        <f>IF(AND(ISNUMBER(C652),C652&gt;'PLOT OUTPUT'!$D$4),LOG(C652),$C$2)</f>
        <v>#N/A</v>
      </c>
      <c r="F652">
        <f t="shared" si="47"/>
        <v>0.9827586206896551</v>
      </c>
      <c r="H652">
        <f>VLOOKUP(F652,'GAUSSIAN DISTRIBUTION'!$A$2:$C$148,2,1)+(F652-VLOOKUP(F652,'GAUSSIAN DISTRIBUTION'!$A$2:$C$148,1,1))*VLOOKUP(F652,'GAUSSIAN DISTRIBUTION'!$A$2:$C$148,3,1)</f>
        <v>2.136607338714789</v>
      </c>
      <c r="I652" t="e">
        <f t="shared" si="48"/>
        <v>#N/A</v>
      </c>
    </row>
    <row r="653" spans="3:9" ht="12.75">
      <c r="C653"/>
      <c r="E653" t="e">
        <f>IF(AND(ISNUMBER(C653),C653&gt;'PLOT OUTPUT'!$D$4),LOG(C653),$C$2)</f>
        <v>#N/A</v>
      </c>
      <c r="F653">
        <f t="shared" si="47"/>
        <v>0.9827586206896551</v>
      </c>
      <c r="H653">
        <f>VLOOKUP(F653,'GAUSSIAN DISTRIBUTION'!$A$2:$C$148,2,1)+(F653-VLOOKUP(F653,'GAUSSIAN DISTRIBUTION'!$A$2:$C$148,1,1))*VLOOKUP(F653,'GAUSSIAN DISTRIBUTION'!$A$2:$C$148,3,1)</f>
        <v>2.136607338714789</v>
      </c>
      <c r="I653" t="e">
        <f t="shared" si="48"/>
        <v>#N/A</v>
      </c>
    </row>
    <row r="654" spans="3:9" ht="12.75">
      <c r="C654"/>
      <c r="E654" t="e">
        <f>IF(AND(ISNUMBER(C654),C654&gt;'PLOT OUTPUT'!$D$4),LOG(C654),$C$2)</f>
        <v>#N/A</v>
      </c>
      <c r="F654">
        <f t="shared" si="47"/>
        <v>0.9827586206896551</v>
      </c>
      <c r="H654">
        <f>VLOOKUP(F654,'GAUSSIAN DISTRIBUTION'!$A$2:$C$148,2,1)+(F654-VLOOKUP(F654,'GAUSSIAN DISTRIBUTION'!$A$2:$C$148,1,1))*VLOOKUP(F654,'GAUSSIAN DISTRIBUTION'!$A$2:$C$148,3,1)</f>
        <v>2.136607338714789</v>
      </c>
      <c r="I654" t="e">
        <f t="shared" si="48"/>
        <v>#N/A</v>
      </c>
    </row>
    <row r="655" spans="3:9" ht="12.75">
      <c r="C655"/>
      <c r="E655" t="e">
        <f>IF(AND(ISNUMBER(C655),C655&gt;'PLOT OUTPUT'!$D$4),LOG(C655),$C$2)</f>
        <v>#N/A</v>
      </c>
      <c r="F655">
        <f t="shared" si="47"/>
        <v>0.9827586206896551</v>
      </c>
      <c r="H655">
        <f>VLOOKUP(F655,'GAUSSIAN DISTRIBUTION'!$A$2:$C$148,2,1)+(F655-VLOOKUP(F655,'GAUSSIAN DISTRIBUTION'!$A$2:$C$148,1,1))*VLOOKUP(F655,'GAUSSIAN DISTRIBUTION'!$A$2:$C$148,3,1)</f>
        <v>2.136607338714789</v>
      </c>
      <c r="I655" t="e">
        <f t="shared" si="48"/>
        <v>#N/A</v>
      </c>
    </row>
    <row r="656" spans="3:9" ht="12.75">
      <c r="C656"/>
      <c r="E656" t="e">
        <f>IF(AND(ISNUMBER(C656),C656&gt;'PLOT OUTPUT'!$D$4),LOG(C656),$C$2)</f>
        <v>#N/A</v>
      </c>
      <c r="F656">
        <f t="shared" si="47"/>
        <v>0.9827586206896551</v>
      </c>
      <c r="H656">
        <f>VLOOKUP(F656,'GAUSSIAN DISTRIBUTION'!$A$2:$C$148,2,1)+(F656-VLOOKUP(F656,'GAUSSIAN DISTRIBUTION'!$A$2:$C$148,1,1))*VLOOKUP(F656,'GAUSSIAN DISTRIBUTION'!$A$2:$C$148,3,1)</f>
        <v>2.136607338714789</v>
      </c>
      <c r="I656" t="e">
        <f t="shared" si="48"/>
        <v>#N/A</v>
      </c>
    </row>
    <row r="657" spans="3:9" ht="12.75">
      <c r="C657"/>
      <c r="E657" t="e">
        <f>IF(AND(ISNUMBER(C657),C657&gt;'PLOT OUTPUT'!$D$4),LOG(C657),$C$2)</f>
        <v>#N/A</v>
      </c>
      <c r="F657">
        <f t="shared" si="47"/>
        <v>0.9827586206896551</v>
      </c>
      <c r="H657">
        <f>VLOOKUP(F657,'GAUSSIAN DISTRIBUTION'!$A$2:$C$148,2,1)+(F657-VLOOKUP(F657,'GAUSSIAN DISTRIBUTION'!$A$2:$C$148,1,1))*VLOOKUP(F657,'GAUSSIAN DISTRIBUTION'!$A$2:$C$148,3,1)</f>
        <v>2.136607338714789</v>
      </c>
      <c r="I657" t="e">
        <f t="shared" si="48"/>
        <v>#N/A</v>
      </c>
    </row>
    <row r="658" spans="3:9" ht="12.75">
      <c r="C658"/>
      <c r="E658" t="e">
        <f>IF(AND(ISNUMBER(C658),C658&gt;'PLOT OUTPUT'!$D$4),LOG(C658),$C$2)</f>
        <v>#N/A</v>
      </c>
      <c r="F658">
        <f t="shared" si="47"/>
        <v>0.9827586206896551</v>
      </c>
      <c r="H658">
        <f>VLOOKUP(F658,'GAUSSIAN DISTRIBUTION'!$A$2:$C$148,2,1)+(F658-VLOOKUP(F658,'GAUSSIAN DISTRIBUTION'!$A$2:$C$148,1,1))*VLOOKUP(F658,'GAUSSIAN DISTRIBUTION'!$A$2:$C$148,3,1)</f>
        <v>2.136607338714789</v>
      </c>
      <c r="I658" t="e">
        <f t="shared" si="48"/>
        <v>#N/A</v>
      </c>
    </row>
    <row r="659" spans="3:9" ht="12.75">
      <c r="C659"/>
      <c r="E659" t="e">
        <f>IF(AND(ISNUMBER(C659),C659&gt;'PLOT OUTPUT'!$D$4),LOG(C659),$C$2)</f>
        <v>#N/A</v>
      </c>
      <c r="F659">
        <f t="shared" si="47"/>
        <v>0.9827586206896551</v>
      </c>
      <c r="H659">
        <f>VLOOKUP(F659,'GAUSSIAN DISTRIBUTION'!$A$2:$C$148,2,1)+(F659-VLOOKUP(F659,'GAUSSIAN DISTRIBUTION'!$A$2:$C$148,1,1))*VLOOKUP(F659,'GAUSSIAN DISTRIBUTION'!$A$2:$C$148,3,1)</f>
        <v>2.136607338714789</v>
      </c>
      <c r="I659" t="e">
        <f t="shared" si="48"/>
        <v>#N/A</v>
      </c>
    </row>
    <row r="660" spans="3:9" ht="12.75">
      <c r="C660"/>
      <c r="E660" t="e">
        <f>IF(AND(ISNUMBER(C660),C660&gt;'PLOT OUTPUT'!$D$4),LOG(C660),$C$2)</f>
        <v>#N/A</v>
      </c>
      <c r="F660">
        <f t="shared" si="47"/>
        <v>0.9827586206896551</v>
      </c>
      <c r="H660">
        <f>VLOOKUP(F660,'GAUSSIAN DISTRIBUTION'!$A$2:$C$148,2,1)+(F660-VLOOKUP(F660,'GAUSSIAN DISTRIBUTION'!$A$2:$C$148,1,1))*VLOOKUP(F660,'GAUSSIAN DISTRIBUTION'!$A$2:$C$148,3,1)</f>
        <v>2.136607338714789</v>
      </c>
      <c r="I660" t="e">
        <f t="shared" si="48"/>
        <v>#N/A</v>
      </c>
    </row>
    <row r="661" spans="3:9" ht="12.75">
      <c r="C661"/>
      <c r="E661" t="e">
        <f>IF(AND(ISNUMBER(C661),C661&gt;'PLOT OUTPUT'!$D$4),LOG(C661),$C$2)</f>
        <v>#N/A</v>
      </c>
      <c r="F661">
        <f t="shared" si="47"/>
        <v>0.9827586206896551</v>
      </c>
      <c r="H661">
        <f>VLOOKUP(F661,'GAUSSIAN DISTRIBUTION'!$A$2:$C$148,2,1)+(F661-VLOOKUP(F661,'GAUSSIAN DISTRIBUTION'!$A$2:$C$148,1,1))*VLOOKUP(F661,'GAUSSIAN DISTRIBUTION'!$A$2:$C$148,3,1)</f>
        <v>2.136607338714789</v>
      </c>
      <c r="I661" t="e">
        <f t="shared" si="48"/>
        <v>#N/A</v>
      </c>
    </row>
    <row r="662" spans="3:9" ht="12.75">
      <c r="C662"/>
      <c r="E662" t="e">
        <f>IF(AND(ISNUMBER(C662),C662&gt;'PLOT OUTPUT'!$D$4),LOG(C662),$C$2)</f>
        <v>#N/A</v>
      </c>
      <c r="F662">
        <f t="shared" si="47"/>
        <v>0.9827586206896551</v>
      </c>
      <c r="H662">
        <f>VLOOKUP(F662,'GAUSSIAN DISTRIBUTION'!$A$2:$C$148,2,1)+(F662-VLOOKUP(F662,'GAUSSIAN DISTRIBUTION'!$A$2:$C$148,1,1))*VLOOKUP(F662,'GAUSSIAN DISTRIBUTION'!$A$2:$C$148,3,1)</f>
        <v>2.136607338714789</v>
      </c>
      <c r="I662" t="e">
        <f t="shared" si="48"/>
        <v>#N/A</v>
      </c>
    </row>
    <row r="663" spans="3:9" ht="12.75">
      <c r="C663"/>
      <c r="E663" t="e">
        <f>IF(AND(ISNUMBER(C663),C663&gt;'PLOT OUTPUT'!$D$4),LOG(C663),$C$2)</f>
        <v>#N/A</v>
      </c>
      <c r="F663">
        <f t="shared" si="47"/>
        <v>0.9827586206896551</v>
      </c>
      <c r="H663">
        <f>VLOOKUP(F663,'GAUSSIAN DISTRIBUTION'!$A$2:$C$148,2,1)+(F663-VLOOKUP(F663,'GAUSSIAN DISTRIBUTION'!$A$2:$C$148,1,1))*VLOOKUP(F663,'GAUSSIAN DISTRIBUTION'!$A$2:$C$148,3,1)</f>
        <v>2.136607338714789</v>
      </c>
      <c r="I663" t="e">
        <f t="shared" si="48"/>
        <v>#N/A</v>
      </c>
    </row>
    <row r="664" spans="3:9" ht="12.75">
      <c r="C664"/>
      <c r="E664" t="e">
        <f>IF(AND(ISNUMBER(C664),C664&gt;'PLOT OUTPUT'!$D$4),LOG(C664),$C$2)</f>
        <v>#N/A</v>
      </c>
      <c r="F664">
        <f t="shared" si="47"/>
        <v>0.9827586206896551</v>
      </c>
      <c r="H664">
        <f>VLOOKUP(F664,'GAUSSIAN DISTRIBUTION'!$A$2:$C$148,2,1)+(F664-VLOOKUP(F664,'GAUSSIAN DISTRIBUTION'!$A$2:$C$148,1,1))*VLOOKUP(F664,'GAUSSIAN DISTRIBUTION'!$A$2:$C$148,3,1)</f>
        <v>2.136607338714789</v>
      </c>
      <c r="I664" t="e">
        <f t="shared" si="48"/>
        <v>#N/A</v>
      </c>
    </row>
    <row r="665" spans="3:9" ht="12.75">
      <c r="C665"/>
      <c r="E665" t="e">
        <f>IF(AND(ISNUMBER(C665),C665&gt;'PLOT OUTPUT'!$D$4),LOG(C665),$C$2)</f>
        <v>#N/A</v>
      </c>
      <c r="F665">
        <f t="shared" si="47"/>
        <v>0.9827586206896551</v>
      </c>
      <c r="H665">
        <f>VLOOKUP(F665,'GAUSSIAN DISTRIBUTION'!$A$2:$C$148,2,1)+(F665-VLOOKUP(F665,'GAUSSIAN DISTRIBUTION'!$A$2:$C$148,1,1))*VLOOKUP(F665,'GAUSSIAN DISTRIBUTION'!$A$2:$C$148,3,1)</f>
        <v>2.136607338714789</v>
      </c>
      <c r="I665" t="e">
        <f t="shared" si="48"/>
        <v>#N/A</v>
      </c>
    </row>
    <row r="666" spans="3:9" ht="12.75">
      <c r="C666"/>
      <c r="E666" t="e">
        <f>IF(AND(ISNUMBER(C666),C666&gt;'PLOT OUTPUT'!$D$4),LOG(C666),$C$2)</f>
        <v>#N/A</v>
      </c>
      <c r="F666">
        <f t="shared" si="47"/>
        <v>0.9827586206896551</v>
      </c>
      <c r="H666">
        <f>VLOOKUP(F666,'GAUSSIAN DISTRIBUTION'!$A$2:$C$148,2,1)+(F666-VLOOKUP(F666,'GAUSSIAN DISTRIBUTION'!$A$2:$C$148,1,1))*VLOOKUP(F666,'GAUSSIAN DISTRIBUTION'!$A$2:$C$148,3,1)</f>
        <v>2.136607338714789</v>
      </c>
      <c r="I666" t="e">
        <f t="shared" si="48"/>
        <v>#N/A</v>
      </c>
    </row>
    <row r="667" spans="3:9" ht="12.75">
      <c r="C667"/>
      <c r="E667" t="e">
        <f>IF(AND(ISNUMBER(C667),C667&gt;'PLOT OUTPUT'!$D$4),LOG(C667),$C$2)</f>
        <v>#N/A</v>
      </c>
      <c r="F667">
        <f t="shared" si="47"/>
        <v>0.9827586206896551</v>
      </c>
      <c r="H667">
        <f>VLOOKUP(F667,'GAUSSIAN DISTRIBUTION'!$A$2:$C$148,2,1)+(F667-VLOOKUP(F667,'GAUSSIAN DISTRIBUTION'!$A$2:$C$148,1,1))*VLOOKUP(F667,'GAUSSIAN DISTRIBUTION'!$A$2:$C$148,3,1)</f>
        <v>2.136607338714789</v>
      </c>
      <c r="I667" t="e">
        <f t="shared" si="48"/>
        <v>#N/A</v>
      </c>
    </row>
    <row r="668" spans="3:9" ht="12.75">
      <c r="C668"/>
      <c r="E668" t="e">
        <f>IF(AND(ISNUMBER(C668),C668&gt;'PLOT OUTPUT'!$D$4),LOG(C668),$C$2)</f>
        <v>#N/A</v>
      </c>
      <c r="F668">
        <f t="shared" si="47"/>
        <v>0.9827586206896551</v>
      </c>
      <c r="H668">
        <f>VLOOKUP(F668,'GAUSSIAN DISTRIBUTION'!$A$2:$C$148,2,1)+(F668-VLOOKUP(F668,'GAUSSIAN DISTRIBUTION'!$A$2:$C$148,1,1))*VLOOKUP(F668,'GAUSSIAN DISTRIBUTION'!$A$2:$C$148,3,1)</f>
        <v>2.136607338714789</v>
      </c>
      <c r="I668" t="e">
        <f t="shared" si="48"/>
        <v>#N/A</v>
      </c>
    </row>
    <row r="669" spans="3:9" ht="12.75">
      <c r="C669"/>
      <c r="E669" t="e">
        <f>IF(AND(ISNUMBER(C669),C669&gt;'PLOT OUTPUT'!$D$4),LOG(C669),$C$2)</f>
        <v>#N/A</v>
      </c>
      <c r="F669">
        <f t="shared" si="47"/>
        <v>0.9827586206896551</v>
      </c>
      <c r="H669">
        <f>VLOOKUP(F669,'GAUSSIAN DISTRIBUTION'!$A$2:$C$148,2,1)+(F669-VLOOKUP(F669,'GAUSSIAN DISTRIBUTION'!$A$2:$C$148,1,1))*VLOOKUP(F669,'GAUSSIAN DISTRIBUTION'!$A$2:$C$148,3,1)</f>
        <v>2.136607338714789</v>
      </c>
      <c r="I669" t="e">
        <f t="shared" si="48"/>
        <v>#N/A</v>
      </c>
    </row>
    <row r="670" spans="3:9" ht="12.75">
      <c r="C670"/>
      <c r="E670" t="e">
        <f>IF(AND(ISNUMBER(C670),C670&gt;'PLOT OUTPUT'!$D$4),LOG(C670),$C$2)</f>
        <v>#N/A</v>
      </c>
      <c r="F670">
        <f t="shared" si="47"/>
        <v>0.9827586206896551</v>
      </c>
      <c r="H670">
        <f>VLOOKUP(F670,'GAUSSIAN DISTRIBUTION'!$A$2:$C$148,2,1)+(F670-VLOOKUP(F670,'GAUSSIAN DISTRIBUTION'!$A$2:$C$148,1,1))*VLOOKUP(F670,'GAUSSIAN DISTRIBUTION'!$A$2:$C$148,3,1)</f>
        <v>2.136607338714789</v>
      </c>
      <c r="I670" t="e">
        <f t="shared" si="48"/>
        <v>#N/A</v>
      </c>
    </row>
    <row r="671" spans="3:9" ht="12.75">
      <c r="C671"/>
      <c r="E671" t="e">
        <f>IF(AND(ISNUMBER(C671),C671&gt;'PLOT OUTPUT'!$D$4),LOG(C671),$C$2)</f>
        <v>#N/A</v>
      </c>
      <c r="F671">
        <f t="shared" si="47"/>
        <v>0.9827586206896551</v>
      </c>
      <c r="H671">
        <f>VLOOKUP(F671,'GAUSSIAN DISTRIBUTION'!$A$2:$C$148,2,1)+(F671-VLOOKUP(F671,'GAUSSIAN DISTRIBUTION'!$A$2:$C$148,1,1))*VLOOKUP(F671,'GAUSSIAN DISTRIBUTION'!$A$2:$C$148,3,1)</f>
        <v>2.136607338714789</v>
      </c>
      <c r="I671" t="e">
        <f t="shared" si="48"/>
        <v>#N/A</v>
      </c>
    </row>
    <row r="672" spans="3:9" ht="12.75">
      <c r="C672"/>
      <c r="E672" t="e">
        <f>IF(AND(ISNUMBER(C672),C672&gt;'PLOT OUTPUT'!$D$4),LOG(C672),$C$2)</f>
        <v>#N/A</v>
      </c>
      <c r="F672">
        <f t="shared" si="47"/>
        <v>0.9827586206896551</v>
      </c>
      <c r="H672">
        <f>VLOOKUP(F672,'GAUSSIAN DISTRIBUTION'!$A$2:$C$148,2,1)+(F672-VLOOKUP(F672,'GAUSSIAN DISTRIBUTION'!$A$2:$C$148,1,1))*VLOOKUP(F672,'GAUSSIAN DISTRIBUTION'!$A$2:$C$148,3,1)</f>
        <v>2.136607338714789</v>
      </c>
      <c r="I672" t="e">
        <f t="shared" si="48"/>
        <v>#N/A</v>
      </c>
    </row>
    <row r="673" spans="3:9" ht="12.75">
      <c r="C673"/>
      <c r="E673" t="e">
        <f>IF(AND(ISNUMBER(C673),C673&gt;'PLOT OUTPUT'!$D$4),LOG(C673),$C$2)</f>
        <v>#N/A</v>
      </c>
      <c r="F673">
        <f t="shared" si="47"/>
        <v>0.9827586206896551</v>
      </c>
      <c r="H673">
        <f>VLOOKUP(F673,'GAUSSIAN DISTRIBUTION'!$A$2:$C$148,2,1)+(F673-VLOOKUP(F673,'GAUSSIAN DISTRIBUTION'!$A$2:$C$148,1,1))*VLOOKUP(F673,'GAUSSIAN DISTRIBUTION'!$A$2:$C$148,3,1)</f>
        <v>2.136607338714789</v>
      </c>
      <c r="I673" t="e">
        <f t="shared" si="48"/>
        <v>#N/A</v>
      </c>
    </row>
    <row r="674" spans="3:9" ht="12.75">
      <c r="C674"/>
      <c r="E674" t="e">
        <f>IF(AND(ISNUMBER(C674),C674&gt;'PLOT OUTPUT'!$D$4),LOG(C674),$C$2)</f>
        <v>#N/A</v>
      </c>
      <c r="F674">
        <f t="shared" si="47"/>
        <v>0.9827586206896551</v>
      </c>
      <c r="H674">
        <f>VLOOKUP(F674,'GAUSSIAN DISTRIBUTION'!$A$2:$C$148,2,1)+(F674-VLOOKUP(F674,'GAUSSIAN DISTRIBUTION'!$A$2:$C$148,1,1))*VLOOKUP(F674,'GAUSSIAN DISTRIBUTION'!$A$2:$C$148,3,1)</f>
        <v>2.136607338714789</v>
      </c>
      <c r="I674" t="e">
        <f t="shared" si="48"/>
        <v>#N/A</v>
      </c>
    </row>
    <row r="675" spans="3:9" ht="12.75">
      <c r="C675"/>
      <c r="E675" t="e">
        <f>IF(AND(ISNUMBER(C675),C675&gt;'PLOT OUTPUT'!$D$4),LOG(C675),$C$2)</f>
        <v>#N/A</v>
      </c>
      <c r="F675">
        <f t="shared" si="47"/>
        <v>0.9827586206896551</v>
      </c>
      <c r="H675">
        <f>VLOOKUP(F675,'GAUSSIAN DISTRIBUTION'!$A$2:$C$148,2,1)+(F675-VLOOKUP(F675,'GAUSSIAN DISTRIBUTION'!$A$2:$C$148,1,1))*VLOOKUP(F675,'GAUSSIAN DISTRIBUTION'!$A$2:$C$148,3,1)</f>
        <v>2.136607338714789</v>
      </c>
      <c r="I675" t="e">
        <f t="shared" si="48"/>
        <v>#N/A</v>
      </c>
    </row>
    <row r="676" spans="3:9" ht="12.75">
      <c r="C676"/>
      <c r="E676" t="e">
        <f>IF(AND(ISNUMBER(C676),C676&gt;'PLOT OUTPUT'!$D$4),LOG(C676),$C$2)</f>
        <v>#N/A</v>
      </c>
      <c r="F676">
        <f t="shared" si="47"/>
        <v>0.9827586206896551</v>
      </c>
      <c r="H676">
        <f>VLOOKUP(F676,'GAUSSIAN DISTRIBUTION'!$A$2:$C$148,2,1)+(F676-VLOOKUP(F676,'GAUSSIAN DISTRIBUTION'!$A$2:$C$148,1,1))*VLOOKUP(F676,'GAUSSIAN DISTRIBUTION'!$A$2:$C$148,3,1)</f>
        <v>2.136607338714789</v>
      </c>
      <c r="I676" t="e">
        <f t="shared" si="48"/>
        <v>#N/A</v>
      </c>
    </row>
    <row r="677" spans="3:9" ht="12.75">
      <c r="C677"/>
      <c r="E677" t="e">
        <f>IF(AND(ISNUMBER(C677),C677&gt;'PLOT OUTPUT'!$D$4),LOG(C677),$C$2)</f>
        <v>#N/A</v>
      </c>
      <c r="F677">
        <f t="shared" si="47"/>
        <v>0.9827586206896551</v>
      </c>
      <c r="H677">
        <f>VLOOKUP(F677,'GAUSSIAN DISTRIBUTION'!$A$2:$C$148,2,1)+(F677-VLOOKUP(F677,'GAUSSIAN DISTRIBUTION'!$A$2:$C$148,1,1))*VLOOKUP(F677,'GAUSSIAN DISTRIBUTION'!$A$2:$C$148,3,1)</f>
        <v>2.136607338714789</v>
      </c>
      <c r="I677" t="e">
        <f t="shared" si="48"/>
        <v>#N/A</v>
      </c>
    </row>
    <row r="678" spans="3:9" ht="12.75">
      <c r="C678"/>
      <c r="E678" t="e">
        <f>IF(AND(ISNUMBER(C678),C678&gt;'PLOT OUTPUT'!$D$4),LOG(C678),$C$2)</f>
        <v>#N/A</v>
      </c>
      <c r="F678">
        <f t="shared" si="47"/>
        <v>0.9827586206896551</v>
      </c>
      <c r="H678">
        <f>VLOOKUP(F678,'GAUSSIAN DISTRIBUTION'!$A$2:$C$148,2,1)+(F678-VLOOKUP(F678,'GAUSSIAN DISTRIBUTION'!$A$2:$C$148,1,1))*VLOOKUP(F678,'GAUSSIAN DISTRIBUTION'!$A$2:$C$148,3,1)</f>
        <v>2.136607338714789</v>
      </c>
      <c r="I678" t="e">
        <f t="shared" si="48"/>
        <v>#N/A</v>
      </c>
    </row>
    <row r="679" spans="3:9" ht="12.75">
      <c r="C679"/>
      <c r="E679" t="e">
        <f>IF(AND(ISNUMBER(C679),C679&gt;'PLOT OUTPUT'!$D$4),LOG(C679),$C$2)</f>
        <v>#N/A</v>
      </c>
      <c r="F679">
        <f t="shared" si="47"/>
        <v>0.9827586206896551</v>
      </c>
      <c r="H679">
        <f>VLOOKUP(F679,'GAUSSIAN DISTRIBUTION'!$A$2:$C$148,2,1)+(F679-VLOOKUP(F679,'GAUSSIAN DISTRIBUTION'!$A$2:$C$148,1,1))*VLOOKUP(F679,'GAUSSIAN DISTRIBUTION'!$A$2:$C$148,3,1)</f>
        <v>2.136607338714789</v>
      </c>
      <c r="I679" t="e">
        <f t="shared" si="48"/>
        <v>#N/A</v>
      </c>
    </row>
    <row r="680" spans="3:9" ht="12.75">
      <c r="C680"/>
      <c r="E680" t="e">
        <f>IF(AND(ISNUMBER(C680),C680&gt;'PLOT OUTPUT'!$D$4),LOG(C680),$C$2)</f>
        <v>#N/A</v>
      </c>
      <c r="F680">
        <f t="shared" si="47"/>
        <v>0.9827586206896551</v>
      </c>
      <c r="H680">
        <f>VLOOKUP(F680,'GAUSSIAN DISTRIBUTION'!$A$2:$C$148,2,1)+(F680-VLOOKUP(F680,'GAUSSIAN DISTRIBUTION'!$A$2:$C$148,1,1))*VLOOKUP(F680,'GAUSSIAN DISTRIBUTION'!$A$2:$C$148,3,1)</f>
        <v>2.136607338714789</v>
      </c>
      <c r="I680" t="e">
        <f t="shared" si="48"/>
        <v>#N/A</v>
      </c>
    </row>
    <row r="681" spans="3:9" ht="12.75">
      <c r="C681"/>
      <c r="E681" t="e">
        <f>IF(AND(ISNUMBER(C681),C681&gt;'PLOT OUTPUT'!$D$4),LOG(C681),$C$2)</f>
        <v>#N/A</v>
      </c>
      <c r="F681">
        <f t="shared" si="47"/>
        <v>0.9827586206896551</v>
      </c>
      <c r="H681">
        <f>VLOOKUP(F681,'GAUSSIAN DISTRIBUTION'!$A$2:$C$148,2,1)+(F681-VLOOKUP(F681,'GAUSSIAN DISTRIBUTION'!$A$2:$C$148,1,1))*VLOOKUP(F681,'GAUSSIAN DISTRIBUTION'!$A$2:$C$148,3,1)</f>
        <v>2.136607338714789</v>
      </c>
      <c r="I681" t="e">
        <f t="shared" si="48"/>
        <v>#N/A</v>
      </c>
    </row>
    <row r="682" spans="3:9" ht="12.75">
      <c r="C682"/>
      <c r="E682" t="e">
        <f>IF(AND(ISNUMBER(C682),C682&gt;'PLOT OUTPUT'!$D$4),LOG(C682),$C$2)</f>
        <v>#N/A</v>
      </c>
      <c r="F682">
        <f t="shared" si="47"/>
        <v>0.9827586206896551</v>
      </c>
      <c r="H682">
        <f>VLOOKUP(F682,'GAUSSIAN DISTRIBUTION'!$A$2:$C$148,2,1)+(F682-VLOOKUP(F682,'GAUSSIAN DISTRIBUTION'!$A$2:$C$148,1,1))*VLOOKUP(F682,'GAUSSIAN DISTRIBUTION'!$A$2:$C$148,3,1)</f>
        <v>2.136607338714789</v>
      </c>
      <c r="I682" t="e">
        <f t="shared" si="48"/>
        <v>#N/A</v>
      </c>
    </row>
    <row r="683" spans="3:9" ht="12.75">
      <c r="C683"/>
      <c r="E683" t="e">
        <f>IF(AND(ISNUMBER(C683),C683&gt;'PLOT OUTPUT'!$D$4),LOG(C683),$C$2)</f>
        <v>#N/A</v>
      </c>
      <c r="F683">
        <f t="shared" si="47"/>
        <v>0.9827586206896551</v>
      </c>
      <c r="H683">
        <f>VLOOKUP(F683,'GAUSSIAN DISTRIBUTION'!$A$2:$C$148,2,1)+(F683-VLOOKUP(F683,'GAUSSIAN DISTRIBUTION'!$A$2:$C$148,1,1))*VLOOKUP(F683,'GAUSSIAN DISTRIBUTION'!$A$2:$C$148,3,1)</f>
        <v>2.136607338714789</v>
      </c>
      <c r="I683" t="e">
        <f t="shared" si="48"/>
        <v>#N/A</v>
      </c>
    </row>
    <row r="684" spans="3:9" ht="12.75">
      <c r="C684"/>
      <c r="E684" t="e">
        <f>IF(AND(ISNUMBER(C684),C684&gt;'PLOT OUTPUT'!$D$4),LOG(C684),$C$2)</f>
        <v>#N/A</v>
      </c>
      <c r="F684">
        <f t="shared" si="47"/>
        <v>0.9827586206896551</v>
      </c>
      <c r="H684">
        <f>VLOOKUP(F684,'GAUSSIAN DISTRIBUTION'!$A$2:$C$148,2,1)+(F684-VLOOKUP(F684,'GAUSSIAN DISTRIBUTION'!$A$2:$C$148,1,1))*VLOOKUP(F684,'GAUSSIAN DISTRIBUTION'!$A$2:$C$148,3,1)</f>
        <v>2.136607338714789</v>
      </c>
      <c r="I684" t="e">
        <f t="shared" si="48"/>
        <v>#N/A</v>
      </c>
    </row>
    <row r="685" spans="3:9" ht="12.75">
      <c r="C685"/>
      <c r="E685" t="e">
        <f>IF(AND(ISNUMBER(C685),C685&gt;'PLOT OUTPUT'!$D$4),LOG(C685),$C$2)</f>
        <v>#N/A</v>
      </c>
      <c r="F685">
        <f t="shared" si="47"/>
        <v>0.9827586206896551</v>
      </c>
      <c r="H685">
        <f>VLOOKUP(F685,'GAUSSIAN DISTRIBUTION'!$A$2:$C$148,2,1)+(F685-VLOOKUP(F685,'GAUSSIAN DISTRIBUTION'!$A$2:$C$148,1,1))*VLOOKUP(F685,'GAUSSIAN DISTRIBUTION'!$A$2:$C$148,3,1)</f>
        <v>2.136607338714789</v>
      </c>
      <c r="I685" t="e">
        <f t="shared" si="48"/>
        <v>#N/A</v>
      </c>
    </row>
    <row r="686" spans="3:9" ht="12.75">
      <c r="C686"/>
      <c r="E686" t="e">
        <f>IF(AND(ISNUMBER(C686),C686&gt;'PLOT OUTPUT'!$D$4),LOG(C686),$C$2)</f>
        <v>#N/A</v>
      </c>
      <c r="F686">
        <f t="shared" si="47"/>
        <v>0.9827586206896551</v>
      </c>
      <c r="H686">
        <f>VLOOKUP(F686,'GAUSSIAN DISTRIBUTION'!$A$2:$C$148,2,1)+(F686-VLOOKUP(F686,'GAUSSIAN DISTRIBUTION'!$A$2:$C$148,1,1))*VLOOKUP(F686,'GAUSSIAN DISTRIBUTION'!$A$2:$C$148,3,1)</f>
        <v>2.136607338714789</v>
      </c>
      <c r="I686" t="e">
        <f t="shared" si="48"/>
        <v>#N/A</v>
      </c>
    </row>
    <row r="687" spans="3:9" ht="12.75">
      <c r="C687"/>
      <c r="E687" t="e">
        <f>IF(AND(ISNUMBER(C687),C687&gt;'PLOT OUTPUT'!$D$4),LOG(C687),$C$2)</f>
        <v>#N/A</v>
      </c>
      <c r="F687">
        <f t="shared" si="47"/>
        <v>0.9827586206896551</v>
      </c>
      <c r="H687">
        <f>VLOOKUP(F687,'GAUSSIAN DISTRIBUTION'!$A$2:$C$148,2,1)+(F687-VLOOKUP(F687,'GAUSSIAN DISTRIBUTION'!$A$2:$C$148,1,1))*VLOOKUP(F687,'GAUSSIAN DISTRIBUTION'!$A$2:$C$148,3,1)</f>
        <v>2.136607338714789</v>
      </c>
      <c r="I687" t="e">
        <f t="shared" si="48"/>
        <v>#N/A</v>
      </c>
    </row>
    <row r="688" spans="3:9" ht="12.75">
      <c r="C688"/>
      <c r="E688" t="e">
        <f>IF(AND(ISNUMBER(C688),C688&gt;'PLOT OUTPUT'!$D$4),LOG(C688),$C$2)</f>
        <v>#N/A</v>
      </c>
      <c r="F688">
        <f t="shared" si="47"/>
        <v>0.9827586206896551</v>
      </c>
      <c r="H688">
        <f>VLOOKUP(F688,'GAUSSIAN DISTRIBUTION'!$A$2:$C$148,2,1)+(F688-VLOOKUP(F688,'GAUSSIAN DISTRIBUTION'!$A$2:$C$148,1,1))*VLOOKUP(F688,'GAUSSIAN DISTRIBUTION'!$A$2:$C$148,3,1)</f>
        <v>2.136607338714789</v>
      </c>
      <c r="I688" t="e">
        <f t="shared" si="48"/>
        <v>#N/A</v>
      </c>
    </row>
    <row r="689" spans="3:9" ht="12.75">
      <c r="C689"/>
      <c r="E689" t="e">
        <f>IF(AND(ISNUMBER(C689),C689&gt;'PLOT OUTPUT'!$D$4),LOG(C689),$C$2)</f>
        <v>#N/A</v>
      </c>
      <c r="F689">
        <f t="shared" si="47"/>
        <v>0.9827586206896551</v>
      </c>
      <c r="H689">
        <f>VLOOKUP(F689,'GAUSSIAN DISTRIBUTION'!$A$2:$C$148,2,1)+(F689-VLOOKUP(F689,'GAUSSIAN DISTRIBUTION'!$A$2:$C$148,1,1))*VLOOKUP(F689,'GAUSSIAN DISTRIBUTION'!$A$2:$C$148,3,1)</f>
        <v>2.136607338714789</v>
      </c>
      <c r="I689" t="e">
        <f t="shared" si="48"/>
        <v>#N/A</v>
      </c>
    </row>
    <row r="690" spans="3:9" ht="12.75">
      <c r="C690"/>
      <c r="E690" t="e">
        <f>IF(AND(ISNUMBER(C690),C690&gt;'PLOT OUTPUT'!$D$4),LOG(C690),$C$2)</f>
        <v>#N/A</v>
      </c>
      <c r="F690">
        <f t="shared" si="47"/>
        <v>0.9827586206896551</v>
      </c>
      <c r="H690">
        <f>VLOOKUP(F690,'GAUSSIAN DISTRIBUTION'!$A$2:$C$148,2,1)+(F690-VLOOKUP(F690,'GAUSSIAN DISTRIBUTION'!$A$2:$C$148,1,1))*VLOOKUP(F690,'GAUSSIAN DISTRIBUTION'!$A$2:$C$148,3,1)</f>
        <v>2.136607338714789</v>
      </c>
      <c r="I690" t="e">
        <f t="shared" si="48"/>
        <v>#N/A</v>
      </c>
    </row>
    <row r="691" spans="3:9" ht="12.75">
      <c r="C691"/>
      <c r="E691" t="e">
        <f>IF(AND(ISNUMBER(C691),C691&gt;'PLOT OUTPUT'!$D$4),LOG(C691),$C$2)</f>
        <v>#N/A</v>
      </c>
      <c r="F691">
        <f t="shared" si="47"/>
        <v>0.9827586206896551</v>
      </c>
      <c r="H691">
        <f>VLOOKUP(F691,'GAUSSIAN DISTRIBUTION'!$A$2:$C$148,2,1)+(F691-VLOOKUP(F691,'GAUSSIAN DISTRIBUTION'!$A$2:$C$148,1,1))*VLOOKUP(F691,'GAUSSIAN DISTRIBUTION'!$A$2:$C$148,3,1)</f>
        <v>2.136607338714789</v>
      </c>
      <c r="I691" t="e">
        <f t="shared" si="48"/>
        <v>#N/A</v>
      </c>
    </row>
    <row r="692" spans="3:9" ht="12.75">
      <c r="C692"/>
      <c r="E692" t="e">
        <f>IF(AND(ISNUMBER(C692),C692&gt;'PLOT OUTPUT'!$D$4),LOG(C692),$C$2)</f>
        <v>#N/A</v>
      </c>
      <c r="F692">
        <f t="shared" si="47"/>
        <v>0.9827586206896551</v>
      </c>
      <c r="H692">
        <f>VLOOKUP(F692,'GAUSSIAN DISTRIBUTION'!$A$2:$C$148,2,1)+(F692-VLOOKUP(F692,'GAUSSIAN DISTRIBUTION'!$A$2:$C$148,1,1))*VLOOKUP(F692,'GAUSSIAN DISTRIBUTION'!$A$2:$C$148,3,1)</f>
        <v>2.136607338714789</v>
      </c>
      <c r="I692" t="e">
        <f t="shared" si="48"/>
        <v>#N/A</v>
      </c>
    </row>
    <row r="693" spans="3:9" ht="12.75">
      <c r="C693"/>
      <c r="E693" t="e">
        <f>IF(AND(ISNUMBER(C693),C693&gt;'PLOT OUTPUT'!$D$4),LOG(C693),$C$2)</f>
        <v>#N/A</v>
      </c>
      <c r="F693">
        <f t="shared" si="47"/>
        <v>0.9827586206896551</v>
      </c>
      <c r="H693">
        <f>VLOOKUP(F693,'GAUSSIAN DISTRIBUTION'!$A$2:$C$148,2,1)+(F693-VLOOKUP(F693,'GAUSSIAN DISTRIBUTION'!$A$2:$C$148,1,1))*VLOOKUP(F693,'GAUSSIAN DISTRIBUTION'!$A$2:$C$148,3,1)</f>
        <v>2.136607338714789</v>
      </c>
      <c r="I693" t="e">
        <f t="shared" si="48"/>
        <v>#N/A</v>
      </c>
    </row>
    <row r="694" spans="3:9" ht="12.75">
      <c r="C694"/>
      <c r="E694" t="e">
        <f>IF(AND(ISNUMBER(C694),C694&gt;'PLOT OUTPUT'!$D$4),LOG(C694),$C$2)</f>
        <v>#N/A</v>
      </c>
      <c r="F694">
        <f t="shared" si="47"/>
        <v>0.9827586206896551</v>
      </c>
      <c r="H694">
        <f>VLOOKUP(F694,'GAUSSIAN DISTRIBUTION'!$A$2:$C$148,2,1)+(F694-VLOOKUP(F694,'GAUSSIAN DISTRIBUTION'!$A$2:$C$148,1,1))*VLOOKUP(F694,'GAUSSIAN DISTRIBUTION'!$A$2:$C$148,3,1)</f>
        <v>2.136607338714789</v>
      </c>
      <c r="I694" t="e">
        <f t="shared" si="48"/>
        <v>#N/A</v>
      </c>
    </row>
    <row r="695" spans="3:9" ht="12.75">
      <c r="C695"/>
      <c r="E695" t="e">
        <f>IF(AND(ISNUMBER(C695),C695&gt;'PLOT OUTPUT'!$D$4),LOG(C695),$C$2)</f>
        <v>#N/A</v>
      </c>
      <c r="F695">
        <f t="shared" si="47"/>
        <v>0.9827586206896551</v>
      </c>
      <c r="H695">
        <f>VLOOKUP(F695,'GAUSSIAN DISTRIBUTION'!$A$2:$C$148,2,1)+(F695-VLOOKUP(F695,'GAUSSIAN DISTRIBUTION'!$A$2:$C$148,1,1))*VLOOKUP(F695,'GAUSSIAN DISTRIBUTION'!$A$2:$C$148,3,1)</f>
        <v>2.136607338714789</v>
      </c>
      <c r="I695" t="e">
        <f t="shared" si="48"/>
        <v>#N/A</v>
      </c>
    </row>
    <row r="696" spans="3:9" ht="12.75">
      <c r="C696"/>
      <c r="E696" t="e">
        <f>IF(AND(ISNUMBER(C696),C696&gt;'PLOT OUTPUT'!$D$4),LOG(C696),$C$2)</f>
        <v>#N/A</v>
      </c>
      <c r="F696">
        <f t="shared" si="47"/>
        <v>0.9827586206896551</v>
      </c>
      <c r="H696">
        <f>VLOOKUP(F696,'GAUSSIAN DISTRIBUTION'!$A$2:$C$148,2,1)+(F696-VLOOKUP(F696,'GAUSSIAN DISTRIBUTION'!$A$2:$C$148,1,1))*VLOOKUP(F696,'GAUSSIAN DISTRIBUTION'!$A$2:$C$148,3,1)</f>
        <v>2.136607338714789</v>
      </c>
      <c r="I696" t="e">
        <f t="shared" si="48"/>
        <v>#N/A</v>
      </c>
    </row>
    <row r="697" spans="3:9" ht="12.75">
      <c r="C697"/>
      <c r="E697" t="e">
        <f>IF(AND(ISNUMBER(C697),C697&gt;'PLOT OUTPUT'!$D$4),LOG(C697),$C$2)</f>
        <v>#N/A</v>
      </c>
      <c r="F697">
        <f t="shared" si="47"/>
        <v>0.9827586206896551</v>
      </c>
      <c r="H697">
        <f>VLOOKUP(F697,'GAUSSIAN DISTRIBUTION'!$A$2:$C$148,2,1)+(F697-VLOOKUP(F697,'GAUSSIAN DISTRIBUTION'!$A$2:$C$148,1,1))*VLOOKUP(F697,'GAUSSIAN DISTRIBUTION'!$A$2:$C$148,3,1)</f>
        <v>2.136607338714789</v>
      </c>
      <c r="I697" t="e">
        <f t="shared" si="48"/>
        <v>#N/A</v>
      </c>
    </row>
    <row r="698" spans="3:9" ht="12.75">
      <c r="C698"/>
      <c r="E698" t="e">
        <f>IF(AND(ISNUMBER(C698),C698&gt;'PLOT OUTPUT'!$D$4),LOG(C698),$C$2)</f>
        <v>#N/A</v>
      </c>
      <c r="F698">
        <f t="shared" si="47"/>
        <v>0.9827586206896551</v>
      </c>
      <c r="H698">
        <f>VLOOKUP(F698,'GAUSSIAN DISTRIBUTION'!$A$2:$C$148,2,1)+(F698-VLOOKUP(F698,'GAUSSIAN DISTRIBUTION'!$A$2:$C$148,1,1))*VLOOKUP(F698,'GAUSSIAN DISTRIBUTION'!$A$2:$C$148,3,1)</f>
        <v>2.136607338714789</v>
      </c>
      <c r="I698" t="e">
        <f t="shared" si="48"/>
        <v>#N/A</v>
      </c>
    </row>
    <row r="699" spans="3:9" ht="12.75">
      <c r="C699"/>
      <c r="E699" t="e">
        <f>IF(AND(ISNUMBER(C699),C699&gt;'PLOT OUTPUT'!$D$4),LOG(C699),$C$2)</f>
        <v>#N/A</v>
      </c>
      <c r="F699">
        <f t="shared" si="47"/>
        <v>0.9827586206896551</v>
      </c>
      <c r="H699">
        <f>VLOOKUP(F699,'GAUSSIAN DISTRIBUTION'!$A$2:$C$148,2,1)+(F699-VLOOKUP(F699,'GAUSSIAN DISTRIBUTION'!$A$2:$C$148,1,1))*VLOOKUP(F699,'GAUSSIAN DISTRIBUTION'!$A$2:$C$148,3,1)</f>
        <v>2.136607338714789</v>
      </c>
      <c r="I699" t="e">
        <f t="shared" si="48"/>
        <v>#N/A</v>
      </c>
    </row>
    <row r="700" spans="3:9" ht="12.75">
      <c r="C700"/>
      <c r="E700" t="e">
        <f>IF(AND(ISNUMBER(C700),C700&gt;'PLOT OUTPUT'!$D$4),LOG(C700),$C$2)</f>
        <v>#N/A</v>
      </c>
      <c r="F700">
        <f t="shared" si="47"/>
        <v>0.9827586206896551</v>
      </c>
      <c r="H700">
        <f>VLOOKUP(F700,'GAUSSIAN DISTRIBUTION'!$A$2:$C$148,2,1)+(F700-VLOOKUP(F700,'GAUSSIAN DISTRIBUTION'!$A$2:$C$148,1,1))*VLOOKUP(F700,'GAUSSIAN DISTRIBUTION'!$A$2:$C$148,3,1)</f>
        <v>2.136607338714789</v>
      </c>
      <c r="I700" t="e">
        <f t="shared" si="48"/>
        <v>#N/A</v>
      </c>
    </row>
    <row r="701" spans="3:9" ht="12.75">
      <c r="C701"/>
      <c r="E701" t="e">
        <f>IF(AND(ISNUMBER(C701),C701&gt;'PLOT OUTPUT'!$D$4),LOG(C701),$C$2)</f>
        <v>#N/A</v>
      </c>
      <c r="F701">
        <f t="shared" si="47"/>
        <v>0.9827586206896551</v>
      </c>
      <c r="H701">
        <f>VLOOKUP(F701,'GAUSSIAN DISTRIBUTION'!$A$2:$C$148,2,1)+(F701-VLOOKUP(F701,'GAUSSIAN DISTRIBUTION'!$A$2:$C$148,1,1))*VLOOKUP(F701,'GAUSSIAN DISTRIBUTION'!$A$2:$C$148,3,1)</f>
        <v>2.136607338714789</v>
      </c>
      <c r="I701" t="e">
        <f t="shared" si="48"/>
        <v>#N/A</v>
      </c>
    </row>
    <row r="702" spans="3:9" ht="12.75">
      <c r="C702"/>
      <c r="E702" t="e">
        <f>IF(AND(ISNUMBER(C702),C702&gt;'PLOT OUTPUT'!$D$4),LOG(C702),$C$2)</f>
        <v>#N/A</v>
      </c>
      <c r="F702">
        <f t="shared" si="47"/>
        <v>0.9827586206896551</v>
      </c>
      <c r="H702">
        <f>VLOOKUP(F702,'GAUSSIAN DISTRIBUTION'!$A$2:$C$148,2,1)+(F702-VLOOKUP(F702,'GAUSSIAN DISTRIBUTION'!$A$2:$C$148,1,1))*VLOOKUP(F702,'GAUSSIAN DISTRIBUTION'!$A$2:$C$148,3,1)</f>
        <v>2.136607338714789</v>
      </c>
      <c r="I702" t="e">
        <f t="shared" si="48"/>
        <v>#N/A</v>
      </c>
    </row>
    <row r="703" spans="3:9" ht="12.75">
      <c r="C703"/>
      <c r="E703" t="e">
        <f>IF(AND(ISNUMBER(C703),C703&gt;'PLOT OUTPUT'!$D$4),LOG(C703),$C$2)</f>
        <v>#N/A</v>
      </c>
      <c r="F703">
        <f t="shared" si="47"/>
        <v>0.9827586206896551</v>
      </c>
      <c r="H703">
        <f>VLOOKUP(F703,'GAUSSIAN DISTRIBUTION'!$A$2:$C$148,2,1)+(F703-VLOOKUP(F703,'GAUSSIAN DISTRIBUTION'!$A$2:$C$148,1,1))*VLOOKUP(F703,'GAUSSIAN DISTRIBUTION'!$A$2:$C$148,3,1)</f>
        <v>2.136607338714789</v>
      </c>
      <c r="I703" t="e">
        <f t="shared" si="48"/>
        <v>#N/A</v>
      </c>
    </row>
    <row r="704" spans="3:9" ht="12.75">
      <c r="C704"/>
      <c r="E704" t="e">
        <f>IF(AND(ISNUMBER(C704),C704&gt;'PLOT OUTPUT'!$D$4),LOG(C704),$C$2)</f>
        <v>#N/A</v>
      </c>
      <c r="F704">
        <f t="shared" si="47"/>
        <v>0.9827586206896551</v>
      </c>
      <c r="H704">
        <f>VLOOKUP(F704,'GAUSSIAN DISTRIBUTION'!$A$2:$C$148,2,1)+(F704-VLOOKUP(F704,'GAUSSIAN DISTRIBUTION'!$A$2:$C$148,1,1))*VLOOKUP(F704,'GAUSSIAN DISTRIBUTION'!$A$2:$C$148,3,1)</f>
        <v>2.136607338714789</v>
      </c>
      <c r="I704" t="e">
        <f t="shared" si="48"/>
        <v>#N/A</v>
      </c>
    </row>
    <row r="705" spans="3:9" ht="12.75">
      <c r="C705"/>
      <c r="E705" t="e">
        <f>IF(AND(ISNUMBER(C705),C705&gt;'PLOT OUTPUT'!$D$4),LOG(C705),$C$2)</f>
        <v>#N/A</v>
      </c>
      <c r="F705">
        <f t="shared" si="47"/>
        <v>0.9827586206896551</v>
      </c>
      <c r="H705">
        <f>VLOOKUP(F705,'GAUSSIAN DISTRIBUTION'!$A$2:$C$148,2,1)+(F705-VLOOKUP(F705,'GAUSSIAN DISTRIBUTION'!$A$2:$C$148,1,1))*VLOOKUP(F705,'GAUSSIAN DISTRIBUTION'!$A$2:$C$148,3,1)</f>
        <v>2.136607338714789</v>
      </c>
      <c r="I705" t="e">
        <f t="shared" si="48"/>
        <v>#N/A</v>
      </c>
    </row>
    <row r="706" spans="3:9" ht="12.75">
      <c r="C706"/>
      <c r="E706" t="e">
        <f>IF(AND(ISNUMBER(C706),C706&gt;'PLOT OUTPUT'!$D$4),LOG(C706),$C$2)</f>
        <v>#N/A</v>
      </c>
      <c r="F706">
        <f t="shared" si="47"/>
        <v>0.9827586206896551</v>
      </c>
      <c r="H706">
        <f>VLOOKUP(F706,'GAUSSIAN DISTRIBUTION'!$A$2:$C$148,2,1)+(F706-VLOOKUP(F706,'GAUSSIAN DISTRIBUTION'!$A$2:$C$148,1,1))*VLOOKUP(F706,'GAUSSIAN DISTRIBUTION'!$A$2:$C$148,3,1)</f>
        <v>2.136607338714789</v>
      </c>
      <c r="I706" t="e">
        <f t="shared" si="48"/>
        <v>#N/A</v>
      </c>
    </row>
    <row r="707" spans="3:9" ht="12.75">
      <c r="C707"/>
      <c r="E707" t="e">
        <f>IF(AND(ISNUMBER(C707),C707&gt;'PLOT OUTPUT'!$D$4),LOG(C707),$C$2)</f>
        <v>#N/A</v>
      </c>
      <c r="F707">
        <f t="shared" si="47"/>
        <v>0.9827586206896551</v>
      </c>
      <c r="H707">
        <f>VLOOKUP(F707,'GAUSSIAN DISTRIBUTION'!$A$2:$C$148,2,1)+(F707-VLOOKUP(F707,'GAUSSIAN DISTRIBUTION'!$A$2:$C$148,1,1))*VLOOKUP(F707,'GAUSSIAN DISTRIBUTION'!$A$2:$C$148,3,1)</f>
        <v>2.136607338714789</v>
      </c>
      <c r="I707" t="e">
        <f t="shared" si="48"/>
        <v>#N/A</v>
      </c>
    </row>
    <row r="708" spans="3:9" ht="12.75">
      <c r="C708"/>
      <c r="E708" t="e">
        <f>IF(AND(ISNUMBER(C708),C708&gt;'PLOT OUTPUT'!$D$4),LOG(C708),$C$2)</f>
        <v>#N/A</v>
      </c>
      <c r="F708">
        <f t="shared" si="47"/>
        <v>0.9827586206896551</v>
      </c>
      <c r="H708">
        <f>VLOOKUP(F708,'GAUSSIAN DISTRIBUTION'!$A$2:$C$148,2,1)+(F708-VLOOKUP(F708,'GAUSSIAN DISTRIBUTION'!$A$2:$C$148,1,1))*VLOOKUP(F708,'GAUSSIAN DISTRIBUTION'!$A$2:$C$148,3,1)</f>
        <v>2.136607338714789</v>
      </c>
      <c r="I708" t="e">
        <f t="shared" si="48"/>
        <v>#N/A</v>
      </c>
    </row>
    <row r="709" spans="3:9" ht="12.75">
      <c r="C709"/>
      <c r="E709" t="e">
        <f>IF(AND(ISNUMBER(C709),C709&gt;'PLOT OUTPUT'!$D$4),LOG(C709),$C$2)</f>
        <v>#N/A</v>
      </c>
      <c r="F709">
        <f t="shared" si="47"/>
        <v>0.9827586206896551</v>
      </c>
      <c r="H709">
        <f>VLOOKUP(F709,'GAUSSIAN DISTRIBUTION'!$A$2:$C$148,2,1)+(F709-VLOOKUP(F709,'GAUSSIAN DISTRIBUTION'!$A$2:$C$148,1,1))*VLOOKUP(F709,'GAUSSIAN DISTRIBUTION'!$A$2:$C$148,3,1)</f>
        <v>2.136607338714789</v>
      </c>
      <c r="I709" t="e">
        <f t="shared" si="48"/>
        <v>#N/A</v>
      </c>
    </row>
    <row r="710" spans="3:9" ht="12.75">
      <c r="C710"/>
      <c r="E710" t="e">
        <f>IF(AND(ISNUMBER(C710),C710&gt;'PLOT OUTPUT'!$D$4),LOG(C710),$C$2)</f>
        <v>#N/A</v>
      </c>
      <c r="F710">
        <f aca="true" t="shared" si="49" ref="F710:F773">IF(ISNUMBER(E709),F709-1/$C$3,1-0.5/$C$3)</f>
        <v>0.9827586206896551</v>
      </c>
      <c r="H710">
        <f>VLOOKUP(F710,'GAUSSIAN DISTRIBUTION'!$A$2:$C$148,2,1)+(F710-VLOOKUP(F710,'GAUSSIAN DISTRIBUTION'!$A$2:$C$148,1,1))*VLOOKUP(F710,'GAUSSIAN DISTRIBUTION'!$A$2:$C$148,3,1)</f>
        <v>2.136607338714789</v>
      </c>
      <c r="I710" t="e">
        <f aca="true" t="shared" si="50" ref="I710:I773">E710</f>
        <v>#N/A</v>
      </c>
    </row>
    <row r="711" spans="3:9" ht="12.75">
      <c r="C711"/>
      <c r="E711" t="e">
        <f>IF(AND(ISNUMBER(C711),C711&gt;'PLOT OUTPUT'!$D$4),LOG(C711),$C$2)</f>
        <v>#N/A</v>
      </c>
      <c r="F711">
        <f t="shared" si="49"/>
        <v>0.9827586206896551</v>
      </c>
      <c r="H711">
        <f>VLOOKUP(F711,'GAUSSIAN DISTRIBUTION'!$A$2:$C$148,2,1)+(F711-VLOOKUP(F711,'GAUSSIAN DISTRIBUTION'!$A$2:$C$148,1,1))*VLOOKUP(F711,'GAUSSIAN DISTRIBUTION'!$A$2:$C$148,3,1)</f>
        <v>2.136607338714789</v>
      </c>
      <c r="I711" t="e">
        <f t="shared" si="50"/>
        <v>#N/A</v>
      </c>
    </row>
    <row r="712" spans="3:9" ht="12.75">
      <c r="C712"/>
      <c r="E712" t="e">
        <f>IF(AND(ISNUMBER(C712),C712&gt;'PLOT OUTPUT'!$D$4),LOG(C712),$C$2)</f>
        <v>#N/A</v>
      </c>
      <c r="F712">
        <f t="shared" si="49"/>
        <v>0.9827586206896551</v>
      </c>
      <c r="H712">
        <f>VLOOKUP(F712,'GAUSSIAN DISTRIBUTION'!$A$2:$C$148,2,1)+(F712-VLOOKUP(F712,'GAUSSIAN DISTRIBUTION'!$A$2:$C$148,1,1))*VLOOKUP(F712,'GAUSSIAN DISTRIBUTION'!$A$2:$C$148,3,1)</f>
        <v>2.136607338714789</v>
      </c>
      <c r="I712" t="e">
        <f t="shared" si="50"/>
        <v>#N/A</v>
      </c>
    </row>
    <row r="713" spans="3:9" ht="12.75">
      <c r="C713"/>
      <c r="E713" t="e">
        <f>IF(AND(ISNUMBER(C713),C713&gt;'PLOT OUTPUT'!$D$4),LOG(C713),$C$2)</f>
        <v>#N/A</v>
      </c>
      <c r="F713">
        <f t="shared" si="49"/>
        <v>0.9827586206896551</v>
      </c>
      <c r="H713">
        <f>VLOOKUP(F713,'GAUSSIAN DISTRIBUTION'!$A$2:$C$148,2,1)+(F713-VLOOKUP(F713,'GAUSSIAN DISTRIBUTION'!$A$2:$C$148,1,1))*VLOOKUP(F713,'GAUSSIAN DISTRIBUTION'!$A$2:$C$148,3,1)</f>
        <v>2.136607338714789</v>
      </c>
      <c r="I713" t="e">
        <f t="shared" si="50"/>
        <v>#N/A</v>
      </c>
    </row>
    <row r="714" spans="3:9" ht="12.75">
      <c r="C714"/>
      <c r="E714" t="e">
        <f>IF(AND(ISNUMBER(C714),C714&gt;'PLOT OUTPUT'!$D$4),LOG(C714),$C$2)</f>
        <v>#N/A</v>
      </c>
      <c r="F714">
        <f t="shared" si="49"/>
        <v>0.9827586206896551</v>
      </c>
      <c r="H714">
        <f>VLOOKUP(F714,'GAUSSIAN DISTRIBUTION'!$A$2:$C$148,2,1)+(F714-VLOOKUP(F714,'GAUSSIAN DISTRIBUTION'!$A$2:$C$148,1,1))*VLOOKUP(F714,'GAUSSIAN DISTRIBUTION'!$A$2:$C$148,3,1)</f>
        <v>2.136607338714789</v>
      </c>
      <c r="I714" t="e">
        <f t="shared" si="50"/>
        <v>#N/A</v>
      </c>
    </row>
    <row r="715" spans="3:9" ht="12.75">
      <c r="C715"/>
      <c r="E715" t="e">
        <f>IF(AND(ISNUMBER(C715),C715&gt;'PLOT OUTPUT'!$D$4),LOG(C715),$C$2)</f>
        <v>#N/A</v>
      </c>
      <c r="F715">
        <f t="shared" si="49"/>
        <v>0.9827586206896551</v>
      </c>
      <c r="H715">
        <f>VLOOKUP(F715,'GAUSSIAN DISTRIBUTION'!$A$2:$C$148,2,1)+(F715-VLOOKUP(F715,'GAUSSIAN DISTRIBUTION'!$A$2:$C$148,1,1))*VLOOKUP(F715,'GAUSSIAN DISTRIBUTION'!$A$2:$C$148,3,1)</f>
        <v>2.136607338714789</v>
      </c>
      <c r="I715" t="e">
        <f t="shared" si="50"/>
        <v>#N/A</v>
      </c>
    </row>
    <row r="716" spans="3:9" ht="12.75">
      <c r="C716"/>
      <c r="E716" t="e">
        <f>IF(AND(ISNUMBER(C716),C716&gt;'PLOT OUTPUT'!$D$4),LOG(C716),$C$2)</f>
        <v>#N/A</v>
      </c>
      <c r="F716">
        <f t="shared" si="49"/>
        <v>0.9827586206896551</v>
      </c>
      <c r="H716">
        <f>VLOOKUP(F716,'GAUSSIAN DISTRIBUTION'!$A$2:$C$148,2,1)+(F716-VLOOKUP(F716,'GAUSSIAN DISTRIBUTION'!$A$2:$C$148,1,1))*VLOOKUP(F716,'GAUSSIAN DISTRIBUTION'!$A$2:$C$148,3,1)</f>
        <v>2.136607338714789</v>
      </c>
      <c r="I716" t="e">
        <f t="shared" si="50"/>
        <v>#N/A</v>
      </c>
    </row>
    <row r="717" spans="3:9" ht="12.75">
      <c r="C717"/>
      <c r="E717" t="e">
        <f>IF(AND(ISNUMBER(C717),C717&gt;'PLOT OUTPUT'!$D$4),LOG(C717),$C$2)</f>
        <v>#N/A</v>
      </c>
      <c r="F717">
        <f t="shared" si="49"/>
        <v>0.9827586206896551</v>
      </c>
      <c r="H717">
        <f>VLOOKUP(F717,'GAUSSIAN DISTRIBUTION'!$A$2:$C$148,2,1)+(F717-VLOOKUP(F717,'GAUSSIAN DISTRIBUTION'!$A$2:$C$148,1,1))*VLOOKUP(F717,'GAUSSIAN DISTRIBUTION'!$A$2:$C$148,3,1)</f>
        <v>2.136607338714789</v>
      </c>
      <c r="I717" t="e">
        <f t="shared" si="50"/>
        <v>#N/A</v>
      </c>
    </row>
    <row r="718" spans="3:9" ht="12.75">
      <c r="C718"/>
      <c r="E718" t="e">
        <f>IF(AND(ISNUMBER(C718),C718&gt;'PLOT OUTPUT'!$D$4),LOG(C718),$C$2)</f>
        <v>#N/A</v>
      </c>
      <c r="F718">
        <f t="shared" si="49"/>
        <v>0.9827586206896551</v>
      </c>
      <c r="H718">
        <f>VLOOKUP(F718,'GAUSSIAN DISTRIBUTION'!$A$2:$C$148,2,1)+(F718-VLOOKUP(F718,'GAUSSIAN DISTRIBUTION'!$A$2:$C$148,1,1))*VLOOKUP(F718,'GAUSSIAN DISTRIBUTION'!$A$2:$C$148,3,1)</f>
        <v>2.136607338714789</v>
      </c>
      <c r="I718" t="e">
        <f t="shared" si="50"/>
        <v>#N/A</v>
      </c>
    </row>
    <row r="719" spans="3:9" ht="12.75">
      <c r="C719"/>
      <c r="E719" t="e">
        <f>IF(AND(ISNUMBER(C719),C719&gt;'PLOT OUTPUT'!$D$4),LOG(C719),$C$2)</f>
        <v>#N/A</v>
      </c>
      <c r="F719">
        <f t="shared" si="49"/>
        <v>0.9827586206896551</v>
      </c>
      <c r="H719">
        <f>VLOOKUP(F719,'GAUSSIAN DISTRIBUTION'!$A$2:$C$148,2,1)+(F719-VLOOKUP(F719,'GAUSSIAN DISTRIBUTION'!$A$2:$C$148,1,1))*VLOOKUP(F719,'GAUSSIAN DISTRIBUTION'!$A$2:$C$148,3,1)</f>
        <v>2.136607338714789</v>
      </c>
      <c r="I719" t="e">
        <f t="shared" si="50"/>
        <v>#N/A</v>
      </c>
    </row>
    <row r="720" spans="3:9" ht="12.75">
      <c r="C720"/>
      <c r="E720" t="e">
        <f>IF(AND(ISNUMBER(C720),C720&gt;'PLOT OUTPUT'!$D$4),LOG(C720),$C$2)</f>
        <v>#N/A</v>
      </c>
      <c r="F720">
        <f t="shared" si="49"/>
        <v>0.9827586206896551</v>
      </c>
      <c r="H720">
        <f>VLOOKUP(F720,'GAUSSIAN DISTRIBUTION'!$A$2:$C$148,2,1)+(F720-VLOOKUP(F720,'GAUSSIAN DISTRIBUTION'!$A$2:$C$148,1,1))*VLOOKUP(F720,'GAUSSIAN DISTRIBUTION'!$A$2:$C$148,3,1)</f>
        <v>2.136607338714789</v>
      </c>
      <c r="I720" t="e">
        <f t="shared" si="50"/>
        <v>#N/A</v>
      </c>
    </row>
    <row r="721" spans="3:9" ht="12.75">
      <c r="C721"/>
      <c r="E721" t="e">
        <f>IF(AND(ISNUMBER(C721),C721&gt;'PLOT OUTPUT'!$D$4),LOG(C721),$C$2)</f>
        <v>#N/A</v>
      </c>
      <c r="F721">
        <f t="shared" si="49"/>
        <v>0.9827586206896551</v>
      </c>
      <c r="H721">
        <f>VLOOKUP(F721,'GAUSSIAN DISTRIBUTION'!$A$2:$C$148,2,1)+(F721-VLOOKUP(F721,'GAUSSIAN DISTRIBUTION'!$A$2:$C$148,1,1))*VLOOKUP(F721,'GAUSSIAN DISTRIBUTION'!$A$2:$C$148,3,1)</f>
        <v>2.136607338714789</v>
      </c>
      <c r="I721" t="e">
        <f t="shared" si="50"/>
        <v>#N/A</v>
      </c>
    </row>
    <row r="722" spans="3:9" ht="12.75">
      <c r="C722"/>
      <c r="E722" t="e">
        <f>IF(AND(ISNUMBER(C722),C722&gt;'PLOT OUTPUT'!$D$4),LOG(C722),$C$2)</f>
        <v>#N/A</v>
      </c>
      <c r="F722">
        <f t="shared" si="49"/>
        <v>0.9827586206896551</v>
      </c>
      <c r="H722">
        <f>VLOOKUP(F722,'GAUSSIAN DISTRIBUTION'!$A$2:$C$148,2,1)+(F722-VLOOKUP(F722,'GAUSSIAN DISTRIBUTION'!$A$2:$C$148,1,1))*VLOOKUP(F722,'GAUSSIAN DISTRIBUTION'!$A$2:$C$148,3,1)</f>
        <v>2.136607338714789</v>
      </c>
      <c r="I722" t="e">
        <f t="shared" si="50"/>
        <v>#N/A</v>
      </c>
    </row>
    <row r="723" spans="3:9" ht="12.75">
      <c r="C723"/>
      <c r="E723" t="e">
        <f>IF(AND(ISNUMBER(C723),C723&gt;'PLOT OUTPUT'!$D$4),LOG(C723),$C$2)</f>
        <v>#N/A</v>
      </c>
      <c r="F723">
        <f t="shared" si="49"/>
        <v>0.9827586206896551</v>
      </c>
      <c r="H723">
        <f>VLOOKUP(F723,'GAUSSIAN DISTRIBUTION'!$A$2:$C$148,2,1)+(F723-VLOOKUP(F723,'GAUSSIAN DISTRIBUTION'!$A$2:$C$148,1,1))*VLOOKUP(F723,'GAUSSIAN DISTRIBUTION'!$A$2:$C$148,3,1)</f>
        <v>2.136607338714789</v>
      </c>
      <c r="I723" t="e">
        <f t="shared" si="50"/>
        <v>#N/A</v>
      </c>
    </row>
    <row r="724" spans="3:9" ht="12.75">
      <c r="C724"/>
      <c r="E724" t="e">
        <f>IF(AND(ISNUMBER(C724),C724&gt;'PLOT OUTPUT'!$D$4),LOG(C724),$C$2)</f>
        <v>#N/A</v>
      </c>
      <c r="F724">
        <f t="shared" si="49"/>
        <v>0.9827586206896551</v>
      </c>
      <c r="H724">
        <f>VLOOKUP(F724,'GAUSSIAN DISTRIBUTION'!$A$2:$C$148,2,1)+(F724-VLOOKUP(F724,'GAUSSIAN DISTRIBUTION'!$A$2:$C$148,1,1))*VLOOKUP(F724,'GAUSSIAN DISTRIBUTION'!$A$2:$C$148,3,1)</f>
        <v>2.136607338714789</v>
      </c>
      <c r="I724" t="e">
        <f t="shared" si="50"/>
        <v>#N/A</v>
      </c>
    </row>
    <row r="725" spans="3:9" ht="12.75">
      <c r="C725"/>
      <c r="E725" t="e">
        <f>IF(AND(ISNUMBER(C725),C725&gt;'PLOT OUTPUT'!$D$4),LOG(C725),$C$2)</f>
        <v>#N/A</v>
      </c>
      <c r="F725">
        <f t="shared" si="49"/>
        <v>0.9827586206896551</v>
      </c>
      <c r="H725">
        <f>VLOOKUP(F725,'GAUSSIAN DISTRIBUTION'!$A$2:$C$148,2,1)+(F725-VLOOKUP(F725,'GAUSSIAN DISTRIBUTION'!$A$2:$C$148,1,1))*VLOOKUP(F725,'GAUSSIAN DISTRIBUTION'!$A$2:$C$148,3,1)</f>
        <v>2.136607338714789</v>
      </c>
      <c r="I725" t="e">
        <f t="shared" si="50"/>
        <v>#N/A</v>
      </c>
    </row>
    <row r="726" spans="3:9" ht="12.75">
      <c r="C726"/>
      <c r="E726" t="e">
        <f>IF(AND(ISNUMBER(C726),C726&gt;'PLOT OUTPUT'!$D$4),LOG(C726),$C$2)</f>
        <v>#N/A</v>
      </c>
      <c r="F726">
        <f t="shared" si="49"/>
        <v>0.9827586206896551</v>
      </c>
      <c r="H726">
        <f>VLOOKUP(F726,'GAUSSIAN DISTRIBUTION'!$A$2:$C$148,2,1)+(F726-VLOOKUP(F726,'GAUSSIAN DISTRIBUTION'!$A$2:$C$148,1,1))*VLOOKUP(F726,'GAUSSIAN DISTRIBUTION'!$A$2:$C$148,3,1)</f>
        <v>2.136607338714789</v>
      </c>
      <c r="I726" t="e">
        <f t="shared" si="50"/>
        <v>#N/A</v>
      </c>
    </row>
    <row r="727" spans="3:9" ht="12.75">
      <c r="C727"/>
      <c r="E727" t="e">
        <f>IF(AND(ISNUMBER(C727),C727&gt;'PLOT OUTPUT'!$D$4),LOG(C727),$C$2)</f>
        <v>#N/A</v>
      </c>
      <c r="F727">
        <f t="shared" si="49"/>
        <v>0.9827586206896551</v>
      </c>
      <c r="H727">
        <f>VLOOKUP(F727,'GAUSSIAN DISTRIBUTION'!$A$2:$C$148,2,1)+(F727-VLOOKUP(F727,'GAUSSIAN DISTRIBUTION'!$A$2:$C$148,1,1))*VLOOKUP(F727,'GAUSSIAN DISTRIBUTION'!$A$2:$C$148,3,1)</f>
        <v>2.136607338714789</v>
      </c>
      <c r="I727" t="e">
        <f t="shared" si="50"/>
        <v>#N/A</v>
      </c>
    </row>
    <row r="728" spans="3:9" ht="12.75">
      <c r="C728"/>
      <c r="E728" t="e">
        <f>IF(AND(ISNUMBER(C728),C728&gt;'PLOT OUTPUT'!$D$4),LOG(C728),$C$2)</f>
        <v>#N/A</v>
      </c>
      <c r="F728">
        <f t="shared" si="49"/>
        <v>0.9827586206896551</v>
      </c>
      <c r="H728">
        <f>VLOOKUP(F728,'GAUSSIAN DISTRIBUTION'!$A$2:$C$148,2,1)+(F728-VLOOKUP(F728,'GAUSSIAN DISTRIBUTION'!$A$2:$C$148,1,1))*VLOOKUP(F728,'GAUSSIAN DISTRIBUTION'!$A$2:$C$148,3,1)</f>
        <v>2.136607338714789</v>
      </c>
      <c r="I728" t="e">
        <f t="shared" si="50"/>
        <v>#N/A</v>
      </c>
    </row>
    <row r="729" spans="3:9" ht="12.75">
      <c r="C729"/>
      <c r="E729" t="e">
        <f>IF(AND(ISNUMBER(C729),C729&gt;'PLOT OUTPUT'!$D$4),LOG(C729),$C$2)</f>
        <v>#N/A</v>
      </c>
      <c r="F729">
        <f t="shared" si="49"/>
        <v>0.9827586206896551</v>
      </c>
      <c r="H729">
        <f>VLOOKUP(F729,'GAUSSIAN DISTRIBUTION'!$A$2:$C$148,2,1)+(F729-VLOOKUP(F729,'GAUSSIAN DISTRIBUTION'!$A$2:$C$148,1,1))*VLOOKUP(F729,'GAUSSIAN DISTRIBUTION'!$A$2:$C$148,3,1)</f>
        <v>2.136607338714789</v>
      </c>
      <c r="I729" t="e">
        <f t="shared" si="50"/>
        <v>#N/A</v>
      </c>
    </row>
    <row r="730" spans="3:9" ht="12.75">
      <c r="C730"/>
      <c r="E730" t="e">
        <f>IF(AND(ISNUMBER(C730),C730&gt;'PLOT OUTPUT'!$D$4),LOG(C730),$C$2)</f>
        <v>#N/A</v>
      </c>
      <c r="F730">
        <f t="shared" si="49"/>
        <v>0.9827586206896551</v>
      </c>
      <c r="H730">
        <f>VLOOKUP(F730,'GAUSSIAN DISTRIBUTION'!$A$2:$C$148,2,1)+(F730-VLOOKUP(F730,'GAUSSIAN DISTRIBUTION'!$A$2:$C$148,1,1))*VLOOKUP(F730,'GAUSSIAN DISTRIBUTION'!$A$2:$C$148,3,1)</f>
        <v>2.136607338714789</v>
      </c>
      <c r="I730" t="e">
        <f t="shared" si="50"/>
        <v>#N/A</v>
      </c>
    </row>
    <row r="731" spans="3:9" ht="12.75">
      <c r="C731"/>
      <c r="E731" t="e">
        <f>IF(AND(ISNUMBER(C731),C731&gt;'PLOT OUTPUT'!$D$4),LOG(C731),$C$2)</f>
        <v>#N/A</v>
      </c>
      <c r="F731">
        <f t="shared" si="49"/>
        <v>0.9827586206896551</v>
      </c>
      <c r="H731">
        <f>VLOOKUP(F731,'GAUSSIAN DISTRIBUTION'!$A$2:$C$148,2,1)+(F731-VLOOKUP(F731,'GAUSSIAN DISTRIBUTION'!$A$2:$C$148,1,1))*VLOOKUP(F731,'GAUSSIAN DISTRIBUTION'!$A$2:$C$148,3,1)</f>
        <v>2.136607338714789</v>
      </c>
      <c r="I731" t="e">
        <f t="shared" si="50"/>
        <v>#N/A</v>
      </c>
    </row>
    <row r="732" spans="3:9" ht="12.75">
      <c r="C732"/>
      <c r="E732" t="e">
        <f>IF(AND(ISNUMBER(C732),C732&gt;'PLOT OUTPUT'!$D$4),LOG(C732),$C$2)</f>
        <v>#N/A</v>
      </c>
      <c r="F732">
        <f t="shared" si="49"/>
        <v>0.9827586206896551</v>
      </c>
      <c r="H732">
        <f>VLOOKUP(F732,'GAUSSIAN DISTRIBUTION'!$A$2:$C$148,2,1)+(F732-VLOOKUP(F732,'GAUSSIAN DISTRIBUTION'!$A$2:$C$148,1,1))*VLOOKUP(F732,'GAUSSIAN DISTRIBUTION'!$A$2:$C$148,3,1)</f>
        <v>2.136607338714789</v>
      </c>
      <c r="I732" t="e">
        <f t="shared" si="50"/>
        <v>#N/A</v>
      </c>
    </row>
    <row r="733" spans="3:9" ht="12.75">
      <c r="C733"/>
      <c r="E733" t="e">
        <f>IF(AND(ISNUMBER(C733),C733&gt;'PLOT OUTPUT'!$D$4),LOG(C733),$C$2)</f>
        <v>#N/A</v>
      </c>
      <c r="F733">
        <f t="shared" si="49"/>
        <v>0.9827586206896551</v>
      </c>
      <c r="H733">
        <f>VLOOKUP(F733,'GAUSSIAN DISTRIBUTION'!$A$2:$C$148,2,1)+(F733-VLOOKUP(F733,'GAUSSIAN DISTRIBUTION'!$A$2:$C$148,1,1))*VLOOKUP(F733,'GAUSSIAN DISTRIBUTION'!$A$2:$C$148,3,1)</f>
        <v>2.136607338714789</v>
      </c>
      <c r="I733" t="e">
        <f t="shared" si="50"/>
        <v>#N/A</v>
      </c>
    </row>
    <row r="734" spans="3:9" ht="12.75">
      <c r="C734"/>
      <c r="E734" t="e">
        <f>IF(AND(ISNUMBER(C734),C734&gt;'PLOT OUTPUT'!$D$4),LOG(C734),$C$2)</f>
        <v>#N/A</v>
      </c>
      <c r="F734">
        <f t="shared" si="49"/>
        <v>0.9827586206896551</v>
      </c>
      <c r="H734">
        <f>VLOOKUP(F734,'GAUSSIAN DISTRIBUTION'!$A$2:$C$148,2,1)+(F734-VLOOKUP(F734,'GAUSSIAN DISTRIBUTION'!$A$2:$C$148,1,1))*VLOOKUP(F734,'GAUSSIAN DISTRIBUTION'!$A$2:$C$148,3,1)</f>
        <v>2.136607338714789</v>
      </c>
      <c r="I734" t="e">
        <f t="shared" si="50"/>
        <v>#N/A</v>
      </c>
    </row>
    <row r="735" spans="3:9" ht="12.75">
      <c r="C735"/>
      <c r="E735" t="e">
        <f>IF(AND(ISNUMBER(C735),C735&gt;'PLOT OUTPUT'!$D$4),LOG(C735),$C$2)</f>
        <v>#N/A</v>
      </c>
      <c r="F735">
        <f t="shared" si="49"/>
        <v>0.9827586206896551</v>
      </c>
      <c r="H735">
        <f>VLOOKUP(F735,'GAUSSIAN DISTRIBUTION'!$A$2:$C$148,2,1)+(F735-VLOOKUP(F735,'GAUSSIAN DISTRIBUTION'!$A$2:$C$148,1,1))*VLOOKUP(F735,'GAUSSIAN DISTRIBUTION'!$A$2:$C$148,3,1)</f>
        <v>2.136607338714789</v>
      </c>
      <c r="I735" t="e">
        <f t="shared" si="50"/>
        <v>#N/A</v>
      </c>
    </row>
    <row r="736" spans="3:9" ht="12.75">
      <c r="C736"/>
      <c r="E736" t="e">
        <f>IF(AND(ISNUMBER(C736),C736&gt;'PLOT OUTPUT'!$D$4),LOG(C736),$C$2)</f>
        <v>#N/A</v>
      </c>
      <c r="F736">
        <f t="shared" si="49"/>
        <v>0.9827586206896551</v>
      </c>
      <c r="H736">
        <f>VLOOKUP(F736,'GAUSSIAN DISTRIBUTION'!$A$2:$C$148,2,1)+(F736-VLOOKUP(F736,'GAUSSIAN DISTRIBUTION'!$A$2:$C$148,1,1))*VLOOKUP(F736,'GAUSSIAN DISTRIBUTION'!$A$2:$C$148,3,1)</f>
        <v>2.136607338714789</v>
      </c>
      <c r="I736" t="e">
        <f t="shared" si="50"/>
        <v>#N/A</v>
      </c>
    </row>
    <row r="737" spans="3:9" ht="12.75">
      <c r="C737"/>
      <c r="E737" t="e">
        <f>IF(AND(ISNUMBER(C737),C737&gt;'PLOT OUTPUT'!$D$4),LOG(C737),$C$2)</f>
        <v>#N/A</v>
      </c>
      <c r="F737">
        <f t="shared" si="49"/>
        <v>0.9827586206896551</v>
      </c>
      <c r="H737">
        <f>VLOOKUP(F737,'GAUSSIAN DISTRIBUTION'!$A$2:$C$148,2,1)+(F737-VLOOKUP(F737,'GAUSSIAN DISTRIBUTION'!$A$2:$C$148,1,1))*VLOOKUP(F737,'GAUSSIAN DISTRIBUTION'!$A$2:$C$148,3,1)</f>
        <v>2.136607338714789</v>
      </c>
      <c r="I737" t="e">
        <f t="shared" si="50"/>
        <v>#N/A</v>
      </c>
    </row>
    <row r="738" spans="3:9" ht="12.75">
      <c r="C738"/>
      <c r="E738" t="e">
        <f>IF(AND(ISNUMBER(C738),C738&gt;'PLOT OUTPUT'!$D$4),LOG(C738),$C$2)</f>
        <v>#N/A</v>
      </c>
      <c r="F738">
        <f t="shared" si="49"/>
        <v>0.9827586206896551</v>
      </c>
      <c r="H738">
        <f>VLOOKUP(F738,'GAUSSIAN DISTRIBUTION'!$A$2:$C$148,2,1)+(F738-VLOOKUP(F738,'GAUSSIAN DISTRIBUTION'!$A$2:$C$148,1,1))*VLOOKUP(F738,'GAUSSIAN DISTRIBUTION'!$A$2:$C$148,3,1)</f>
        <v>2.136607338714789</v>
      </c>
      <c r="I738" t="e">
        <f t="shared" si="50"/>
        <v>#N/A</v>
      </c>
    </row>
    <row r="739" spans="3:9" ht="12.75">
      <c r="C739"/>
      <c r="E739" t="e">
        <f>IF(AND(ISNUMBER(C739),C739&gt;'PLOT OUTPUT'!$D$4),LOG(C739),$C$2)</f>
        <v>#N/A</v>
      </c>
      <c r="F739">
        <f t="shared" si="49"/>
        <v>0.9827586206896551</v>
      </c>
      <c r="H739">
        <f>VLOOKUP(F739,'GAUSSIAN DISTRIBUTION'!$A$2:$C$148,2,1)+(F739-VLOOKUP(F739,'GAUSSIAN DISTRIBUTION'!$A$2:$C$148,1,1))*VLOOKUP(F739,'GAUSSIAN DISTRIBUTION'!$A$2:$C$148,3,1)</f>
        <v>2.136607338714789</v>
      </c>
      <c r="I739" t="e">
        <f t="shared" si="50"/>
        <v>#N/A</v>
      </c>
    </row>
    <row r="740" spans="3:9" ht="12.75">
      <c r="C740"/>
      <c r="E740" t="e">
        <f>IF(AND(ISNUMBER(C740),C740&gt;'PLOT OUTPUT'!$D$4),LOG(C740),$C$2)</f>
        <v>#N/A</v>
      </c>
      <c r="F740">
        <f t="shared" si="49"/>
        <v>0.9827586206896551</v>
      </c>
      <c r="H740">
        <f>VLOOKUP(F740,'GAUSSIAN DISTRIBUTION'!$A$2:$C$148,2,1)+(F740-VLOOKUP(F740,'GAUSSIAN DISTRIBUTION'!$A$2:$C$148,1,1))*VLOOKUP(F740,'GAUSSIAN DISTRIBUTION'!$A$2:$C$148,3,1)</f>
        <v>2.136607338714789</v>
      </c>
      <c r="I740" t="e">
        <f t="shared" si="50"/>
        <v>#N/A</v>
      </c>
    </row>
    <row r="741" spans="3:9" ht="12.75">
      <c r="C741"/>
      <c r="E741" t="e">
        <f>IF(AND(ISNUMBER(C741),C741&gt;'PLOT OUTPUT'!$D$4),LOG(C741),$C$2)</f>
        <v>#N/A</v>
      </c>
      <c r="F741">
        <f t="shared" si="49"/>
        <v>0.9827586206896551</v>
      </c>
      <c r="H741">
        <f>VLOOKUP(F741,'GAUSSIAN DISTRIBUTION'!$A$2:$C$148,2,1)+(F741-VLOOKUP(F741,'GAUSSIAN DISTRIBUTION'!$A$2:$C$148,1,1))*VLOOKUP(F741,'GAUSSIAN DISTRIBUTION'!$A$2:$C$148,3,1)</f>
        <v>2.136607338714789</v>
      </c>
      <c r="I741" t="e">
        <f t="shared" si="50"/>
        <v>#N/A</v>
      </c>
    </row>
    <row r="742" spans="3:9" ht="12.75">
      <c r="C742"/>
      <c r="E742" t="e">
        <f>IF(AND(ISNUMBER(C742),C742&gt;'PLOT OUTPUT'!$D$4),LOG(C742),$C$2)</f>
        <v>#N/A</v>
      </c>
      <c r="F742">
        <f t="shared" si="49"/>
        <v>0.9827586206896551</v>
      </c>
      <c r="H742">
        <f>VLOOKUP(F742,'GAUSSIAN DISTRIBUTION'!$A$2:$C$148,2,1)+(F742-VLOOKUP(F742,'GAUSSIAN DISTRIBUTION'!$A$2:$C$148,1,1))*VLOOKUP(F742,'GAUSSIAN DISTRIBUTION'!$A$2:$C$148,3,1)</f>
        <v>2.136607338714789</v>
      </c>
      <c r="I742" t="e">
        <f t="shared" si="50"/>
        <v>#N/A</v>
      </c>
    </row>
    <row r="743" spans="3:9" ht="12.75">
      <c r="C743"/>
      <c r="E743" t="e">
        <f>IF(AND(ISNUMBER(C743),C743&gt;'PLOT OUTPUT'!$D$4),LOG(C743),$C$2)</f>
        <v>#N/A</v>
      </c>
      <c r="F743">
        <f t="shared" si="49"/>
        <v>0.9827586206896551</v>
      </c>
      <c r="H743">
        <f>VLOOKUP(F743,'GAUSSIAN DISTRIBUTION'!$A$2:$C$148,2,1)+(F743-VLOOKUP(F743,'GAUSSIAN DISTRIBUTION'!$A$2:$C$148,1,1))*VLOOKUP(F743,'GAUSSIAN DISTRIBUTION'!$A$2:$C$148,3,1)</f>
        <v>2.136607338714789</v>
      </c>
      <c r="I743" t="e">
        <f t="shared" si="50"/>
        <v>#N/A</v>
      </c>
    </row>
    <row r="744" spans="3:9" ht="12.75">
      <c r="C744"/>
      <c r="E744" t="e">
        <f>IF(AND(ISNUMBER(C744),C744&gt;'PLOT OUTPUT'!$D$4),LOG(C744),$C$2)</f>
        <v>#N/A</v>
      </c>
      <c r="F744">
        <f t="shared" si="49"/>
        <v>0.9827586206896551</v>
      </c>
      <c r="H744">
        <f>VLOOKUP(F744,'GAUSSIAN DISTRIBUTION'!$A$2:$C$148,2,1)+(F744-VLOOKUP(F744,'GAUSSIAN DISTRIBUTION'!$A$2:$C$148,1,1))*VLOOKUP(F744,'GAUSSIAN DISTRIBUTION'!$A$2:$C$148,3,1)</f>
        <v>2.136607338714789</v>
      </c>
      <c r="I744" t="e">
        <f t="shared" si="50"/>
        <v>#N/A</v>
      </c>
    </row>
    <row r="745" spans="3:9" ht="12.75">
      <c r="C745"/>
      <c r="E745" t="e">
        <f>IF(AND(ISNUMBER(C745),C745&gt;'PLOT OUTPUT'!$D$4),LOG(C745),$C$2)</f>
        <v>#N/A</v>
      </c>
      <c r="F745">
        <f t="shared" si="49"/>
        <v>0.9827586206896551</v>
      </c>
      <c r="H745">
        <f>VLOOKUP(F745,'GAUSSIAN DISTRIBUTION'!$A$2:$C$148,2,1)+(F745-VLOOKUP(F745,'GAUSSIAN DISTRIBUTION'!$A$2:$C$148,1,1))*VLOOKUP(F745,'GAUSSIAN DISTRIBUTION'!$A$2:$C$148,3,1)</f>
        <v>2.136607338714789</v>
      </c>
      <c r="I745" t="e">
        <f t="shared" si="50"/>
        <v>#N/A</v>
      </c>
    </row>
    <row r="746" spans="3:9" ht="12.75">
      <c r="C746"/>
      <c r="E746" t="e">
        <f>IF(AND(ISNUMBER(C746),C746&gt;'PLOT OUTPUT'!$D$4),LOG(C746),$C$2)</f>
        <v>#N/A</v>
      </c>
      <c r="F746">
        <f t="shared" si="49"/>
        <v>0.9827586206896551</v>
      </c>
      <c r="H746">
        <f>VLOOKUP(F746,'GAUSSIAN DISTRIBUTION'!$A$2:$C$148,2,1)+(F746-VLOOKUP(F746,'GAUSSIAN DISTRIBUTION'!$A$2:$C$148,1,1))*VLOOKUP(F746,'GAUSSIAN DISTRIBUTION'!$A$2:$C$148,3,1)</f>
        <v>2.136607338714789</v>
      </c>
      <c r="I746" t="e">
        <f t="shared" si="50"/>
        <v>#N/A</v>
      </c>
    </row>
    <row r="747" spans="3:9" ht="12.75">
      <c r="C747"/>
      <c r="E747" t="e">
        <f>IF(AND(ISNUMBER(C747),C747&gt;'PLOT OUTPUT'!$D$4),LOG(C747),$C$2)</f>
        <v>#N/A</v>
      </c>
      <c r="F747">
        <f t="shared" si="49"/>
        <v>0.9827586206896551</v>
      </c>
      <c r="H747">
        <f>VLOOKUP(F747,'GAUSSIAN DISTRIBUTION'!$A$2:$C$148,2,1)+(F747-VLOOKUP(F747,'GAUSSIAN DISTRIBUTION'!$A$2:$C$148,1,1))*VLOOKUP(F747,'GAUSSIAN DISTRIBUTION'!$A$2:$C$148,3,1)</f>
        <v>2.136607338714789</v>
      </c>
      <c r="I747" t="e">
        <f t="shared" si="50"/>
        <v>#N/A</v>
      </c>
    </row>
    <row r="748" spans="3:9" ht="12.75">
      <c r="C748"/>
      <c r="E748" t="e">
        <f>IF(AND(ISNUMBER(C748),C748&gt;'PLOT OUTPUT'!$D$4),LOG(C748),$C$2)</f>
        <v>#N/A</v>
      </c>
      <c r="F748">
        <f t="shared" si="49"/>
        <v>0.9827586206896551</v>
      </c>
      <c r="H748">
        <f>VLOOKUP(F748,'GAUSSIAN DISTRIBUTION'!$A$2:$C$148,2,1)+(F748-VLOOKUP(F748,'GAUSSIAN DISTRIBUTION'!$A$2:$C$148,1,1))*VLOOKUP(F748,'GAUSSIAN DISTRIBUTION'!$A$2:$C$148,3,1)</f>
        <v>2.136607338714789</v>
      </c>
      <c r="I748" t="e">
        <f t="shared" si="50"/>
        <v>#N/A</v>
      </c>
    </row>
    <row r="749" spans="3:9" ht="12.75">
      <c r="C749"/>
      <c r="E749" t="e">
        <f>IF(AND(ISNUMBER(C749),C749&gt;'PLOT OUTPUT'!$D$4),LOG(C749),$C$2)</f>
        <v>#N/A</v>
      </c>
      <c r="F749">
        <f t="shared" si="49"/>
        <v>0.9827586206896551</v>
      </c>
      <c r="H749">
        <f>VLOOKUP(F749,'GAUSSIAN DISTRIBUTION'!$A$2:$C$148,2,1)+(F749-VLOOKUP(F749,'GAUSSIAN DISTRIBUTION'!$A$2:$C$148,1,1))*VLOOKUP(F749,'GAUSSIAN DISTRIBUTION'!$A$2:$C$148,3,1)</f>
        <v>2.136607338714789</v>
      </c>
      <c r="I749" t="e">
        <f t="shared" si="50"/>
        <v>#N/A</v>
      </c>
    </row>
    <row r="750" spans="3:9" ht="12.75">
      <c r="C750"/>
      <c r="E750" t="e">
        <f>IF(AND(ISNUMBER(C750),C750&gt;'PLOT OUTPUT'!$D$4),LOG(C750),$C$2)</f>
        <v>#N/A</v>
      </c>
      <c r="F750">
        <f t="shared" si="49"/>
        <v>0.9827586206896551</v>
      </c>
      <c r="H750">
        <f>VLOOKUP(F750,'GAUSSIAN DISTRIBUTION'!$A$2:$C$148,2,1)+(F750-VLOOKUP(F750,'GAUSSIAN DISTRIBUTION'!$A$2:$C$148,1,1))*VLOOKUP(F750,'GAUSSIAN DISTRIBUTION'!$A$2:$C$148,3,1)</f>
        <v>2.136607338714789</v>
      </c>
      <c r="I750" t="e">
        <f t="shared" si="50"/>
        <v>#N/A</v>
      </c>
    </row>
    <row r="751" spans="3:9" ht="12.75">
      <c r="C751"/>
      <c r="E751" t="e">
        <f>IF(AND(ISNUMBER(C751),C751&gt;'PLOT OUTPUT'!$D$4),LOG(C751),$C$2)</f>
        <v>#N/A</v>
      </c>
      <c r="F751">
        <f t="shared" si="49"/>
        <v>0.9827586206896551</v>
      </c>
      <c r="H751">
        <f>VLOOKUP(F751,'GAUSSIAN DISTRIBUTION'!$A$2:$C$148,2,1)+(F751-VLOOKUP(F751,'GAUSSIAN DISTRIBUTION'!$A$2:$C$148,1,1))*VLOOKUP(F751,'GAUSSIAN DISTRIBUTION'!$A$2:$C$148,3,1)</f>
        <v>2.136607338714789</v>
      </c>
      <c r="I751" t="e">
        <f t="shared" si="50"/>
        <v>#N/A</v>
      </c>
    </row>
    <row r="752" spans="3:9" ht="12.75">
      <c r="C752"/>
      <c r="E752" t="e">
        <f>IF(AND(ISNUMBER(C752),C752&gt;'PLOT OUTPUT'!$D$4),LOG(C752),$C$2)</f>
        <v>#N/A</v>
      </c>
      <c r="F752">
        <f t="shared" si="49"/>
        <v>0.9827586206896551</v>
      </c>
      <c r="H752">
        <f>VLOOKUP(F752,'GAUSSIAN DISTRIBUTION'!$A$2:$C$148,2,1)+(F752-VLOOKUP(F752,'GAUSSIAN DISTRIBUTION'!$A$2:$C$148,1,1))*VLOOKUP(F752,'GAUSSIAN DISTRIBUTION'!$A$2:$C$148,3,1)</f>
        <v>2.136607338714789</v>
      </c>
      <c r="I752" t="e">
        <f t="shared" si="50"/>
        <v>#N/A</v>
      </c>
    </row>
    <row r="753" spans="3:9" ht="12.75">
      <c r="C753"/>
      <c r="E753" t="e">
        <f>IF(AND(ISNUMBER(C753),C753&gt;'PLOT OUTPUT'!$D$4),LOG(C753),$C$2)</f>
        <v>#N/A</v>
      </c>
      <c r="F753">
        <f t="shared" si="49"/>
        <v>0.9827586206896551</v>
      </c>
      <c r="H753">
        <f>VLOOKUP(F753,'GAUSSIAN DISTRIBUTION'!$A$2:$C$148,2,1)+(F753-VLOOKUP(F753,'GAUSSIAN DISTRIBUTION'!$A$2:$C$148,1,1))*VLOOKUP(F753,'GAUSSIAN DISTRIBUTION'!$A$2:$C$148,3,1)</f>
        <v>2.136607338714789</v>
      </c>
      <c r="I753" t="e">
        <f t="shared" si="50"/>
        <v>#N/A</v>
      </c>
    </row>
    <row r="754" spans="3:9" ht="12.75">
      <c r="C754"/>
      <c r="E754" t="e">
        <f>IF(AND(ISNUMBER(C754),C754&gt;'PLOT OUTPUT'!$D$4),LOG(C754),$C$2)</f>
        <v>#N/A</v>
      </c>
      <c r="F754">
        <f t="shared" si="49"/>
        <v>0.9827586206896551</v>
      </c>
      <c r="H754">
        <f>VLOOKUP(F754,'GAUSSIAN DISTRIBUTION'!$A$2:$C$148,2,1)+(F754-VLOOKUP(F754,'GAUSSIAN DISTRIBUTION'!$A$2:$C$148,1,1))*VLOOKUP(F754,'GAUSSIAN DISTRIBUTION'!$A$2:$C$148,3,1)</f>
        <v>2.136607338714789</v>
      </c>
      <c r="I754" t="e">
        <f t="shared" si="50"/>
        <v>#N/A</v>
      </c>
    </row>
    <row r="755" spans="3:9" ht="12.75">
      <c r="C755"/>
      <c r="E755" t="e">
        <f>IF(AND(ISNUMBER(C755),C755&gt;'PLOT OUTPUT'!$D$4),LOG(C755),$C$2)</f>
        <v>#N/A</v>
      </c>
      <c r="F755">
        <f t="shared" si="49"/>
        <v>0.9827586206896551</v>
      </c>
      <c r="H755">
        <f>VLOOKUP(F755,'GAUSSIAN DISTRIBUTION'!$A$2:$C$148,2,1)+(F755-VLOOKUP(F755,'GAUSSIAN DISTRIBUTION'!$A$2:$C$148,1,1))*VLOOKUP(F755,'GAUSSIAN DISTRIBUTION'!$A$2:$C$148,3,1)</f>
        <v>2.136607338714789</v>
      </c>
      <c r="I755" t="e">
        <f t="shared" si="50"/>
        <v>#N/A</v>
      </c>
    </row>
    <row r="756" spans="3:9" ht="12.75">
      <c r="C756"/>
      <c r="E756" t="e">
        <f>IF(AND(ISNUMBER(C756),C756&gt;'PLOT OUTPUT'!$D$4),LOG(C756),$C$2)</f>
        <v>#N/A</v>
      </c>
      <c r="F756">
        <f t="shared" si="49"/>
        <v>0.9827586206896551</v>
      </c>
      <c r="H756">
        <f>VLOOKUP(F756,'GAUSSIAN DISTRIBUTION'!$A$2:$C$148,2,1)+(F756-VLOOKUP(F756,'GAUSSIAN DISTRIBUTION'!$A$2:$C$148,1,1))*VLOOKUP(F756,'GAUSSIAN DISTRIBUTION'!$A$2:$C$148,3,1)</f>
        <v>2.136607338714789</v>
      </c>
      <c r="I756" t="e">
        <f t="shared" si="50"/>
        <v>#N/A</v>
      </c>
    </row>
    <row r="757" spans="3:9" ht="12.75">
      <c r="C757"/>
      <c r="E757" t="e">
        <f>IF(AND(ISNUMBER(C757),C757&gt;'PLOT OUTPUT'!$D$4),LOG(C757),$C$2)</f>
        <v>#N/A</v>
      </c>
      <c r="F757">
        <f t="shared" si="49"/>
        <v>0.9827586206896551</v>
      </c>
      <c r="H757">
        <f>VLOOKUP(F757,'GAUSSIAN DISTRIBUTION'!$A$2:$C$148,2,1)+(F757-VLOOKUP(F757,'GAUSSIAN DISTRIBUTION'!$A$2:$C$148,1,1))*VLOOKUP(F757,'GAUSSIAN DISTRIBUTION'!$A$2:$C$148,3,1)</f>
        <v>2.136607338714789</v>
      </c>
      <c r="I757" t="e">
        <f t="shared" si="50"/>
        <v>#N/A</v>
      </c>
    </row>
    <row r="758" spans="3:9" ht="12.75">
      <c r="C758"/>
      <c r="E758" t="e">
        <f>IF(AND(ISNUMBER(C758),C758&gt;'PLOT OUTPUT'!$D$4),LOG(C758),$C$2)</f>
        <v>#N/A</v>
      </c>
      <c r="F758">
        <f t="shared" si="49"/>
        <v>0.9827586206896551</v>
      </c>
      <c r="H758">
        <f>VLOOKUP(F758,'GAUSSIAN DISTRIBUTION'!$A$2:$C$148,2,1)+(F758-VLOOKUP(F758,'GAUSSIAN DISTRIBUTION'!$A$2:$C$148,1,1))*VLOOKUP(F758,'GAUSSIAN DISTRIBUTION'!$A$2:$C$148,3,1)</f>
        <v>2.136607338714789</v>
      </c>
      <c r="I758" t="e">
        <f t="shared" si="50"/>
        <v>#N/A</v>
      </c>
    </row>
    <row r="759" spans="3:9" ht="12.75">
      <c r="C759"/>
      <c r="E759" t="e">
        <f>IF(AND(ISNUMBER(C759),C759&gt;'PLOT OUTPUT'!$D$4),LOG(C759),$C$2)</f>
        <v>#N/A</v>
      </c>
      <c r="F759">
        <f t="shared" si="49"/>
        <v>0.9827586206896551</v>
      </c>
      <c r="H759">
        <f>VLOOKUP(F759,'GAUSSIAN DISTRIBUTION'!$A$2:$C$148,2,1)+(F759-VLOOKUP(F759,'GAUSSIAN DISTRIBUTION'!$A$2:$C$148,1,1))*VLOOKUP(F759,'GAUSSIAN DISTRIBUTION'!$A$2:$C$148,3,1)</f>
        <v>2.136607338714789</v>
      </c>
      <c r="I759" t="e">
        <f t="shared" si="50"/>
        <v>#N/A</v>
      </c>
    </row>
    <row r="760" spans="3:9" ht="12.75">
      <c r="C760"/>
      <c r="E760" t="e">
        <f>IF(AND(ISNUMBER(C760),C760&gt;'PLOT OUTPUT'!$D$4),LOG(C760),$C$2)</f>
        <v>#N/A</v>
      </c>
      <c r="F760">
        <f t="shared" si="49"/>
        <v>0.9827586206896551</v>
      </c>
      <c r="H760">
        <f>VLOOKUP(F760,'GAUSSIAN DISTRIBUTION'!$A$2:$C$148,2,1)+(F760-VLOOKUP(F760,'GAUSSIAN DISTRIBUTION'!$A$2:$C$148,1,1))*VLOOKUP(F760,'GAUSSIAN DISTRIBUTION'!$A$2:$C$148,3,1)</f>
        <v>2.136607338714789</v>
      </c>
      <c r="I760" t="e">
        <f t="shared" si="50"/>
        <v>#N/A</v>
      </c>
    </row>
    <row r="761" spans="3:9" ht="12.75">
      <c r="C761"/>
      <c r="E761" t="e">
        <f>IF(AND(ISNUMBER(C761),C761&gt;'PLOT OUTPUT'!$D$4),LOG(C761),$C$2)</f>
        <v>#N/A</v>
      </c>
      <c r="F761">
        <f t="shared" si="49"/>
        <v>0.9827586206896551</v>
      </c>
      <c r="H761">
        <f>VLOOKUP(F761,'GAUSSIAN DISTRIBUTION'!$A$2:$C$148,2,1)+(F761-VLOOKUP(F761,'GAUSSIAN DISTRIBUTION'!$A$2:$C$148,1,1))*VLOOKUP(F761,'GAUSSIAN DISTRIBUTION'!$A$2:$C$148,3,1)</f>
        <v>2.136607338714789</v>
      </c>
      <c r="I761" t="e">
        <f t="shared" si="50"/>
        <v>#N/A</v>
      </c>
    </row>
    <row r="762" spans="3:9" ht="12.75">
      <c r="C762"/>
      <c r="E762" t="e">
        <f>IF(AND(ISNUMBER(C762),C762&gt;'PLOT OUTPUT'!$D$4),LOG(C762),$C$2)</f>
        <v>#N/A</v>
      </c>
      <c r="F762">
        <f t="shared" si="49"/>
        <v>0.9827586206896551</v>
      </c>
      <c r="H762">
        <f>VLOOKUP(F762,'GAUSSIAN DISTRIBUTION'!$A$2:$C$148,2,1)+(F762-VLOOKUP(F762,'GAUSSIAN DISTRIBUTION'!$A$2:$C$148,1,1))*VLOOKUP(F762,'GAUSSIAN DISTRIBUTION'!$A$2:$C$148,3,1)</f>
        <v>2.136607338714789</v>
      </c>
      <c r="I762" t="e">
        <f t="shared" si="50"/>
        <v>#N/A</v>
      </c>
    </row>
    <row r="763" spans="3:9" ht="12.75">
      <c r="C763"/>
      <c r="E763" t="e">
        <f>IF(AND(ISNUMBER(C763),C763&gt;'PLOT OUTPUT'!$D$4),LOG(C763),$C$2)</f>
        <v>#N/A</v>
      </c>
      <c r="F763">
        <f t="shared" si="49"/>
        <v>0.9827586206896551</v>
      </c>
      <c r="H763">
        <f>VLOOKUP(F763,'GAUSSIAN DISTRIBUTION'!$A$2:$C$148,2,1)+(F763-VLOOKUP(F763,'GAUSSIAN DISTRIBUTION'!$A$2:$C$148,1,1))*VLOOKUP(F763,'GAUSSIAN DISTRIBUTION'!$A$2:$C$148,3,1)</f>
        <v>2.136607338714789</v>
      </c>
      <c r="I763" t="e">
        <f t="shared" si="50"/>
        <v>#N/A</v>
      </c>
    </row>
    <row r="764" spans="3:9" ht="12.75">
      <c r="C764"/>
      <c r="E764" t="e">
        <f>IF(AND(ISNUMBER(C764),C764&gt;'PLOT OUTPUT'!$D$4),LOG(C764),$C$2)</f>
        <v>#N/A</v>
      </c>
      <c r="F764">
        <f t="shared" si="49"/>
        <v>0.9827586206896551</v>
      </c>
      <c r="H764">
        <f>VLOOKUP(F764,'GAUSSIAN DISTRIBUTION'!$A$2:$C$148,2,1)+(F764-VLOOKUP(F764,'GAUSSIAN DISTRIBUTION'!$A$2:$C$148,1,1))*VLOOKUP(F764,'GAUSSIAN DISTRIBUTION'!$A$2:$C$148,3,1)</f>
        <v>2.136607338714789</v>
      </c>
      <c r="I764" t="e">
        <f t="shared" si="50"/>
        <v>#N/A</v>
      </c>
    </row>
    <row r="765" spans="3:9" ht="12.75">
      <c r="C765"/>
      <c r="E765" t="e">
        <f>IF(AND(ISNUMBER(C765),C765&gt;'PLOT OUTPUT'!$D$4),LOG(C765),$C$2)</f>
        <v>#N/A</v>
      </c>
      <c r="F765">
        <f t="shared" si="49"/>
        <v>0.9827586206896551</v>
      </c>
      <c r="H765">
        <f>VLOOKUP(F765,'GAUSSIAN DISTRIBUTION'!$A$2:$C$148,2,1)+(F765-VLOOKUP(F765,'GAUSSIAN DISTRIBUTION'!$A$2:$C$148,1,1))*VLOOKUP(F765,'GAUSSIAN DISTRIBUTION'!$A$2:$C$148,3,1)</f>
        <v>2.136607338714789</v>
      </c>
      <c r="I765" t="e">
        <f t="shared" si="50"/>
        <v>#N/A</v>
      </c>
    </row>
    <row r="766" spans="3:9" ht="12.75">
      <c r="C766"/>
      <c r="E766" t="e">
        <f>IF(AND(ISNUMBER(C766),C766&gt;'PLOT OUTPUT'!$D$4),LOG(C766),$C$2)</f>
        <v>#N/A</v>
      </c>
      <c r="F766">
        <f t="shared" si="49"/>
        <v>0.9827586206896551</v>
      </c>
      <c r="H766">
        <f>VLOOKUP(F766,'GAUSSIAN DISTRIBUTION'!$A$2:$C$148,2,1)+(F766-VLOOKUP(F766,'GAUSSIAN DISTRIBUTION'!$A$2:$C$148,1,1))*VLOOKUP(F766,'GAUSSIAN DISTRIBUTION'!$A$2:$C$148,3,1)</f>
        <v>2.136607338714789</v>
      </c>
      <c r="I766" t="e">
        <f t="shared" si="50"/>
        <v>#N/A</v>
      </c>
    </row>
    <row r="767" spans="3:9" ht="12.75">
      <c r="C767"/>
      <c r="E767" t="e">
        <f>IF(AND(ISNUMBER(C767),C767&gt;'PLOT OUTPUT'!$D$4),LOG(C767),$C$2)</f>
        <v>#N/A</v>
      </c>
      <c r="F767">
        <f t="shared" si="49"/>
        <v>0.9827586206896551</v>
      </c>
      <c r="H767">
        <f>VLOOKUP(F767,'GAUSSIAN DISTRIBUTION'!$A$2:$C$148,2,1)+(F767-VLOOKUP(F767,'GAUSSIAN DISTRIBUTION'!$A$2:$C$148,1,1))*VLOOKUP(F767,'GAUSSIAN DISTRIBUTION'!$A$2:$C$148,3,1)</f>
        <v>2.136607338714789</v>
      </c>
      <c r="I767" t="e">
        <f t="shared" si="50"/>
        <v>#N/A</v>
      </c>
    </row>
    <row r="768" spans="3:9" ht="12.75">
      <c r="C768"/>
      <c r="E768" t="e">
        <f>IF(AND(ISNUMBER(C768),C768&gt;'PLOT OUTPUT'!$D$4),LOG(C768),$C$2)</f>
        <v>#N/A</v>
      </c>
      <c r="F768">
        <f t="shared" si="49"/>
        <v>0.9827586206896551</v>
      </c>
      <c r="H768">
        <f>VLOOKUP(F768,'GAUSSIAN DISTRIBUTION'!$A$2:$C$148,2,1)+(F768-VLOOKUP(F768,'GAUSSIAN DISTRIBUTION'!$A$2:$C$148,1,1))*VLOOKUP(F768,'GAUSSIAN DISTRIBUTION'!$A$2:$C$148,3,1)</f>
        <v>2.136607338714789</v>
      </c>
      <c r="I768" t="e">
        <f t="shared" si="50"/>
        <v>#N/A</v>
      </c>
    </row>
    <row r="769" spans="3:9" ht="12.75">
      <c r="C769"/>
      <c r="E769" t="e">
        <f>IF(AND(ISNUMBER(C769),C769&gt;'PLOT OUTPUT'!$D$4),LOG(C769),$C$2)</f>
        <v>#N/A</v>
      </c>
      <c r="F769">
        <f t="shared" si="49"/>
        <v>0.9827586206896551</v>
      </c>
      <c r="H769">
        <f>VLOOKUP(F769,'GAUSSIAN DISTRIBUTION'!$A$2:$C$148,2,1)+(F769-VLOOKUP(F769,'GAUSSIAN DISTRIBUTION'!$A$2:$C$148,1,1))*VLOOKUP(F769,'GAUSSIAN DISTRIBUTION'!$A$2:$C$148,3,1)</f>
        <v>2.136607338714789</v>
      </c>
      <c r="I769" t="e">
        <f t="shared" si="50"/>
        <v>#N/A</v>
      </c>
    </row>
    <row r="770" spans="3:9" ht="12.75">
      <c r="C770"/>
      <c r="E770" t="e">
        <f>IF(AND(ISNUMBER(C770),C770&gt;'PLOT OUTPUT'!$D$4),LOG(C770),$C$2)</f>
        <v>#N/A</v>
      </c>
      <c r="F770">
        <f t="shared" si="49"/>
        <v>0.9827586206896551</v>
      </c>
      <c r="H770">
        <f>VLOOKUP(F770,'GAUSSIAN DISTRIBUTION'!$A$2:$C$148,2,1)+(F770-VLOOKUP(F770,'GAUSSIAN DISTRIBUTION'!$A$2:$C$148,1,1))*VLOOKUP(F770,'GAUSSIAN DISTRIBUTION'!$A$2:$C$148,3,1)</f>
        <v>2.136607338714789</v>
      </c>
      <c r="I770" t="e">
        <f t="shared" si="50"/>
        <v>#N/A</v>
      </c>
    </row>
    <row r="771" spans="3:9" ht="12.75">
      <c r="C771"/>
      <c r="E771" t="e">
        <f>IF(AND(ISNUMBER(C771),C771&gt;'PLOT OUTPUT'!$D$4),LOG(C771),$C$2)</f>
        <v>#N/A</v>
      </c>
      <c r="F771">
        <f t="shared" si="49"/>
        <v>0.9827586206896551</v>
      </c>
      <c r="H771">
        <f>VLOOKUP(F771,'GAUSSIAN DISTRIBUTION'!$A$2:$C$148,2,1)+(F771-VLOOKUP(F771,'GAUSSIAN DISTRIBUTION'!$A$2:$C$148,1,1))*VLOOKUP(F771,'GAUSSIAN DISTRIBUTION'!$A$2:$C$148,3,1)</f>
        <v>2.136607338714789</v>
      </c>
      <c r="I771" t="e">
        <f t="shared" si="50"/>
        <v>#N/A</v>
      </c>
    </row>
    <row r="772" spans="3:9" ht="12.75">
      <c r="C772"/>
      <c r="E772" t="e">
        <f>IF(AND(ISNUMBER(C772),C772&gt;'PLOT OUTPUT'!$D$4),LOG(C772),$C$2)</f>
        <v>#N/A</v>
      </c>
      <c r="F772">
        <f t="shared" si="49"/>
        <v>0.9827586206896551</v>
      </c>
      <c r="H772">
        <f>VLOOKUP(F772,'GAUSSIAN DISTRIBUTION'!$A$2:$C$148,2,1)+(F772-VLOOKUP(F772,'GAUSSIAN DISTRIBUTION'!$A$2:$C$148,1,1))*VLOOKUP(F772,'GAUSSIAN DISTRIBUTION'!$A$2:$C$148,3,1)</f>
        <v>2.136607338714789</v>
      </c>
      <c r="I772" t="e">
        <f t="shared" si="50"/>
        <v>#N/A</v>
      </c>
    </row>
    <row r="773" spans="3:9" ht="12.75">
      <c r="C773"/>
      <c r="E773" t="e">
        <f>IF(AND(ISNUMBER(C773),C773&gt;'PLOT OUTPUT'!$D$4),LOG(C773),$C$2)</f>
        <v>#N/A</v>
      </c>
      <c r="F773">
        <f t="shared" si="49"/>
        <v>0.9827586206896551</v>
      </c>
      <c r="H773">
        <f>VLOOKUP(F773,'GAUSSIAN DISTRIBUTION'!$A$2:$C$148,2,1)+(F773-VLOOKUP(F773,'GAUSSIAN DISTRIBUTION'!$A$2:$C$148,1,1))*VLOOKUP(F773,'GAUSSIAN DISTRIBUTION'!$A$2:$C$148,3,1)</f>
        <v>2.136607338714789</v>
      </c>
      <c r="I773" t="e">
        <f t="shared" si="50"/>
        <v>#N/A</v>
      </c>
    </row>
    <row r="774" spans="3:9" ht="12.75">
      <c r="C774"/>
      <c r="E774" t="e">
        <f>IF(AND(ISNUMBER(C774),C774&gt;'PLOT OUTPUT'!$D$4),LOG(C774),$C$2)</f>
        <v>#N/A</v>
      </c>
      <c r="F774">
        <f aca="true" t="shared" si="51" ref="F774:F837">IF(ISNUMBER(E773),F773-1/$C$3,1-0.5/$C$3)</f>
        <v>0.9827586206896551</v>
      </c>
      <c r="H774">
        <f>VLOOKUP(F774,'GAUSSIAN DISTRIBUTION'!$A$2:$C$148,2,1)+(F774-VLOOKUP(F774,'GAUSSIAN DISTRIBUTION'!$A$2:$C$148,1,1))*VLOOKUP(F774,'GAUSSIAN DISTRIBUTION'!$A$2:$C$148,3,1)</f>
        <v>2.136607338714789</v>
      </c>
      <c r="I774" t="e">
        <f aca="true" t="shared" si="52" ref="I774:I837">E774</f>
        <v>#N/A</v>
      </c>
    </row>
    <row r="775" spans="3:9" ht="12.75">
      <c r="C775"/>
      <c r="E775" t="e">
        <f>IF(AND(ISNUMBER(C775),C775&gt;'PLOT OUTPUT'!$D$4),LOG(C775),$C$2)</f>
        <v>#N/A</v>
      </c>
      <c r="F775">
        <f t="shared" si="51"/>
        <v>0.9827586206896551</v>
      </c>
      <c r="H775">
        <f>VLOOKUP(F775,'GAUSSIAN DISTRIBUTION'!$A$2:$C$148,2,1)+(F775-VLOOKUP(F775,'GAUSSIAN DISTRIBUTION'!$A$2:$C$148,1,1))*VLOOKUP(F775,'GAUSSIAN DISTRIBUTION'!$A$2:$C$148,3,1)</f>
        <v>2.136607338714789</v>
      </c>
      <c r="I775" t="e">
        <f t="shared" si="52"/>
        <v>#N/A</v>
      </c>
    </row>
    <row r="776" spans="3:9" ht="12.75">
      <c r="C776"/>
      <c r="E776" t="e">
        <f>IF(AND(ISNUMBER(C776),C776&gt;'PLOT OUTPUT'!$D$4),LOG(C776),$C$2)</f>
        <v>#N/A</v>
      </c>
      <c r="F776">
        <f t="shared" si="51"/>
        <v>0.9827586206896551</v>
      </c>
      <c r="H776">
        <f>VLOOKUP(F776,'GAUSSIAN DISTRIBUTION'!$A$2:$C$148,2,1)+(F776-VLOOKUP(F776,'GAUSSIAN DISTRIBUTION'!$A$2:$C$148,1,1))*VLOOKUP(F776,'GAUSSIAN DISTRIBUTION'!$A$2:$C$148,3,1)</f>
        <v>2.136607338714789</v>
      </c>
      <c r="I776" t="e">
        <f t="shared" si="52"/>
        <v>#N/A</v>
      </c>
    </row>
    <row r="777" spans="3:9" ht="12.75">
      <c r="C777"/>
      <c r="E777" t="e">
        <f>IF(AND(ISNUMBER(C777),C777&gt;'PLOT OUTPUT'!$D$4),LOG(C777),$C$2)</f>
        <v>#N/A</v>
      </c>
      <c r="F777">
        <f t="shared" si="51"/>
        <v>0.9827586206896551</v>
      </c>
      <c r="H777">
        <f>VLOOKUP(F777,'GAUSSIAN DISTRIBUTION'!$A$2:$C$148,2,1)+(F777-VLOOKUP(F777,'GAUSSIAN DISTRIBUTION'!$A$2:$C$148,1,1))*VLOOKUP(F777,'GAUSSIAN DISTRIBUTION'!$A$2:$C$148,3,1)</f>
        <v>2.136607338714789</v>
      </c>
      <c r="I777" t="e">
        <f t="shared" si="52"/>
        <v>#N/A</v>
      </c>
    </row>
    <row r="778" spans="3:9" ht="12.75">
      <c r="C778"/>
      <c r="E778" t="e">
        <f>IF(AND(ISNUMBER(C778),C778&gt;'PLOT OUTPUT'!$D$4),LOG(C778),$C$2)</f>
        <v>#N/A</v>
      </c>
      <c r="F778">
        <f t="shared" si="51"/>
        <v>0.9827586206896551</v>
      </c>
      <c r="H778">
        <f>VLOOKUP(F778,'GAUSSIAN DISTRIBUTION'!$A$2:$C$148,2,1)+(F778-VLOOKUP(F778,'GAUSSIAN DISTRIBUTION'!$A$2:$C$148,1,1))*VLOOKUP(F778,'GAUSSIAN DISTRIBUTION'!$A$2:$C$148,3,1)</f>
        <v>2.136607338714789</v>
      </c>
      <c r="I778" t="e">
        <f t="shared" si="52"/>
        <v>#N/A</v>
      </c>
    </row>
    <row r="779" spans="3:9" ht="12.75">
      <c r="C779"/>
      <c r="E779" t="e">
        <f>IF(AND(ISNUMBER(C779),C779&gt;'PLOT OUTPUT'!$D$4),LOG(C779),$C$2)</f>
        <v>#N/A</v>
      </c>
      <c r="F779">
        <f t="shared" si="51"/>
        <v>0.9827586206896551</v>
      </c>
      <c r="H779">
        <f>VLOOKUP(F779,'GAUSSIAN DISTRIBUTION'!$A$2:$C$148,2,1)+(F779-VLOOKUP(F779,'GAUSSIAN DISTRIBUTION'!$A$2:$C$148,1,1))*VLOOKUP(F779,'GAUSSIAN DISTRIBUTION'!$A$2:$C$148,3,1)</f>
        <v>2.136607338714789</v>
      </c>
      <c r="I779" t="e">
        <f t="shared" si="52"/>
        <v>#N/A</v>
      </c>
    </row>
    <row r="780" spans="3:9" ht="12.75">
      <c r="C780"/>
      <c r="E780" t="e">
        <f>IF(AND(ISNUMBER(C780),C780&gt;'PLOT OUTPUT'!$D$4),LOG(C780),$C$2)</f>
        <v>#N/A</v>
      </c>
      <c r="F780">
        <f t="shared" si="51"/>
        <v>0.9827586206896551</v>
      </c>
      <c r="H780">
        <f>VLOOKUP(F780,'GAUSSIAN DISTRIBUTION'!$A$2:$C$148,2,1)+(F780-VLOOKUP(F780,'GAUSSIAN DISTRIBUTION'!$A$2:$C$148,1,1))*VLOOKUP(F780,'GAUSSIAN DISTRIBUTION'!$A$2:$C$148,3,1)</f>
        <v>2.136607338714789</v>
      </c>
      <c r="I780" t="e">
        <f t="shared" si="52"/>
        <v>#N/A</v>
      </c>
    </row>
    <row r="781" spans="3:9" ht="12.75">
      <c r="C781"/>
      <c r="E781" t="e">
        <f>IF(AND(ISNUMBER(C781),C781&gt;'PLOT OUTPUT'!$D$4),LOG(C781),$C$2)</f>
        <v>#N/A</v>
      </c>
      <c r="F781">
        <f t="shared" si="51"/>
        <v>0.9827586206896551</v>
      </c>
      <c r="H781">
        <f>VLOOKUP(F781,'GAUSSIAN DISTRIBUTION'!$A$2:$C$148,2,1)+(F781-VLOOKUP(F781,'GAUSSIAN DISTRIBUTION'!$A$2:$C$148,1,1))*VLOOKUP(F781,'GAUSSIAN DISTRIBUTION'!$A$2:$C$148,3,1)</f>
        <v>2.136607338714789</v>
      </c>
      <c r="I781" t="e">
        <f t="shared" si="52"/>
        <v>#N/A</v>
      </c>
    </row>
    <row r="782" spans="3:9" ht="12.75">
      <c r="C782"/>
      <c r="E782" t="e">
        <f>IF(AND(ISNUMBER(C782),C782&gt;'PLOT OUTPUT'!$D$4),LOG(C782),$C$2)</f>
        <v>#N/A</v>
      </c>
      <c r="F782">
        <f t="shared" si="51"/>
        <v>0.9827586206896551</v>
      </c>
      <c r="H782">
        <f>VLOOKUP(F782,'GAUSSIAN DISTRIBUTION'!$A$2:$C$148,2,1)+(F782-VLOOKUP(F782,'GAUSSIAN DISTRIBUTION'!$A$2:$C$148,1,1))*VLOOKUP(F782,'GAUSSIAN DISTRIBUTION'!$A$2:$C$148,3,1)</f>
        <v>2.136607338714789</v>
      </c>
      <c r="I782" t="e">
        <f t="shared" si="52"/>
        <v>#N/A</v>
      </c>
    </row>
    <row r="783" spans="3:9" ht="12.75">
      <c r="C783"/>
      <c r="E783" t="e">
        <f>IF(AND(ISNUMBER(C783),C783&gt;'PLOT OUTPUT'!$D$4),LOG(C783),$C$2)</f>
        <v>#N/A</v>
      </c>
      <c r="F783">
        <f t="shared" si="51"/>
        <v>0.9827586206896551</v>
      </c>
      <c r="H783">
        <f>VLOOKUP(F783,'GAUSSIAN DISTRIBUTION'!$A$2:$C$148,2,1)+(F783-VLOOKUP(F783,'GAUSSIAN DISTRIBUTION'!$A$2:$C$148,1,1))*VLOOKUP(F783,'GAUSSIAN DISTRIBUTION'!$A$2:$C$148,3,1)</f>
        <v>2.136607338714789</v>
      </c>
      <c r="I783" t="e">
        <f t="shared" si="52"/>
        <v>#N/A</v>
      </c>
    </row>
    <row r="784" spans="3:9" ht="12.75">
      <c r="C784"/>
      <c r="E784" t="e">
        <f>IF(AND(ISNUMBER(C784),C784&gt;'PLOT OUTPUT'!$D$4),LOG(C784),$C$2)</f>
        <v>#N/A</v>
      </c>
      <c r="F784">
        <f t="shared" si="51"/>
        <v>0.9827586206896551</v>
      </c>
      <c r="H784">
        <f>VLOOKUP(F784,'GAUSSIAN DISTRIBUTION'!$A$2:$C$148,2,1)+(F784-VLOOKUP(F784,'GAUSSIAN DISTRIBUTION'!$A$2:$C$148,1,1))*VLOOKUP(F784,'GAUSSIAN DISTRIBUTION'!$A$2:$C$148,3,1)</f>
        <v>2.136607338714789</v>
      </c>
      <c r="I784" t="e">
        <f t="shared" si="52"/>
        <v>#N/A</v>
      </c>
    </row>
    <row r="785" spans="3:9" ht="12.75">
      <c r="C785"/>
      <c r="E785" t="e">
        <f>IF(AND(ISNUMBER(C785),C785&gt;'PLOT OUTPUT'!$D$4),LOG(C785),$C$2)</f>
        <v>#N/A</v>
      </c>
      <c r="F785">
        <f t="shared" si="51"/>
        <v>0.9827586206896551</v>
      </c>
      <c r="H785">
        <f>VLOOKUP(F785,'GAUSSIAN DISTRIBUTION'!$A$2:$C$148,2,1)+(F785-VLOOKUP(F785,'GAUSSIAN DISTRIBUTION'!$A$2:$C$148,1,1))*VLOOKUP(F785,'GAUSSIAN DISTRIBUTION'!$A$2:$C$148,3,1)</f>
        <v>2.136607338714789</v>
      </c>
      <c r="I785" t="e">
        <f t="shared" si="52"/>
        <v>#N/A</v>
      </c>
    </row>
    <row r="786" spans="3:9" ht="12.75">
      <c r="C786"/>
      <c r="E786" t="e">
        <f>IF(AND(ISNUMBER(C786),C786&gt;'PLOT OUTPUT'!$D$4),LOG(C786),$C$2)</f>
        <v>#N/A</v>
      </c>
      <c r="F786">
        <f t="shared" si="51"/>
        <v>0.9827586206896551</v>
      </c>
      <c r="H786">
        <f>VLOOKUP(F786,'GAUSSIAN DISTRIBUTION'!$A$2:$C$148,2,1)+(F786-VLOOKUP(F786,'GAUSSIAN DISTRIBUTION'!$A$2:$C$148,1,1))*VLOOKUP(F786,'GAUSSIAN DISTRIBUTION'!$A$2:$C$148,3,1)</f>
        <v>2.136607338714789</v>
      </c>
      <c r="I786" t="e">
        <f t="shared" si="52"/>
        <v>#N/A</v>
      </c>
    </row>
    <row r="787" spans="3:9" ht="12.75">
      <c r="C787"/>
      <c r="E787" t="e">
        <f>IF(AND(ISNUMBER(C787),C787&gt;'PLOT OUTPUT'!$D$4),LOG(C787),$C$2)</f>
        <v>#N/A</v>
      </c>
      <c r="F787">
        <f t="shared" si="51"/>
        <v>0.9827586206896551</v>
      </c>
      <c r="H787">
        <f>VLOOKUP(F787,'GAUSSIAN DISTRIBUTION'!$A$2:$C$148,2,1)+(F787-VLOOKUP(F787,'GAUSSIAN DISTRIBUTION'!$A$2:$C$148,1,1))*VLOOKUP(F787,'GAUSSIAN DISTRIBUTION'!$A$2:$C$148,3,1)</f>
        <v>2.136607338714789</v>
      </c>
      <c r="I787" t="e">
        <f t="shared" si="52"/>
        <v>#N/A</v>
      </c>
    </row>
    <row r="788" spans="3:9" ht="12.75">
      <c r="C788"/>
      <c r="E788" t="e">
        <f>IF(AND(ISNUMBER(C788),C788&gt;'PLOT OUTPUT'!$D$4),LOG(C788),$C$2)</f>
        <v>#N/A</v>
      </c>
      <c r="F788">
        <f t="shared" si="51"/>
        <v>0.9827586206896551</v>
      </c>
      <c r="H788">
        <f>VLOOKUP(F788,'GAUSSIAN DISTRIBUTION'!$A$2:$C$148,2,1)+(F788-VLOOKUP(F788,'GAUSSIAN DISTRIBUTION'!$A$2:$C$148,1,1))*VLOOKUP(F788,'GAUSSIAN DISTRIBUTION'!$A$2:$C$148,3,1)</f>
        <v>2.136607338714789</v>
      </c>
      <c r="I788" t="e">
        <f t="shared" si="52"/>
        <v>#N/A</v>
      </c>
    </row>
    <row r="789" spans="3:9" ht="12.75">
      <c r="C789"/>
      <c r="E789" t="e">
        <f>IF(AND(ISNUMBER(C789),C789&gt;'PLOT OUTPUT'!$D$4),LOG(C789),$C$2)</f>
        <v>#N/A</v>
      </c>
      <c r="F789">
        <f t="shared" si="51"/>
        <v>0.9827586206896551</v>
      </c>
      <c r="H789">
        <f>VLOOKUP(F789,'GAUSSIAN DISTRIBUTION'!$A$2:$C$148,2,1)+(F789-VLOOKUP(F789,'GAUSSIAN DISTRIBUTION'!$A$2:$C$148,1,1))*VLOOKUP(F789,'GAUSSIAN DISTRIBUTION'!$A$2:$C$148,3,1)</f>
        <v>2.136607338714789</v>
      </c>
      <c r="I789" t="e">
        <f t="shared" si="52"/>
        <v>#N/A</v>
      </c>
    </row>
    <row r="790" spans="3:9" ht="12.75">
      <c r="C790"/>
      <c r="E790" t="e">
        <f>IF(AND(ISNUMBER(C790),C790&gt;'PLOT OUTPUT'!$D$4),LOG(C790),$C$2)</f>
        <v>#N/A</v>
      </c>
      <c r="F790">
        <f t="shared" si="51"/>
        <v>0.9827586206896551</v>
      </c>
      <c r="H790">
        <f>VLOOKUP(F790,'GAUSSIAN DISTRIBUTION'!$A$2:$C$148,2,1)+(F790-VLOOKUP(F790,'GAUSSIAN DISTRIBUTION'!$A$2:$C$148,1,1))*VLOOKUP(F790,'GAUSSIAN DISTRIBUTION'!$A$2:$C$148,3,1)</f>
        <v>2.136607338714789</v>
      </c>
      <c r="I790" t="e">
        <f t="shared" si="52"/>
        <v>#N/A</v>
      </c>
    </row>
    <row r="791" spans="3:9" ht="12.75">
      <c r="C791"/>
      <c r="E791" t="e">
        <f>IF(AND(ISNUMBER(C791),C791&gt;'PLOT OUTPUT'!$D$4),LOG(C791),$C$2)</f>
        <v>#N/A</v>
      </c>
      <c r="F791">
        <f t="shared" si="51"/>
        <v>0.9827586206896551</v>
      </c>
      <c r="H791">
        <f>VLOOKUP(F791,'GAUSSIAN DISTRIBUTION'!$A$2:$C$148,2,1)+(F791-VLOOKUP(F791,'GAUSSIAN DISTRIBUTION'!$A$2:$C$148,1,1))*VLOOKUP(F791,'GAUSSIAN DISTRIBUTION'!$A$2:$C$148,3,1)</f>
        <v>2.136607338714789</v>
      </c>
      <c r="I791" t="e">
        <f t="shared" si="52"/>
        <v>#N/A</v>
      </c>
    </row>
    <row r="792" spans="3:9" ht="12.75">
      <c r="C792"/>
      <c r="E792" t="e">
        <f>IF(AND(ISNUMBER(C792),C792&gt;'PLOT OUTPUT'!$D$4),LOG(C792),$C$2)</f>
        <v>#N/A</v>
      </c>
      <c r="F792">
        <f t="shared" si="51"/>
        <v>0.9827586206896551</v>
      </c>
      <c r="H792">
        <f>VLOOKUP(F792,'GAUSSIAN DISTRIBUTION'!$A$2:$C$148,2,1)+(F792-VLOOKUP(F792,'GAUSSIAN DISTRIBUTION'!$A$2:$C$148,1,1))*VLOOKUP(F792,'GAUSSIAN DISTRIBUTION'!$A$2:$C$148,3,1)</f>
        <v>2.136607338714789</v>
      </c>
      <c r="I792" t="e">
        <f t="shared" si="52"/>
        <v>#N/A</v>
      </c>
    </row>
    <row r="793" spans="3:9" ht="12.75">
      <c r="C793"/>
      <c r="E793" t="e">
        <f>IF(AND(ISNUMBER(C793),C793&gt;'PLOT OUTPUT'!$D$4),LOG(C793),$C$2)</f>
        <v>#N/A</v>
      </c>
      <c r="F793">
        <f t="shared" si="51"/>
        <v>0.9827586206896551</v>
      </c>
      <c r="H793">
        <f>VLOOKUP(F793,'GAUSSIAN DISTRIBUTION'!$A$2:$C$148,2,1)+(F793-VLOOKUP(F793,'GAUSSIAN DISTRIBUTION'!$A$2:$C$148,1,1))*VLOOKUP(F793,'GAUSSIAN DISTRIBUTION'!$A$2:$C$148,3,1)</f>
        <v>2.136607338714789</v>
      </c>
      <c r="I793" t="e">
        <f t="shared" si="52"/>
        <v>#N/A</v>
      </c>
    </row>
    <row r="794" spans="3:9" ht="12.75">
      <c r="C794"/>
      <c r="E794" t="e">
        <f>IF(AND(ISNUMBER(C794),C794&gt;'PLOT OUTPUT'!$D$4),LOG(C794),$C$2)</f>
        <v>#N/A</v>
      </c>
      <c r="F794">
        <f t="shared" si="51"/>
        <v>0.9827586206896551</v>
      </c>
      <c r="H794">
        <f>VLOOKUP(F794,'GAUSSIAN DISTRIBUTION'!$A$2:$C$148,2,1)+(F794-VLOOKUP(F794,'GAUSSIAN DISTRIBUTION'!$A$2:$C$148,1,1))*VLOOKUP(F794,'GAUSSIAN DISTRIBUTION'!$A$2:$C$148,3,1)</f>
        <v>2.136607338714789</v>
      </c>
      <c r="I794" t="e">
        <f t="shared" si="52"/>
        <v>#N/A</v>
      </c>
    </row>
    <row r="795" spans="3:9" ht="12.75">
      <c r="C795"/>
      <c r="E795" t="e">
        <f>IF(AND(ISNUMBER(C795),C795&gt;'PLOT OUTPUT'!$D$4),LOG(C795),$C$2)</f>
        <v>#N/A</v>
      </c>
      <c r="F795">
        <f t="shared" si="51"/>
        <v>0.9827586206896551</v>
      </c>
      <c r="H795">
        <f>VLOOKUP(F795,'GAUSSIAN DISTRIBUTION'!$A$2:$C$148,2,1)+(F795-VLOOKUP(F795,'GAUSSIAN DISTRIBUTION'!$A$2:$C$148,1,1))*VLOOKUP(F795,'GAUSSIAN DISTRIBUTION'!$A$2:$C$148,3,1)</f>
        <v>2.136607338714789</v>
      </c>
      <c r="I795" t="e">
        <f t="shared" si="52"/>
        <v>#N/A</v>
      </c>
    </row>
    <row r="796" spans="3:9" ht="12.75">
      <c r="C796"/>
      <c r="E796" t="e">
        <f>IF(AND(ISNUMBER(C796),C796&gt;'PLOT OUTPUT'!$D$4),LOG(C796),$C$2)</f>
        <v>#N/A</v>
      </c>
      <c r="F796">
        <f t="shared" si="51"/>
        <v>0.9827586206896551</v>
      </c>
      <c r="H796">
        <f>VLOOKUP(F796,'GAUSSIAN DISTRIBUTION'!$A$2:$C$148,2,1)+(F796-VLOOKUP(F796,'GAUSSIAN DISTRIBUTION'!$A$2:$C$148,1,1))*VLOOKUP(F796,'GAUSSIAN DISTRIBUTION'!$A$2:$C$148,3,1)</f>
        <v>2.136607338714789</v>
      </c>
      <c r="I796" t="e">
        <f t="shared" si="52"/>
        <v>#N/A</v>
      </c>
    </row>
    <row r="797" spans="3:9" ht="12.75">
      <c r="C797"/>
      <c r="E797" t="e">
        <f>IF(AND(ISNUMBER(C797),C797&gt;'PLOT OUTPUT'!$D$4),LOG(C797),$C$2)</f>
        <v>#N/A</v>
      </c>
      <c r="F797">
        <f t="shared" si="51"/>
        <v>0.9827586206896551</v>
      </c>
      <c r="H797">
        <f>VLOOKUP(F797,'GAUSSIAN DISTRIBUTION'!$A$2:$C$148,2,1)+(F797-VLOOKUP(F797,'GAUSSIAN DISTRIBUTION'!$A$2:$C$148,1,1))*VLOOKUP(F797,'GAUSSIAN DISTRIBUTION'!$A$2:$C$148,3,1)</f>
        <v>2.136607338714789</v>
      </c>
      <c r="I797" t="e">
        <f t="shared" si="52"/>
        <v>#N/A</v>
      </c>
    </row>
    <row r="798" spans="3:9" ht="12.75">
      <c r="C798"/>
      <c r="E798" t="e">
        <f>IF(AND(ISNUMBER(C798),C798&gt;'PLOT OUTPUT'!$D$4),LOG(C798),$C$2)</f>
        <v>#N/A</v>
      </c>
      <c r="F798">
        <f t="shared" si="51"/>
        <v>0.9827586206896551</v>
      </c>
      <c r="H798">
        <f>VLOOKUP(F798,'GAUSSIAN DISTRIBUTION'!$A$2:$C$148,2,1)+(F798-VLOOKUP(F798,'GAUSSIAN DISTRIBUTION'!$A$2:$C$148,1,1))*VLOOKUP(F798,'GAUSSIAN DISTRIBUTION'!$A$2:$C$148,3,1)</f>
        <v>2.136607338714789</v>
      </c>
      <c r="I798" t="e">
        <f t="shared" si="52"/>
        <v>#N/A</v>
      </c>
    </row>
    <row r="799" spans="3:9" ht="12.75">
      <c r="C799"/>
      <c r="E799" t="e">
        <f>IF(AND(ISNUMBER(C799),C799&gt;'PLOT OUTPUT'!$D$4),LOG(C799),$C$2)</f>
        <v>#N/A</v>
      </c>
      <c r="F799">
        <f t="shared" si="51"/>
        <v>0.9827586206896551</v>
      </c>
      <c r="H799">
        <f>VLOOKUP(F799,'GAUSSIAN DISTRIBUTION'!$A$2:$C$148,2,1)+(F799-VLOOKUP(F799,'GAUSSIAN DISTRIBUTION'!$A$2:$C$148,1,1))*VLOOKUP(F799,'GAUSSIAN DISTRIBUTION'!$A$2:$C$148,3,1)</f>
        <v>2.136607338714789</v>
      </c>
      <c r="I799" t="e">
        <f t="shared" si="52"/>
        <v>#N/A</v>
      </c>
    </row>
    <row r="800" spans="3:9" ht="12.75">
      <c r="C800"/>
      <c r="E800" t="e">
        <f>IF(AND(ISNUMBER(C800),C800&gt;'PLOT OUTPUT'!$D$4),LOG(C800),$C$2)</f>
        <v>#N/A</v>
      </c>
      <c r="F800">
        <f t="shared" si="51"/>
        <v>0.9827586206896551</v>
      </c>
      <c r="H800">
        <f>VLOOKUP(F800,'GAUSSIAN DISTRIBUTION'!$A$2:$C$148,2,1)+(F800-VLOOKUP(F800,'GAUSSIAN DISTRIBUTION'!$A$2:$C$148,1,1))*VLOOKUP(F800,'GAUSSIAN DISTRIBUTION'!$A$2:$C$148,3,1)</f>
        <v>2.136607338714789</v>
      </c>
      <c r="I800" t="e">
        <f t="shared" si="52"/>
        <v>#N/A</v>
      </c>
    </row>
    <row r="801" spans="3:9" ht="12.75">
      <c r="C801"/>
      <c r="E801" t="e">
        <f>IF(AND(ISNUMBER(C801),C801&gt;'PLOT OUTPUT'!$D$4),LOG(C801),$C$2)</f>
        <v>#N/A</v>
      </c>
      <c r="F801">
        <f t="shared" si="51"/>
        <v>0.9827586206896551</v>
      </c>
      <c r="H801">
        <f>VLOOKUP(F801,'GAUSSIAN DISTRIBUTION'!$A$2:$C$148,2,1)+(F801-VLOOKUP(F801,'GAUSSIAN DISTRIBUTION'!$A$2:$C$148,1,1))*VLOOKUP(F801,'GAUSSIAN DISTRIBUTION'!$A$2:$C$148,3,1)</f>
        <v>2.136607338714789</v>
      </c>
      <c r="I801" t="e">
        <f t="shared" si="52"/>
        <v>#N/A</v>
      </c>
    </row>
    <row r="802" spans="3:9" ht="12.75">
      <c r="C802"/>
      <c r="E802" t="e">
        <f>IF(AND(ISNUMBER(C802),C802&gt;'PLOT OUTPUT'!$D$4),LOG(C802),$C$2)</f>
        <v>#N/A</v>
      </c>
      <c r="F802">
        <f t="shared" si="51"/>
        <v>0.9827586206896551</v>
      </c>
      <c r="H802">
        <f>VLOOKUP(F802,'GAUSSIAN DISTRIBUTION'!$A$2:$C$148,2,1)+(F802-VLOOKUP(F802,'GAUSSIAN DISTRIBUTION'!$A$2:$C$148,1,1))*VLOOKUP(F802,'GAUSSIAN DISTRIBUTION'!$A$2:$C$148,3,1)</f>
        <v>2.136607338714789</v>
      </c>
      <c r="I802" t="e">
        <f t="shared" si="52"/>
        <v>#N/A</v>
      </c>
    </row>
    <row r="803" spans="3:9" ht="12.75">
      <c r="C803"/>
      <c r="E803" t="e">
        <f>IF(AND(ISNUMBER(C803),C803&gt;'PLOT OUTPUT'!$D$4),LOG(C803),$C$2)</f>
        <v>#N/A</v>
      </c>
      <c r="F803">
        <f t="shared" si="51"/>
        <v>0.9827586206896551</v>
      </c>
      <c r="H803">
        <f>VLOOKUP(F803,'GAUSSIAN DISTRIBUTION'!$A$2:$C$148,2,1)+(F803-VLOOKUP(F803,'GAUSSIAN DISTRIBUTION'!$A$2:$C$148,1,1))*VLOOKUP(F803,'GAUSSIAN DISTRIBUTION'!$A$2:$C$148,3,1)</f>
        <v>2.136607338714789</v>
      </c>
      <c r="I803" t="e">
        <f t="shared" si="52"/>
        <v>#N/A</v>
      </c>
    </row>
    <row r="804" spans="3:9" ht="12.75">
      <c r="C804"/>
      <c r="E804" t="e">
        <f>IF(AND(ISNUMBER(C804),C804&gt;'PLOT OUTPUT'!$D$4),LOG(C804),$C$2)</f>
        <v>#N/A</v>
      </c>
      <c r="F804">
        <f t="shared" si="51"/>
        <v>0.9827586206896551</v>
      </c>
      <c r="H804">
        <f>VLOOKUP(F804,'GAUSSIAN DISTRIBUTION'!$A$2:$C$148,2,1)+(F804-VLOOKUP(F804,'GAUSSIAN DISTRIBUTION'!$A$2:$C$148,1,1))*VLOOKUP(F804,'GAUSSIAN DISTRIBUTION'!$A$2:$C$148,3,1)</f>
        <v>2.136607338714789</v>
      </c>
      <c r="I804" t="e">
        <f t="shared" si="52"/>
        <v>#N/A</v>
      </c>
    </row>
    <row r="805" spans="3:9" ht="12.75">
      <c r="C805"/>
      <c r="E805" t="e">
        <f>IF(AND(ISNUMBER(C805),C805&gt;'PLOT OUTPUT'!$D$4),LOG(C805),$C$2)</f>
        <v>#N/A</v>
      </c>
      <c r="F805">
        <f t="shared" si="51"/>
        <v>0.9827586206896551</v>
      </c>
      <c r="H805">
        <f>VLOOKUP(F805,'GAUSSIAN DISTRIBUTION'!$A$2:$C$148,2,1)+(F805-VLOOKUP(F805,'GAUSSIAN DISTRIBUTION'!$A$2:$C$148,1,1))*VLOOKUP(F805,'GAUSSIAN DISTRIBUTION'!$A$2:$C$148,3,1)</f>
        <v>2.136607338714789</v>
      </c>
      <c r="I805" t="e">
        <f t="shared" si="52"/>
        <v>#N/A</v>
      </c>
    </row>
    <row r="806" spans="3:9" ht="12.75">
      <c r="C806"/>
      <c r="E806" t="e">
        <f>IF(AND(ISNUMBER(C806),C806&gt;'PLOT OUTPUT'!$D$4),LOG(C806),$C$2)</f>
        <v>#N/A</v>
      </c>
      <c r="F806">
        <f t="shared" si="51"/>
        <v>0.9827586206896551</v>
      </c>
      <c r="H806">
        <f>VLOOKUP(F806,'GAUSSIAN DISTRIBUTION'!$A$2:$C$148,2,1)+(F806-VLOOKUP(F806,'GAUSSIAN DISTRIBUTION'!$A$2:$C$148,1,1))*VLOOKUP(F806,'GAUSSIAN DISTRIBUTION'!$A$2:$C$148,3,1)</f>
        <v>2.136607338714789</v>
      </c>
      <c r="I806" t="e">
        <f t="shared" si="52"/>
        <v>#N/A</v>
      </c>
    </row>
    <row r="807" spans="3:9" ht="12.75">
      <c r="C807"/>
      <c r="E807" t="e">
        <f>IF(AND(ISNUMBER(C807),C807&gt;'PLOT OUTPUT'!$D$4),LOG(C807),$C$2)</f>
        <v>#N/A</v>
      </c>
      <c r="F807">
        <f t="shared" si="51"/>
        <v>0.9827586206896551</v>
      </c>
      <c r="H807">
        <f>VLOOKUP(F807,'GAUSSIAN DISTRIBUTION'!$A$2:$C$148,2,1)+(F807-VLOOKUP(F807,'GAUSSIAN DISTRIBUTION'!$A$2:$C$148,1,1))*VLOOKUP(F807,'GAUSSIAN DISTRIBUTION'!$A$2:$C$148,3,1)</f>
        <v>2.136607338714789</v>
      </c>
      <c r="I807" t="e">
        <f t="shared" si="52"/>
        <v>#N/A</v>
      </c>
    </row>
    <row r="808" spans="3:9" ht="12.75">
      <c r="C808"/>
      <c r="E808" t="e">
        <f>IF(AND(ISNUMBER(C808),C808&gt;'PLOT OUTPUT'!$D$4),LOG(C808),$C$2)</f>
        <v>#N/A</v>
      </c>
      <c r="F808">
        <f t="shared" si="51"/>
        <v>0.9827586206896551</v>
      </c>
      <c r="H808">
        <f>VLOOKUP(F808,'GAUSSIAN DISTRIBUTION'!$A$2:$C$148,2,1)+(F808-VLOOKUP(F808,'GAUSSIAN DISTRIBUTION'!$A$2:$C$148,1,1))*VLOOKUP(F808,'GAUSSIAN DISTRIBUTION'!$A$2:$C$148,3,1)</f>
        <v>2.136607338714789</v>
      </c>
      <c r="I808" t="e">
        <f t="shared" si="52"/>
        <v>#N/A</v>
      </c>
    </row>
    <row r="809" spans="3:9" ht="12.75">
      <c r="C809"/>
      <c r="E809" t="e">
        <f>IF(AND(ISNUMBER(C809),C809&gt;'PLOT OUTPUT'!$D$4),LOG(C809),$C$2)</f>
        <v>#N/A</v>
      </c>
      <c r="F809">
        <f t="shared" si="51"/>
        <v>0.9827586206896551</v>
      </c>
      <c r="H809">
        <f>VLOOKUP(F809,'GAUSSIAN DISTRIBUTION'!$A$2:$C$148,2,1)+(F809-VLOOKUP(F809,'GAUSSIAN DISTRIBUTION'!$A$2:$C$148,1,1))*VLOOKUP(F809,'GAUSSIAN DISTRIBUTION'!$A$2:$C$148,3,1)</f>
        <v>2.136607338714789</v>
      </c>
      <c r="I809" t="e">
        <f t="shared" si="52"/>
        <v>#N/A</v>
      </c>
    </row>
    <row r="810" spans="3:9" ht="12.75">
      <c r="C810"/>
      <c r="E810" t="e">
        <f>IF(AND(ISNUMBER(C810),C810&gt;'PLOT OUTPUT'!$D$4),LOG(C810),$C$2)</f>
        <v>#N/A</v>
      </c>
      <c r="F810">
        <f t="shared" si="51"/>
        <v>0.9827586206896551</v>
      </c>
      <c r="H810">
        <f>VLOOKUP(F810,'GAUSSIAN DISTRIBUTION'!$A$2:$C$148,2,1)+(F810-VLOOKUP(F810,'GAUSSIAN DISTRIBUTION'!$A$2:$C$148,1,1))*VLOOKUP(F810,'GAUSSIAN DISTRIBUTION'!$A$2:$C$148,3,1)</f>
        <v>2.136607338714789</v>
      </c>
      <c r="I810" t="e">
        <f t="shared" si="52"/>
        <v>#N/A</v>
      </c>
    </row>
    <row r="811" spans="3:9" ht="12.75">
      <c r="C811"/>
      <c r="E811" t="e">
        <f>IF(AND(ISNUMBER(C811),C811&gt;'PLOT OUTPUT'!$D$4),LOG(C811),$C$2)</f>
        <v>#N/A</v>
      </c>
      <c r="F811">
        <f t="shared" si="51"/>
        <v>0.9827586206896551</v>
      </c>
      <c r="H811">
        <f>VLOOKUP(F811,'GAUSSIAN DISTRIBUTION'!$A$2:$C$148,2,1)+(F811-VLOOKUP(F811,'GAUSSIAN DISTRIBUTION'!$A$2:$C$148,1,1))*VLOOKUP(F811,'GAUSSIAN DISTRIBUTION'!$A$2:$C$148,3,1)</f>
        <v>2.136607338714789</v>
      </c>
      <c r="I811" t="e">
        <f t="shared" si="52"/>
        <v>#N/A</v>
      </c>
    </row>
    <row r="812" spans="3:9" ht="12.75">
      <c r="C812"/>
      <c r="E812" t="e">
        <f>IF(AND(ISNUMBER(C812),C812&gt;'PLOT OUTPUT'!$D$4),LOG(C812),$C$2)</f>
        <v>#N/A</v>
      </c>
      <c r="F812">
        <f t="shared" si="51"/>
        <v>0.9827586206896551</v>
      </c>
      <c r="H812">
        <f>VLOOKUP(F812,'GAUSSIAN DISTRIBUTION'!$A$2:$C$148,2,1)+(F812-VLOOKUP(F812,'GAUSSIAN DISTRIBUTION'!$A$2:$C$148,1,1))*VLOOKUP(F812,'GAUSSIAN DISTRIBUTION'!$A$2:$C$148,3,1)</f>
        <v>2.136607338714789</v>
      </c>
      <c r="I812" t="e">
        <f t="shared" si="52"/>
        <v>#N/A</v>
      </c>
    </row>
    <row r="813" spans="3:9" ht="12.75">
      <c r="C813"/>
      <c r="E813" t="e">
        <f>IF(AND(ISNUMBER(C813),C813&gt;'PLOT OUTPUT'!$D$4),LOG(C813),$C$2)</f>
        <v>#N/A</v>
      </c>
      <c r="F813">
        <f t="shared" si="51"/>
        <v>0.9827586206896551</v>
      </c>
      <c r="H813">
        <f>VLOOKUP(F813,'GAUSSIAN DISTRIBUTION'!$A$2:$C$148,2,1)+(F813-VLOOKUP(F813,'GAUSSIAN DISTRIBUTION'!$A$2:$C$148,1,1))*VLOOKUP(F813,'GAUSSIAN DISTRIBUTION'!$A$2:$C$148,3,1)</f>
        <v>2.136607338714789</v>
      </c>
      <c r="I813" t="e">
        <f t="shared" si="52"/>
        <v>#N/A</v>
      </c>
    </row>
    <row r="814" spans="3:9" ht="12.75">
      <c r="C814"/>
      <c r="E814" t="e">
        <f>IF(AND(ISNUMBER(C814),C814&gt;'PLOT OUTPUT'!$D$4),LOG(C814),$C$2)</f>
        <v>#N/A</v>
      </c>
      <c r="F814">
        <f t="shared" si="51"/>
        <v>0.9827586206896551</v>
      </c>
      <c r="H814">
        <f>VLOOKUP(F814,'GAUSSIAN DISTRIBUTION'!$A$2:$C$148,2,1)+(F814-VLOOKUP(F814,'GAUSSIAN DISTRIBUTION'!$A$2:$C$148,1,1))*VLOOKUP(F814,'GAUSSIAN DISTRIBUTION'!$A$2:$C$148,3,1)</f>
        <v>2.136607338714789</v>
      </c>
      <c r="I814" t="e">
        <f t="shared" si="52"/>
        <v>#N/A</v>
      </c>
    </row>
    <row r="815" spans="3:9" ht="12.75">
      <c r="C815"/>
      <c r="E815" t="e">
        <f>IF(AND(ISNUMBER(C815),C815&gt;'PLOT OUTPUT'!$D$4),LOG(C815),$C$2)</f>
        <v>#N/A</v>
      </c>
      <c r="F815">
        <f t="shared" si="51"/>
        <v>0.9827586206896551</v>
      </c>
      <c r="H815">
        <f>VLOOKUP(F815,'GAUSSIAN DISTRIBUTION'!$A$2:$C$148,2,1)+(F815-VLOOKUP(F815,'GAUSSIAN DISTRIBUTION'!$A$2:$C$148,1,1))*VLOOKUP(F815,'GAUSSIAN DISTRIBUTION'!$A$2:$C$148,3,1)</f>
        <v>2.136607338714789</v>
      </c>
      <c r="I815" t="e">
        <f t="shared" si="52"/>
        <v>#N/A</v>
      </c>
    </row>
    <row r="816" spans="3:9" ht="12.75">
      <c r="C816"/>
      <c r="E816" t="e">
        <f>IF(AND(ISNUMBER(C816),C816&gt;'PLOT OUTPUT'!$D$4),LOG(C816),$C$2)</f>
        <v>#N/A</v>
      </c>
      <c r="F816">
        <f t="shared" si="51"/>
        <v>0.9827586206896551</v>
      </c>
      <c r="H816">
        <f>VLOOKUP(F816,'GAUSSIAN DISTRIBUTION'!$A$2:$C$148,2,1)+(F816-VLOOKUP(F816,'GAUSSIAN DISTRIBUTION'!$A$2:$C$148,1,1))*VLOOKUP(F816,'GAUSSIAN DISTRIBUTION'!$A$2:$C$148,3,1)</f>
        <v>2.136607338714789</v>
      </c>
      <c r="I816" t="e">
        <f t="shared" si="52"/>
        <v>#N/A</v>
      </c>
    </row>
    <row r="817" spans="3:9" ht="12.75">
      <c r="C817"/>
      <c r="E817" t="e">
        <f>IF(AND(ISNUMBER(C817),C817&gt;'PLOT OUTPUT'!$D$4),LOG(C817),$C$2)</f>
        <v>#N/A</v>
      </c>
      <c r="F817">
        <f t="shared" si="51"/>
        <v>0.9827586206896551</v>
      </c>
      <c r="H817">
        <f>VLOOKUP(F817,'GAUSSIAN DISTRIBUTION'!$A$2:$C$148,2,1)+(F817-VLOOKUP(F817,'GAUSSIAN DISTRIBUTION'!$A$2:$C$148,1,1))*VLOOKUP(F817,'GAUSSIAN DISTRIBUTION'!$A$2:$C$148,3,1)</f>
        <v>2.136607338714789</v>
      </c>
      <c r="I817" t="e">
        <f t="shared" si="52"/>
        <v>#N/A</v>
      </c>
    </row>
    <row r="818" spans="3:9" ht="12.75">
      <c r="C818"/>
      <c r="E818" t="e">
        <f>IF(AND(ISNUMBER(C818),C818&gt;'PLOT OUTPUT'!$D$4),LOG(C818),$C$2)</f>
        <v>#N/A</v>
      </c>
      <c r="F818">
        <f t="shared" si="51"/>
        <v>0.9827586206896551</v>
      </c>
      <c r="H818">
        <f>VLOOKUP(F818,'GAUSSIAN DISTRIBUTION'!$A$2:$C$148,2,1)+(F818-VLOOKUP(F818,'GAUSSIAN DISTRIBUTION'!$A$2:$C$148,1,1))*VLOOKUP(F818,'GAUSSIAN DISTRIBUTION'!$A$2:$C$148,3,1)</f>
        <v>2.136607338714789</v>
      </c>
      <c r="I818" t="e">
        <f t="shared" si="52"/>
        <v>#N/A</v>
      </c>
    </row>
    <row r="819" spans="3:9" ht="12.75">
      <c r="C819"/>
      <c r="E819" t="e">
        <f>IF(AND(ISNUMBER(C819),C819&gt;'PLOT OUTPUT'!$D$4),LOG(C819),$C$2)</f>
        <v>#N/A</v>
      </c>
      <c r="F819">
        <f t="shared" si="51"/>
        <v>0.9827586206896551</v>
      </c>
      <c r="H819">
        <f>VLOOKUP(F819,'GAUSSIAN DISTRIBUTION'!$A$2:$C$148,2,1)+(F819-VLOOKUP(F819,'GAUSSIAN DISTRIBUTION'!$A$2:$C$148,1,1))*VLOOKUP(F819,'GAUSSIAN DISTRIBUTION'!$A$2:$C$148,3,1)</f>
        <v>2.136607338714789</v>
      </c>
      <c r="I819" t="e">
        <f t="shared" si="52"/>
        <v>#N/A</v>
      </c>
    </row>
    <row r="820" spans="3:9" ht="12.75">
      <c r="C820"/>
      <c r="E820" t="e">
        <f>IF(AND(ISNUMBER(C820),C820&gt;'PLOT OUTPUT'!$D$4),LOG(C820),$C$2)</f>
        <v>#N/A</v>
      </c>
      <c r="F820">
        <f t="shared" si="51"/>
        <v>0.9827586206896551</v>
      </c>
      <c r="H820">
        <f>VLOOKUP(F820,'GAUSSIAN DISTRIBUTION'!$A$2:$C$148,2,1)+(F820-VLOOKUP(F820,'GAUSSIAN DISTRIBUTION'!$A$2:$C$148,1,1))*VLOOKUP(F820,'GAUSSIAN DISTRIBUTION'!$A$2:$C$148,3,1)</f>
        <v>2.136607338714789</v>
      </c>
      <c r="I820" t="e">
        <f t="shared" si="52"/>
        <v>#N/A</v>
      </c>
    </row>
    <row r="821" spans="3:9" ht="12.75">
      <c r="C821"/>
      <c r="E821" t="e">
        <f>IF(AND(ISNUMBER(C821),C821&gt;'PLOT OUTPUT'!$D$4),LOG(C821),$C$2)</f>
        <v>#N/A</v>
      </c>
      <c r="F821">
        <f t="shared" si="51"/>
        <v>0.9827586206896551</v>
      </c>
      <c r="H821">
        <f>VLOOKUP(F821,'GAUSSIAN DISTRIBUTION'!$A$2:$C$148,2,1)+(F821-VLOOKUP(F821,'GAUSSIAN DISTRIBUTION'!$A$2:$C$148,1,1))*VLOOKUP(F821,'GAUSSIAN DISTRIBUTION'!$A$2:$C$148,3,1)</f>
        <v>2.136607338714789</v>
      </c>
      <c r="I821" t="e">
        <f t="shared" si="52"/>
        <v>#N/A</v>
      </c>
    </row>
    <row r="822" spans="3:9" ht="12.75">
      <c r="C822"/>
      <c r="E822" t="e">
        <f>IF(AND(ISNUMBER(C822),C822&gt;'PLOT OUTPUT'!$D$4),LOG(C822),$C$2)</f>
        <v>#N/A</v>
      </c>
      <c r="F822">
        <f t="shared" si="51"/>
        <v>0.9827586206896551</v>
      </c>
      <c r="H822">
        <f>VLOOKUP(F822,'GAUSSIAN DISTRIBUTION'!$A$2:$C$148,2,1)+(F822-VLOOKUP(F822,'GAUSSIAN DISTRIBUTION'!$A$2:$C$148,1,1))*VLOOKUP(F822,'GAUSSIAN DISTRIBUTION'!$A$2:$C$148,3,1)</f>
        <v>2.136607338714789</v>
      </c>
      <c r="I822" t="e">
        <f t="shared" si="52"/>
        <v>#N/A</v>
      </c>
    </row>
    <row r="823" spans="3:9" ht="12.75">
      <c r="C823"/>
      <c r="E823" t="e">
        <f>IF(AND(ISNUMBER(C823),C823&gt;'PLOT OUTPUT'!$D$4),LOG(C823),$C$2)</f>
        <v>#N/A</v>
      </c>
      <c r="F823">
        <f t="shared" si="51"/>
        <v>0.9827586206896551</v>
      </c>
      <c r="H823">
        <f>VLOOKUP(F823,'GAUSSIAN DISTRIBUTION'!$A$2:$C$148,2,1)+(F823-VLOOKUP(F823,'GAUSSIAN DISTRIBUTION'!$A$2:$C$148,1,1))*VLOOKUP(F823,'GAUSSIAN DISTRIBUTION'!$A$2:$C$148,3,1)</f>
        <v>2.136607338714789</v>
      </c>
      <c r="I823" t="e">
        <f t="shared" si="52"/>
        <v>#N/A</v>
      </c>
    </row>
    <row r="824" spans="3:9" ht="12.75">
      <c r="C824"/>
      <c r="E824" t="e">
        <f>IF(AND(ISNUMBER(C824),C824&gt;'PLOT OUTPUT'!$D$4),LOG(C824),$C$2)</f>
        <v>#N/A</v>
      </c>
      <c r="F824">
        <f t="shared" si="51"/>
        <v>0.9827586206896551</v>
      </c>
      <c r="H824">
        <f>VLOOKUP(F824,'GAUSSIAN DISTRIBUTION'!$A$2:$C$148,2,1)+(F824-VLOOKUP(F824,'GAUSSIAN DISTRIBUTION'!$A$2:$C$148,1,1))*VLOOKUP(F824,'GAUSSIAN DISTRIBUTION'!$A$2:$C$148,3,1)</f>
        <v>2.136607338714789</v>
      </c>
      <c r="I824" t="e">
        <f t="shared" si="52"/>
        <v>#N/A</v>
      </c>
    </row>
    <row r="825" spans="3:9" ht="12.75">
      <c r="C825"/>
      <c r="E825" t="e">
        <f>IF(AND(ISNUMBER(C825),C825&gt;'PLOT OUTPUT'!$D$4),LOG(C825),$C$2)</f>
        <v>#N/A</v>
      </c>
      <c r="F825">
        <f t="shared" si="51"/>
        <v>0.9827586206896551</v>
      </c>
      <c r="H825">
        <f>VLOOKUP(F825,'GAUSSIAN DISTRIBUTION'!$A$2:$C$148,2,1)+(F825-VLOOKUP(F825,'GAUSSIAN DISTRIBUTION'!$A$2:$C$148,1,1))*VLOOKUP(F825,'GAUSSIAN DISTRIBUTION'!$A$2:$C$148,3,1)</f>
        <v>2.136607338714789</v>
      </c>
      <c r="I825" t="e">
        <f t="shared" si="52"/>
        <v>#N/A</v>
      </c>
    </row>
    <row r="826" spans="3:9" ht="12.75">
      <c r="C826"/>
      <c r="E826" t="e">
        <f>IF(AND(ISNUMBER(C826),C826&gt;'PLOT OUTPUT'!$D$4),LOG(C826),$C$2)</f>
        <v>#N/A</v>
      </c>
      <c r="F826">
        <f t="shared" si="51"/>
        <v>0.9827586206896551</v>
      </c>
      <c r="H826">
        <f>VLOOKUP(F826,'GAUSSIAN DISTRIBUTION'!$A$2:$C$148,2,1)+(F826-VLOOKUP(F826,'GAUSSIAN DISTRIBUTION'!$A$2:$C$148,1,1))*VLOOKUP(F826,'GAUSSIAN DISTRIBUTION'!$A$2:$C$148,3,1)</f>
        <v>2.136607338714789</v>
      </c>
      <c r="I826" t="e">
        <f t="shared" si="52"/>
        <v>#N/A</v>
      </c>
    </row>
    <row r="827" spans="3:9" ht="12.75">
      <c r="C827"/>
      <c r="E827" t="e">
        <f>IF(AND(ISNUMBER(C827),C827&gt;'PLOT OUTPUT'!$D$4),LOG(C827),$C$2)</f>
        <v>#N/A</v>
      </c>
      <c r="F827">
        <f t="shared" si="51"/>
        <v>0.9827586206896551</v>
      </c>
      <c r="H827">
        <f>VLOOKUP(F827,'GAUSSIAN DISTRIBUTION'!$A$2:$C$148,2,1)+(F827-VLOOKUP(F827,'GAUSSIAN DISTRIBUTION'!$A$2:$C$148,1,1))*VLOOKUP(F827,'GAUSSIAN DISTRIBUTION'!$A$2:$C$148,3,1)</f>
        <v>2.136607338714789</v>
      </c>
      <c r="I827" t="e">
        <f t="shared" si="52"/>
        <v>#N/A</v>
      </c>
    </row>
    <row r="828" spans="3:9" ht="12.75">
      <c r="C828"/>
      <c r="E828" t="e">
        <f>IF(AND(ISNUMBER(C828),C828&gt;'PLOT OUTPUT'!$D$4),LOG(C828),$C$2)</f>
        <v>#N/A</v>
      </c>
      <c r="F828">
        <f t="shared" si="51"/>
        <v>0.9827586206896551</v>
      </c>
      <c r="H828">
        <f>VLOOKUP(F828,'GAUSSIAN DISTRIBUTION'!$A$2:$C$148,2,1)+(F828-VLOOKUP(F828,'GAUSSIAN DISTRIBUTION'!$A$2:$C$148,1,1))*VLOOKUP(F828,'GAUSSIAN DISTRIBUTION'!$A$2:$C$148,3,1)</f>
        <v>2.136607338714789</v>
      </c>
      <c r="I828" t="e">
        <f t="shared" si="52"/>
        <v>#N/A</v>
      </c>
    </row>
    <row r="829" spans="3:9" ht="12.75">
      <c r="C829"/>
      <c r="E829" t="e">
        <f>IF(AND(ISNUMBER(C829),C829&gt;'PLOT OUTPUT'!$D$4),LOG(C829),$C$2)</f>
        <v>#N/A</v>
      </c>
      <c r="F829">
        <f t="shared" si="51"/>
        <v>0.9827586206896551</v>
      </c>
      <c r="H829">
        <f>VLOOKUP(F829,'GAUSSIAN DISTRIBUTION'!$A$2:$C$148,2,1)+(F829-VLOOKUP(F829,'GAUSSIAN DISTRIBUTION'!$A$2:$C$148,1,1))*VLOOKUP(F829,'GAUSSIAN DISTRIBUTION'!$A$2:$C$148,3,1)</f>
        <v>2.136607338714789</v>
      </c>
      <c r="I829" t="e">
        <f t="shared" si="52"/>
        <v>#N/A</v>
      </c>
    </row>
    <row r="830" spans="3:9" ht="12.75">
      <c r="C830"/>
      <c r="E830" t="e">
        <f>IF(AND(ISNUMBER(C830),C830&gt;'PLOT OUTPUT'!$D$4),LOG(C830),$C$2)</f>
        <v>#N/A</v>
      </c>
      <c r="F830">
        <f t="shared" si="51"/>
        <v>0.9827586206896551</v>
      </c>
      <c r="H830">
        <f>VLOOKUP(F830,'GAUSSIAN DISTRIBUTION'!$A$2:$C$148,2,1)+(F830-VLOOKUP(F830,'GAUSSIAN DISTRIBUTION'!$A$2:$C$148,1,1))*VLOOKUP(F830,'GAUSSIAN DISTRIBUTION'!$A$2:$C$148,3,1)</f>
        <v>2.136607338714789</v>
      </c>
      <c r="I830" t="e">
        <f t="shared" si="52"/>
        <v>#N/A</v>
      </c>
    </row>
    <row r="831" spans="3:9" ht="12.75">
      <c r="C831"/>
      <c r="E831" t="e">
        <f>IF(AND(ISNUMBER(C831),C831&gt;'PLOT OUTPUT'!$D$4),LOG(C831),$C$2)</f>
        <v>#N/A</v>
      </c>
      <c r="F831">
        <f t="shared" si="51"/>
        <v>0.9827586206896551</v>
      </c>
      <c r="H831">
        <f>VLOOKUP(F831,'GAUSSIAN DISTRIBUTION'!$A$2:$C$148,2,1)+(F831-VLOOKUP(F831,'GAUSSIAN DISTRIBUTION'!$A$2:$C$148,1,1))*VLOOKUP(F831,'GAUSSIAN DISTRIBUTION'!$A$2:$C$148,3,1)</f>
        <v>2.136607338714789</v>
      </c>
      <c r="I831" t="e">
        <f t="shared" si="52"/>
        <v>#N/A</v>
      </c>
    </row>
    <row r="832" spans="3:9" ht="12.75">
      <c r="C832"/>
      <c r="E832" t="e">
        <f>IF(AND(ISNUMBER(C832),C832&gt;'PLOT OUTPUT'!$D$4),LOG(C832),$C$2)</f>
        <v>#N/A</v>
      </c>
      <c r="F832">
        <f t="shared" si="51"/>
        <v>0.9827586206896551</v>
      </c>
      <c r="H832">
        <f>VLOOKUP(F832,'GAUSSIAN DISTRIBUTION'!$A$2:$C$148,2,1)+(F832-VLOOKUP(F832,'GAUSSIAN DISTRIBUTION'!$A$2:$C$148,1,1))*VLOOKUP(F832,'GAUSSIAN DISTRIBUTION'!$A$2:$C$148,3,1)</f>
        <v>2.136607338714789</v>
      </c>
      <c r="I832" t="e">
        <f t="shared" si="52"/>
        <v>#N/A</v>
      </c>
    </row>
    <row r="833" spans="3:9" ht="12.75">
      <c r="C833"/>
      <c r="E833" t="e">
        <f>IF(AND(ISNUMBER(C833),C833&gt;'PLOT OUTPUT'!$D$4),LOG(C833),$C$2)</f>
        <v>#N/A</v>
      </c>
      <c r="F833">
        <f t="shared" si="51"/>
        <v>0.9827586206896551</v>
      </c>
      <c r="H833">
        <f>VLOOKUP(F833,'GAUSSIAN DISTRIBUTION'!$A$2:$C$148,2,1)+(F833-VLOOKUP(F833,'GAUSSIAN DISTRIBUTION'!$A$2:$C$148,1,1))*VLOOKUP(F833,'GAUSSIAN DISTRIBUTION'!$A$2:$C$148,3,1)</f>
        <v>2.136607338714789</v>
      </c>
      <c r="I833" t="e">
        <f t="shared" si="52"/>
        <v>#N/A</v>
      </c>
    </row>
    <row r="834" spans="3:9" ht="12.75">
      <c r="C834"/>
      <c r="E834" t="e">
        <f>IF(AND(ISNUMBER(C834),C834&gt;'PLOT OUTPUT'!$D$4),LOG(C834),$C$2)</f>
        <v>#N/A</v>
      </c>
      <c r="F834">
        <f t="shared" si="51"/>
        <v>0.9827586206896551</v>
      </c>
      <c r="H834">
        <f>VLOOKUP(F834,'GAUSSIAN DISTRIBUTION'!$A$2:$C$148,2,1)+(F834-VLOOKUP(F834,'GAUSSIAN DISTRIBUTION'!$A$2:$C$148,1,1))*VLOOKUP(F834,'GAUSSIAN DISTRIBUTION'!$A$2:$C$148,3,1)</f>
        <v>2.136607338714789</v>
      </c>
      <c r="I834" t="e">
        <f t="shared" si="52"/>
        <v>#N/A</v>
      </c>
    </row>
    <row r="835" spans="3:9" ht="12.75">
      <c r="C835"/>
      <c r="E835" t="e">
        <f>IF(AND(ISNUMBER(C835),C835&gt;'PLOT OUTPUT'!$D$4),LOG(C835),$C$2)</f>
        <v>#N/A</v>
      </c>
      <c r="F835">
        <f t="shared" si="51"/>
        <v>0.9827586206896551</v>
      </c>
      <c r="H835">
        <f>VLOOKUP(F835,'GAUSSIAN DISTRIBUTION'!$A$2:$C$148,2,1)+(F835-VLOOKUP(F835,'GAUSSIAN DISTRIBUTION'!$A$2:$C$148,1,1))*VLOOKUP(F835,'GAUSSIAN DISTRIBUTION'!$A$2:$C$148,3,1)</f>
        <v>2.136607338714789</v>
      </c>
      <c r="I835" t="e">
        <f t="shared" si="52"/>
        <v>#N/A</v>
      </c>
    </row>
    <row r="836" spans="3:9" ht="12.75">
      <c r="C836"/>
      <c r="E836" t="e">
        <f>IF(AND(ISNUMBER(C836),C836&gt;'PLOT OUTPUT'!$D$4),LOG(C836),$C$2)</f>
        <v>#N/A</v>
      </c>
      <c r="F836">
        <f t="shared" si="51"/>
        <v>0.9827586206896551</v>
      </c>
      <c r="H836">
        <f>VLOOKUP(F836,'GAUSSIAN DISTRIBUTION'!$A$2:$C$148,2,1)+(F836-VLOOKUP(F836,'GAUSSIAN DISTRIBUTION'!$A$2:$C$148,1,1))*VLOOKUP(F836,'GAUSSIAN DISTRIBUTION'!$A$2:$C$148,3,1)</f>
        <v>2.136607338714789</v>
      </c>
      <c r="I836" t="e">
        <f t="shared" si="52"/>
        <v>#N/A</v>
      </c>
    </row>
    <row r="837" spans="3:9" ht="12.75">
      <c r="C837"/>
      <c r="E837" t="e">
        <f>IF(AND(ISNUMBER(C837),C837&gt;'PLOT OUTPUT'!$D$4),LOG(C837),$C$2)</f>
        <v>#N/A</v>
      </c>
      <c r="F837">
        <f t="shared" si="51"/>
        <v>0.9827586206896551</v>
      </c>
      <c r="H837">
        <f>VLOOKUP(F837,'GAUSSIAN DISTRIBUTION'!$A$2:$C$148,2,1)+(F837-VLOOKUP(F837,'GAUSSIAN DISTRIBUTION'!$A$2:$C$148,1,1))*VLOOKUP(F837,'GAUSSIAN DISTRIBUTION'!$A$2:$C$148,3,1)</f>
        <v>2.136607338714789</v>
      </c>
      <c r="I837" t="e">
        <f t="shared" si="52"/>
        <v>#N/A</v>
      </c>
    </row>
    <row r="838" spans="3:9" ht="12.75">
      <c r="C838"/>
      <c r="E838" t="e">
        <f>IF(AND(ISNUMBER(C838),C838&gt;'PLOT OUTPUT'!$D$4),LOG(C838),$C$2)</f>
        <v>#N/A</v>
      </c>
      <c r="F838">
        <f aca="true" t="shared" si="53" ref="F838:F901">IF(ISNUMBER(E837),F837-1/$C$3,1-0.5/$C$3)</f>
        <v>0.9827586206896551</v>
      </c>
      <c r="H838">
        <f>VLOOKUP(F838,'GAUSSIAN DISTRIBUTION'!$A$2:$C$148,2,1)+(F838-VLOOKUP(F838,'GAUSSIAN DISTRIBUTION'!$A$2:$C$148,1,1))*VLOOKUP(F838,'GAUSSIAN DISTRIBUTION'!$A$2:$C$148,3,1)</f>
        <v>2.136607338714789</v>
      </c>
      <c r="I838" t="e">
        <f aca="true" t="shared" si="54" ref="I838:I901">E838</f>
        <v>#N/A</v>
      </c>
    </row>
    <row r="839" spans="3:9" ht="12.75">
      <c r="C839"/>
      <c r="E839" t="e">
        <f>IF(AND(ISNUMBER(C839),C839&gt;'PLOT OUTPUT'!$D$4),LOG(C839),$C$2)</f>
        <v>#N/A</v>
      </c>
      <c r="F839">
        <f t="shared" si="53"/>
        <v>0.9827586206896551</v>
      </c>
      <c r="H839">
        <f>VLOOKUP(F839,'GAUSSIAN DISTRIBUTION'!$A$2:$C$148,2,1)+(F839-VLOOKUP(F839,'GAUSSIAN DISTRIBUTION'!$A$2:$C$148,1,1))*VLOOKUP(F839,'GAUSSIAN DISTRIBUTION'!$A$2:$C$148,3,1)</f>
        <v>2.136607338714789</v>
      </c>
      <c r="I839" t="e">
        <f t="shared" si="54"/>
        <v>#N/A</v>
      </c>
    </row>
    <row r="840" spans="3:9" ht="12.75">
      <c r="C840"/>
      <c r="E840" t="e">
        <f>IF(AND(ISNUMBER(C840),C840&gt;'PLOT OUTPUT'!$D$4),LOG(C840),$C$2)</f>
        <v>#N/A</v>
      </c>
      <c r="F840">
        <f t="shared" si="53"/>
        <v>0.9827586206896551</v>
      </c>
      <c r="H840">
        <f>VLOOKUP(F840,'GAUSSIAN DISTRIBUTION'!$A$2:$C$148,2,1)+(F840-VLOOKUP(F840,'GAUSSIAN DISTRIBUTION'!$A$2:$C$148,1,1))*VLOOKUP(F840,'GAUSSIAN DISTRIBUTION'!$A$2:$C$148,3,1)</f>
        <v>2.136607338714789</v>
      </c>
      <c r="I840" t="e">
        <f t="shared" si="54"/>
        <v>#N/A</v>
      </c>
    </row>
    <row r="841" spans="3:9" ht="12.75">
      <c r="C841"/>
      <c r="E841" t="e">
        <f>IF(AND(ISNUMBER(C841),C841&gt;'PLOT OUTPUT'!$D$4),LOG(C841),$C$2)</f>
        <v>#N/A</v>
      </c>
      <c r="F841">
        <f t="shared" si="53"/>
        <v>0.9827586206896551</v>
      </c>
      <c r="H841">
        <f>VLOOKUP(F841,'GAUSSIAN DISTRIBUTION'!$A$2:$C$148,2,1)+(F841-VLOOKUP(F841,'GAUSSIAN DISTRIBUTION'!$A$2:$C$148,1,1))*VLOOKUP(F841,'GAUSSIAN DISTRIBUTION'!$A$2:$C$148,3,1)</f>
        <v>2.136607338714789</v>
      </c>
      <c r="I841" t="e">
        <f t="shared" si="54"/>
        <v>#N/A</v>
      </c>
    </row>
    <row r="842" spans="3:9" ht="12.75">
      <c r="C842"/>
      <c r="E842" t="e">
        <f>IF(AND(ISNUMBER(C842),C842&gt;'PLOT OUTPUT'!$D$4),LOG(C842),$C$2)</f>
        <v>#N/A</v>
      </c>
      <c r="F842">
        <f t="shared" si="53"/>
        <v>0.9827586206896551</v>
      </c>
      <c r="H842">
        <f>VLOOKUP(F842,'GAUSSIAN DISTRIBUTION'!$A$2:$C$148,2,1)+(F842-VLOOKUP(F842,'GAUSSIAN DISTRIBUTION'!$A$2:$C$148,1,1))*VLOOKUP(F842,'GAUSSIAN DISTRIBUTION'!$A$2:$C$148,3,1)</f>
        <v>2.136607338714789</v>
      </c>
      <c r="I842" t="e">
        <f t="shared" si="54"/>
        <v>#N/A</v>
      </c>
    </row>
    <row r="843" spans="3:9" ht="12.75">
      <c r="C843"/>
      <c r="E843" t="e">
        <f>IF(AND(ISNUMBER(C843),C843&gt;'PLOT OUTPUT'!$D$4),LOG(C843),$C$2)</f>
        <v>#N/A</v>
      </c>
      <c r="F843">
        <f t="shared" si="53"/>
        <v>0.9827586206896551</v>
      </c>
      <c r="H843">
        <f>VLOOKUP(F843,'GAUSSIAN DISTRIBUTION'!$A$2:$C$148,2,1)+(F843-VLOOKUP(F843,'GAUSSIAN DISTRIBUTION'!$A$2:$C$148,1,1))*VLOOKUP(F843,'GAUSSIAN DISTRIBUTION'!$A$2:$C$148,3,1)</f>
        <v>2.136607338714789</v>
      </c>
      <c r="I843" t="e">
        <f t="shared" si="54"/>
        <v>#N/A</v>
      </c>
    </row>
    <row r="844" spans="3:9" ht="12.75">
      <c r="C844"/>
      <c r="E844" t="e">
        <f>IF(AND(ISNUMBER(C844),C844&gt;'PLOT OUTPUT'!$D$4),LOG(C844),$C$2)</f>
        <v>#N/A</v>
      </c>
      <c r="F844">
        <f t="shared" si="53"/>
        <v>0.9827586206896551</v>
      </c>
      <c r="H844">
        <f>VLOOKUP(F844,'GAUSSIAN DISTRIBUTION'!$A$2:$C$148,2,1)+(F844-VLOOKUP(F844,'GAUSSIAN DISTRIBUTION'!$A$2:$C$148,1,1))*VLOOKUP(F844,'GAUSSIAN DISTRIBUTION'!$A$2:$C$148,3,1)</f>
        <v>2.136607338714789</v>
      </c>
      <c r="I844" t="e">
        <f t="shared" si="54"/>
        <v>#N/A</v>
      </c>
    </row>
    <row r="845" spans="3:9" ht="12.75">
      <c r="C845"/>
      <c r="E845" t="e">
        <f>IF(AND(ISNUMBER(C845),C845&gt;'PLOT OUTPUT'!$D$4),LOG(C845),$C$2)</f>
        <v>#N/A</v>
      </c>
      <c r="F845">
        <f t="shared" si="53"/>
        <v>0.9827586206896551</v>
      </c>
      <c r="H845">
        <f>VLOOKUP(F845,'GAUSSIAN DISTRIBUTION'!$A$2:$C$148,2,1)+(F845-VLOOKUP(F845,'GAUSSIAN DISTRIBUTION'!$A$2:$C$148,1,1))*VLOOKUP(F845,'GAUSSIAN DISTRIBUTION'!$A$2:$C$148,3,1)</f>
        <v>2.136607338714789</v>
      </c>
      <c r="I845" t="e">
        <f t="shared" si="54"/>
        <v>#N/A</v>
      </c>
    </row>
    <row r="846" spans="3:9" ht="12.75">
      <c r="C846"/>
      <c r="E846" t="e">
        <f>IF(AND(ISNUMBER(C846),C846&gt;'PLOT OUTPUT'!$D$4),LOG(C846),$C$2)</f>
        <v>#N/A</v>
      </c>
      <c r="F846">
        <f t="shared" si="53"/>
        <v>0.9827586206896551</v>
      </c>
      <c r="H846">
        <f>VLOOKUP(F846,'GAUSSIAN DISTRIBUTION'!$A$2:$C$148,2,1)+(F846-VLOOKUP(F846,'GAUSSIAN DISTRIBUTION'!$A$2:$C$148,1,1))*VLOOKUP(F846,'GAUSSIAN DISTRIBUTION'!$A$2:$C$148,3,1)</f>
        <v>2.136607338714789</v>
      </c>
      <c r="I846" t="e">
        <f t="shared" si="54"/>
        <v>#N/A</v>
      </c>
    </row>
    <row r="847" spans="3:9" ht="12.75">
      <c r="C847"/>
      <c r="E847" t="e">
        <f>IF(AND(ISNUMBER(C847),C847&gt;'PLOT OUTPUT'!$D$4),LOG(C847),$C$2)</f>
        <v>#N/A</v>
      </c>
      <c r="F847">
        <f t="shared" si="53"/>
        <v>0.9827586206896551</v>
      </c>
      <c r="H847">
        <f>VLOOKUP(F847,'GAUSSIAN DISTRIBUTION'!$A$2:$C$148,2,1)+(F847-VLOOKUP(F847,'GAUSSIAN DISTRIBUTION'!$A$2:$C$148,1,1))*VLOOKUP(F847,'GAUSSIAN DISTRIBUTION'!$A$2:$C$148,3,1)</f>
        <v>2.136607338714789</v>
      </c>
      <c r="I847" t="e">
        <f t="shared" si="54"/>
        <v>#N/A</v>
      </c>
    </row>
    <row r="848" spans="3:9" ht="12.75">
      <c r="C848"/>
      <c r="E848" t="e">
        <f>IF(AND(ISNUMBER(C848),C848&gt;'PLOT OUTPUT'!$D$4),LOG(C848),$C$2)</f>
        <v>#N/A</v>
      </c>
      <c r="F848">
        <f t="shared" si="53"/>
        <v>0.9827586206896551</v>
      </c>
      <c r="H848">
        <f>VLOOKUP(F848,'GAUSSIAN DISTRIBUTION'!$A$2:$C$148,2,1)+(F848-VLOOKUP(F848,'GAUSSIAN DISTRIBUTION'!$A$2:$C$148,1,1))*VLOOKUP(F848,'GAUSSIAN DISTRIBUTION'!$A$2:$C$148,3,1)</f>
        <v>2.136607338714789</v>
      </c>
      <c r="I848" t="e">
        <f t="shared" si="54"/>
        <v>#N/A</v>
      </c>
    </row>
    <row r="849" spans="3:9" ht="12.75">
      <c r="C849"/>
      <c r="E849" t="e">
        <f>IF(AND(ISNUMBER(C849),C849&gt;'PLOT OUTPUT'!$D$4),LOG(C849),$C$2)</f>
        <v>#N/A</v>
      </c>
      <c r="F849">
        <f t="shared" si="53"/>
        <v>0.9827586206896551</v>
      </c>
      <c r="H849">
        <f>VLOOKUP(F849,'GAUSSIAN DISTRIBUTION'!$A$2:$C$148,2,1)+(F849-VLOOKUP(F849,'GAUSSIAN DISTRIBUTION'!$A$2:$C$148,1,1))*VLOOKUP(F849,'GAUSSIAN DISTRIBUTION'!$A$2:$C$148,3,1)</f>
        <v>2.136607338714789</v>
      </c>
      <c r="I849" t="e">
        <f t="shared" si="54"/>
        <v>#N/A</v>
      </c>
    </row>
    <row r="850" spans="3:9" ht="12.75">
      <c r="C850"/>
      <c r="E850" t="e">
        <f>IF(AND(ISNUMBER(C850),C850&gt;'PLOT OUTPUT'!$D$4),LOG(C850),$C$2)</f>
        <v>#N/A</v>
      </c>
      <c r="F850">
        <f t="shared" si="53"/>
        <v>0.9827586206896551</v>
      </c>
      <c r="H850">
        <f>VLOOKUP(F850,'GAUSSIAN DISTRIBUTION'!$A$2:$C$148,2,1)+(F850-VLOOKUP(F850,'GAUSSIAN DISTRIBUTION'!$A$2:$C$148,1,1))*VLOOKUP(F850,'GAUSSIAN DISTRIBUTION'!$A$2:$C$148,3,1)</f>
        <v>2.136607338714789</v>
      </c>
      <c r="I850" t="e">
        <f t="shared" si="54"/>
        <v>#N/A</v>
      </c>
    </row>
    <row r="851" spans="3:9" ht="12.75">
      <c r="C851"/>
      <c r="E851" t="e">
        <f>IF(AND(ISNUMBER(C851),C851&gt;'PLOT OUTPUT'!$D$4),LOG(C851),$C$2)</f>
        <v>#N/A</v>
      </c>
      <c r="F851">
        <f t="shared" si="53"/>
        <v>0.9827586206896551</v>
      </c>
      <c r="H851">
        <f>VLOOKUP(F851,'GAUSSIAN DISTRIBUTION'!$A$2:$C$148,2,1)+(F851-VLOOKUP(F851,'GAUSSIAN DISTRIBUTION'!$A$2:$C$148,1,1))*VLOOKUP(F851,'GAUSSIAN DISTRIBUTION'!$A$2:$C$148,3,1)</f>
        <v>2.136607338714789</v>
      </c>
      <c r="I851" t="e">
        <f t="shared" si="54"/>
        <v>#N/A</v>
      </c>
    </row>
    <row r="852" spans="3:9" ht="12.75">
      <c r="C852"/>
      <c r="E852" t="e">
        <f>IF(AND(ISNUMBER(C852),C852&gt;'PLOT OUTPUT'!$D$4),LOG(C852),$C$2)</f>
        <v>#N/A</v>
      </c>
      <c r="F852">
        <f t="shared" si="53"/>
        <v>0.9827586206896551</v>
      </c>
      <c r="H852">
        <f>VLOOKUP(F852,'GAUSSIAN DISTRIBUTION'!$A$2:$C$148,2,1)+(F852-VLOOKUP(F852,'GAUSSIAN DISTRIBUTION'!$A$2:$C$148,1,1))*VLOOKUP(F852,'GAUSSIAN DISTRIBUTION'!$A$2:$C$148,3,1)</f>
        <v>2.136607338714789</v>
      </c>
      <c r="I852" t="e">
        <f t="shared" si="54"/>
        <v>#N/A</v>
      </c>
    </row>
    <row r="853" spans="3:9" ht="12.75">
      <c r="C853"/>
      <c r="E853" t="e">
        <f>IF(AND(ISNUMBER(C853),C853&gt;'PLOT OUTPUT'!$D$4),LOG(C853),$C$2)</f>
        <v>#N/A</v>
      </c>
      <c r="F853">
        <f t="shared" si="53"/>
        <v>0.9827586206896551</v>
      </c>
      <c r="H853">
        <f>VLOOKUP(F853,'GAUSSIAN DISTRIBUTION'!$A$2:$C$148,2,1)+(F853-VLOOKUP(F853,'GAUSSIAN DISTRIBUTION'!$A$2:$C$148,1,1))*VLOOKUP(F853,'GAUSSIAN DISTRIBUTION'!$A$2:$C$148,3,1)</f>
        <v>2.136607338714789</v>
      </c>
      <c r="I853" t="e">
        <f t="shared" si="54"/>
        <v>#N/A</v>
      </c>
    </row>
    <row r="854" spans="3:9" ht="12.75">
      <c r="C854"/>
      <c r="E854" t="e">
        <f>IF(AND(ISNUMBER(C854),C854&gt;'PLOT OUTPUT'!$D$4),LOG(C854),$C$2)</f>
        <v>#N/A</v>
      </c>
      <c r="F854">
        <f t="shared" si="53"/>
        <v>0.9827586206896551</v>
      </c>
      <c r="H854">
        <f>VLOOKUP(F854,'GAUSSIAN DISTRIBUTION'!$A$2:$C$148,2,1)+(F854-VLOOKUP(F854,'GAUSSIAN DISTRIBUTION'!$A$2:$C$148,1,1))*VLOOKUP(F854,'GAUSSIAN DISTRIBUTION'!$A$2:$C$148,3,1)</f>
        <v>2.136607338714789</v>
      </c>
      <c r="I854" t="e">
        <f t="shared" si="54"/>
        <v>#N/A</v>
      </c>
    </row>
    <row r="855" spans="3:9" ht="12.75">
      <c r="C855"/>
      <c r="E855" t="e">
        <f>IF(AND(ISNUMBER(C855),C855&gt;'PLOT OUTPUT'!$D$4),LOG(C855),$C$2)</f>
        <v>#N/A</v>
      </c>
      <c r="F855">
        <f t="shared" si="53"/>
        <v>0.9827586206896551</v>
      </c>
      <c r="H855">
        <f>VLOOKUP(F855,'GAUSSIAN DISTRIBUTION'!$A$2:$C$148,2,1)+(F855-VLOOKUP(F855,'GAUSSIAN DISTRIBUTION'!$A$2:$C$148,1,1))*VLOOKUP(F855,'GAUSSIAN DISTRIBUTION'!$A$2:$C$148,3,1)</f>
        <v>2.136607338714789</v>
      </c>
      <c r="I855" t="e">
        <f t="shared" si="54"/>
        <v>#N/A</v>
      </c>
    </row>
    <row r="856" spans="3:9" ht="12.75">
      <c r="C856"/>
      <c r="E856" t="e">
        <f>IF(AND(ISNUMBER(C856),C856&gt;'PLOT OUTPUT'!$D$4),LOG(C856),$C$2)</f>
        <v>#N/A</v>
      </c>
      <c r="F856">
        <f t="shared" si="53"/>
        <v>0.9827586206896551</v>
      </c>
      <c r="H856">
        <f>VLOOKUP(F856,'GAUSSIAN DISTRIBUTION'!$A$2:$C$148,2,1)+(F856-VLOOKUP(F856,'GAUSSIAN DISTRIBUTION'!$A$2:$C$148,1,1))*VLOOKUP(F856,'GAUSSIAN DISTRIBUTION'!$A$2:$C$148,3,1)</f>
        <v>2.136607338714789</v>
      </c>
      <c r="I856" t="e">
        <f t="shared" si="54"/>
        <v>#N/A</v>
      </c>
    </row>
    <row r="857" spans="3:9" ht="12.75">
      <c r="C857"/>
      <c r="E857" t="e">
        <f>IF(AND(ISNUMBER(C857),C857&gt;'PLOT OUTPUT'!$D$4),LOG(C857),$C$2)</f>
        <v>#N/A</v>
      </c>
      <c r="F857">
        <f t="shared" si="53"/>
        <v>0.9827586206896551</v>
      </c>
      <c r="H857">
        <f>VLOOKUP(F857,'GAUSSIAN DISTRIBUTION'!$A$2:$C$148,2,1)+(F857-VLOOKUP(F857,'GAUSSIAN DISTRIBUTION'!$A$2:$C$148,1,1))*VLOOKUP(F857,'GAUSSIAN DISTRIBUTION'!$A$2:$C$148,3,1)</f>
        <v>2.136607338714789</v>
      </c>
      <c r="I857" t="e">
        <f t="shared" si="54"/>
        <v>#N/A</v>
      </c>
    </row>
    <row r="858" spans="3:9" ht="12.75">
      <c r="C858"/>
      <c r="E858" t="e">
        <f>IF(AND(ISNUMBER(C858),C858&gt;'PLOT OUTPUT'!$D$4),LOG(C858),$C$2)</f>
        <v>#N/A</v>
      </c>
      <c r="F858">
        <f t="shared" si="53"/>
        <v>0.9827586206896551</v>
      </c>
      <c r="H858">
        <f>VLOOKUP(F858,'GAUSSIAN DISTRIBUTION'!$A$2:$C$148,2,1)+(F858-VLOOKUP(F858,'GAUSSIAN DISTRIBUTION'!$A$2:$C$148,1,1))*VLOOKUP(F858,'GAUSSIAN DISTRIBUTION'!$A$2:$C$148,3,1)</f>
        <v>2.136607338714789</v>
      </c>
      <c r="I858" t="e">
        <f t="shared" si="54"/>
        <v>#N/A</v>
      </c>
    </row>
    <row r="859" spans="3:9" ht="12.75">
      <c r="C859"/>
      <c r="E859" t="e">
        <f>IF(AND(ISNUMBER(C859),C859&gt;'PLOT OUTPUT'!$D$4),LOG(C859),$C$2)</f>
        <v>#N/A</v>
      </c>
      <c r="F859">
        <f t="shared" si="53"/>
        <v>0.9827586206896551</v>
      </c>
      <c r="H859">
        <f>VLOOKUP(F859,'GAUSSIAN DISTRIBUTION'!$A$2:$C$148,2,1)+(F859-VLOOKUP(F859,'GAUSSIAN DISTRIBUTION'!$A$2:$C$148,1,1))*VLOOKUP(F859,'GAUSSIAN DISTRIBUTION'!$A$2:$C$148,3,1)</f>
        <v>2.136607338714789</v>
      </c>
      <c r="I859" t="e">
        <f t="shared" si="54"/>
        <v>#N/A</v>
      </c>
    </row>
    <row r="860" spans="3:9" ht="12.75">
      <c r="C860"/>
      <c r="E860" t="e">
        <f>IF(AND(ISNUMBER(C860),C860&gt;'PLOT OUTPUT'!$D$4),LOG(C860),$C$2)</f>
        <v>#N/A</v>
      </c>
      <c r="F860">
        <f t="shared" si="53"/>
        <v>0.9827586206896551</v>
      </c>
      <c r="H860">
        <f>VLOOKUP(F860,'GAUSSIAN DISTRIBUTION'!$A$2:$C$148,2,1)+(F860-VLOOKUP(F860,'GAUSSIAN DISTRIBUTION'!$A$2:$C$148,1,1))*VLOOKUP(F860,'GAUSSIAN DISTRIBUTION'!$A$2:$C$148,3,1)</f>
        <v>2.136607338714789</v>
      </c>
      <c r="I860" t="e">
        <f t="shared" si="54"/>
        <v>#N/A</v>
      </c>
    </row>
    <row r="861" spans="3:9" ht="12.75">
      <c r="C861"/>
      <c r="E861" t="e">
        <f>IF(AND(ISNUMBER(C861),C861&gt;'PLOT OUTPUT'!$D$4),LOG(C861),$C$2)</f>
        <v>#N/A</v>
      </c>
      <c r="F861">
        <f t="shared" si="53"/>
        <v>0.9827586206896551</v>
      </c>
      <c r="H861">
        <f>VLOOKUP(F861,'GAUSSIAN DISTRIBUTION'!$A$2:$C$148,2,1)+(F861-VLOOKUP(F861,'GAUSSIAN DISTRIBUTION'!$A$2:$C$148,1,1))*VLOOKUP(F861,'GAUSSIAN DISTRIBUTION'!$A$2:$C$148,3,1)</f>
        <v>2.136607338714789</v>
      </c>
      <c r="I861" t="e">
        <f t="shared" si="54"/>
        <v>#N/A</v>
      </c>
    </row>
    <row r="862" spans="3:9" ht="12.75">
      <c r="C862"/>
      <c r="E862" t="e">
        <f>IF(AND(ISNUMBER(C862),C862&gt;'PLOT OUTPUT'!$D$4),LOG(C862),$C$2)</f>
        <v>#N/A</v>
      </c>
      <c r="F862">
        <f t="shared" si="53"/>
        <v>0.9827586206896551</v>
      </c>
      <c r="H862">
        <f>VLOOKUP(F862,'GAUSSIAN DISTRIBUTION'!$A$2:$C$148,2,1)+(F862-VLOOKUP(F862,'GAUSSIAN DISTRIBUTION'!$A$2:$C$148,1,1))*VLOOKUP(F862,'GAUSSIAN DISTRIBUTION'!$A$2:$C$148,3,1)</f>
        <v>2.136607338714789</v>
      </c>
      <c r="I862" t="e">
        <f t="shared" si="54"/>
        <v>#N/A</v>
      </c>
    </row>
    <row r="863" spans="3:9" ht="12.75">
      <c r="C863"/>
      <c r="E863" t="e">
        <f>IF(AND(ISNUMBER(C863),C863&gt;'PLOT OUTPUT'!$D$4),LOG(C863),$C$2)</f>
        <v>#N/A</v>
      </c>
      <c r="F863">
        <f t="shared" si="53"/>
        <v>0.9827586206896551</v>
      </c>
      <c r="H863">
        <f>VLOOKUP(F863,'GAUSSIAN DISTRIBUTION'!$A$2:$C$148,2,1)+(F863-VLOOKUP(F863,'GAUSSIAN DISTRIBUTION'!$A$2:$C$148,1,1))*VLOOKUP(F863,'GAUSSIAN DISTRIBUTION'!$A$2:$C$148,3,1)</f>
        <v>2.136607338714789</v>
      </c>
      <c r="I863" t="e">
        <f t="shared" si="54"/>
        <v>#N/A</v>
      </c>
    </row>
    <row r="864" spans="3:9" ht="12.75">
      <c r="C864"/>
      <c r="E864" t="e">
        <f>IF(AND(ISNUMBER(C864),C864&gt;'PLOT OUTPUT'!$D$4),LOG(C864),$C$2)</f>
        <v>#N/A</v>
      </c>
      <c r="F864">
        <f t="shared" si="53"/>
        <v>0.9827586206896551</v>
      </c>
      <c r="H864">
        <f>VLOOKUP(F864,'GAUSSIAN DISTRIBUTION'!$A$2:$C$148,2,1)+(F864-VLOOKUP(F864,'GAUSSIAN DISTRIBUTION'!$A$2:$C$148,1,1))*VLOOKUP(F864,'GAUSSIAN DISTRIBUTION'!$A$2:$C$148,3,1)</f>
        <v>2.136607338714789</v>
      </c>
      <c r="I864" t="e">
        <f t="shared" si="54"/>
        <v>#N/A</v>
      </c>
    </row>
    <row r="865" spans="3:9" ht="12.75">
      <c r="C865"/>
      <c r="E865" t="e">
        <f>IF(AND(ISNUMBER(C865),C865&gt;'PLOT OUTPUT'!$D$4),LOG(C865),$C$2)</f>
        <v>#N/A</v>
      </c>
      <c r="F865">
        <f t="shared" si="53"/>
        <v>0.9827586206896551</v>
      </c>
      <c r="H865">
        <f>VLOOKUP(F865,'GAUSSIAN DISTRIBUTION'!$A$2:$C$148,2,1)+(F865-VLOOKUP(F865,'GAUSSIAN DISTRIBUTION'!$A$2:$C$148,1,1))*VLOOKUP(F865,'GAUSSIAN DISTRIBUTION'!$A$2:$C$148,3,1)</f>
        <v>2.136607338714789</v>
      </c>
      <c r="I865" t="e">
        <f t="shared" si="54"/>
        <v>#N/A</v>
      </c>
    </row>
    <row r="866" spans="3:9" ht="12.75">
      <c r="C866"/>
      <c r="E866" t="e">
        <f>IF(AND(ISNUMBER(C866),C866&gt;'PLOT OUTPUT'!$D$4),LOG(C866),$C$2)</f>
        <v>#N/A</v>
      </c>
      <c r="F866">
        <f t="shared" si="53"/>
        <v>0.9827586206896551</v>
      </c>
      <c r="H866">
        <f>VLOOKUP(F866,'GAUSSIAN DISTRIBUTION'!$A$2:$C$148,2,1)+(F866-VLOOKUP(F866,'GAUSSIAN DISTRIBUTION'!$A$2:$C$148,1,1))*VLOOKUP(F866,'GAUSSIAN DISTRIBUTION'!$A$2:$C$148,3,1)</f>
        <v>2.136607338714789</v>
      </c>
      <c r="I866" t="e">
        <f t="shared" si="54"/>
        <v>#N/A</v>
      </c>
    </row>
    <row r="867" spans="3:9" ht="12.75">
      <c r="C867"/>
      <c r="E867" t="e">
        <f>IF(AND(ISNUMBER(C867),C867&gt;'PLOT OUTPUT'!$D$4),LOG(C867),$C$2)</f>
        <v>#N/A</v>
      </c>
      <c r="F867">
        <f t="shared" si="53"/>
        <v>0.9827586206896551</v>
      </c>
      <c r="H867">
        <f>VLOOKUP(F867,'GAUSSIAN DISTRIBUTION'!$A$2:$C$148,2,1)+(F867-VLOOKUP(F867,'GAUSSIAN DISTRIBUTION'!$A$2:$C$148,1,1))*VLOOKUP(F867,'GAUSSIAN DISTRIBUTION'!$A$2:$C$148,3,1)</f>
        <v>2.136607338714789</v>
      </c>
      <c r="I867" t="e">
        <f t="shared" si="54"/>
        <v>#N/A</v>
      </c>
    </row>
    <row r="868" spans="3:9" ht="12.75">
      <c r="C868"/>
      <c r="E868" t="e">
        <f>IF(AND(ISNUMBER(C868),C868&gt;'PLOT OUTPUT'!$D$4),LOG(C868),$C$2)</f>
        <v>#N/A</v>
      </c>
      <c r="F868">
        <f t="shared" si="53"/>
        <v>0.9827586206896551</v>
      </c>
      <c r="H868">
        <f>VLOOKUP(F868,'GAUSSIAN DISTRIBUTION'!$A$2:$C$148,2,1)+(F868-VLOOKUP(F868,'GAUSSIAN DISTRIBUTION'!$A$2:$C$148,1,1))*VLOOKUP(F868,'GAUSSIAN DISTRIBUTION'!$A$2:$C$148,3,1)</f>
        <v>2.136607338714789</v>
      </c>
      <c r="I868" t="e">
        <f t="shared" si="54"/>
        <v>#N/A</v>
      </c>
    </row>
    <row r="869" spans="3:9" ht="12.75">
      <c r="C869"/>
      <c r="E869" t="e">
        <f>IF(AND(ISNUMBER(C869),C869&gt;'PLOT OUTPUT'!$D$4),LOG(C869),$C$2)</f>
        <v>#N/A</v>
      </c>
      <c r="F869">
        <f t="shared" si="53"/>
        <v>0.9827586206896551</v>
      </c>
      <c r="H869">
        <f>VLOOKUP(F869,'GAUSSIAN DISTRIBUTION'!$A$2:$C$148,2,1)+(F869-VLOOKUP(F869,'GAUSSIAN DISTRIBUTION'!$A$2:$C$148,1,1))*VLOOKUP(F869,'GAUSSIAN DISTRIBUTION'!$A$2:$C$148,3,1)</f>
        <v>2.136607338714789</v>
      </c>
      <c r="I869" t="e">
        <f t="shared" si="54"/>
        <v>#N/A</v>
      </c>
    </row>
    <row r="870" spans="3:9" ht="12.75">
      <c r="C870"/>
      <c r="E870" t="e">
        <f>IF(AND(ISNUMBER(C870),C870&gt;'PLOT OUTPUT'!$D$4),LOG(C870),$C$2)</f>
        <v>#N/A</v>
      </c>
      <c r="F870">
        <f t="shared" si="53"/>
        <v>0.9827586206896551</v>
      </c>
      <c r="H870">
        <f>VLOOKUP(F870,'GAUSSIAN DISTRIBUTION'!$A$2:$C$148,2,1)+(F870-VLOOKUP(F870,'GAUSSIAN DISTRIBUTION'!$A$2:$C$148,1,1))*VLOOKUP(F870,'GAUSSIAN DISTRIBUTION'!$A$2:$C$148,3,1)</f>
        <v>2.136607338714789</v>
      </c>
      <c r="I870" t="e">
        <f t="shared" si="54"/>
        <v>#N/A</v>
      </c>
    </row>
    <row r="871" spans="3:9" ht="12.75">
      <c r="C871"/>
      <c r="E871" t="e">
        <f>IF(AND(ISNUMBER(C871),C871&gt;'PLOT OUTPUT'!$D$4),LOG(C871),$C$2)</f>
        <v>#N/A</v>
      </c>
      <c r="F871">
        <f t="shared" si="53"/>
        <v>0.9827586206896551</v>
      </c>
      <c r="H871">
        <f>VLOOKUP(F871,'GAUSSIAN DISTRIBUTION'!$A$2:$C$148,2,1)+(F871-VLOOKUP(F871,'GAUSSIAN DISTRIBUTION'!$A$2:$C$148,1,1))*VLOOKUP(F871,'GAUSSIAN DISTRIBUTION'!$A$2:$C$148,3,1)</f>
        <v>2.136607338714789</v>
      </c>
      <c r="I871" t="e">
        <f t="shared" si="54"/>
        <v>#N/A</v>
      </c>
    </row>
    <row r="872" spans="3:9" ht="12.75">
      <c r="C872"/>
      <c r="E872" t="e">
        <f>IF(AND(ISNUMBER(C872),C872&gt;'PLOT OUTPUT'!$D$4),LOG(C872),$C$2)</f>
        <v>#N/A</v>
      </c>
      <c r="F872">
        <f t="shared" si="53"/>
        <v>0.9827586206896551</v>
      </c>
      <c r="H872">
        <f>VLOOKUP(F872,'GAUSSIAN DISTRIBUTION'!$A$2:$C$148,2,1)+(F872-VLOOKUP(F872,'GAUSSIAN DISTRIBUTION'!$A$2:$C$148,1,1))*VLOOKUP(F872,'GAUSSIAN DISTRIBUTION'!$A$2:$C$148,3,1)</f>
        <v>2.136607338714789</v>
      </c>
      <c r="I872" t="e">
        <f t="shared" si="54"/>
        <v>#N/A</v>
      </c>
    </row>
    <row r="873" spans="3:9" ht="12.75">
      <c r="C873"/>
      <c r="E873" t="e">
        <f>IF(AND(ISNUMBER(C873),C873&gt;'PLOT OUTPUT'!$D$4),LOG(C873),$C$2)</f>
        <v>#N/A</v>
      </c>
      <c r="F873">
        <f t="shared" si="53"/>
        <v>0.9827586206896551</v>
      </c>
      <c r="H873">
        <f>VLOOKUP(F873,'GAUSSIAN DISTRIBUTION'!$A$2:$C$148,2,1)+(F873-VLOOKUP(F873,'GAUSSIAN DISTRIBUTION'!$A$2:$C$148,1,1))*VLOOKUP(F873,'GAUSSIAN DISTRIBUTION'!$A$2:$C$148,3,1)</f>
        <v>2.136607338714789</v>
      </c>
      <c r="I873" t="e">
        <f t="shared" si="54"/>
        <v>#N/A</v>
      </c>
    </row>
    <row r="874" spans="3:9" ht="12.75">
      <c r="C874"/>
      <c r="E874" t="e">
        <f>IF(AND(ISNUMBER(C874),C874&gt;'PLOT OUTPUT'!$D$4),LOG(C874),$C$2)</f>
        <v>#N/A</v>
      </c>
      <c r="F874">
        <f t="shared" si="53"/>
        <v>0.9827586206896551</v>
      </c>
      <c r="H874">
        <f>VLOOKUP(F874,'GAUSSIAN DISTRIBUTION'!$A$2:$C$148,2,1)+(F874-VLOOKUP(F874,'GAUSSIAN DISTRIBUTION'!$A$2:$C$148,1,1))*VLOOKUP(F874,'GAUSSIAN DISTRIBUTION'!$A$2:$C$148,3,1)</f>
        <v>2.136607338714789</v>
      </c>
      <c r="I874" t="e">
        <f t="shared" si="54"/>
        <v>#N/A</v>
      </c>
    </row>
    <row r="875" spans="3:9" ht="12.75">
      <c r="C875"/>
      <c r="E875" t="e">
        <f>IF(AND(ISNUMBER(C875),C875&gt;'PLOT OUTPUT'!$D$4),LOG(C875),$C$2)</f>
        <v>#N/A</v>
      </c>
      <c r="F875">
        <f t="shared" si="53"/>
        <v>0.9827586206896551</v>
      </c>
      <c r="H875">
        <f>VLOOKUP(F875,'GAUSSIAN DISTRIBUTION'!$A$2:$C$148,2,1)+(F875-VLOOKUP(F875,'GAUSSIAN DISTRIBUTION'!$A$2:$C$148,1,1))*VLOOKUP(F875,'GAUSSIAN DISTRIBUTION'!$A$2:$C$148,3,1)</f>
        <v>2.136607338714789</v>
      </c>
      <c r="I875" t="e">
        <f t="shared" si="54"/>
        <v>#N/A</v>
      </c>
    </row>
    <row r="876" spans="3:9" ht="12.75">
      <c r="C876"/>
      <c r="E876" t="e">
        <f>IF(AND(ISNUMBER(C876),C876&gt;'PLOT OUTPUT'!$D$4),LOG(C876),$C$2)</f>
        <v>#N/A</v>
      </c>
      <c r="F876">
        <f t="shared" si="53"/>
        <v>0.9827586206896551</v>
      </c>
      <c r="H876">
        <f>VLOOKUP(F876,'GAUSSIAN DISTRIBUTION'!$A$2:$C$148,2,1)+(F876-VLOOKUP(F876,'GAUSSIAN DISTRIBUTION'!$A$2:$C$148,1,1))*VLOOKUP(F876,'GAUSSIAN DISTRIBUTION'!$A$2:$C$148,3,1)</f>
        <v>2.136607338714789</v>
      </c>
      <c r="I876" t="e">
        <f t="shared" si="54"/>
        <v>#N/A</v>
      </c>
    </row>
    <row r="877" spans="3:9" ht="12.75">
      <c r="C877"/>
      <c r="E877" t="e">
        <f>IF(AND(ISNUMBER(C877),C877&gt;'PLOT OUTPUT'!$D$4),LOG(C877),$C$2)</f>
        <v>#N/A</v>
      </c>
      <c r="F877">
        <f t="shared" si="53"/>
        <v>0.9827586206896551</v>
      </c>
      <c r="H877">
        <f>VLOOKUP(F877,'GAUSSIAN DISTRIBUTION'!$A$2:$C$148,2,1)+(F877-VLOOKUP(F877,'GAUSSIAN DISTRIBUTION'!$A$2:$C$148,1,1))*VLOOKUP(F877,'GAUSSIAN DISTRIBUTION'!$A$2:$C$148,3,1)</f>
        <v>2.136607338714789</v>
      </c>
      <c r="I877" t="e">
        <f t="shared" si="54"/>
        <v>#N/A</v>
      </c>
    </row>
    <row r="878" spans="3:9" ht="12.75">
      <c r="C878"/>
      <c r="E878" t="e">
        <f>IF(AND(ISNUMBER(C878),C878&gt;'PLOT OUTPUT'!$D$4),LOG(C878),$C$2)</f>
        <v>#N/A</v>
      </c>
      <c r="F878">
        <f t="shared" si="53"/>
        <v>0.9827586206896551</v>
      </c>
      <c r="H878">
        <f>VLOOKUP(F878,'GAUSSIAN DISTRIBUTION'!$A$2:$C$148,2,1)+(F878-VLOOKUP(F878,'GAUSSIAN DISTRIBUTION'!$A$2:$C$148,1,1))*VLOOKUP(F878,'GAUSSIAN DISTRIBUTION'!$A$2:$C$148,3,1)</f>
        <v>2.136607338714789</v>
      </c>
      <c r="I878" t="e">
        <f t="shared" si="54"/>
        <v>#N/A</v>
      </c>
    </row>
    <row r="879" spans="3:9" ht="12.75">
      <c r="C879"/>
      <c r="E879" t="e">
        <f>IF(AND(ISNUMBER(C879),C879&gt;'PLOT OUTPUT'!$D$4),LOG(C879),$C$2)</f>
        <v>#N/A</v>
      </c>
      <c r="F879">
        <f t="shared" si="53"/>
        <v>0.9827586206896551</v>
      </c>
      <c r="H879">
        <f>VLOOKUP(F879,'GAUSSIAN DISTRIBUTION'!$A$2:$C$148,2,1)+(F879-VLOOKUP(F879,'GAUSSIAN DISTRIBUTION'!$A$2:$C$148,1,1))*VLOOKUP(F879,'GAUSSIAN DISTRIBUTION'!$A$2:$C$148,3,1)</f>
        <v>2.136607338714789</v>
      </c>
      <c r="I879" t="e">
        <f t="shared" si="54"/>
        <v>#N/A</v>
      </c>
    </row>
    <row r="880" spans="3:9" ht="12.75">
      <c r="C880"/>
      <c r="E880" t="e">
        <f>IF(AND(ISNUMBER(C880),C880&gt;'PLOT OUTPUT'!$D$4),LOG(C880),$C$2)</f>
        <v>#N/A</v>
      </c>
      <c r="F880">
        <f t="shared" si="53"/>
        <v>0.9827586206896551</v>
      </c>
      <c r="H880">
        <f>VLOOKUP(F880,'GAUSSIAN DISTRIBUTION'!$A$2:$C$148,2,1)+(F880-VLOOKUP(F880,'GAUSSIAN DISTRIBUTION'!$A$2:$C$148,1,1))*VLOOKUP(F880,'GAUSSIAN DISTRIBUTION'!$A$2:$C$148,3,1)</f>
        <v>2.136607338714789</v>
      </c>
      <c r="I880" t="e">
        <f t="shared" si="54"/>
        <v>#N/A</v>
      </c>
    </row>
    <row r="881" spans="3:9" ht="12.75">
      <c r="C881"/>
      <c r="E881" t="e">
        <f>IF(AND(ISNUMBER(C881),C881&gt;'PLOT OUTPUT'!$D$4),LOG(C881),$C$2)</f>
        <v>#N/A</v>
      </c>
      <c r="F881">
        <f t="shared" si="53"/>
        <v>0.9827586206896551</v>
      </c>
      <c r="H881">
        <f>VLOOKUP(F881,'GAUSSIAN DISTRIBUTION'!$A$2:$C$148,2,1)+(F881-VLOOKUP(F881,'GAUSSIAN DISTRIBUTION'!$A$2:$C$148,1,1))*VLOOKUP(F881,'GAUSSIAN DISTRIBUTION'!$A$2:$C$148,3,1)</f>
        <v>2.136607338714789</v>
      </c>
      <c r="I881" t="e">
        <f t="shared" si="54"/>
        <v>#N/A</v>
      </c>
    </row>
    <row r="882" spans="3:9" ht="12.75">
      <c r="C882"/>
      <c r="E882" t="e">
        <f>IF(AND(ISNUMBER(C882),C882&gt;'PLOT OUTPUT'!$D$4),LOG(C882),$C$2)</f>
        <v>#N/A</v>
      </c>
      <c r="F882">
        <f t="shared" si="53"/>
        <v>0.9827586206896551</v>
      </c>
      <c r="H882">
        <f>VLOOKUP(F882,'GAUSSIAN DISTRIBUTION'!$A$2:$C$148,2,1)+(F882-VLOOKUP(F882,'GAUSSIAN DISTRIBUTION'!$A$2:$C$148,1,1))*VLOOKUP(F882,'GAUSSIAN DISTRIBUTION'!$A$2:$C$148,3,1)</f>
        <v>2.136607338714789</v>
      </c>
      <c r="I882" t="e">
        <f t="shared" si="54"/>
        <v>#N/A</v>
      </c>
    </row>
    <row r="883" spans="3:9" ht="12.75">
      <c r="C883"/>
      <c r="E883" t="e">
        <f>IF(AND(ISNUMBER(C883),C883&gt;'PLOT OUTPUT'!$D$4),LOG(C883),$C$2)</f>
        <v>#N/A</v>
      </c>
      <c r="F883">
        <f t="shared" si="53"/>
        <v>0.9827586206896551</v>
      </c>
      <c r="H883">
        <f>VLOOKUP(F883,'GAUSSIAN DISTRIBUTION'!$A$2:$C$148,2,1)+(F883-VLOOKUP(F883,'GAUSSIAN DISTRIBUTION'!$A$2:$C$148,1,1))*VLOOKUP(F883,'GAUSSIAN DISTRIBUTION'!$A$2:$C$148,3,1)</f>
        <v>2.136607338714789</v>
      </c>
      <c r="I883" t="e">
        <f t="shared" si="54"/>
        <v>#N/A</v>
      </c>
    </row>
    <row r="884" spans="3:9" ht="12.75">
      <c r="C884"/>
      <c r="E884" t="e">
        <f>IF(AND(ISNUMBER(C884),C884&gt;'PLOT OUTPUT'!$D$4),LOG(C884),$C$2)</f>
        <v>#N/A</v>
      </c>
      <c r="F884">
        <f t="shared" si="53"/>
        <v>0.9827586206896551</v>
      </c>
      <c r="H884">
        <f>VLOOKUP(F884,'GAUSSIAN DISTRIBUTION'!$A$2:$C$148,2,1)+(F884-VLOOKUP(F884,'GAUSSIAN DISTRIBUTION'!$A$2:$C$148,1,1))*VLOOKUP(F884,'GAUSSIAN DISTRIBUTION'!$A$2:$C$148,3,1)</f>
        <v>2.136607338714789</v>
      </c>
      <c r="I884" t="e">
        <f t="shared" si="54"/>
        <v>#N/A</v>
      </c>
    </row>
    <row r="885" spans="3:9" ht="12.75">
      <c r="C885"/>
      <c r="E885" t="e">
        <f>IF(AND(ISNUMBER(C885),C885&gt;'PLOT OUTPUT'!$D$4),LOG(C885),$C$2)</f>
        <v>#N/A</v>
      </c>
      <c r="F885">
        <f t="shared" si="53"/>
        <v>0.9827586206896551</v>
      </c>
      <c r="H885">
        <f>VLOOKUP(F885,'GAUSSIAN DISTRIBUTION'!$A$2:$C$148,2,1)+(F885-VLOOKUP(F885,'GAUSSIAN DISTRIBUTION'!$A$2:$C$148,1,1))*VLOOKUP(F885,'GAUSSIAN DISTRIBUTION'!$A$2:$C$148,3,1)</f>
        <v>2.136607338714789</v>
      </c>
      <c r="I885" t="e">
        <f t="shared" si="54"/>
        <v>#N/A</v>
      </c>
    </row>
    <row r="886" spans="3:9" ht="12.75">
      <c r="C886"/>
      <c r="E886" t="e">
        <f>IF(AND(ISNUMBER(C886),C886&gt;'PLOT OUTPUT'!$D$4),LOG(C886),$C$2)</f>
        <v>#N/A</v>
      </c>
      <c r="F886">
        <f t="shared" si="53"/>
        <v>0.9827586206896551</v>
      </c>
      <c r="H886">
        <f>VLOOKUP(F886,'GAUSSIAN DISTRIBUTION'!$A$2:$C$148,2,1)+(F886-VLOOKUP(F886,'GAUSSIAN DISTRIBUTION'!$A$2:$C$148,1,1))*VLOOKUP(F886,'GAUSSIAN DISTRIBUTION'!$A$2:$C$148,3,1)</f>
        <v>2.136607338714789</v>
      </c>
      <c r="I886" t="e">
        <f t="shared" si="54"/>
        <v>#N/A</v>
      </c>
    </row>
    <row r="887" spans="3:9" ht="12.75">
      <c r="C887"/>
      <c r="E887" t="e">
        <f>IF(AND(ISNUMBER(C887),C887&gt;'PLOT OUTPUT'!$D$4),LOG(C887),$C$2)</f>
        <v>#N/A</v>
      </c>
      <c r="F887">
        <f t="shared" si="53"/>
        <v>0.9827586206896551</v>
      </c>
      <c r="H887">
        <f>VLOOKUP(F887,'GAUSSIAN DISTRIBUTION'!$A$2:$C$148,2,1)+(F887-VLOOKUP(F887,'GAUSSIAN DISTRIBUTION'!$A$2:$C$148,1,1))*VLOOKUP(F887,'GAUSSIAN DISTRIBUTION'!$A$2:$C$148,3,1)</f>
        <v>2.136607338714789</v>
      </c>
      <c r="I887" t="e">
        <f t="shared" si="54"/>
        <v>#N/A</v>
      </c>
    </row>
    <row r="888" spans="3:9" ht="12.75">
      <c r="C888"/>
      <c r="E888" t="e">
        <f>IF(AND(ISNUMBER(C888),C888&gt;'PLOT OUTPUT'!$D$4),LOG(C888),$C$2)</f>
        <v>#N/A</v>
      </c>
      <c r="F888">
        <f t="shared" si="53"/>
        <v>0.9827586206896551</v>
      </c>
      <c r="H888">
        <f>VLOOKUP(F888,'GAUSSIAN DISTRIBUTION'!$A$2:$C$148,2,1)+(F888-VLOOKUP(F888,'GAUSSIAN DISTRIBUTION'!$A$2:$C$148,1,1))*VLOOKUP(F888,'GAUSSIAN DISTRIBUTION'!$A$2:$C$148,3,1)</f>
        <v>2.136607338714789</v>
      </c>
      <c r="I888" t="e">
        <f t="shared" si="54"/>
        <v>#N/A</v>
      </c>
    </row>
    <row r="889" spans="3:9" ht="12.75">
      <c r="C889"/>
      <c r="E889" t="e">
        <f>IF(AND(ISNUMBER(C889),C889&gt;'PLOT OUTPUT'!$D$4),LOG(C889),$C$2)</f>
        <v>#N/A</v>
      </c>
      <c r="F889">
        <f t="shared" si="53"/>
        <v>0.9827586206896551</v>
      </c>
      <c r="H889">
        <f>VLOOKUP(F889,'GAUSSIAN DISTRIBUTION'!$A$2:$C$148,2,1)+(F889-VLOOKUP(F889,'GAUSSIAN DISTRIBUTION'!$A$2:$C$148,1,1))*VLOOKUP(F889,'GAUSSIAN DISTRIBUTION'!$A$2:$C$148,3,1)</f>
        <v>2.136607338714789</v>
      </c>
      <c r="I889" t="e">
        <f t="shared" si="54"/>
        <v>#N/A</v>
      </c>
    </row>
    <row r="890" spans="3:9" ht="12.75">
      <c r="C890"/>
      <c r="E890" t="e">
        <f>IF(AND(ISNUMBER(C890),C890&gt;'PLOT OUTPUT'!$D$4),LOG(C890),$C$2)</f>
        <v>#N/A</v>
      </c>
      <c r="F890">
        <f t="shared" si="53"/>
        <v>0.9827586206896551</v>
      </c>
      <c r="H890">
        <f>VLOOKUP(F890,'GAUSSIAN DISTRIBUTION'!$A$2:$C$148,2,1)+(F890-VLOOKUP(F890,'GAUSSIAN DISTRIBUTION'!$A$2:$C$148,1,1))*VLOOKUP(F890,'GAUSSIAN DISTRIBUTION'!$A$2:$C$148,3,1)</f>
        <v>2.136607338714789</v>
      </c>
      <c r="I890" t="e">
        <f t="shared" si="54"/>
        <v>#N/A</v>
      </c>
    </row>
    <row r="891" spans="3:9" ht="12.75">
      <c r="C891"/>
      <c r="E891" t="e">
        <f>IF(AND(ISNUMBER(C891),C891&gt;'PLOT OUTPUT'!$D$4),LOG(C891),$C$2)</f>
        <v>#N/A</v>
      </c>
      <c r="F891">
        <f t="shared" si="53"/>
        <v>0.9827586206896551</v>
      </c>
      <c r="H891">
        <f>VLOOKUP(F891,'GAUSSIAN DISTRIBUTION'!$A$2:$C$148,2,1)+(F891-VLOOKUP(F891,'GAUSSIAN DISTRIBUTION'!$A$2:$C$148,1,1))*VLOOKUP(F891,'GAUSSIAN DISTRIBUTION'!$A$2:$C$148,3,1)</f>
        <v>2.136607338714789</v>
      </c>
      <c r="I891" t="e">
        <f t="shared" si="54"/>
        <v>#N/A</v>
      </c>
    </row>
    <row r="892" spans="3:9" ht="12.75">
      <c r="C892"/>
      <c r="E892" t="e">
        <f>IF(AND(ISNUMBER(C892),C892&gt;'PLOT OUTPUT'!$D$4),LOG(C892),$C$2)</f>
        <v>#N/A</v>
      </c>
      <c r="F892">
        <f t="shared" si="53"/>
        <v>0.9827586206896551</v>
      </c>
      <c r="H892">
        <f>VLOOKUP(F892,'GAUSSIAN DISTRIBUTION'!$A$2:$C$148,2,1)+(F892-VLOOKUP(F892,'GAUSSIAN DISTRIBUTION'!$A$2:$C$148,1,1))*VLOOKUP(F892,'GAUSSIAN DISTRIBUTION'!$A$2:$C$148,3,1)</f>
        <v>2.136607338714789</v>
      </c>
      <c r="I892" t="e">
        <f t="shared" si="54"/>
        <v>#N/A</v>
      </c>
    </row>
    <row r="893" spans="3:9" ht="12.75">
      <c r="C893"/>
      <c r="E893" t="e">
        <f>IF(AND(ISNUMBER(C893),C893&gt;'PLOT OUTPUT'!$D$4),LOG(C893),$C$2)</f>
        <v>#N/A</v>
      </c>
      <c r="F893">
        <f t="shared" si="53"/>
        <v>0.9827586206896551</v>
      </c>
      <c r="H893">
        <f>VLOOKUP(F893,'GAUSSIAN DISTRIBUTION'!$A$2:$C$148,2,1)+(F893-VLOOKUP(F893,'GAUSSIAN DISTRIBUTION'!$A$2:$C$148,1,1))*VLOOKUP(F893,'GAUSSIAN DISTRIBUTION'!$A$2:$C$148,3,1)</f>
        <v>2.136607338714789</v>
      </c>
      <c r="I893" t="e">
        <f t="shared" si="54"/>
        <v>#N/A</v>
      </c>
    </row>
    <row r="894" spans="3:9" ht="12.75">
      <c r="C894"/>
      <c r="E894" t="e">
        <f>IF(AND(ISNUMBER(C894),C894&gt;'PLOT OUTPUT'!$D$4),LOG(C894),$C$2)</f>
        <v>#N/A</v>
      </c>
      <c r="F894">
        <f t="shared" si="53"/>
        <v>0.9827586206896551</v>
      </c>
      <c r="H894">
        <f>VLOOKUP(F894,'GAUSSIAN DISTRIBUTION'!$A$2:$C$148,2,1)+(F894-VLOOKUP(F894,'GAUSSIAN DISTRIBUTION'!$A$2:$C$148,1,1))*VLOOKUP(F894,'GAUSSIAN DISTRIBUTION'!$A$2:$C$148,3,1)</f>
        <v>2.136607338714789</v>
      </c>
      <c r="I894" t="e">
        <f t="shared" si="54"/>
        <v>#N/A</v>
      </c>
    </row>
    <row r="895" spans="3:9" ht="12.75">
      <c r="C895"/>
      <c r="E895" t="e">
        <f>IF(AND(ISNUMBER(C895),C895&gt;'PLOT OUTPUT'!$D$4),LOG(C895),$C$2)</f>
        <v>#N/A</v>
      </c>
      <c r="F895">
        <f t="shared" si="53"/>
        <v>0.9827586206896551</v>
      </c>
      <c r="H895">
        <f>VLOOKUP(F895,'GAUSSIAN DISTRIBUTION'!$A$2:$C$148,2,1)+(F895-VLOOKUP(F895,'GAUSSIAN DISTRIBUTION'!$A$2:$C$148,1,1))*VLOOKUP(F895,'GAUSSIAN DISTRIBUTION'!$A$2:$C$148,3,1)</f>
        <v>2.136607338714789</v>
      </c>
      <c r="I895" t="e">
        <f t="shared" si="54"/>
        <v>#N/A</v>
      </c>
    </row>
    <row r="896" spans="3:9" ht="12.75">
      <c r="C896"/>
      <c r="E896" t="e">
        <f>IF(AND(ISNUMBER(C896),C896&gt;'PLOT OUTPUT'!$D$4),LOG(C896),$C$2)</f>
        <v>#N/A</v>
      </c>
      <c r="F896">
        <f t="shared" si="53"/>
        <v>0.9827586206896551</v>
      </c>
      <c r="H896">
        <f>VLOOKUP(F896,'GAUSSIAN DISTRIBUTION'!$A$2:$C$148,2,1)+(F896-VLOOKUP(F896,'GAUSSIAN DISTRIBUTION'!$A$2:$C$148,1,1))*VLOOKUP(F896,'GAUSSIAN DISTRIBUTION'!$A$2:$C$148,3,1)</f>
        <v>2.136607338714789</v>
      </c>
      <c r="I896" t="e">
        <f t="shared" si="54"/>
        <v>#N/A</v>
      </c>
    </row>
    <row r="897" spans="3:9" ht="12.75">
      <c r="C897"/>
      <c r="E897" t="e">
        <f>IF(AND(ISNUMBER(C897),C897&gt;'PLOT OUTPUT'!$D$4),LOG(C897),$C$2)</f>
        <v>#N/A</v>
      </c>
      <c r="F897">
        <f t="shared" si="53"/>
        <v>0.9827586206896551</v>
      </c>
      <c r="H897">
        <f>VLOOKUP(F897,'GAUSSIAN DISTRIBUTION'!$A$2:$C$148,2,1)+(F897-VLOOKUP(F897,'GAUSSIAN DISTRIBUTION'!$A$2:$C$148,1,1))*VLOOKUP(F897,'GAUSSIAN DISTRIBUTION'!$A$2:$C$148,3,1)</f>
        <v>2.136607338714789</v>
      </c>
      <c r="I897" t="e">
        <f t="shared" si="54"/>
        <v>#N/A</v>
      </c>
    </row>
    <row r="898" spans="3:9" ht="12.75">
      <c r="C898"/>
      <c r="E898" t="e">
        <f>IF(AND(ISNUMBER(C898),C898&gt;'PLOT OUTPUT'!$D$4),LOG(C898),$C$2)</f>
        <v>#N/A</v>
      </c>
      <c r="F898">
        <f t="shared" si="53"/>
        <v>0.9827586206896551</v>
      </c>
      <c r="H898">
        <f>VLOOKUP(F898,'GAUSSIAN DISTRIBUTION'!$A$2:$C$148,2,1)+(F898-VLOOKUP(F898,'GAUSSIAN DISTRIBUTION'!$A$2:$C$148,1,1))*VLOOKUP(F898,'GAUSSIAN DISTRIBUTION'!$A$2:$C$148,3,1)</f>
        <v>2.136607338714789</v>
      </c>
      <c r="I898" t="e">
        <f t="shared" si="54"/>
        <v>#N/A</v>
      </c>
    </row>
    <row r="899" spans="3:9" ht="12.75">
      <c r="C899"/>
      <c r="E899" t="e">
        <f>IF(AND(ISNUMBER(C899),C899&gt;'PLOT OUTPUT'!$D$4),LOG(C899),$C$2)</f>
        <v>#N/A</v>
      </c>
      <c r="F899">
        <f t="shared" si="53"/>
        <v>0.9827586206896551</v>
      </c>
      <c r="H899">
        <f>VLOOKUP(F899,'GAUSSIAN DISTRIBUTION'!$A$2:$C$148,2,1)+(F899-VLOOKUP(F899,'GAUSSIAN DISTRIBUTION'!$A$2:$C$148,1,1))*VLOOKUP(F899,'GAUSSIAN DISTRIBUTION'!$A$2:$C$148,3,1)</f>
        <v>2.136607338714789</v>
      </c>
      <c r="I899" t="e">
        <f t="shared" si="54"/>
        <v>#N/A</v>
      </c>
    </row>
    <row r="900" spans="3:9" ht="12.75">
      <c r="C900"/>
      <c r="E900" t="e">
        <f>IF(AND(ISNUMBER(C900),C900&gt;'PLOT OUTPUT'!$D$4),LOG(C900),$C$2)</f>
        <v>#N/A</v>
      </c>
      <c r="F900">
        <f t="shared" si="53"/>
        <v>0.9827586206896551</v>
      </c>
      <c r="H900">
        <f>VLOOKUP(F900,'GAUSSIAN DISTRIBUTION'!$A$2:$C$148,2,1)+(F900-VLOOKUP(F900,'GAUSSIAN DISTRIBUTION'!$A$2:$C$148,1,1))*VLOOKUP(F900,'GAUSSIAN DISTRIBUTION'!$A$2:$C$148,3,1)</f>
        <v>2.136607338714789</v>
      </c>
      <c r="I900" t="e">
        <f t="shared" si="54"/>
        <v>#N/A</v>
      </c>
    </row>
    <row r="901" spans="3:9" ht="12.75">
      <c r="C901"/>
      <c r="E901" t="e">
        <f>IF(AND(ISNUMBER(C901),C901&gt;'PLOT OUTPUT'!$D$4),LOG(C901),$C$2)</f>
        <v>#N/A</v>
      </c>
      <c r="F901">
        <f t="shared" si="53"/>
        <v>0.9827586206896551</v>
      </c>
      <c r="H901">
        <f>VLOOKUP(F901,'GAUSSIAN DISTRIBUTION'!$A$2:$C$148,2,1)+(F901-VLOOKUP(F901,'GAUSSIAN DISTRIBUTION'!$A$2:$C$148,1,1))*VLOOKUP(F901,'GAUSSIAN DISTRIBUTION'!$A$2:$C$148,3,1)</f>
        <v>2.136607338714789</v>
      </c>
      <c r="I901" t="e">
        <f t="shared" si="54"/>
        <v>#N/A</v>
      </c>
    </row>
    <row r="902" spans="3:9" ht="12.75">
      <c r="C902"/>
      <c r="E902" t="e">
        <f>IF(AND(ISNUMBER(C902),C902&gt;'PLOT OUTPUT'!$D$4),LOG(C902),$C$2)</f>
        <v>#N/A</v>
      </c>
      <c r="F902">
        <f aca="true" t="shared" si="55" ref="F902:F965">IF(ISNUMBER(E901),F901-1/$C$3,1-0.5/$C$3)</f>
        <v>0.9827586206896551</v>
      </c>
      <c r="H902">
        <f>VLOOKUP(F902,'GAUSSIAN DISTRIBUTION'!$A$2:$C$148,2,1)+(F902-VLOOKUP(F902,'GAUSSIAN DISTRIBUTION'!$A$2:$C$148,1,1))*VLOOKUP(F902,'GAUSSIAN DISTRIBUTION'!$A$2:$C$148,3,1)</f>
        <v>2.136607338714789</v>
      </c>
      <c r="I902" t="e">
        <f aca="true" t="shared" si="56" ref="I902:I965">E902</f>
        <v>#N/A</v>
      </c>
    </row>
    <row r="903" spans="3:9" ht="12.75">
      <c r="C903"/>
      <c r="E903" t="e">
        <f>IF(AND(ISNUMBER(C903),C903&gt;'PLOT OUTPUT'!$D$4),LOG(C903),$C$2)</f>
        <v>#N/A</v>
      </c>
      <c r="F903">
        <f t="shared" si="55"/>
        <v>0.9827586206896551</v>
      </c>
      <c r="H903">
        <f>VLOOKUP(F903,'GAUSSIAN DISTRIBUTION'!$A$2:$C$148,2,1)+(F903-VLOOKUP(F903,'GAUSSIAN DISTRIBUTION'!$A$2:$C$148,1,1))*VLOOKUP(F903,'GAUSSIAN DISTRIBUTION'!$A$2:$C$148,3,1)</f>
        <v>2.136607338714789</v>
      </c>
      <c r="I903" t="e">
        <f t="shared" si="56"/>
        <v>#N/A</v>
      </c>
    </row>
    <row r="904" spans="3:9" ht="12.75">
      <c r="C904"/>
      <c r="E904" t="e">
        <f>IF(AND(ISNUMBER(C904),C904&gt;'PLOT OUTPUT'!$D$4),LOG(C904),$C$2)</f>
        <v>#N/A</v>
      </c>
      <c r="F904">
        <f t="shared" si="55"/>
        <v>0.9827586206896551</v>
      </c>
      <c r="H904">
        <f>VLOOKUP(F904,'GAUSSIAN DISTRIBUTION'!$A$2:$C$148,2,1)+(F904-VLOOKUP(F904,'GAUSSIAN DISTRIBUTION'!$A$2:$C$148,1,1))*VLOOKUP(F904,'GAUSSIAN DISTRIBUTION'!$A$2:$C$148,3,1)</f>
        <v>2.136607338714789</v>
      </c>
      <c r="I904" t="e">
        <f t="shared" si="56"/>
        <v>#N/A</v>
      </c>
    </row>
    <row r="905" spans="3:9" ht="12.75">
      <c r="C905"/>
      <c r="E905" t="e">
        <f>IF(AND(ISNUMBER(C905),C905&gt;'PLOT OUTPUT'!$D$4),LOG(C905),$C$2)</f>
        <v>#N/A</v>
      </c>
      <c r="F905">
        <f t="shared" si="55"/>
        <v>0.9827586206896551</v>
      </c>
      <c r="H905">
        <f>VLOOKUP(F905,'GAUSSIAN DISTRIBUTION'!$A$2:$C$148,2,1)+(F905-VLOOKUP(F905,'GAUSSIAN DISTRIBUTION'!$A$2:$C$148,1,1))*VLOOKUP(F905,'GAUSSIAN DISTRIBUTION'!$A$2:$C$148,3,1)</f>
        <v>2.136607338714789</v>
      </c>
      <c r="I905" t="e">
        <f t="shared" si="56"/>
        <v>#N/A</v>
      </c>
    </row>
    <row r="906" spans="3:9" ht="12.75">
      <c r="C906"/>
      <c r="E906" t="e">
        <f>IF(AND(ISNUMBER(C906),C906&gt;'PLOT OUTPUT'!$D$4),LOG(C906),$C$2)</f>
        <v>#N/A</v>
      </c>
      <c r="F906">
        <f t="shared" si="55"/>
        <v>0.9827586206896551</v>
      </c>
      <c r="H906">
        <f>VLOOKUP(F906,'GAUSSIAN DISTRIBUTION'!$A$2:$C$148,2,1)+(F906-VLOOKUP(F906,'GAUSSIAN DISTRIBUTION'!$A$2:$C$148,1,1))*VLOOKUP(F906,'GAUSSIAN DISTRIBUTION'!$A$2:$C$148,3,1)</f>
        <v>2.136607338714789</v>
      </c>
      <c r="I906" t="e">
        <f t="shared" si="56"/>
        <v>#N/A</v>
      </c>
    </row>
    <row r="907" spans="3:9" ht="12.75">
      <c r="C907"/>
      <c r="E907" t="e">
        <f>IF(AND(ISNUMBER(C907),C907&gt;'PLOT OUTPUT'!$D$4),LOG(C907),$C$2)</f>
        <v>#N/A</v>
      </c>
      <c r="F907">
        <f t="shared" si="55"/>
        <v>0.9827586206896551</v>
      </c>
      <c r="H907">
        <f>VLOOKUP(F907,'GAUSSIAN DISTRIBUTION'!$A$2:$C$148,2,1)+(F907-VLOOKUP(F907,'GAUSSIAN DISTRIBUTION'!$A$2:$C$148,1,1))*VLOOKUP(F907,'GAUSSIAN DISTRIBUTION'!$A$2:$C$148,3,1)</f>
        <v>2.136607338714789</v>
      </c>
      <c r="I907" t="e">
        <f t="shared" si="56"/>
        <v>#N/A</v>
      </c>
    </row>
    <row r="908" spans="3:9" ht="12.75">
      <c r="C908"/>
      <c r="E908" t="e">
        <f>IF(AND(ISNUMBER(C908),C908&gt;'PLOT OUTPUT'!$D$4),LOG(C908),$C$2)</f>
        <v>#N/A</v>
      </c>
      <c r="F908">
        <f t="shared" si="55"/>
        <v>0.9827586206896551</v>
      </c>
      <c r="H908">
        <f>VLOOKUP(F908,'GAUSSIAN DISTRIBUTION'!$A$2:$C$148,2,1)+(F908-VLOOKUP(F908,'GAUSSIAN DISTRIBUTION'!$A$2:$C$148,1,1))*VLOOKUP(F908,'GAUSSIAN DISTRIBUTION'!$A$2:$C$148,3,1)</f>
        <v>2.136607338714789</v>
      </c>
      <c r="I908" t="e">
        <f t="shared" si="56"/>
        <v>#N/A</v>
      </c>
    </row>
    <row r="909" spans="3:9" ht="12.75">
      <c r="C909"/>
      <c r="E909" t="e">
        <f>IF(AND(ISNUMBER(C909),C909&gt;'PLOT OUTPUT'!$D$4),LOG(C909),$C$2)</f>
        <v>#N/A</v>
      </c>
      <c r="F909">
        <f t="shared" si="55"/>
        <v>0.9827586206896551</v>
      </c>
      <c r="H909">
        <f>VLOOKUP(F909,'GAUSSIAN DISTRIBUTION'!$A$2:$C$148,2,1)+(F909-VLOOKUP(F909,'GAUSSIAN DISTRIBUTION'!$A$2:$C$148,1,1))*VLOOKUP(F909,'GAUSSIAN DISTRIBUTION'!$A$2:$C$148,3,1)</f>
        <v>2.136607338714789</v>
      </c>
      <c r="I909" t="e">
        <f t="shared" si="56"/>
        <v>#N/A</v>
      </c>
    </row>
    <row r="910" spans="3:9" ht="12.75">
      <c r="C910"/>
      <c r="E910" t="e">
        <f>IF(AND(ISNUMBER(C910),C910&gt;'PLOT OUTPUT'!$D$4),LOG(C910),$C$2)</f>
        <v>#N/A</v>
      </c>
      <c r="F910">
        <f t="shared" si="55"/>
        <v>0.9827586206896551</v>
      </c>
      <c r="H910">
        <f>VLOOKUP(F910,'GAUSSIAN DISTRIBUTION'!$A$2:$C$148,2,1)+(F910-VLOOKUP(F910,'GAUSSIAN DISTRIBUTION'!$A$2:$C$148,1,1))*VLOOKUP(F910,'GAUSSIAN DISTRIBUTION'!$A$2:$C$148,3,1)</f>
        <v>2.136607338714789</v>
      </c>
      <c r="I910" t="e">
        <f t="shared" si="56"/>
        <v>#N/A</v>
      </c>
    </row>
    <row r="911" spans="3:9" ht="12.75">
      <c r="C911"/>
      <c r="E911" t="e">
        <f>IF(AND(ISNUMBER(C911),C911&gt;'PLOT OUTPUT'!$D$4),LOG(C911),$C$2)</f>
        <v>#N/A</v>
      </c>
      <c r="F911">
        <f t="shared" si="55"/>
        <v>0.9827586206896551</v>
      </c>
      <c r="H911">
        <f>VLOOKUP(F911,'GAUSSIAN DISTRIBUTION'!$A$2:$C$148,2,1)+(F911-VLOOKUP(F911,'GAUSSIAN DISTRIBUTION'!$A$2:$C$148,1,1))*VLOOKUP(F911,'GAUSSIAN DISTRIBUTION'!$A$2:$C$148,3,1)</f>
        <v>2.136607338714789</v>
      </c>
      <c r="I911" t="e">
        <f t="shared" si="56"/>
        <v>#N/A</v>
      </c>
    </row>
    <row r="912" spans="3:9" ht="12.75">
      <c r="C912"/>
      <c r="E912" t="e">
        <f>IF(AND(ISNUMBER(C912),C912&gt;'PLOT OUTPUT'!$D$4),LOG(C912),$C$2)</f>
        <v>#N/A</v>
      </c>
      <c r="F912">
        <f t="shared" si="55"/>
        <v>0.9827586206896551</v>
      </c>
      <c r="H912">
        <f>VLOOKUP(F912,'GAUSSIAN DISTRIBUTION'!$A$2:$C$148,2,1)+(F912-VLOOKUP(F912,'GAUSSIAN DISTRIBUTION'!$A$2:$C$148,1,1))*VLOOKUP(F912,'GAUSSIAN DISTRIBUTION'!$A$2:$C$148,3,1)</f>
        <v>2.136607338714789</v>
      </c>
      <c r="I912" t="e">
        <f t="shared" si="56"/>
        <v>#N/A</v>
      </c>
    </row>
    <row r="913" spans="3:9" ht="12.75">
      <c r="C913"/>
      <c r="E913" t="e">
        <f>IF(AND(ISNUMBER(C913),C913&gt;'PLOT OUTPUT'!$D$4),LOG(C913),$C$2)</f>
        <v>#N/A</v>
      </c>
      <c r="F913">
        <f t="shared" si="55"/>
        <v>0.9827586206896551</v>
      </c>
      <c r="H913">
        <f>VLOOKUP(F913,'GAUSSIAN DISTRIBUTION'!$A$2:$C$148,2,1)+(F913-VLOOKUP(F913,'GAUSSIAN DISTRIBUTION'!$A$2:$C$148,1,1))*VLOOKUP(F913,'GAUSSIAN DISTRIBUTION'!$A$2:$C$148,3,1)</f>
        <v>2.136607338714789</v>
      </c>
      <c r="I913" t="e">
        <f t="shared" si="56"/>
        <v>#N/A</v>
      </c>
    </row>
    <row r="914" spans="3:9" ht="12.75">
      <c r="C914"/>
      <c r="E914" t="e">
        <f>IF(AND(ISNUMBER(C914),C914&gt;'PLOT OUTPUT'!$D$4),LOG(C914),$C$2)</f>
        <v>#N/A</v>
      </c>
      <c r="F914">
        <f t="shared" si="55"/>
        <v>0.9827586206896551</v>
      </c>
      <c r="H914">
        <f>VLOOKUP(F914,'GAUSSIAN DISTRIBUTION'!$A$2:$C$148,2,1)+(F914-VLOOKUP(F914,'GAUSSIAN DISTRIBUTION'!$A$2:$C$148,1,1))*VLOOKUP(F914,'GAUSSIAN DISTRIBUTION'!$A$2:$C$148,3,1)</f>
        <v>2.136607338714789</v>
      </c>
      <c r="I914" t="e">
        <f t="shared" si="56"/>
        <v>#N/A</v>
      </c>
    </row>
    <row r="915" spans="3:9" ht="12.75">
      <c r="C915"/>
      <c r="E915" t="e">
        <f>IF(AND(ISNUMBER(C915),C915&gt;'PLOT OUTPUT'!$D$4),LOG(C915),$C$2)</f>
        <v>#N/A</v>
      </c>
      <c r="F915">
        <f t="shared" si="55"/>
        <v>0.9827586206896551</v>
      </c>
      <c r="H915">
        <f>VLOOKUP(F915,'GAUSSIAN DISTRIBUTION'!$A$2:$C$148,2,1)+(F915-VLOOKUP(F915,'GAUSSIAN DISTRIBUTION'!$A$2:$C$148,1,1))*VLOOKUP(F915,'GAUSSIAN DISTRIBUTION'!$A$2:$C$148,3,1)</f>
        <v>2.136607338714789</v>
      </c>
      <c r="I915" t="e">
        <f t="shared" si="56"/>
        <v>#N/A</v>
      </c>
    </row>
    <row r="916" spans="3:9" ht="12.75">
      <c r="C916"/>
      <c r="E916" t="e">
        <f>IF(AND(ISNUMBER(C916),C916&gt;'PLOT OUTPUT'!$D$4),LOG(C916),$C$2)</f>
        <v>#N/A</v>
      </c>
      <c r="F916">
        <f t="shared" si="55"/>
        <v>0.9827586206896551</v>
      </c>
      <c r="H916">
        <f>VLOOKUP(F916,'GAUSSIAN DISTRIBUTION'!$A$2:$C$148,2,1)+(F916-VLOOKUP(F916,'GAUSSIAN DISTRIBUTION'!$A$2:$C$148,1,1))*VLOOKUP(F916,'GAUSSIAN DISTRIBUTION'!$A$2:$C$148,3,1)</f>
        <v>2.136607338714789</v>
      </c>
      <c r="I916" t="e">
        <f t="shared" si="56"/>
        <v>#N/A</v>
      </c>
    </row>
    <row r="917" spans="3:9" ht="12.75">
      <c r="C917"/>
      <c r="E917" t="e">
        <f>IF(AND(ISNUMBER(C917),C917&gt;'PLOT OUTPUT'!$D$4),LOG(C917),$C$2)</f>
        <v>#N/A</v>
      </c>
      <c r="F917">
        <f t="shared" si="55"/>
        <v>0.9827586206896551</v>
      </c>
      <c r="H917">
        <f>VLOOKUP(F917,'GAUSSIAN DISTRIBUTION'!$A$2:$C$148,2,1)+(F917-VLOOKUP(F917,'GAUSSIAN DISTRIBUTION'!$A$2:$C$148,1,1))*VLOOKUP(F917,'GAUSSIAN DISTRIBUTION'!$A$2:$C$148,3,1)</f>
        <v>2.136607338714789</v>
      </c>
      <c r="I917" t="e">
        <f t="shared" si="56"/>
        <v>#N/A</v>
      </c>
    </row>
    <row r="918" spans="3:9" ht="12.75">
      <c r="C918"/>
      <c r="E918" t="e">
        <f>IF(AND(ISNUMBER(C918),C918&gt;'PLOT OUTPUT'!$D$4),LOG(C918),$C$2)</f>
        <v>#N/A</v>
      </c>
      <c r="F918">
        <f t="shared" si="55"/>
        <v>0.9827586206896551</v>
      </c>
      <c r="H918">
        <f>VLOOKUP(F918,'GAUSSIAN DISTRIBUTION'!$A$2:$C$148,2,1)+(F918-VLOOKUP(F918,'GAUSSIAN DISTRIBUTION'!$A$2:$C$148,1,1))*VLOOKUP(F918,'GAUSSIAN DISTRIBUTION'!$A$2:$C$148,3,1)</f>
        <v>2.136607338714789</v>
      </c>
      <c r="I918" t="e">
        <f t="shared" si="56"/>
        <v>#N/A</v>
      </c>
    </row>
    <row r="919" spans="3:9" ht="12.75">
      <c r="C919"/>
      <c r="E919" t="e">
        <f>IF(AND(ISNUMBER(C919),C919&gt;'PLOT OUTPUT'!$D$4),LOG(C919),$C$2)</f>
        <v>#N/A</v>
      </c>
      <c r="F919">
        <f t="shared" si="55"/>
        <v>0.9827586206896551</v>
      </c>
      <c r="H919">
        <f>VLOOKUP(F919,'GAUSSIAN DISTRIBUTION'!$A$2:$C$148,2,1)+(F919-VLOOKUP(F919,'GAUSSIAN DISTRIBUTION'!$A$2:$C$148,1,1))*VLOOKUP(F919,'GAUSSIAN DISTRIBUTION'!$A$2:$C$148,3,1)</f>
        <v>2.136607338714789</v>
      </c>
      <c r="I919" t="e">
        <f t="shared" si="56"/>
        <v>#N/A</v>
      </c>
    </row>
    <row r="920" spans="3:9" ht="12.75">
      <c r="C920"/>
      <c r="E920" t="e">
        <f>IF(AND(ISNUMBER(C920),C920&gt;'PLOT OUTPUT'!$D$4),LOG(C920),$C$2)</f>
        <v>#N/A</v>
      </c>
      <c r="F920">
        <f t="shared" si="55"/>
        <v>0.9827586206896551</v>
      </c>
      <c r="H920">
        <f>VLOOKUP(F920,'GAUSSIAN DISTRIBUTION'!$A$2:$C$148,2,1)+(F920-VLOOKUP(F920,'GAUSSIAN DISTRIBUTION'!$A$2:$C$148,1,1))*VLOOKUP(F920,'GAUSSIAN DISTRIBUTION'!$A$2:$C$148,3,1)</f>
        <v>2.136607338714789</v>
      </c>
      <c r="I920" t="e">
        <f t="shared" si="56"/>
        <v>#N/A</v>
      </c>
    </row>
    <row r="921" spans="3:9" ht="12.75">
      <c r="C921"/>
      <c r="E921" t="e">
        <f>IF(AND(ISNUMBER(C921),C921&gt;'PLOT OUTPUT'!$D$4),LOG(C921),$C$2)</f>
        <v>#N/A</v>
      </c>
      <c r="F921">
        <f t="shared" si="55"/>
        <v>0.9827586206896551</v>
      </c>
      <c r="H921">
        <f>VLOOKUP(F921,'GAUSSIAN DISTRIBUTION'!$A$2:$C$148,2,1)+(F921-VLOOKUP(F921,'GAUSSIAN DISTRIBUTION'!$A$2:$C$148,1,1))*VLOOKUP(F921,'GAUSSIAN DISTRIBUTION'!$A$2:$C$148,3,1)</f>
        <v>2.136607338714789</v>
      </c>
      <c r="I921" t="e">
        <f t="shared" si="56"/>
        <v>#N/A</v>
      </c>
    </row>
    <row r="922" spans="3:9" ht="12.75">
      <c r="C922"/>
      <c r="E922" t="e">
        <f>IF(AND(ISNUMBER(C922),C922&gt;'PLOT OUTPUT'!$D$4),LOG(C922),$C$2)</f>
        <v>#N/A</v>
      </c>
      <c r="F922">
        <f t="shared" si="55"/>
        <v>0.9827586206896551</v>
      </c>
      <c r="H922">
        <f>VLOOKUP(F922,'GAUSSIAN DISTRIBUTION'!$A$2:$C$148,2,1)+(F922-VLOOKUP(F922,'GAUSSIAN DISTRIBUTION'!$A$2:$C$148,1,1))*VLOOKUP(F922,'GAUSSIAN DISTRIBUTION'!$A$2:$C$148,3,1)</f>
        <v>2.136607338714789</v>
      </c>
      <c r="I922" t="e">
        <f t="shared" si="56"/>
        <v>#N/A</v>
      </c>
    </row>
    <row r="923" spans="3:9" ht="12.75">
      <c r="C923"/>
      <c r="E923" t="e">
        <f>IF(AND(ISNUMBER(C923),C923&gt;'PLOT OUTPUT'!$D$4),LOG(C923),$C$2)</f>
        <v>#N/A</v>
      </c>
      <c r="F923">
        <f t="shared" si="55"/>
        <v>0.9827586206896551</v>
      </c>
      <c r="H923">
        <f>VLOOKUP(F923,'GAUSSIAN DISTRIBUTION'!$A$2:$C$148,2,1)+(F923-VLOOKUP(F923,'GAUSSIAN DISTRIBUTION'!$A$2:$C$148,1,1))*VLOOKUP(F923,'GAUSSIAN DISTRIBUTION'!$A$2:$C$148,3,1)</f>
        <v>2.136607338714789</v>
      </c>
      <c r="I923" t="e">
        <f t="shared" si="56"/>
        <v>#N/A</v>
      </c>
    </row>
    <row r="924" spans="3:9" ht="12.75">
      <c r="C924"/>
      <c r="E924" t="e">
        <f>IF(AND(ISNUMBER(C924),C924&gt;'PLOT OUTPUT'!$D$4),LOG(C924),$C$2)</f>
        <v>#N/A</v>
      </c>
      <c r="F924">
        <f t="shared" si="55"/>
        <v>0.9827586206896551</v>
      </c>
      <c r="H924">
        <f>VLOOKUP(F924,'GAUSSIAN DISTRIBUTION'!$A$2:$C$148,2,1)+(F924-VLOOKUP(F924,'GAUSSIAN DISTRIBUTION'!$A$2:$C$148,1,1))*VLOOKUP(F924,'GAUSSIAN DISTRIBUTION'!$A$2:$C$148,3,1)</f>
        <v>2.136607338714789</v>
      </c>
      <c r="I924" t="e">
        <f t="shared" si="56"/>
        <v>#N/A</v>
      </c>
    </row>
    <row r="925" spans="3:9" ht="12.75">
      <c r="C925"/>
      <c r="E925" t="e">
        <f>IF(AND(ISNUMBER(C925),C925&gt;'PLOT OUTPUT'!$D$4),LOG(C925),$C$2)</f>
        <v>#N/A</v>
      </c>
      <c r="F925">
        <f t="shared" si="55"/>
        <v>0.9827586206896551</v>
      </c>
      <c r="H925">
        <f>VLOOKUP(F925,'GAUSSIAN DISTRIBUTION'!$A$2:$C$148,2,1)+(F925-VLOOKUP(F925,'GAUSSIAN DISTRIBUTION'!$A$2:$C$148,1,1))*VLOOKUP(F925,'GAUSSIAN DISTRIBUTION'!$A$2:$C$148,3,1)</f>
        <v>2.136607338714789</v>
      </c>
      <c r="I925" t="e">
        <f t="shared" si="56"/>
        <v>#N/A</v>
      </c>
    </row>
    <row r="926" spans="3:9" ht="12.75">
      <c r="C926"/>
      <c r="E926" t="e">
        <f>IF(AND(ISNUMBER(C926),C926&gt;'PLOT OUTPUT'!$D$4),LOG(C926),$C$2)</f>
        <v>#N/A</v>
      </c>
      <c r="F926">
        <f t="shared" si="55"/>
        <v>0.9827586206896551</v>
      </c>
      <c r="H926">
        <f>VLOOKUP(F926,'GAUSSIAN DISTRIBUTION'!$A$2:$C$148,2,1)+(F926-VLOOKUP(F926,'GAUSSIAN DISTRIBUTION'!$A$2:$C$148,1,1))*VLOOKUP(F926,'GAUSSIAN DISTRIBUTION'!$A$2:$C$148,3,1)</f>
        <v>2.136607338714789</v>
      </c>
      <c r="I926" t="e">
        <f t="shared" si="56"/>
        <v>#N/A</v>
      </c>
    </row>
    <row r="927" spans="3:9" ht="12.75">
      <c r="C927"/>
      <c r="E927" t="e">
        <f>IF(AND(ISNUMBER(C927),C927&gt;'PLOT OUTPUT'!$D$4),LOG(C927),$C$2)</f>
        <v>#N/A</v>
      </c>
      <c r="F927">
        <f t="shared" si="55"/>
        <v>0.9827586206896551</v>
      </c>
      <c r="H927">
        <f>VLOOKUP(F927,'GAUSSIAN DISTRIBUTION'!$A$2:$C$148,2,1)+(F927-VLOOKUP(F927,'GAUSSIAN DISTRIBUTION'!$A$2:$C$148,1,1))*VLOOKUP(F927,'GAUSSIAN DISTRIBUTION'!$A$2:$C$148,3,1)</f>
        <v>2.136607338714789</v>
      </c>
      <c r="I927" t="e">
        <f t="shared" si="56"/>
        <v>#N/A</v>
      </c>
    </row>
    <row r="928" spans="3:9" ht="12.75">
      <c r="C928"/>
      <c r="E928" t="e">
        <f>IF(AND(ISNUMBER(C928),C928&gt;'PLOT OUTPUT'!$D$4),LOG(C928),$C$2)</f>
        <v>#N/A</v>
      </c>
      <c r="F928">
        <f t="shared" si="55"/>
        <v>0.9827586206896551</v>
      </c>
      <c r="H928">
        <f>VLOOKUP(F928,'GAUSSIAN DISTRIBUTION'!$A$2:$C$148,2,1)+(F928-VLOOKUP(F928,'GAUSSIAN DISTRIBUTION'!$A$2:$C$148,1,1))*VLOOKUP(F928,'GAUSSIAN DISTRIBUTION'!$A$2:$C$148,3,1)</f>
        <v>2.136607338714789</v>
      </c>
      <c r="I928" t="e">
        <f t="shared" si="56"/>
        <v>#N/A</v>
      </c>
    </row>
    <row r="929" spans="3:9" ht="12.75">
      <c r="C929"/>
      <c r="E929" t="e">
        <f>IF(AND(ISNUMBER(C929),C929&gt;'PLOT OUTPUT'!$D$4),LOG(C929),$C$2)</f>
        <v>#N/A</v>
      </c>
      <c r="F929">
        <f t="shared" si="55"/>
        <v>0.9827586206896551</v>
      </c>
      <c r="H929">
        <f>VLOOKUP(F929,'GAUSSIAN DISTRIBUTION'!$A$2:$C$148,2,1)+(F929-VLOOKUP(F929,'GAUSSIAN DISTRIBUTION'!$A$2:$C$148,1,1))*VLOOKUP(F929,'GAUSSIAN DISTRIBUTION'!$A$2:$C$148,3,1)</f>
        <v>2.136607338714789</v>
      </c>
      <c r="I929" t="e">
        <f t="shared" si="56"/>
        <v>#N/A</v>
      </c>
    </row>
    <row r="930" spans="3:9" ht="12.75">
      <c r="C930"/>
      <c r="E930" t="e">
        <f>IF(AND(ISNUMBER(C930),C930&gt;'PLOT OUTPUT'!$D$4),LOG(C930),$C$2)</f>
        <v>#N/A</v>
      </c>
      <c r="F930">
        <f t="shared" si="55"/>
        <v>0.9827586206896551</v>
      </c>
      <c r="H930">
        <f>VLOOKUP(F930,'GAUSSIAN DISTRIBUTION'!$A$2:$C$148,2,1)+(F930-VLOOKUP(F930,'GAUSSIAN DISTRIBUTION'!$A$2:$C$148,1,1))*VLOOKUP(F930,'GAUSSIAN DISTRIBUTION'!$A$2:$C$148,3,1)</f>
        <v>2.136607338714789</v>
      </c>
      <c r="I930" t="e">
        <f t="shared" si="56"/>
        <v>#N/A</v>
      </c>
    </row>
    <row r="931" spans="3:9" ht="12.75">
      <c r="C931"/>
      <c r="E931" t="e">
        <f>IF(AND(ISNUMBER(C931),C931&gt;'PLOT OUTPUT'!$D$4),LOG(C931),$C$2)</f>
        <v>#N/A</v>
      </c>
      <c r="F931">
        <f t="shared" si="55"/>
        <v>0.9827586206896551</v>
      </c>
      <c r="H931">
        <f>VLOOKUP(F931,'GAUSSIAN DISTRIBUTION'!$A$2:$C$148,2,1)+(F931-VLOOKUP(F931,'GAUSSIAN DISTRIBUTION'!$A$2:$C$148,1,1))*VLOOKUP(F931,'GAUSSIAN DISTRIBUTION'!$A$2:$C$148,3,1)</f>
        <v>2.136607338714789</v>
      </c>
      <c r="I931" t="e">
        <f t="shared" si="56"/>
        <v>#N/A</v>
      </c>
    </row>
    <row r="932" spans="3:9" ht="12.75">
      <c r="C932"/>
      <c r="E932" t="e">
        <f>IF(AND(ISNUMBER(C932),C932&gt;'PLOT OUTPUT'!$D$4),LOG(C932),$C$2)</f>
        <v>#N/A</v>
      </c>
      <c r="F932">
        <f t="shared" si="55"/>
        <v>0.9827586206896551</v>
      </c>
      <c r="H932">
        <f>VLOOKUP(F932,'GAUSSIAN DISTRIBUTION'!$A$2:$C$148,2,1)+(F932-VLOOKUP(F932,'GAUSSIAN DISTRIBUTION'!$A$2:$C$148,1,1))*VLOOKUP(F932,'GAUSSIAN DISTRIBUTION'!$A$2:$C$148,3,1)</f>
        <v>2.136607338714789</v>
      </c>
      <c r="I932" t="e">
        <f t="shared" si="56"/>
        <v>#N/A</v>
      </c>
    </row>
    <row r="933" spans="3:9" ht="12.75">
      <c r="C933"/>
      <c r="E933" t="e">
        <f>IF(AND(ISNUMBER(C933),C933&gt;'PLOT OUTPUT'!$D$4),LOG(C933),$C$2)</f>
        <v>#N/A</v>
      </c>
      <c r="F933">
        <f t="shared" si="55"/>
        <v>0.9827586206896551</v>
      </c>
      <c r="H933">
        <f>VLOOKUP(F933,'GAUSSIAN DISTRIBUTION'!$A$2:$C$148,2,1)+(F933-VLOOKUP(F933,'GAUSSIAN DISTRIBUTION'!$A$2:$C$148,1,1))*VLOOKUP(F933,'GAUSSIAN DISTRIBUTION'!$A$2:$C$148,3,1)</f>
        <v>2.136607338714789</v>
      </c>
      <c r="I933" t="e">
        <f t="shared" si="56"/>
        <v>#N/A</v>
      </c>
    </row>
    <row r="934" spans="3:9" ht="12.75">
      <c r="C934"/>
      <c r="E934" t="e">
        <f>IF(AND(ISNUMBER(C934),C934&gt;'PLOT OUTPUT'!$D$4),LOG(C934),$C$2)</f>
        <v>#N/A</v>
      </c>
      <c r="F934">
        <f t="shared" si="55"/>
        <v>0.9827586206896551</v>
      </c>
      <c r="H934">
        <f>VLOOKUP(F934,'GAUSSIAN DISTRIBUTION'!$A$2:$C$148,2,1)+(F934-VLOOKUP(F934,'GAUSSIAN DISTRIBUTION'!$A$2:$C$148,1,1))*VLOOKUP(F934,'GAUSSIAN DISTRIBUTION'!$A$2:$C$148,3,1)</f>
        <v>2.136607338714789</v>
      </c>
      <c r="I934" t="e">
        <f t="shared" si="56"/>
        <v>#N/A</v>
      </c>
    </row>
    <row r="935" spans="3:9" ht="12.75">
      <c r="C935"/>
      <c r="E935" t="e">
        <f>IF(AND(ISNUMBER(C935),C935&gt;'PLOT OUTPUT'!$D$4),LOG(C935),$C$2)</f>
        <v>#N/A</v>
      </c>
      <c r="F935">
        <f t="shared" si="55"/>
        <v>0.9827586206896551</v>
      </c>
      <c r="H935">
        <f>VLOOKUP(F935,'GAUSSIAN DISTRIBUTION'!$A$2:$C$148,2,1)+(F935-VLOOKUP(F935,'GAUSSIAN DISTRIBUTION'!$A$2:$C$148,1,1))*VLOOKUP(F935,'GAUSSIAN DISTRIBUTION'!$A$2:$C$148,3,1)</f>
        <v>2.136607338714789</v>
      </c>
      <c r="I935" t="e">
        <f t="shared" si="56"/>
        <v>#N/A</v>
      </c>
    </row>
    <row r="936" spans="3:9" ht="12.75">
      <c r="C936"/>
      <c r="E936" t="e">
        <f>IF(AND(ISNUMBER(C936),C936&gt;'PLOT OUTPUT'!$D$4),LOG(C936),$C$2)</f>
        <v>#N/A</v>
      </c>
      <c r="F936">
        <f t="shared" si="55"/>
        <v>0.9827586206896551</v>
      </c>
      <c r="H936">
        <f>VLOOKUP(F936,'GAUSSIAN DISTRIBUTION'!$A$2:$C$148,2,1)+(F936-VLOOKUP(F936,'GAUSSIAN DISTRIBUTION'!$A$2:$C$148,1,1))*VLOOKUP(F936,'GAUSSIAN DISTRIBUTION'!$A$2:$C$148,3,1)</f>
        <v>2.136607338714789</v>
      </c>
      <c r="I936" t="e">
        <f t="shared" si="56"/>
        <v>#N/A</v>
      </c>
    </row>
    <row r="937" spans="3:9" ht="12.75">
      <c r="C937"/>
      <c r="E937" t="e">
        <f>IF(AND(ISNUMBER(C937),C937&gt;'PLOT OUTPUT'!$D$4),LOG(C937),$C$2)</f>
        <v>#N/A</v>
      </c>
      <c r="F937">
        <f t="shared" si="55"/>
        <v>0.9827586206896551</v>
      </c>
      <c r="H937">
        <f>VLOOKUP(F937,'GAUSSIAN DISTRIBUTION'!$A$2:$C$148,2,1)+(F937-VLOOKUP(F937,'GAUSSIAN DISTRIBUTION'!$A$2:$C$148,1,1))*VLOOKUP(F937,'GAUSSIAN DISTRIBUTION'!$A$2:$C$148,3,1)</f>
        <v>2.136607338714789</v>
      </c>
      <c r="I937" t="e">
        <f t="shared" si="56"/>
        <v>#N/A</v>
      </c>
    </row>
    <row r="938" spans="3:9" ht="12.75">
      <c r="C938"/>
      <c r="E938" t="e">
        <f>IF(AND(ISNUMBER(C938),C938&gt;'PLOT OUTPUT'!$D$4),LOG(C938),$C$2)</f>
        <v>#N/A</v>
      </c>
      <c r="F938">
        <f t="shared" si="55"/>
        <v>0.9827586206896551</v>
      </c>
      <c r="H938">
        <f>VLOOKUP(F938,'GAUSSIAN DISTRIBUTION'!$A$2:$C$148,2,1)+(F938-VLOOKUP(F938,'GAUSSIAN DISTRIBUTION'!$A$2:$C$148,1,1))*VLOOKUP(F938,'GAUSSIAN DISTRIBUTION'!$A$2:$C$148,3,1)</f>
        <v>2.136607338714789</v>
      </c>
      <c r="I938" t="e">
        <f t="shared" si="56"/>
        <v>#N/A</v>
      </c>
    </row>
    <row r="939" spans="3:9" ht="12.75">
      <c r="C939"/>
      <c r="E939" t="e">
        <f>IF(AND(ISNUMBER(C939),C939&gt;'PLOT OUTPUT'!$D$4),LOG(C939),$C$2)</f>
        <v>#N/A</v>
      </c>
      <c r="F939">
        <f t="shared" si="55"/>
        <v>0.9827586206896551</v>
      </c>
      <c r="H939">
        <f>VLOOKUP(F939,'GAUSSIAN DISTRIBUTION'!$A$2:$C$148,2,1)+(F939-VLOOKUP(F939,'GAUSSIAN DISTRIBUTION'!$A$2:$C$148,1,1))*VLOOKUP(F939,'GAUSSIAN DISTRIBUTION'!$A$2:$C$148,3,1)</f>
        <v>2.136607338714789</v>
      </c>
      <c r="I939" t="e">
        <f t="shared" si="56"/>
        <v>#N/A</v>
      </c>
    </row>
    <row r="940" spans="3:9" ht="12.75">
      <c r="C940"/>
      <c r="E940" t="e">
        <f>IF(AND(ISNUMBER(C940),C940&gt;'PLOT OUTPUT'!$D$4),LOG(C940),$C$2)</f>
        <v>#N/A</v>
      </c>
      <c r="F940">
        <f t="shared" si="55"/>
        <v>0.9827586206896551</v>
      </c>
      <c r="H940">
        <f>VLOOKUP(F940,'GAUSSIAN DISTRIBUTION'!$A$2:$C$148,2,1)+(F940-VLOOKUP(F940,'GAUSSIAN DISTRIBUTION'!$A$2:$C$148,1,1))*VLOOKUP(F940,'GAUSSIAN DISTRIBUTION'!$A$2:$C$148,3,1)</f>
        <v>2.136607338714789</v>
      </c>
      <c r="I940" t="e">
        <f t="shared" si="56"/>
        <v>#N/A</v>
      </c>
    </row>
    <row r="941" spans="3:9" ht="12.75">
      <c r="C941"/>
      <c r="E941" t="e">
        <f>IF(AND(ISNUMBER(C941),C941&gt;'PLOT OUTPUT'!$D$4),LOG(C941),$C$2)</f>
        <v>#N/A</v>
      </c>
      <c r="F941">
        <f t="shared" si="55"/>
        <v>0.9827586206896551</v>
      </c>
      <c r="H941">
        <f>VLOOKUP(F941,'GAUSSIAN DISTRIBUTION'!$A$2:$C$148,2,1)+(F941-VLOOKUP(F941,'GAUSSIAN DISTRIBUTION'!$A$2:$C$148,1,1))*VLOOKUP(F941,'GAUSSIAN DISTRIBUTION'!$A$2:$C$148,3,1)</f>
        <v>2.136607338714789</v>
      </c>
      <c r="I941" t="e">
        <f t="shared" si="56"/>
        <v>#N/A</v>
      </c>
    </row>
    <row r="942" spans="3:9" ht="12.75">
      <c r="C942"/>
      <c r="E942" t="e">
        <f>IF(AND(ISNUMBER(C942),C942&gt;'PLOT OUTPUT'!$D$4),LOG(C942),$C$2)</f>
        <v>#N/A</v>
      </c>
      <c r="F942">
        <f t="shared" si="55"/>
        <v>0.9827586206896551</v>
      </c>
      <c r="H942">
        <f>VLOOKUP(F942,'GAUSSIAN DISTRIBUTION'!$A$2:$C$148,2,1)+(F942-VLOOKUP(F942,'GAUSSIAN DISTRIBUTION'!$A$2:$C$148,1,1))*VLOOKUP(F942,'GAUSSIAN DISTRIBUTION'!$A$2:$C$148,3,1)</f>
        <v>2.136607338714789</v>
      </c>
      <c r="I942" t="e">
        <f t="shared" si="56"/>
        <v>#N/A</v>
      </c>
    </row>
    <row r="943" spans="3:9" ht="12.75">
      <c r="C943"/>
      <c r="E943" t="e">
        <f>IF(AND(ISNUMBER(C943),C943&gt;'PLOT OUTPUT'!$D$4),LOG(C943),$C$2)</f>
        <v>#N/A</v>
      </c>
      <c r="F943">
        <f t="shared" si="55"/>
        <v>0.9827586206896551</v>
      </c>
      <c r="H943">
        <f>VLOOKUP(F943,'GAUSSIAN DISTRIBUTION'!$A$2:$C$148,2,1)+(F943-VLOOKUP(F943,'GAUSSIAN DISTRIBUTION'!$A$2:$C$148,1,1))*VLOOKUP(F943,'GAUSSIAN DISTRIBUTION'!$A$2:$C$148,3,1)</f>
        <v>2.136607338714789</v>
      </c>
      <c r="I943" t="e">
        <f t="shared" si="56"/>
        <v>#N/A</v>
      </c>
    </row>
    <row r="944" spans="3:9" ht="12.75">
      <c r="C944"/>
      <c r="E944" t="e">
        <f>IF(AND(ISNUMBER(C944),C944&gt;'PLOT OUTPUT'!$D$4),LOG(C944),$C$2)</f>
        <v>#N/A</v>
      </c>
      <c r="F944">
        <f t="shared" si="55"/>
        <v>0.9827586206896551</v>
      </c>
      <c r="H944">
        <f>VLOOKUP(F944,'GAUSSIAN DISTRIBUTION'!$A$2:$C$148,2,1)+(F944-VLOOKUP(F944,'GAUSSIAN DISTRIBUTION'!$A$2:$C$148,1,1))*VLOOKUP(F944,'GAUSSIAN DISTRIBUTION'!$A$2:$C$148,3,1)</f>
        <v>2.136607338714789</v>
      </c>
      <c r="I944" t="e">
        <f t="shared" si="56"/>
        <v>#N/A</v>
      </c>
    </row>
    <row r="945" spans="3:9" ht="12.75">
      <c r="C945"/>
      <c r="E945" t="e">
        <f>IF(AND(ISNUMBER(C945),C945&gt;'PLOT OUTPUT'!$D$4),LOG(C945),$C$2)</f>
        <v>#N/A</v>
      </c>
      <c r="F945">
        <f t="shared" si="55"/>
        <v>0.9827586206896551</v>
      </c>
      <c r="H945">
        <f>VLOOKUP(F945,'GAUSSIAN DISTRIBUTION'!$A$2:$C$148,2,1)+(F945-VLOOKUP(F945,'GAUSSIAN DISTRIBUTION'!$A$2:$C$148,1,1))*VLOOKUP(F945,'GAUSSIAN DISTRIBUTION'!$A$2:$C$148,3,1)</f>
        <v>2.136607338714789</v>
      </c>
      <c r="I945" t="e">
        <f t="shared" si="56"/>
        <v>#N/A</v>
      </c>
    </row>
    <row r="946" spans="3:9" ht="12.75">
      <c r="C946"/>
      <c r="E946" t="e">
        <f>IF(AND(ISNUMBER(C946),C946&gt;'PLOT OUTPUT'!$D$4),LOG(C946),$C$2)</f>
        <v>#N/A</v>
      </c>
      <c r="F946">
        <f t="shared" si="55"/>
        <v>0.9827586206896551</v>
      </c>
      <c r="H946">
        <f>VLOOKUP(F946,'GAUSSIAN DISTRIBUTION'!$A$2:$C$148,2,1)+(F946-VLOOKUP(F946,'GAUSSIAN DISTRIBUTION'!$A$2:$C$148,1,1))*VLOOKUP(F946,'GAUSSIAN DISTRIBUTION'!$A$2:$C$148,3,1)</f>
        <v>2.136607338714789</v>
      </c>
      <c r="I946" t="e">
        <f t="shared" si="56"/>
        <v>#N/A</v>
      </c>
    </row>
    <row r="947" spans="3:9" ht="12.75">
      <c r="C947"/>
      <c r="E947" t="e">
        <f>IF(AND(ISNUMBER(C947),C947&gt;'PLOT OUTPUT'!$D$4),LOG(C947),$C$2)</f>
        <v>#N/A</v>
      </c>
      <c r="F947">
        <f t="shared" si="55"/>
        <v>0.9827586206896551</v>
      </c>
      <c r="H947">
        <f>VLOOKUP(F947,'GAUSSIAN DISTRIBUTION'!$A$2:$C$148,2,1)+(F947-VLOOKUP(F947,'GAUSSIAN DISTRIBUTION'!$A$2:$C$148,1,1))*VLOOKUP(F947,'GAUSSIAN DISTRIBUTION'!$A$2:$C$148,3,1)</f>
        <v>2.136607338714789</v>
      </c>
      <c r="I947" t="e">
        <f t="shared" si="56"/>
        <v>#N/A</v>
      </c>
    </row>
    <row r="948" spans="3:9" ht="12.75">
      <c r="C948"/>
      <c r="E948" t="e">
        <f>IF(AND(ISNUMBER(C948),C948&gt;'PLOT OUTPUT'!$D$4),LOG(C948),$C$2)</f>
        <v>#N/A</v>
      </c>
      <c r="F948">
        <f t="shared" si="55"/>
        <v>0.9827586206896551</v>
      </c>
      <c r="H948">
        <f>VLOOKUP(F948,'GAUSSIAN DISTRIBUTION'!$A$2:$C$148,2,1)+(F948-VLOOKUP(F948,'GAUSSIAN DISTRIBUTION'!$A$2:$C$148,1,1))*VLOOKUP(F948,'GAUSSIAN DISTRIBUTION'!$A$2:$C$148,3,1)</f>
        <v>2.136607338714789</v>
      </c>
      <c r="I948" t="e">
        <f t="shared" si="56"/>
        <v>#N/A</v>
      </c>
    </row>
    <row r="949" spans="3:9" ht="12.75">
      <c r="C949"/>
      <c r="E949" t="e">
        <f>IF(AND(ISNUMBER(C949),C949&gt;'PLOT OUTPUT'!$D$4),LOG(C949),$C$2)</f>
        <v>#N/A</v>
      </c>
      <c r="F949">
        <f t="shared" si="55"/>
        <v>0.9827586206896551</v>
      </c>
      <c r="H949">
        <f>VLOOKUP(F949,'GAUSSIAN DISTRIBUTION'!$A$2:$C$148,2,1)+(F949-VLOOKUP(F949,'GAUSSIAN DISTRIBUTION'!$A$2:$C$148,1,1))*VLOOKUP(F949,'GAUSSIAN DISTRIBUTION'!$A$2:$C$148,3,1)</f>
        <v>2.136607338714789</v>
      </c>
      <c r="I949" t="e">
        <f t="shared" si="56"/>
        <v>#N/A</v>
      </c>
    </row>
    <row r="950" spans="3:9" ht="12.75">
      <c r="C950"/>
      <c r="E950" t="e">
        <f>IF(AND(ISNUMBER(C950),C950&gt;'PLOT OUTPUT'!$D$4),LOG(C950),$C$2)</f>
        <v>#N/A</v>
      </c>
      <c r="F950">
        <f t="shared" si="55"/>
        <v>0.9827586206896551</v>
      </c>
      <c r="H950">
        <f>VLOOKUP(F950,'GAUSSIAN DISTRIBUTION'!$A$2:$C$148,2,1)+(F950-VLOOKUP(F950,'GAUSSIAN DISTRIBUTION'!$A$2:$C$148,1,1))*VLOOKUP(F950,'GAUSSIAN DISTRIBUTION'!$A$2:$C$148,3,1)</f>
        <v>2.136607338714789</v>
      </c>
      <c r="I950" t="e">
        <f t="shared" si="56"/>
        <v>#N/A</v>
      </c>
    </row>
    <row r="951" spans="3:9" ht="12.75">
      <c r="C951"/>
      <c r="E951" t="e">
        <f>IF(AND(ISNUMBER(C951),C951&gt;'PLOT OUTPUT'!$D$4),LOG(C951),$C$2)</f>
        <v>#N/A</v>
      </c>
      <c r="F951">
        <f t="shared" si="55"/>
        <v>0.9827586206896551</v>
      </c>
      <c r="H951">
        <f>VLOOKUP(F951,'GAUSSIAN DISTRIBUTION'!$A$2:$C$148,2,1)+(F951-VLOOKUP(F951,'GAUSSIAN DISTRIBUTION'!$A$2:$C$148,1,1))*VLOOKUP(F951,'GAUSSIAN DISTRIBUTION'!$A$2:$C$148,3,1)</f>
        <v>2.136607338714789</v>
      </c>
      <c r="I951" t="e">
        <f t="shared" si="56"/>
        <v>#N/A</v>
      </c>
    </row>
    <row r="952" spans="3:9" ht="12.75">
      <c r="C952"/>
      <c r="E952" t="e">
        <f>IF(AND(ISNUMBER(C952),C952&gt;'PLOT OUTPUT'!$D$4),LOG(C952),$C$2)</f>
        <v>#N/A</v>
      </c>
      <c r="F952">
        <f t="shared" si="55"/>
        <v>0.9827586206896551</v>
      </c>
      <c r="H952">
        <f>VLOOKUP(F952,'GAUSSIAN DISTRIBUTION'!$A$2:$C$148,2,1)+(F952-VLOOKUP(F952,'GAUSSIAN DISTRIBUTION'!$A$2:$C$148,1,1))*VLOOKUP(F952,'GAUSSIAN DISTRIBUTION'!$A$2:$C$148,3,1)</f>
        <v>2.136607338714789</v>
      </c>
      <c r="I952" t="e">
        <f t="shared" si="56"/>
        <v>#N/A</v>
      </c>
    </row>
    <row r="953" spans="3:9" ht="12.75">
      <c r="C953"/>
      <c r="E953" t="e">
        <f>IF(AND(ISNUMBER(C953),C953&gt;'PLOT OUTPUT'!$D$4),LOG(C953),$C$2)</f>
        <v>#N/A</v>
      </c>
      <c r="F953">
        <f t="shared" si="55"/>
        <v>0.9827586206896551</v>
      </c>
      <c r="H953">
        <f>VLOOKUP(F953,'GAUSSIAN DISTRIBUTION'!$A$2:$C$148,2,1)+(F953-VLOOKUP(F953,'GAUSSIAN DISTRIBUTION'!$A$2:$C$148,1,1))*VLOOKUP(F953,'GAUSSIAN DISTRIBUTION'!$A$2:$C$148,3,1)</f>
        <v>2.136607338714789</v>
      </c>
      <c r="I953" t="e">
        <f t="shared" si="56"/>
        <v>#N/A</v>
      </c>
    </row>
    <row r="954" spans="3:9" ht="12.75">
      <c r="C954"/>
      <c r="E954" t="e">
        <f>IF(AND(ISNUMBER(C954),C954&gt;'PLOT OUTPUT'!$D$4),LOG(C954),$C$2)</f>
        <v>#N/A</v>
      </c>
      <c r="F954">
        <f t="shared" si="55"/>
        <v>0.9827586206896551</v>
      </c>
      <c r="H954">
        <f>VLOOKUP(F954,'GAUSSIAN DISTRIBUTION'!$A$2:$C$148,2,1)+(F954-VLOOKUP(F954,'GAUSSIAN DISTRIBUTION'!$A$2:$C$148,1,1))*VLOOKUP(F954,'GAUSSIAN DISTRIBUTION'!$A$2:$C$148,3,1)</f>
        <v>2.136607338714789</v>
      </c>
      <c r="I954" t="e">
        <f t="shared" si="56"/>
        <v>#N/A</v>
      </c>
    </row>
    <row r="955" spans="3:9" ht="12.75">
      <c r="C955"/>
      <c r="E955" t="e">
        <f>IF(AND(ISNUMBER(C955),C955&gt;'PLOT OUTPUT'!$D$4),LOG(C955),$C$2)</f>
        <v>#N/A</v>
      </c>
      <c r="F955">
        <f t="shared" si="55"/>
        <v>0.9827586206896551</v>
      </c>
      <c r="H955">
        <f>VLOOKUP(F955,'GAUSSIAN DISTRIBUTION'!$A$2:$C$148,2,1)+(F955-VLOOKUP(F955,'GAUSSIAN DISTRIBUTION'!$A$2:$C$148,1,1))*VLOOKUP(F955,'GAUSSIAN DISTRIBUTION'!$A$2:$C$148,3,1)</f>
        <v>2.136607338714789</v>
      </c>
      <c r="I955" t="e">
        <f t="shared" si="56"/>
        <v>#N/A</v>
      </c>
    </row>
    <row r="956" spans="3:9" ht="12.75">
      <c r="C956"/>
      <c r="E956" t="e">
        <f>IF(AND(ISNUMBER(C956),C956&gt;'PLOT OUTPUT'!$D$4),LOG(C956),$C$2)</f>
        <v>#N/A</v>
      </c>
      <c r="F956">
        <f t="shared" si="55"/>
        <v>0.9827586206896551</v>
      </c>
      <c r="H956">
        <f>VLOOKUP(F956,'GAUSSIAN DISTRIBUTION'!$A$2:$C$148,2,1)+(F956-VLOOKUP(F956,'GAUSSIAN DISTRIBUTION'!$A$2:$C$148,1,1))*VLOOKUP(F956,'GAUSSIAN DISTRIBUTION'!$A$2:$C$148,3,1)</f>
        <v>2.136607338714789</v>
      </c>
      <c r="I956" t="e">
        <f t="shared" si="56"/>
        <v>#N/A</v>
      </c>
    </row>
    <row r="957" spans="3:9" ht="12.75">
      <c r="C957"/>
      <c r="E957" t="e">
        <f>IF(AND(ISNUMBER(C957),C957&gt;'PLOT OUTPUT'!$D$4),LOG(C957),$C$2)</f>
        <v>#N/A</v>
      </c>
      <c r="F957">
        <f t="shared" si="55"/>
        <v>0.9827586206896551</v>
      </c>
      <c r="H957">
        <f>VLOOKUP(F957,'GAUSSIAN DISTRIBUTION'!$A$2:$C$148,2,1)+(F957-VLOOKUP(F957,'GAUSSIAN DISTRIBUTION'!$A$2:$C$148,1,1))*VLOOKUP(F957,'GAUSSIAN DISTRIBUTION'!$A$2:$C$148,3,1)</f>
        <v>2.136607338714789</v>
      </c>
      <c r="I957" t="e">
        <f t="shared" si="56"/>
        <v>#N/A</v>
      </c>
    </row>
    <row r="958" spans="3:9" ht="12.75">
      <c r="C958"/>
      <c r="E958" t="e">
        <f>IF(AND(ISNUMBER(C958),C958&gt;'PLOT OUTPUT'!$D$4),LOG(C958),$C$2)</f>
        <v>#N/A</v>
      </c>
      <c r="F958">
        <f t="shared" si="55"/>
        <v>0.9827586206896551</v>
      </c>
      <c r="H958">
        <f>VLOOKUP(F958,'GAUSSIAN DISTRIBUTION'!$A$2:$C$148,2,1)+(F958-VLOOKUP(F958,'GAUSSIAN DISTRIBUTION'!$A$2:$C$148,1,1))*VLOOKUP(F958,'GAUSSIAN DISTRIBUTION'!$A$2:$C$148,3,1)</f>
        <v>2.136607338714789</v>
      </c>
      <c r="I958" t="e">
        <f t="shared" si="56"/>
        <v>#N/A</v>
      </c>
    </row>
    <row r="959" spans="3:9" ht="12.75">
      <c r="C959"/>
      <c r="E959" t="e">
        <f>IF(AND(ISNUMBER(C959),C959&gt;'PLOT OUTPUT'!$D$4),LOG(C959),$C$2)</f>
        <v>#N/A</v>
      </c>
      <c r="F959">
        <f t="shared" si="55"/>
        <v>0.9827586206896551</v>
      </c>
      <c r="H959">
        <f>VLOOKUP(F959,'GAUSSIAN DISTRIBUTION'!$A$2:$C$148,2,1)+(F959-VLOOKUP(F959,'GAUSSIAN DISTRIBUTION'!$A$2:$C$148,1,1))*VLOOKUP(F959,'GAUSSIAN DISTRIBUTION'!$A$2:$C$148,3,1)</f>
        <v>2.136607338714789</v>
      </c>
      <c r="I959" t="e">
        <f t="shared" si="56"/>
        <v>#N/A</v>
      </c>
    </row>
    <row r="960" spans="3:9" ht="12.75">
      <c r="C960"/>
      <c r="E960" t="e">
        <f>IF(AND(ISNUMBER(C960),C960&gt;'PLOT OUTPUT'!$D$4),LOG(C960),$C$2)</f>
        <v>#N/A</v>
      </c>
      <c r="F960">
        <f t="shared" si="55"/>
        <v>0.9827586206896551</v>
      </c>
      <c r="H960">
        <f>VLOOKUP(F960,'GAUSSIAN DISTRIBUTION'!$A$2:$C$148,2,1)+(F960-VLOOKUP(F960,'GAUSSIAN DISTRIBUTION'!$A$2:$C$148,1,1))*VLOOKUP(F960,'GAUSSIAN DISTRIBUTION'!$A$2:$C$148,3,1)</f>
        <v>2.136607338714789</v>
      </c>
      <c r="I960" t="e">
        <f t="shared" si="56"/>
        <v>#N/A</v>
      </c>
    </row>
    <row r="961" spans="3:9" ht="12.75">
      <c r="C961"/>
      <c r="E961" t="e">
        <f>IF(AND(ISNUMBER(C961),C961&gt;'PLOT OUTPUT'!$D$4),LOG(C961),$C$2)</f>
        <v>#N/A</v>
      </c>
      <c r="F961">
        <f t="shared" si="55"/>
        <v>0.9827586206896551</v>
      </c>
      <c r="H961">
        <f>VLOOKUP(F961,'GAUSSIAN DISTRIBUTION'!$A$2:$C$148,2,1)+(F961-VLOOKUP(F961,'GAUSSIAN DISTRIBUTION'!$A$2:$C$148,1,1))*VLOOKUP(F961,'GAUSSIAN DISTRIBUTION'!$A$2:$C$148,3,1)</f>
        <v>2.136607338714789</v>
      </c>
      <c r="I961" t="e">
        <f t="shared" si="56"/>
        <v>#N/A</v>
      </c>
    </row>
    <row r="962" spans="3:9" ht="12.75">
      <c r="C962"/>
      <c r="E962" t="e">
        <f>IF(AND(ISNUMBER(C962),C962&gt;'PLOT OUTPUT'!$D$4),LOG(C962),$C$2)</f>
        <v>#N/A</v>
      </c>
      <c r="F962">
        <f t="shared" si="55"/>
        <v>0.9827586206896551</v>
      </c>
      <c r="H962">
        <f>VLOOKUP(F962,'GAUSSIAN DISTRIBUTION'!$A$2:$C$148,2,1)+(F962-VLOOKUP(F962,'GAUSSIAN DISTRIBUTION'!$A$2:$C$148,1,1))*VLOOKUP(F962,'GAUSSIAN DISTRIBUTION'!$A$2:$C$148,3,1)</f>
        <v>2.136607338714789</v>
      </c>
      <c r="I962" t="e">
        <f t="shared" si="56"/>
        <v>#N/A</v>
      </c>
    </row>
    <row r="963" spans="3:9" ht="12.75">
      <c r="C963"/>
      <c r="E963" t="e">
        <f>IF(AND(ISNUMBER(C963),C963&gt;'PLOT OUTPUT'!$D$4),LOG(C963),$C$2)</f>
        <v>#N/A</v>
      </c>
      <c r="F963">
        <f t="shared" si="55"/>
        <v>0.9827586206896551</v>
      </c>
      <c r="H963">
        <f>VLOOKUP(F963,'GAUSSIAN DISTRIBUTION'!$A$2:$C$148,2,1)+(F963-VLOOKUP(F963,'GAUSSIAN DISTRIBUTION'!$A$2:$C$148,1,1))*VLOOKUP(F963,'GAUSSIAN DISTRIBUTION'!$A$2:$C$148,3,1)</f>
        <v>2.136607338714789</v>
      </c>
      <c r="I963" t="e">
        <f t="shared" si="56"/>
        <v>#N/A</v>
      </c>
    </row>
    <row r="964" spans="3:9" ht="12.75">
      <c r="C964"/>
      <c r="E964" t="e">
        <f>IF(AND(ISNUMBER(C964),C964&gt;'PLOT OUTPUT'!$D$4),LOG(C964),$C$2)</f>
        <v>#N/A</v>
      </c>
      <c r="F964">
        <f t="shared" si="55"/>
        <v>0.9827586206896551</v>
      </c>
      <c r="H964">
        <f>VLOOKUP(F964,'GAUSSIAN DISTRIBUTION'!$A$2:$C$148,2,1)+(F964-VLOOKUP(F964,'GAUSSIAN DISTRIBUTION'!$A$2:$C$148,1,1))*VLOOKUP(F964,'GAUSSIAN DISTRIBUTION'!$A$2:$C$148,3,1)</f>
        <v>2.136607338714789</v>
      </c>
      <c r="I964" t="e">
        <f t="shared" si="56"/>
        <v>#N/A</v>
      </c>
    </row>
    <row r="965" spans="3:9" ht="12.75">
      <c r="C965"/>
      <c r="E965" t="e">
        <f>IF(AND(ISNUMBER(C965),C965&gt;'PLOT OUTPUT'!$D$4),LOG(C965),$C$2)</f>
        <v>#N/A</v>
      </c>
      <c r="F965">
        <f t="shared" si="55"/>
        <v>0.9827586206896551</v>
      </c>
      <c r="H965">
        <f>VLOOKUP(F965,'GAUSSIAN DISTRIBUTION'!$A$2:$C$148,2,1)+(F965-VLOOKUP(F965,'GAUSSIAN DISTRIBUTION'!$A$2:$C$148,1,1))*VLOOKUP(F965,'GAUSSIAN DISTRIBUTION'!$A$2:$C$148,3,1)</f>
        <v>2.136607338714789</v>
      </c>
      <c r="I965" t="e">
        <f t="shared" si="56"/>
        <v>#N/A</v>
      </c>
    </row>
    <row r="966" spans="3:9" ht="12.75">
      <c r="C966"/>
      <c r="E966" t="e">
        <f>IF(AND(ISNUMBER(C966),C966&gt;'PLOT OUTPUT'!$D$4),LOG(C966),$C$2)</f>
        <v>#N/A</v>
      </c>
      <c r="F966">
        <f aca="true" t="shared" si="57" ref="F966:F1007">IF(ISNUMBER(E965),F965-1/$C$3,1-0.5/$C$3)</f>
        <v>0.9827586206896551</v>
      </c>
      <c r="H966">
        <f>VLOOKUP(F966,'GAUSSIAN DISTRIBUTION'!$A$2:$C$148,2,1)+(F966-VLOOKUP(F966,'GAUSSIAN DISTRIBUTION'!$A$2:$C$148,1,1))*VLOOKUP(F966,'GAUSSIAN DISTRIBUTION'!$A$2:$C$148,3,1)</f>
        <v>2.136607338714789</v>
      </c>
      <c r="I966" t="e">
        <f aca="true" t="shared" si="58" ref="I966:I1007">E966</f>
        <v>#N/A</v>
      </c>
    </row>
    <row r="967" spans="3:9" ht="12.75">
      <c r="C967"/>
      <c r="E967" t="e">
        <f>IF(AND(ISNUMBER(C967),C967&gt;'PLOT OUTPUT'!$D$4),LOG(C967),$C$2)</f>
        <v>#N/A</v>
      </c>
      <c r="F967">
        <f t="shared" si="57"/>
        <v>0.9827586206896551</v>
      </c>
      <c r="H967">
        <f>VLOOKUP(F967,'GAUSSIAN DISTRIBUTION'!$A$2:$C$148,2,1)+(F967-VLOOKUP(F967,'GAUSSIAN DISTRIBUTION'!$A$2:$C$148,1,1))*VLOOKUP(F967,'GAUSSIAN DISTRIBUTION'!$A$2:$C$148,3,1)</f>
        <v>2.136607338714789</v>
      </c>
      <c r="I967" t="e">
        <f t="shared" si="58"/>
        <v>#N/A</v>
      </c>
    </row>
    <row r="968" spans="3:9" ht="12.75">
      <c r="C968"/>
      <c r="E968" t="e">
        <f>IF(AND(ISNUMBER(C968),C968&gt;'PLOT OUTPUT'!$D$4),LOG(C968),$C$2)</f>
        <v>#N/A</v>
      </c>
      <c r="F968">
        <f t="shared" si="57"/>
        <v>0.9827586206896551</v>
      </c>
      <c r="H968">
        <f>VLOOKUP(F968,'GAUSSIAN DISTRIBUTION'!$A$2:$C$148,2,1)+(F968-VLOOKUP(F968,'GAUSSIAN DISTRIBUTION'!$A$2:$C$148,1,1))*VLOOKUP(F968,'GAUSSIAN DISTRIBUTION'!$A$2:$C$148,3,1)</f>
        <v>2.136607338714789</v>
      </c>
      <c r="I968" t="e">
        <f t="shared" si="58"/>
        <v>#N/A</v>
      </c>
    </row>
    <row r="969" spans="3:9" ht="12.75">
      <c r="C969"/>
      <c r="E969" t="e">
        <f>IF(AND(ISNUMBER(C969),C969&gt;'PLOT OUTPUT'!$D$4),LOG(C969),$C$2)</f>
        <v>#N/A</v>
      </c>
      <c r="F969">
        <f t="shared" si="57"/>
        <v>0.9827586206896551</v>
      </c>
      <c r="H969">
        <f>VLOOKUP(F969,'GAUSSIAN DISTRIBUTION'!$A$2:$C$148,2,1)+(F969-VLOOKUP(F969,'GAUSSIAN DISTRIBUTION'!$A$2:$C$148,1,1))*VLOOKUP(F969,'GAUSSIAN DISTRIBUTION'!$A$2:$C$148,3,1)</f>
        <v>2.136607338714789</v>
      </c>
      <c r="I969" t="e">
        <f t="shared" si="58"/>
        <v>#N/A</v>
      </c>
    </row>
    <row r="970" spans="3:9" ht="12.75">
      <c r="C970"/>
      <c r="E970" t="e">
        <f>IF(AND(ISNUMBER(C970),C970&gt;'PLOT OUTPUT'!$D$4),LOG(C970),$C$2)</f>
        <v>#N/A</v>
      </c>
      <c r="F970">
        <f t="shared" si="57"/>
        <v>0.9827586206896551</v>
      </c>
      <c r="H970">
        <f>VLOOKUP(F970,'GAUSSIAN DISTRIBUTION'!$A$2:$C$148,2,1)+(F970-VLOOKUP(F970,'GAUSSIAN DISTRIBUTION'!$A$2:$C$148,1,1))*VLOOKUP(F970,'GAUSSIAN DISTRIBUTION'!$A$2:$C$148,3,1)</f>
        <v>2.136607338714789</v>
      </c>
      <c r="I970" t="e">
        <f t="shared" si="58"/>
        <v>#N/A</v>
      </c>
    </row>
    <row r="971" spans="3:9" ht="12.75">
      <c r="C971"/>
      <c r="E971" t="e">
        <f>IF(AND(ISNUMBER(C971),C971&gt;'PLOT OUTPUT'!$D$4),LOG(C971),$C$2)</f>
        <v>#N/A</v>
      </c>
      <c r="F971">
        <f t="shared" si="57"/>
        <v>0.9827586206896551</v>
      </c>
      <c r="H971">
        <f>VLOOKUP(F971,'GAUSSIAN DISTRIBUTION'!$A$2:$C$148,2,1)+(F971-VLOOKUP(F971,'GAUSSIAN DISTRIBUTION'!$A$2:$C$148,1,1))*VLOOKUP(F971,'GAUSSIAN DISTRIBUTION'!$A$2:$C$148,3,1)</f>
        <v>2.136607338714789</v>
      </c>
      <c r="I971" t="e">
        <f t="shared" si="58"/>
        <v>#N/A</v>
      </c>
    </row>
    <row r="972" spans="3:9" ht="12.75">
      <c r="C972"/>
      <c r="E972" t="e">
        <f>IF(AND(ISNUMBER(C972),C972&gt;'PLOT OUTPUT'!$D$4),LOG(C972),$C$2)</f>
        <v>#N/A</v>
      </c>
      <c r="F972">
        <f t="shared" si="57"/>
        <v>0.9827586206896551</v>
      </c>
      <c r="H972">
        <f>VLOOKUP(F972,'GAUSSIAN DISTRIBUTION'!$A$2:$C$148,2,1)+(F972-VLOOKUP(F972,'GAUSSIAN DISTRIBUTION'!$A$2:$C$148,1,1))*VLOOKUP(F972,'GAUSSIAN DISTRIBUTION'!$A$2:$C$148,3,1)</f>
        <v>2.136607338714789</v>
      </c>
      <c r="I972" t="e">
        <f t="shared" si="58"/>
        <v>#N/A</v>
      </c>
    </row>
    <row r="973" spans="3:9" ht="12.75">
      <c r="C973"/>
      <c r="E973" t="e">
        <f>IF(AND(ISNUMBER(C973),C973&gt;'PLOT OUTPUT'!$D$4),LOG(C973),$C$2)</f>
        <v>#N/A</v>
      </c>
      <c r="F973">
        <f t="shared" si="57"/>
        <v>0.9827586206896551</v>
      </c>
      <c r="H973">
        <f>VLOOKUP(F973,'GAUSSIAN DISTRIBUTION'!$A$2:$C$148,2,1)+(F973-VLOOKUP(F973,'GAUSSIAN DISTRIBUTION'!$A$2:$C$148,1,1))*VLOOKUP(F973,'GAUSSIAN DISTRIBUTION'!$A$2:$C$148,3,1)</f>
        <v>2.136607338714789</v>
      </c>
      <c r="I973" t="e">
        <f t="shared" si="58"/>
        <v>#N/A</v>
      </c>
    </row>
    <row r="974" spans="3:9" ht="12.75">
      <c r="C974"/>
      <c r="E974" t="e">
        <f>IF(AND(ISNUMBER(C974),C974&gt;'PLOT OUTPUT'!$D$4),LOG(C974),$C$2)</f>
        <v>#N/A</v>
      </c>
      <c r="F974">
        <f t="shared" si="57"/>
        <v>0.9827586206896551</v>
      </c>
      <c r="H974">
        <f>VLOOKUP(F974,'GAUSSIAN DISTRIBUTION'!$A$2:$C$148,2,1)+(F974-VLOOKUP(F974,'GAUSSIAN DISTRIBUTION'!$A$2:$C$148,1,1))*VLOOKUP(F974,'GAUSSIAN DISTRIBUTION'!$A$2:$C$148,3,1)</f>
        <v>2.136607338714789</v>
      </c>
      <c r="I974" t="e">
        <f t="shared" si="58"/>
        <v>#N/A</v>
      </c>
    </row>
    <row r="975" spans="3:9" ht="12.75">
      <c r="C975"/>
      <c r="E975" t="e">
        <f>IF(AND(ISNUMBER(C975),C975&gt;'PLOT OUTPUT'!$D$4),LOG(C975),$C$2)</f>
        <v>#N/A</v>
      </c>
      <c r="F975">
        <f t="shared" si="57"/>
        <v>0.9827586206896551</v>
      </c>
      <c r="H975">
        <f>VLOOKUP(F975,'GAUSSIAN DISTRIBUTION'!$A$2:$C$148,2,1)+(F975-VLOOKUP(F975,'GAUSSIAN DISTRIBUTION'!$A$2:$C$148,1,1))*VLOOKUP(F975,'GAUSSIAN DISTRIBUTION'!$A$2:$C$148,3,1)</f>
        <v>2.136607338714789</v>
      </c>
      <c r="I975" t="e">
        <f t="shared" si="58"/>
        <v>#N/A</v>
      </c>
    </row>
    <row r="976" spans="3:9" ht="12.75">
      <c r="C976"/>
      <c r="E976" t="e">
        <f>IF(AND(ISNUMBER(C976),C976&gt;'PLOT OUTPUT'!$D$4),LOG(C976),$C$2)</f>
        <v>#N/A</v>
      </c>
      <c r="F976">
        <f t="shared" si="57"/>
        <v>0.9827586206896551</v>
      </c>
      <c r="H976">
        <f>VLOOKUP(F976,'GAUSSIAN DISTRIBUTION'!$A$2:$C$148,2,1)+(F976-VLOOKUP(F976,'GAUSSIAN DISTRIBUTION'!$A$2:$C$148,1,1))*VLOOKUP(F976,'GAUSSIAN DISTRIBUTION'!$A$2:$C$148,3,1)</f>
        <v>2.136607338714789</v>
      </c>
      <c r="I976" t="e">
        <f t="shared" si="58"/>
        <v>#N/A</v>
      </c>
    </row>
    <row r="977" spans="3:9" ht="12.75">
      <c r="C977"/>
      <c r="E977" t="e">
        <f>IF(AND(ISNUMBER(C977),C977&gt;'PLOT OUTPUT'!$D$4),LOG(C977),$C$2)</f>
        <v>#N/A</v>
      </c>
      <c r="F977">
        <f t="shared" si="57"/>
        <v>0.9827586206896551</v>
      </c>
      <c r="H977">
        <f>VLOOKUP(F977,'GAUSSIAN DISTRIBUTION'!$A$2:$C$148,2,1)+(F977-VLOOKUP(F977,'GAUSSIAN DISTRIBUTION'!$A$2:$C$148,1,1))*VLOOKUP(F977,'GAUSSIAN DISTRIBUTION'!$A$2:$C$148,3,1)</f>
        <v>2.136607338714789</v>
      </c>
      <c r="I977" t="e">
        <f t="shared" si="58"/>
        <v>#N/A</v>
      </c>
    </row>
    <row r="978" spans="3:9" ht="12.75">
      <c r="C978"/>
      <c r="E978" t="e">
        <f>IF(AND(ISNUMBER(C978),C978&gt;'PLOT OUTPUT'!$D$4),LOG(C978),$C$2)</f>
        <v>#N/A</v>
      </c>
      <c r="F978">
        <f t="shared" si="57"/>
        <v>0.9827586206896551</v>
      </c>
      <c r="H978">
        <f>VLOOKUP(F978,'GAUSSIAN DISTRIBUTION'!$A$2:$C$148,2,1)+(F978-VLOOKUP(F978,'GAUSSIAN DISTRIBUTION'!$A$2:$C$148,1,1))*VLOOKUP(F978,'GAUSSIAN DISTRIBUTION'!$A$2:$C$148,3,1)</f>
        <v>2.136607338714789</v>
      </c>
      <c r="I978" t="e">
        <f t="shared" si="58"/>
        <v>#N/A</v>
      </c>
    </row>
    <row r="979" spans="3:9" ht="12.75">
      <c r="C979"/>
      <c r="E979" t="e">
        <f>IF(AND(ISNUMBER(C979),C979&gt;'PLOT OUTPUT'!$D$4),LOG(C979),$C$2)</f>
        <v>#N/A</v>
      </c>
      <c r="F979">
        <f t="shared" si="57"/>
        <v>0.9827586206896551</v>
      </c>
      <c r="H979">
        <f>VLOOKUP(F979,'GAUSSIAN DISTRIBUTION'!$A$2:$C$148,2,1)+(F979-VLOOKUP(F979,'GAUSSIAN DISTRIBUTION'!$A$2:$C$148,1,1))*VLOOKUP(F979,'GAUSSIAN DISTRIBUTION'!$A$2:$C$148,3,1)</f>
        <v>2.136607338714789</v>
      </c>
      <c r="I979" t="e">
        <f t="shared" si="58"/>
        <v>#N/A</v>
      </c>
    </row>
    <row r="980" spans="3:9" ht="12.75">
      <c r="C980"/>
      <c r="E980" t="e">
        <f>IF(AND(ISNUMBER(C980),C980&gt;'PLOT OUTPUT'!$D$4),LOG(C980),$C$2)</f>
        <v>#N/A</v>
      </c>
      <c r="F980">
        <f t="shared" si="57"/>
        <v>0.9827586206896551</v>
      </c>
      <c r="H980">
        <f>VLOOKUP(F980,'GAUSSIAN DISTRIBUTION'!$A$2:$C$148,2,1)+(F980-VLOOKUP(F980,'GAUSSIAN DISTRIBUTION'!$A$2:$C$148,1,1))*VLOOKUP(F980,'GAUSSIAN DISTRIBUTION'!$A$2:$C$148,3,1)</f>
        <v>2.136607338714789</v>
      </c>
      <c r="I980" t="e">
        <f t="shared" si="58"/>
        <v>#N/A</v>
      </c>
    </row>
    <row r="981" spans="3:9" ht="12.75">
      <c r="C981"/>
      <c r="E981" t="e">
        <f>IF(AND(ISNUMBER(C981),C981&gt;'PLOT OUTPUT'!$D$4),LOG(C981),$C$2)</f>
        <v>#N/A</v>
      </c>
      <c r="F981">
        <f t="shared" si="57"/>
        <v>0.9827586206896551</v>
      </c>
      <c r="H981">
        <f>VLOOKUP(F981,'GAUSSIAN DISTRIBUTION'!$A$2:$C$148,2,1)+(F981-VLOOKUP(F981,'GAUSSIAN DISTRIBUTION'!$A$2:$C$148,1,1))*VLOOKUP(F981,'GAUSSIAN DISTRIBUTION'!$A$2:$C$148,3,1)</f>
        <v>2.136607338714789</v>
      </c>
      <c r="I981" t="e">
        <f t="shared" si="58"/>
        <v>#N/A</v>
      </c>
    </row>
    <row r="982" spans="3:9" ht="12.75">
      <c r="C982"/>
      <c r="E982" t="e">
        <f>IF(AND(ISNUMBER(C982),C982&gt;'PLOT OUTPUT'!$D$4),LOG(C982),$C$2)</f>
        <v>#N/A</v>
      </c>
      <c r="F982">
        <f t="shared" si="57"/>
        <v>0.9827586206896551</v>
      </c>
      <c r="H982">
        <f>VLOOKUP(F982,'GAUSSIAN DISTRIBUTION'!$A$2:$C$148,2,1)+(F982-VLOOKUP(F982,'GAUSSIAN DISTRIBUTION'!$A$2:$C$148,1,1))*VLOOKUP(F982,'GAUSSIAN DISTRIBUTION'!$A$2:$C$148,3,1)</f>
        <v>2.136607338714789</v>
      </c>
      <c r="I982" t="e">
        <f t="shared" si="58"/>
        <v>#N/A</v>
      </c>
    </row>
    <row r="983" spans="3:9" ht="12.75">
      <c r="C983"/>
      <c r="E983" t="e">
        <f>IF(AND(ISNUMBER(C983),C983&gt;'PLOT OUTPUT'!$D$4),LOG(C983),$C$2)</f>
        <v>#N/A</v>
      </c>
      <c r="F983">
        <f t="shared" si="57"/>
        <v>0.9827586206896551</v>
      </c>
      <c r="H983">
        <f>VLOOKUP(F983,'GAUSSIAN DISTRIBUTION'!$A$2:$C$148,2,1)+(F983-VLOOKUP(F983,'GAUSSIAN DISTRIBUTION'!$A$2:$C$148,1,1))*VLOOKUP(F983,'GAUSSIAN DISTRIBUTION'!$A$2:$C$148,3,1)</f>
        <v>2.136607338714789</v>
      </c>
      <c r="I983" t="e">
        <f t="shared" si="58"/>
        <v>#N/A</v>
      </c>
    </row>
    <row r="984" spans="3:9" ht="12.75">
      <c r="C984"/>
      <c r="E984" t="e">
        <f>IF(AND(ISNUMBER(C984),C984&gt;'PLOT OUTPUT'!$D$4),LOG(C984),$C$2)</f>
        <v>#N/A</v>
      </c>
      <c r="F984">
        <f t="shared" si="57"/>
        <v>0.9827586206896551</v>
      </c>
      <c r="H984">
        <f>VLOOKUP(F984,'GAUSSIAN DISTRIBUTION'!$A$2:$C$148,2,1)+(F984-VLOOKUP(F984,'GAUSSIAN DISTRIBUTION'!$A$2:$C$148,1,1))*VLOOKUP(F984,'GAUSSIAN DISTRIBUTION'!$A$2:$C$148,3,1)</f>
        <v>2.136607338714789</v>
      </c>
      <c r="I984" t="e">
        <f t="shared" si="58"/>
        <v>#N/A</v>
      </c>
    </row>
    <row r="985" spans="3:9" ht="12.75">
      <c r="C985"/>
      <c r="E985" t="e">
        <f>IF(AND(ISNUMBER(C985),C985&gt;'PLOT OUTPUT'!$D$4),LOG(C985),$C$2)</f>
        <v>#N/A</v>
      </c>
      <c r="F985">
        <f t="shared" si="57"/>
        <v>0.9827586206896551</v>
      </c>
      <c r="H985">
        <f>VLOOKUP(F985,'GAUSSIAN DISTRIBUTION'!$A$2:$C$148,2,1)+(F985-VLOOKUP(F985,'GAUSSIAN DISTRIBUTION'!$A$2:$C$148,1,1))*VLOOKUP(F985,'GAUSSIAN DISTRIBUTION'!$A$2:$C$148,3,1)</f>
        <v>2.136607338714789</v>
      </c>
      <c r="I985" t="e">
        <f t="shared" si="58"/>
        <v>#N/A</v>
      </c>
    </row>
    <row r="986" spans="3:9" ht="12.75">
      <c r="C986"/>
      <c r="E986" t="e">
        <f>IF(AND(ISNUMBER(C986),C986&gt;'PLOT OUTPUT'!$D$4),LOG(C986),$C$2)</f>
        <v>#N/A</v>
      </c>
      <c r="F986">
        <f t="shared" si="57"/>
        <v>0.9827586206896551</v>
      </c>
      <c r="H986">
        <f>VLOOKUP(F986,'GAUSSIAN DISTRIBUTION'!$A$2:$C$148,2,1)+(F986-VLOOKUP(F986,'GAUSSIAN DISTRIBUTION'!$A$2:$C$148,1,1))*VLOOKUP(F986,'GAUSSIAN DISTRIBUTION'!$A$2:$C$148,3,1)</f>
        <v>2.136607338714789</v>
      </c>
      <c r="I986" t="e">
        <f t="shared" si="58"/>
        <v>#N/A</v>
      </c>
    </row>
    <row r="987" spans="3:9" ht="12.75">
      <c r="C987"/>
      <c r="E987" t="e">
        <f>IF(AND(ISNUMBER(C987),C987&gt;'PLOT OUTPUT'!$D$4),LOG(C987),$C$2)</f>
        <v>#N/A</v>
      </c>
      <c r="F987">
        <f t="shared" si="57"/>
        <v>0.9827586206896551</v>
      </c>
      <c r="H987">
        <f>VLOOKUP(F987,'GAUSSIAN DISTRIBUTION'!$A$2:$C$148,2,1)+(F987-VLOOKUP(F987,'GAUSSIAN DISTRIBUTION'!$A$2:$C$148,1,1))*VLOOKUP(F987,'GAUSSIAN DISTRIBUTION'!$A$2:$C$148,3,1)</f>
        <v>2.136607338714789</v>
      </c>
      <c r="I987" t="e">
        <f t="shared" si="58"/>
        <v>#N/A</v>
      </c>
    </row>
    <row r="988" spans="3:9" ht="12.75">
      <c r="C988"/>
      <c r="E988" t="e">
        <f>IF(AND(ISNUMBER(C988),C988&gt;'PLOT OUTPUT'!$D$4),LOG(C988),$C$2)</f>
        <v>#N/A</v>
      </c>
      <c r="F988">
        <f t="shared" si="57"/>
        <v>0.9827586206896551</v>
      </c>
      <c r="H988">
        <f>VLOOKUP(F988,'GAUSSIAN DISTRIBUTION'!$A$2:$C$148,2,1)+(F988-VLOOKUP(F988,'GAUSSIAN DISTRIBUTION'!$A$2:$C$148,1,1))*VLOOKUP(F988,'GAUSSIAN DISTRIBUTION'!$A$2:$C$148,3,1)</f>
        <v>2.136607338714789</v>
      </c>
      <c r="I988" t="e">
        <f t="shared" si="58"/>
        <v>#N/A</v>
      </c>
    </row>
    <row r="989" spans="3:9" ht="12.75">
      <c r="C989"/>
      <c r="E989" t="e">
        <f>IF(AND(ISNUMBER(C989),C989&gt;'PLOT OUTPUT'!$D$4),LOG(C989),$C$2)</f>
        <v>#N/A</v>
      </c>
      <c r="F989">
        <f t="shared" si="57"/>
        <v>0.9827586206896551</v>
      </c>
      <c r="H989">
        <f>VLOOKUP(F989,'GAUSSIAN DISTRIBUTION'!$A$2:$C$148,2,1)+(F989-VLOOKUP(F989,'GAUSSIAN DISTRIBUTION'!$A$2:$C$148,1,1))*VLOOKUP(F989,'GAUSSIAN DISTRIBUTION'!$A$2:$C$148,3,1)</f>
        <v>2.136607338714789</v>
      </c>
      <c r="I989" t="e">
        <f t="shared" si="58"/>
        <v>#N/A</v>
      </c>
    </row>
    <row r="990" spans="3:9" ht="12.75">
      <c r="C990"/>
      <c r="E990" t="e">
        <f>IF(AND(ISNUMBER(C990),C990&gt;'PLOT OUTPUT'!$D$4),LOG(C990),$C$2)</f>
        <v>#N/A</v>
      </c>
      <c r="F990">
        <f t="shared" si="57"/>
        <v>0.9827586206896551</v>
      </c>
      <c r="H990">
        <f>VLOOKUP(F990,'GAUSSIAN DISTRIBUTION'!$A$2:$C$148,2,1)+(F990-VLOOKUP(F990,'GAUSSIAN DISTRIBUTION'!$A$2:$C$148,1,1))*VLOOKUP(F990,'GAUSSIAN DISTRIBUTION'!$A$2:$C$148,3,1)</f>
        <v>2.136607338714789</v>
      </c>
      <c r="I990" t="e">
        <f t="shared" si="58"/>
        <v>#N/A</v>
      </c>
    </row>
    <row r="991" spans="3:9" ht="12.75">
      <c r="C991"/>
      <c r="E991" t="e">
        <f>IF(AND(ISNUMBER(C991),C991&gt;'PLOT OUTPUT'!$D$4),LOG(C991),$C$2)</f>
        <v>#N/A</v>
      </c>
      <c r="F991">
        <f t="shared" si="57"/>
        <v>0.9827586206896551</v>
      </c>
      <c r="H991">
        <f>VLOOKUP(F991,'GAUSSIAN DISTRIBUTION'!$A$2:$C$148,2,1)+(F991-VLOOKUP(F991,'GAUSSIAN DISTRIBUTION'!$A$2:$C$148,1,1))*VLOOKUP(F991,'GAUSSIAN DISTRIBUTION'!$A$2:$C$148,3,1)</f>
        <v>2.136607338714789</v>
      </c>
      <c r="I991" t="e">
        <f t="shared" si="58"/>
        <v>#N/A</v>
      </c>
    </row>
    <row r="992" spans="3:9" ht="12.75">
      <c r="C992"/>
      <c r="E992" t="e">
        <f>IF(AND(ISNUMBER(C992),C992&gt;'PLOT OUTPUT'!$D$4),LOG(C992),$C$2)</f>
        <v>#N/A</v>
      </c>
      <c r="F992">
        <f t="shared" si="57"/>
        <v>0.9827586206896551</v>
      </c>
      <c r="H992">
        <f>VLOOKUP(F992,'GAUSSIAN DISTRIBUTION'!$A$2:$C$148,2,1)+(F992-VLOOKUP(F992,'GAUSSIAN DISTRIBUTION'!$A$2:$C$148,1,1))*VLOOKUP(F992,'GAUSSIAN DISTRIBUTION'!$A$2:$C$148,3,1)</f>
        <v>2.136607338714789</v>
      </c>
      <c r="I992" t="e">
        <f t="shared" si="58"/>
        <v>#N/A</v>
      </c>
    </row>
    <row r="993" spans="3:9" ht="12.75">
      <c r="C993"/>
      <c r="E993" t="e">
        <f>IF(AND(ISNUMBER(C993),C993&gt;'PLOT OUTPUT'!$D$4),LOG(C993),$C$2)</f>
        <v>#N/A</v>
      </c>
      <c r="F993">
        <f t="shared" si="57"/>
        <v>0.9827586206896551</v>
      </c>
      <c r="H993">
        <f>VLOOKUP(F993,'GAUSSIAN DISTRIBUTION'!$A$2:$C$148,2,1)+(F993-VLOOKUP(F993,'GAUSSIAN DISTRIBUTION'!$A$2:$C$148,1,1))*VLOOKUP(F993,'GAUSSIAN DISTRIBUTION'!$A$2:$C$148,3,1)</f>
        <v>2.136607338714789</v>
      </c>
      <c r="I993" t="e">
        <f t="shared" si="58"/>
        <v>#N/A</v>
      </c>
    </row>
    <row r="994" spans="3:9" ht="12.75">
      <c r="C994"/>
      <c r="E994" t="e">
        <f>IF(AND(ISNUMBER(C994),C994&gt;'PLOT OUTPUT'!$D$4),LOG(C994),$C$2)</f>
        <v>#N/A</v>
      </c>
      <c r="F994">
        <f t="shared" si="57"/>
        <v>0.9827586206896551</v>
      </c>
      <c r="H994">
        <f>VLOOKUP(F994,'GAUSSIAN DISTRIBUTION'!$A$2:$C$148,2,1)+(F994-VLOOKUP(F994,'GAUSSIAN DISTRIBUTION'!$A$2:$C$148,1,1))*VLOOKUP(F994,'GAUSSIAN DISTRIBUTION'!$A$2:$C$148,3,1)</f>
        <v>2.136607338714789</v>
      </c>
      <c r="I994" t="e">
        <f t="shared" si="58"/>
        <v>#N/A</v>
      </c>
    </row>
    <row r="995" spans="3:9" ht="12.75">
      <c r="C995"/>
      <c r="E995" t="e">
        <f>IF(AND(ISNUMBER(C995),C995&gt;'PLOT OUTPUT'!$D$4),LOG(C995),$C$2)</f>
        <v>#N/A</v>
      </c>
      <c r="F995">
        <f t="shared" si="57"/>
        <v>0.9827586206896551</v>
      </c>
      <c r="H995">
        <f>VLOOKUP(F995,'GAUSSIAN DISTRIBUTION'!$A$2:$C$148,2,1)+(F995-VLOOKUP(F995,'GAUSSIAN DISTRIBUTION'!$A$2:$C$148,1,1))*VLOOKUP(F995,'GAUSSIAN DISTRIBUTION'!$A$2:$C$148,3,1)</f>
        <v>2.136607338714789</v>
      </c>
      <c r="I995" t="e">
        <f t="shared" si="58"/>
        <v>#N/A</v>
      </c>
    </row>
    <row r="996" spans="3:9" ht="12.75">
      <c r="C996"/>
      <c r="E996" t="e">
        <f>IF(AND(ISNUMBER(C996),C996&gt;'PLOT OUTPUT'!$D$4),LOG(C996),$C$2)</f>
        <v>#N/A</v>
      </c>
      <c r="F996">
        <f t="shared" si="57"/>
        <v>0.9827586206896551</v>
      </c>
      <c r="H996">
        <f>VLOOKUP(F996,'GAUSSIAN DISTRIBUTION'!$A$2:$C$148,2,1)+(F996-VLOOKUP(F996,'GAUSSIAN DISTRIBUTION'!$A$2:$C$148,1,1))*VLOOKUP(F996,'GAUSSIAN DISTRIBUTION'!$A$2:$C$148,3,1)</f>
        <v>2.136607338714789</v>
      </c>
      <c r="I996" t="e">
        <f t="shared" si="58"/>
        <v>#N/A</v>
      </c>
    </row>
    <row r="997" spans="3:9" ht="12.75">
      <c r="C997"/>
      <c r="E997" t="e">
        <f>IF(AND(ISNUMBER(C997),C997&gt;'PLOT OUTPUT'!$D$4),LOG(C997),$C$2)</f>
        <v>#N/A</v>
      </c>
      <c r="F997">
        <f t="shared" si="57"/>
        <v>0.9827586206896551</v>
      </c>
      <c r="H997">
        <f>VLOOKUP(F997,'GAUSSIAN DISTRIBUTION'!$A$2:$C$148,2,1)+(F997-VLOOKUP(F997,'GAUSSIAN DISTRIBUTION'!$A$2:$C$148,1,1))*VLOOKUP(F997,'GAUSSIAN DISTRIBUTION'!$A$2:$C$148,3,1)</f>
        <v>2.136607338714789</v>
      </c>
      <c r="I997" t="e">
        <f t="shared" si="58"/>
        <v>#N/A</v>
      </c>
    </row>
    <row r="998" spans="3:9" ht="12.75">
      <c r="C998"/>
      <c r="E998" t="e">
        <f>IF(AND(ISNUMBER(C998),C998&gt;'PLOT OUTPUT'!$D$4),LOG(C998),$C$2)</f>
        <v>#N/A</v>
      </c>
      <c r="F998">
        <f t="shared" si="57"/>
        <v>0.9827586206896551</v>
      </c>
      <c r="H998">
        <f>VLOOKUP(F998,'GAUSSIAN DISTRIBUTION'!$A$2:$C$148,2,1)+(F998-VLOOKUP(F998,'GAUSSIAN DISTRIBUTION'!$A$2:$C$148,1,1))*VLOOKUP(F998,'GAUSSIAN DISTRIBUTION'!$A$2:$C$148,3,1)</f>
        <v>2.136607338714789</v>
      </c>
      <c r="I998" t="e">
        <f t="shared" si="58"/>
        <v>#N/A</v>
      </c>
    </row>
    <row r="999" spans="3:9" ht="12.75">
      <c r="C999"/>
      <c r="E999" t="e">
        <f>IF(AND(ISNUMBER(C999),C999&gt;'PLOT OUTPUT'!$D$4),LOG(C999),$C$2)</f>
        <v>#N/A</v>
      </c>
      <c r="F999">
        <f t="shared" si="57"/>
        <v>0.9827586206896551</v>
      </c>
      <c r="H999">
        <f>VLOOKUP(F999,'GAUSSIAN DISTRIBUTION'!$A$2:$C$148,2,1)+(F999-VLOOKUP(F999,'GAUSSIAN DISTRIBUTION'!$A$2:$C$148,1,1))*VLOOKUP(F999,'GAUSSIAN DISTRIBUTION'!$A$2:$C$148,3,1)</f>
        <v>2.136607338714789</v>
      </c>
      <c r="I999" t="e">
        <f t="shared" si="58"/>
        <v>#N/A</v>
      </c>
    </row>
    <row r="1000" spans="3:9" ht="12.75">
      <c r="C1000"/>
      <c r="E1000" t="e">
        <f>IF(AND(ISNUMBER(C1000),C1000&gt;'PLOT OUTPUT'!$D$4),LOG(C1000),$C$2)</f>
        <v>#N/A</v>
      </c>
      <c r="F1000">
        <f t="shared" si="57"/>
        <v>0.9827586206896551</v>
      </c>
      <c r="H1000">
        <f>VLOOKUP(F1000,'GAUSSIAN DISTRIBUTION'!$A$2:$C$148,2,1)+(F1000-VLOOKUP(F1000,'GAUSSIAN DISTRIBUTION'!$A$2:$C$148,1,1))*VLOOKUP(F1000,'GAUSSIAN DISTRIBUTION'!$A$2:$C$148,3,1)</f>
        <v>2.136607338714789</v>
      </c>
      <c r="I1000" t="e">
        <f t="shared" si="58"/>
        <v>#N/A</v>
      </c>
    </row>
    <row r="1001" spans="3:9" ht="12.75">
      <c r="C1001"/>
      <c r="E1001" t="e">
        <f>IF(AND(ISNUMBER(C1001),C1001&gt;'PLOT OUTPUT'!$D$4),LOG(C1001),$C$2)</f>
        <v>#N/A</v>
      </c>
      <c r="F1001">
        <f t="shared" si="57"/>
        <v>0.9827586206896551</v>
      </c>
      <c r="H1001">
        <f>VLOOKUP(F1001,'GAUSSIAN DISTRIBUTION'!$A$2:$C$148,2,1)+(F1001-VLOOKUP(F1001,'GAUSSIAN DISTRIBUTION'!$A$2:$C$148,1,1))*VLOOKUP(F1001,'GAUSSIAN DISTRIBUTION'!$A$2:$C$148,3,1)</f>
        <v>2.136607338714789</v>
      </c>
      <c r="I1001" t="e">
        <f t="shared" si="58"/>
        <v>#N/A</v>
      </c>
    </row>
    <row r="1002" spans="3:9" ht="12.75">
      <c r="C1002"/>
      <c r="E1002" t="e">
        <f>IF(AND(ISNUMBER(C1002),C1002&gt;'PLOT OUTPUT'!$D$4),LOG(C1002),$C$2)</f>
        <v>#N/A</v>
      </c>
      <c r="F1002">
        <f t="shared" si="57"/>
        <v>0.9827586206896551</v>
      </c>
      <c r="H1002">
        <f>VLOOKUP(F1002,'GAUSSIAN DISTRIBUTION'!$A$2:$C$148,2,1)+(F1002-VLOOKUP(F1002,'GAUSSIAN DISTRIBUTION'!$A$2:$C$148,1,1))*VLOOKUP(F1002,'GAUSSIAN DISTRIBUTION'!$A$2:$C$148,3,1)</f>
        <v>2.136607338714789</v>
      </c>
      <c r="I1002" t="e">
        <f t="shared" si="58"/>
        <v>#N/A</v>
      </c>
    </row>
    <row r="1003" spans="3:9" ht="12.75">
      <c r="C1003"/>
      <c r="E1003" t="e">
        <f>IF(AND(ISNUMBER(C1003),C1003&gt;'PLOT OUTPUT'!$D$4),LOG(C1003),$C$2)</f>
        <v>#N/A</v>
      </c>
      <c r="F1003">
        <f t="shared" si="57"/>
        <v>0.9827586206896551</v>
      </c>
      <c r="H1003">
        <f>VLOOKUP(F1003,'GAUSSIAN DISTRIBUTION'!$A$2:$C$148,2,1)+(F1003-VLOOKUP(F1003,'GAUSSIAN DISTRIBUTION'!$A$2:$C$148,1,1))*VLOOKUP(F1003,'GAUSSIAN DISTRIBUTION'!$A$2:$C$148,3,1)</f>
        <v>2.136607338714789</v>
      </c>
      <c r="I1003" t="e">
        <f t="shared" si="58"/>
        <v>#N/A</v>
      </c>
    </row>
    <row r="1004" spans="3:9" ht="12.75">
      <c r="C1004"/>
      <c r="E1004" t="e">
        <f>IF(AND(ISNUMBER(C1004),C1004&gt;'PLOT OUTPUT'!$D$4),LOG(C1004),$C$2)</f>
        <v>#N/A</v>
      </c>
      <c r="F1004">
        <f t="shared" si="57"/>
        <v>0.9827586206896551</v>
      </c>
      <c r="H1004">
        <f>VLOOKUP(F1004,'GAUSSIAN DISTRIBUTION'!$A$2:$C$148,2,1)+(F1004-VLOOKUP(F1004,'GAUSSIAN DISTRIBUTION'!$A$2:$C$148,1,1))*VLOOKUP(F1004,'GAUSSIAN DISTRIBUTION'!$A$2:$C$148,3,1)</f>
        <v>2.136607338714789</v>
      </c>
      <c r="I1004" t="e">
        <f t="shared" si="58"/>
        <v>#N/A</v>
      </c>
    </row>
    <row r="1005" spans="3:9" ht="12.75">
      <c r="C1005"/>
      <c r="E1005" t="e">
        <f>IF(AND(ISNUMBER(C1005),C1005&gt;'PLOT OUTPUT'!$D$4),LOG(C1005),$C$2)</f>
        <v>#N/A</v>
      </c>
      <c r="F1005">
        <f t="shared" si="57"/>
        <v>0.9827586206896551</v>
      </c>
      <c r="H1005">
        <f>VLOOKUP(F1005,'GAUSSIAN DISTRIBUTION'!$A$2:$C$148,2,1)+(F1005-VLOOKUP(F1005,'GAUSSIAN DISTRIBUTION'!$A$2:$C$148,1,1))*VLOOKUP(F1005,'GAUSSIAN DISTRIBUTION'!$A$2:$C$148,3,1)</f>
        <v>2.136607338714789</v>
      </c>
      <c r="I1005" t="e">
        <f t="shared" si="58"/>
        <v>#N/A</v>
      </c>
    </row>
    <row r="1006" spans="3:9" ht="12.75">
      <c r="C1006"/>
      <c r="E1006" t="e">
        <f>IF(AND(ISNUMBER(C1006),C1006&gt;'PLOT OUTPUT'!$D$4),LOG(C1006),$C$2)</f>
        <v>#N/A</v>
      </c>
      <c r="F1006">
        <f t="shared" si="57"/>
        <v>0.9827586206896551</v>
      </c>
      <c r="H1006">
        <f>VLOOKUP(F1006,'GAUSSIAN DISTRIBUTION'!$A$2:$C$148,2,1)+(F1006-VLOOKUP(F1006,'GAUSSIAN DISTRIBUTION'!$A$2:$C$148,1,1))*VLOOKUP(F1006,'GAUSSIAN DISTRIBUTION'!$A$2:$C$148,3,1)</f>
        <v>2.136607338714789</v>
      </c>
      <c r="I1006" t="e">
        <f t="shared" si="58"/>
        <v>#N/A</v>
      </c>
    </row>
    <row r="1007" spans="3:9" ht="12.75">
      <c r="C1007"/>
      <c r="E1007" t="e">
        <f>IF(AND(ISNUMBER(C1007),C1007&gt;'PLOT OUTPUT'!$D$4),LOG(C1007),$C$2)</f>
        <v>#N/A</v>
      </c>
      <c r="F1007">
        <f t="shared" si="57"/>
        <v>0.9827586206896551</v>
      </c>
      <c r="H1007">
        <f>VLOOKUP(F1007,'GAUSSIAN DISTRIBUTION'!$A$2:$C$148,2,1)+(F1007-VLOOKUP(F1007,'GAUSSIAN DISTRIBUTION'!$A$2:$C$148,1,1))*VLOOKUP(F1007,'GAUSSIAN DISTRIBUTION'!$A$2:$C$148,3,1)</f>
        <v>2.136607338714789</v>
      </c>
      <c r="I1007" t="e">
        <f t="shared" si="58"/>
        <v>#N/A</v>
      </c>
    </row>
    <row r="1008" spans="3:8" ht="12.75">
      <c r="C1008"/>
    </row>
    <row r="1009" spans="3:8" ht="12.75">
      <c r="C1009"/>
    </row>
    <row r="1010" spans="3:8" ht="12.75">
      <c r="C1010"/>
    </row>
    <row r="1011" spans="3:8" ht="12.75">
      <c r="C1011"/>
    </row>
    <row r="1012" spans="3:8" ht="12.75">
      <c r="C1012"/>
    </row>
    <row r="1013" spans="3:8" ht="12.75">
      <c r="C1013"/>
    </row>
    <row r="1014" spans="3:8" ht="12.75">
      <c r="C1014"/>
    </row>
    <row r="1015" spans="3:8" ht="12.75">
      <c r="C1015"/>
    </row>
    <row r="1016" spans="3:8" ht="12.75">
      <c r="C1016"/>
    </row>
    <row r="1017" spans="3:8" ht="12.75">
      <c r="C1017"/>
    </row>
    <row r="1018" spans="3:8" ht="12.75">
      <c r="C1018"/>
    </row>
    <row r="1019" spans="3:8" ht="12.75">
      <c r="C1019"/>
    </row>
    <row r="1020" spans="3:8" ht="12.75">
      <c r="C1020"/>
    </row>
    <row r="1021" spans="3:8" ht="12.75">
      <c r="C1021"/>
    </row>
    <row r="1022" spans="3:8" ht="12.75">
      <c r="C1022"/>
    </row>
    <row r="1023" spans="3:8" ht="12.75">
      <c r="C1023"/>
    </row>
    <row r="1024" spans="3:8" ht="12.75">
      <c r="C1024"/>
    </row>
    <row r="1025" spans="3:8" ht="12.75">
      <c r="C1025"/>
    </row>
    <row r="1026" spans="3:8" ht="12.75">
      <c r="C1026"/>
    </row>
    <row r="1027" spans="3:8" ht="12.75">
      <c r="C1027"/>
    </row>
    <row r="1028" spans="3:8" ht="12.75">
      <c r="C1028"/>
    </row>
    <row r="1029" spans="3:8" ht="12.75">
      <c r="C1029"/>
    </row>
    <row r="1030" spans="3:8" ht="12.75">
      <c r="C1030"/>
    </row>
    <row r="1031" spans="3:8" ht="12.75">
      <c r="C1031"/>
    </row>
    <row r="1032" spans="3:8" ht="12.75">
      <c r="C1032"/>
    </row>
    <row r="1033" spans="3:8" ht="12.75">
      <c r="C1033"/>
    </row>
    <row r="1034" spans="3:8" ht="12.75">
      <c r="C1034"/>
    </row>
    <row r="1035" spans="3:8" ht="12.75">
      <c r="C1035"/>
    </row>
    <row r="1036" spans="3:8" ht="12.75">
      <c r="C1036"/>
    </row>
    <row r="1037" spans="3:8" ht="12.75">
      <c r="C1037"/>
    </row>
    <row r="1038" spans="3:8" ht="12.75">
      <c r="C1038"/>
    </row>
    <row r="1039" spans="3:8" ht="12.75">
      <c r="C1039"/>
    </row>
    <row r="1040" spans="3:8" ht="12.75">
      <c r="C1040"/>
    </row>
    <row r="1041" spans="3:8" ht="12.75">
      <c r="C1041"/>
    </row>
    <row r="1042" spans="3:8" ht="12.75">
      <c r="C1042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C181"/>
  <sheetViews>
    <sheetView workbookViewId="0" topLeftCell="A1">
      <selection activeCell="E10" sqref="E10"/>
    </sheetView>
  </sheetViews>
  <sheetFormatPr defaultColWidth="9.140625" defaultRowHeight="12.75"/>
  <sheetData>
    <row r="1" spans="1:3" ht="12.75">
      <c r="A1" t="s">
        <v>13</v>
      </c>
      <c r="B1" t="s">
        <v>14</v>
      </c>
      <c r="C1" t="s">
        <v>15</v>
      </c>
    </row>
    <row r="2" spans="1:2" ht="12.75">
      <c r="A2">
        <v>0.00014404986992438973</v>
      </c>
      <c r="B2" s="1">
        <v>-10.511531995000595</v>
      </c>
    </row>
    <row r="3" spans="1:2" ht="12.75">
      <c r="A3">
        <v>0.00014404986992438973</v>
      </c>
      <c r="B3" s="1">
        <v>-9.555938177273267</v>
      </c>
    </row>
    <row r="4" spans="1:3" ht="12.75">
      <c r="A4">
        <v>0.00014404986992438973</v>
      </c>
      <c r="B4" s="1">
        <v>-8.687216524793879</v>
      </c>
      <c r="C4">
        <f>(B5-B4)/(A5-A4)</f>
        <v>175639708659701.72</v>
      </c>
    </row>
    <row r="5" spans="1:3" ht="12.75">
      <c r="A5">
        <v>0.00014404986992888613</v>
      </c>
      <c r="B5" s="1">
        <v>-7.897469567994435</v>
      </c>
      <c r="C5">
        <f aca="true" t="shared" si="0" ref="C5:C68">(B6-B5)/(A6-A5)</f>
        <v>779688296108.6791</v>
      </c>
    </row>
    <row r="6" spans="1:3" ht="12.75">
      <c r="A6">
        <v>0.0001440498708497051</v>
      </c>
      <c r="B6" s="1">
        <v>-7.179517789085849</v>
      </c>
      <c r="C6">
        <f t="shared" si="0"/>
        <v>8837956758.690763</v>
      </c>
    </row>
    <row r="7" spans="1:3" ht="12.75">
      <c r="A7">
        <v>0.0001440499446997423</v>
      </c>
      <c r="B7" s="1">
        <v>-6.526834353714407</v>
      </c>
      <c r="C7">
        <f t="shared" si="0"/>
        <v>216372154.0647032</v>
      </c>
    </row>
    <row r="8" spans="1:3" ht="12.75">
      <c r="A8">
        <v>0.00014405268695916185</v>
      </c>
      <c r="B8" s="1">
        <v>-5.933485776104006</v>
      </c>
      <c r="C8">
        <f t="shared" si="0"/>
        <v>9977905.748004207</v>
      </c>
    </row>
    <row r="9" spans="1:3" ht="12.75">
      <c r="A9">
        <v>0.00014410674718096095</v>
      </c>
      <c r="B9" s="1">
        <v>-5.394077978276369</v>
      </c>
      <c r="C9">
        <f t="shared" si="0"/>
        <v>774547.9100357676</v>
      </c>
    </row>
    <row r="10" spans="1:3" ht="12.75">
      <c r="A10">
        <v>0.00014473985291779679</v>
      </c>
      <c r="B10" s="1">
        <v>-4.903707252978516</v>
      </c>
      <c r="C10">
        <f t="shared" si="0"/>
        <v>92356.42927975296</v>
      </c>
    </row>
    <row r="11" spans="1:3" ht="12.75">
      <c r="A11">
        <v>0.00014956671307175817</v>
      </c>
      <c r="B11" s="1">
        <v>-4.457915684525924</v>
      </c>
      <c r="C11">
        <f t="shared" si="0"/>
        <v>15706.625721327657</v>
      </c>
    </row>
    <row r="12" spans="1:3" ht="12.75">
      <c r="A12">
        <v>0.00017536888531549666</v>
      </c>
      <c r="B12" s="1">
        <v>-4.052650622296294</v>
      </c>
      <c r="C12">
        <f t="shared" si="0"/>
        <v>3587.3758190072963</v>
      </c>
    </row>
    <row r="13" spans="1:3" ht="12.75">
      <c r="A13">
        <v>0.0002780686866279414</v>
      </c>
      <c r="B13" s="1">
        <v>-3.6842278384511764</v>
      </c>
      <c r="C13">
        <f t="shared" si="0"/>
        <v>1047.6836416057195</v>
      </c>
    </row>
    <row r="14" spans="1:3" ht="12.75">
      <c r="A14">
        <v>0.0005977546969795355</v>
      </c>
      <c r="B14" s="1">
        <v>-3.3492980349556145</v>
      </c>
      <c r="C14">
        <f t="shared" si="0"/>
        <v>375.7288748006088</v>
      </c>
    </row>
    <row r="15" spans="1:3" ht="12.75">
      <c r="A15">
        <v>0.0014081306354883916</v>
      </c>
      <c r="B15" s="1">
        <v>-3.0448163954141947</v>
      </c>
      <c r="C15">
        <f t="shared" si="0"/>
        <v>159.99345910229098</v>
      </c>
    </row>
    <row r="16" spans="1:3" ht="12.75">
      <c r="A16">
        <v>0.003138210677793296</v>
      </c>
      <c r="B16" s="1">
        <v>-2.768014904921995</v>
      </c>
      <c r="C16">
        <f t="shared" si="0"/>
        <v>78.64834226078368</v>
      </c>
    </row>
    <row r="17" spans="1:3" ht="12.75">
      <c r="A17">
        <v>0.006337740526685565</v>
      </c>
      <c r="B17" s="1">
        <v>-2.5163771862927224</v>
      </c>
      <c r="C17">
        <f t="shared" si="0"/>
        <v>43.58873840624503</v>
      </c>
    </row>
    <row r="18" spans="1:3" ht="12.75">
      <c r="A18">
        <v>0.011585920922690618</v>
      </c>
      <c r="B18" s="1">
        <v>-2.2876156239024747</v>
      </c>
      <c r="C18">
        <f t="shared" si="0"/>
        <v>26.701334328148025</v>
      </c>
    </row>
    <row r="19" spans="1:3" ht="12.75">
      <c r="A19">
        <v>0.019374485125610408</v>
      </c>
      <c r="B19" s="1">
        <v>-2.0796505671840677</v>
      </c>
      <c r="C19">
        <f t="shared" si="0"/>
        <v>17.779682555238768</v>
      </c>
    </row>
    <row r="20" spans="1:3" ht="12.75">
      <c r="A20">
        <v>0.0300079225834447</v>
      </c>
      <c r="B20" s="1">
        <v>-1.8905914247127888</v>
      </c>
      <c r="C20">
        <f t="shared" si="0"/>
        <v>12.690396754272802</v>
      </c>
    </row>
    <row r="21" spans="1:3" ht="12.75">
      <c r="A21">
        <v>0.04355138785321999</v>
      </c>
      <c r="B21" s="1">
        <v>-1.718719477011626</v>
      </c>
      <c r="C21">
        <f t="shared" si="0"/>
        <v>9.59630288636456</v>
      </c>
    </row>
    <row r="22" spans="1:3" ht="12.75">
      <c r="A22">
        <v>0.05983341094410094</v>
      </c>
      <c r="B22" s="1">
        <v>-1.5624722518287508</v>
      </c>
      <c r="C22">
        <f t="shared" si="0"/>
        <v>7.613136997073333</v>
      </c>
    </row>
    <row r="23" spans="1:3" ht="12.75">
      <c r="A23">
        <v>0.07849101976409678</v>
      </c>
      <c r="B23" s="1">
        <v>-1.4204293198443187</v>
      </c>
      <c r="C23">
        <f t="shared" si="0"/>
        <v>6.285099558764896</v>
      </c>
    </row>
    <row r="24" spans="1:3" ht="12.75">
      <c r="A24">
        <v>0.09903642830700315</v>
      </c>
      <c r="B24" s="1">
        <v>-1.2912993816766534</v>
      </c>
      <c r="C24">
        <f t="shared" si="0"/>
        <v>5.362896038070292</v>
      </c>
    </row>
    <row r="25" spans="1:3" ht="12.75">
      <c r="A25">
        <v>0.12092587983587078</v>
      </c>
      <c r="B25" s="1">
        <v>-1.1739085287969575</v>
      </c>
      <c r="C25">
        <f t="shared" si="0"/>
        <v>4.7029613592913275</v>
      </c>
    </row>
    <row r="26" spans="1:3" ht="12.75">
      <c r="A26">
        <v>0.14361774332578064</v>
      </c>
      <c r="B26" s="1">
        <v>-1.0671895716335977</v>
      </c>
      <c r="C26">
        <f t="shared" si="0"/>
        <v>4.218804217028695</v>
      </c>
    </row>
    <row r="27" spans="1:3" ht="12.75">
      <c r="A27">
        <v>0.1666141254269633</v>
      </c>
      <c r="B27" s="1">
        <v>-0.9701723378487251</v>
      </c>
      <c r="C27">
        <f t="shared" si="0"/>
        <v>3.8562105918951146</v>
      </c>
    </row>
    <row r="28" spans="1:3" ht="12.75">
      <c r="A28">
        <v>0.1894856681389579</v>
      </c>
      <c r="B28" s="1">
        <v>-0.8819748525897501</v>
      </c>
      <c r="C28">
        <f t="shared" si="0"/>
        <v>3.57998833925603</v>
      </c>
    </row>
    <row r="29" spans="1:3" ht="12.75">
      <c r="A29">
        <v>0.21188225842234304</v>
      </c>
      <c r="B29" s="1">
        <v>-0.8017953205361363</v>
      </c>
      <c r="C29">
        <f t="shared" si="0"/>
        <v>3.3665742519345656</v>
      </c>
    </row>
    <row r="30" spans="1:3" ht="12.75">
      <c r="A30">
        <v>0.2335334914653147</v>
      </c>
      <c r="B30" s="1">
        <v>-0.728904836851033</v>
      </c>
      <c r="C30">
        <f t="shared" si="0"/>
        <v>3.1997517623674354</v>
      </c>
    </row>
    <row r="31" spans="1:3" ht="12.75">
      <c r="A31">
        <v>0.2542426217349514</v>
      </c>
      <c r="B31" s="1">
        <v>-0.6626407607736663</v>
      </c>
      <c r="C31">
        <f t="shared" si="0"/>
        <v>3.068084815086865</v>
      </c>
    </row>
    <row r="32" spans="1:3" ht="12.75">
      <c r="A32">
        <v>0.27387704281256325</v>
      </c>
      <c r="B32" s="1">
        <v>-0.6024006916124238</v>
      </c>
      <c r="C32">
        <f t="shared" si="0"/>
        <v>2.963332334154764</v>
      </c>
    </row>
    <row r="33" spans="1:3" ht="12.75">
      <c r="A33">
        <v>0.29235748748166024</v>
      </c>
      <c r="B33" s="1">
        <v>-0.5476369923749307</v>
      </c>
      <c r="C33">
        <f t="shared" si="0"/>
        <v>2.879440979012582</v>
      </c>
    </row>
    <row r="34" spans="1:3" ht="12.75">
      <c r="A34">
        <v>0.309647364748763</v>
      </c>
      <c r="B34" s="1">
        <v>-0.497851811249937</v>
      </c>
      <c r="C34">
        <f t="shared" si="0"/>
        <v>2.8118888405408247</v>
      </c>
    </row>
    <row r="35" spans="1:3" ht="12.75">
      <c r="A35">
        <v>0.3257430421153943</v>
      </c>
      <c r="B35" s="1">
        <v>-0.4525925556817609</v>
      </c>
      <c r="C35">
        <f t="shared" si="0"/>
        <v>2.7572477330613787</v>
      </c>
    </row>
    <row r="36" spans="1:3" ht="12.75">
      <c r="A36">
        <v>0.3406654508985789</v>
      </c>
      <c r="B36" s="1">
        <v>-0.41144777789250986</v>
      </c>
      <c r="C36">
        <f t="shared" si="0"/>
        <v>2.71288493587118</v>
      </c>
    </row>
    <row r="37" spans="1:3" ht="12.75">
      <c r="A37">
        <v>0.3544531139690593</v>
      </c>
      <c r="B37" s="1">
        <v>-0.3740434344477362</v>
      </c>
      <c r="C37">
        <f t="shared" si="0"/>
        <v>2.6767558727175227</v>
      </c>
    </row>
    <row r="38" spans="1:3" ht="12.75">
      <c r="A38">
        <v>0.36715653191342196</v>
      </c>
      <c r="B38" s="1">
        <v>-0.34003948586157834</v>
      </c>
      <c r="C38">
        <f t="shared" si="0"/>
        <v>2.647257316546172</v>
      </c>
    </row>
    <row r="39" spans="1:3" ht="12.75">
      <c r="A39">
        <v>0.37883378003722806</v>
      </c>
      <c r="B39" s="1">
        <v>-0.30912680532870757</v>
      </c>
      <c r="C39">
        <f t="shared" si="0"/>
        <v>2.623121653063126</v>
      </c>
    </row>
    <row r="40" spans="1:3" ht="12.75">
      <c r="A40">
        <v>0.3895471363221903</v>
      </c>
      <c r="B40" s="1">
        <v>-0.2810243684806432</v>
      </c>
      <c r="C40">
        <f t="shared" si="0"/>
        <v>2.6033395007174605</v>
      </c>
    </row>
    <row r="41" spans="1:3" ht="12.75">
      <c r="A41">
        <v>0.3993605586033933</v>
      </c>
      <c r="B41" s="1">
        <v>-0.25547669861876654</v>
      </c>
      <c r="C41">
        <f t="shared" si="0"/>
        <v>2.5871022479687955</v>
      </c>
    </row>
    <row r="42" spans="1:3" ht="12.75">
      <c r="A42">
        <v>0.40833784368678055</v>
      </c>
      <c r="B42" s="1">
        <v>-0.23225154419887867</v>
      </c>
      <c r="C42">
        <f t="shared" si="0"/>
        <v>2.573758805332276</v>
      </c>
    </row>
    <row r="43" spans="1:3" ht="12.75">
      <c r="A43">
        <v>0.4165413228556947</v>
      </c>
      <c r="B43" s="1">
        <v>-0.21113776745352605</v>
      </c>
      <c r="C43">
        <f t="shared" si="0"/>
        <v>2.5627826565004126</v>
      </c>
    </row>
    <row r="44" spans="1:3" ht="12.75">
      <c r="A44">
        <v>0.42403097183044847</v>
      </c>
      <c r="B44" s="1">
        <v>-0.19194342495775094</v>
      </c>
      <c r="C44">
        <f t="shared" si="0"/>
        <v>2.553746478227861</v>
      </c>
    </row>
    <row r="45" spans="1:3" ht="12.75">
      <c r="A45">
        <v>0.4308638357884226</v>
      </c>
      <c r="B45" s="1">
        <v>-0.17449402268886446</v>
      </c>
      <c r="C45">
        <f t="shared" si="0"/>
        <v>2.5463023970092054</v>
      </c>
    </row>
    <row r="46" spans="1:3" ht="12.75">
      <c r="A46">
        <v>0.4370936901020136</v>
      </c>
      <c r="B46" s="1">
        <v>-0.1586309297171495</v>
      </c>
      <c r="C46">
        <f t="shared" si="0"/>
        <v>2.5401664960380104</v>
      </c>
    </row>
    <row r="47" spans="1:3" ht="12.75">
      <c r="A47">
        <v>0.44277087450435215</v>
      </c>
      <c r="B47" s="1">
        <v>-0.14420993610649954</v>
      </c>
      <c r="C47">
        <f t="shared" si="0"/>
        <v>2.5351065638065666</v>
      </c>
    </row>
    <row r="48" spans="1:3" ht="12.75">
      <c r="A48">
        <v>0.44794225245692815</v>
      </c>
      <c r="B48" s="1">
        <v>-0.13109994191499957</v>
      </c>
      <c r="C48">
        <f t="shared" si="0"/>
        <v>2.5309323410159497</v>
      </c>
    </row>
    <row r="49" spans="1:3" ht="12.75">
      <c r="A49">
        <v>0.452651258835559</v>
      </c>
      <c r="B49" s="1">
        <v>-0.11918176537727232</v>
      </c>
      <c r="C49">
        <f t="shared" si="0"/>
        <v>2.527487711189305</v>
      </c>
    </row>
    <row r="50" spans="1:3" ht="12.75">
      <c r="A50">
        <v>0.4569380080432496</v>
      </c>
      <c r="B50" s="1">
        <v>-0.10834705943388392</v>
      </c>
      <c r="C50">
        <f t="shared" si="0"/>
        <v>2.5246444163536843</v>
      </c>
    </row>
    <row r="51" spans="1:3" ht="12.75">
      <c r="A51">
        <v>0.4608394416914912</v>
      </c>
      <c r="B51" s="1">
        <v>-0.09849732675807629</v>
      </c>
      <c r="C51">
        <f t="shared" si="0"/>
        <v>2.522296978339016</v>
      </c>
    </row>
    <row r="52" spans="1:3" ht="12.75">
      <c r="A52">
        <v>0.46438950043138194</v>
      </c>
      <c r="B52" s="1">
        <v>-0.0895430243255239</v>
      </c>
      <c r="C52">
        <f t="shared" si="0"/>
        <v>2.5203585794726475</v>
      </c>
    </row>
    <row r="53" spans="1:3" ht="12.75">
      <c r="A53">
        <v>0.46761930868366136</v>
      </c>
      <c r="B53" s="1">
        <v>-0.0814027493868399</v>
      </c>
      <c r="C53">
        <f t="shared" si="0"/>
        <v>2.51875771114093</v>
      </c>
    </row>
    <row r="54" spans="1:3" ht="12.75">
      <c r="A54">
        <v>0.47055736418281696</v>
      </c>
      <c r="B54" s="1">
        <v>-0.07400249944258172</v>
      </c>
      <c r="C54">
        <f t="shared" si="0"/>
        <v>2.5174354399968926</v>
      </c>
    </row>
    <row r="55" spans="1:3" ht="12.75">
      <c r="A55">
        <v>0.473229726636463</v>
      </c>
      <c r="B55" s="1">
        <v>-0.0672749994932561</v>
      </c>
      <c r="C55">
        <f t="shared" si="0"/>
        <v>2.5163431731119665</v>
      </c>
    </row>
    <row r="56" spans="1:3" ht="12.75">
      <c r="A56">
        <v>0.47566020158526656</v>
      </c>
      <c r="B56" s="1">
        <v>-0.06115909044841463</v>
      </c>
      <c r="C56">
        <f t="shared" si="0"/>
        <v>2.5154408276643703</v>
      </c>
    </row>
    <row r="57" spans="1:3" ht="12.75">
      <c r="A57">
        <v>0.4778705168716948</v>
      </c>
      <c r="B57" s="1">
        <v>-0.05559917313492239</v>
      </c>
      <c r="C57">
        <f t="shared" si="0"/>
        <v>2.5146953296376737</v>
      </c>
    </row>
    <row r="58" spans="1:3" ht="12.75">
      <c r="A58">
        <v>0.47988049009804234</v>
      </c>
      <c r="B58" s="1">
        <v>-0.050544702849929436</v>
      </c>
      <c r="C58">
        <f t="shared" si="0"/>
        <v>2.5140793808154513</v>
      </c>
    </row>
    <row r="59" spans="1:3" ht="12.75">
      <c r="A59">
        <v>0.48170818616103095</v>
      </c>
      <c r="B59" s="1">
        <v>-0.04594972986357221</v>
      </c>
      <c r="C59">
        <f t="shared" si="0"/>
        <v>2.5135704450420335</v>
      </c>
    </row>
    <row r="60" spans="1:3" ht="12.75">
      <c r="A60">
        <v>0.48337006445756137</v>
      </c>
      <c r="B60" s="1">
        <v>-0.04177248169415655</v>
      </c>
      <c r="C60">
        <f t="shared" si="0"/>
        <v>2.5131499140205045</v>
      </c>
    </row>
    <row r="61" spans="1:3" ht="12.75">
      <c r="A61">
        <v>0.4848811157142519</v>
      </c>
      <c r="B61" s="1">
        <v>-0.03797498335832414</v>
      </c>
      <c r="C61">
        <f t="shared" si="0"/>
        <v>2.512802420343195</v>
      </c>
    </row>
    <row r="62" spans="1:3" ht="12.75">
      <c r="A62">
        <v>0.486254988640529</v>
      </c>
      <c r="B62" s="1">
        <v>-0.03452271214393103</v>
      </c>
      <c r="C62">
        <f t="shared" si="0"/>
        <v>2.5125152714218926</v>
      </c>
    </row>
    <row r="63" spans="1:3" ht="12.75">
      <c r="A63">
        <v>0.48750410677024486</v>
      </c>
      <c r="B63" s="1">
        <v>-0.031384283767210024</v>
      </c>
      <c r="C63">
        <f t="shared" si="0"/>
        <v>2.5122779828061024</v>
      </c>
    </row>
    <row r="64" spans="1:3" ht="12.75">
      <c r="A64">
        <v>0.4886397759619651</v>
      </c>
      <c r="B64" s="1">
        <v>-0.02853116706110002</v>
      </c>
      <c r="C64">
        <f t="shared" si="0"/>
        <v>2.5120818932729976</v>
      </c>
    </row>
    <row r="65" spans="1:3" ht="12.75">
      <c r="A65">
        <v>0.48967228308963706</v>
      </c>
      <c r="B65" s="1">
        <v>-0.025937424601000018</v>
      </c>
      <c r="C65">
        <f t="shared" si="0"/>
        <v>2.5119198472545223</v>
      </c>
    </row>
    <row r="66" spans="1:3" ht="12.75">
      <c r="A66">
        <v>0.4906109864855982</v>
      </c>
      <c r="B66" s="1">
        <v>-0.023579476910000015</v>
      </c>
      <c r="C66">
        <f t="shared" si="0"/>
        <v>2.5117859327435266</v>
      </c>
    </row>
    <row r="67" spans="1:3" ht="12.75">
      <c r="A67">
        <v>0.4914643987059854</v>
      </c>
      <c r="B67" s="1">
        <v>-0.021435888100000012</v>
      </c>
      <c r="C67">
        <f t="shared" si="0"/>
        <v>2.5116752649334435</v>
      </c>
    </row>
    <row r="68" spans="1:3" ht="12.75">
      <c r="A68">
        <v>0.49224026218133465</v>
      </c>
      <c r="B68" s="1">
        <v>-0.019487171000000008</v>
      </c>
      <c r="C68">
        <f t="shared" si="0"/>
        <v>2.511583807579969</v>
      </c>
    </row>
    <row r="69" spans="1:3" ht="12.75">
      <c r="A69">
        <v>0.49294561829752453</v>
      </c>
      <c r="B69" s="1">
        <v>-0.017715610000000007</v>
      </c>
      <c r="C69">
        <f aca="true" t="shared" si="1" ref="C69:C132">(B70-B69)/(A70-A69)</f>
        <v>2.511508225481167</v>
      </c>
    </row>
    <row r="70" spans="1:3" ht="12.75">
      <c r="A70">
        <v>0.49358687042788196</v>
      </c>
      <c r="B70" s="1">
        <v>-0.016105100000000004</v>
      </c>
      <c r="C70">
        <f t="shared" si="1"/>
        <v>2.5114457626379254</v>
      </c>
    </row>
    <row r="71" spans="1:3" ht="12.75">
      <c r="A71">
        <v>0.4941698414088926</v>
      </c>
      <c r="B71" s="1">
        <v>-0.014641000000000003</v>
      </c>
      <c r="C71">
        <f t="shared" si="1"/>
        <v>2.5113941416152894</v>
      </c>
    </row>
    <row r="72" spans="1:3" ht="12.75">
      <c r="A72">
        <v>0.49469982592145656</v>
      </c>
      <c r="B72" s="1">
        <v>-0.013310000000000002</v>
      </c>
      <c r="C72">
        <f t="shared" si="1"/>
        <v>2.511351480406699</v>
      </c>
    </row>
    <row r="73" spans="1:3" ht="12.75">
      <c r="A73">
        <v>0.49518163820836275</v>
      </c>
      <c r="B73" s="1">
        <v>-0.012100000000000001</v>
      </c>
      <c r="C73">
        <f t="shared" si="1"/>
        <v>2.51131622375138</v>
      </c>
    </row>
    <row r="74" spans="1:3" ht="12.75">
      <c r="A74">
        <v>0.4956196555275663</v>
      </c>
      <c r="B74" s="1">
        <v>-0.011000000000000001</v>
      </c>
      <c r="C74">
        <f t="shared" si="1"/>
        <v>2.5112870863902073</v>
      </c>
    </row>
    <row r="75" spans="1:3" ht="12.75">
      <c r="A75">
        <v>0.4960178577105901</v>
      </c>
      <c r="B75" s="1">
        <v>-0.01</v>
      </c>
      <c r="C75">
        <f t="shared" si="1"/>
        <v>2.5112111203544787</v>
      </c>
    </row>
    <row r="76" spans="1:3" ht="12.75">
      <c r="A76">
        <v>0.5</v>
      </c>
      <c r="B76" s="1">
        <v>0</v>
      </c>
      <c r="C76">
        <f t="shared" si="1"/>
        <v>2.5112111203545138</v>
      </c>
    </row>
    <row r="77" spans="1:3" ht="12.75">
      <c r="A77">
        <v>0.5039821422894099</v>
      </c>
      <c r="B77" s="1">
        <v>0.01</v>
      </c>
      <c r="C77">
        <f t="shared" si="1"/>
        <v>2.511287086389507</v>
      </c>
    </row>
    <row r="78" spans="1:3" ht="12.75">
      <c r="A78">
        <v>0.5043803444724337</v>
      </c>
      <c r="B78" s="1">
        <v>0.011000000000000001</v>
      </c>
      <c r="C78">
        <f t="shared" si="1"/>
        <v>2.51131622375138</v>
      </c>
    </row>
    <row r="79" spans="1:3" ht="12.75">
      <c r="A79">
        <v>0.5048183617916373</v>
      </c>
      <c r="B79" s="1">
        <v>0.012100000000000001</v>
      </c>
      <c r="C79">
        <f t="shared" si="1"/>
        <v>2.5113514804069887</v>
      </c>
    </row>
    <row r="80" spans="1:3" ht="12.75">
      <c r="A80">
        <v>0.5053001740785434</v>
      </c>
      <c r="B80" s="1">
        <v>0.013310000000000002</v>
      </c>
      <c r="C80">
        <f t="shared" si="1"/>
        <v>2.5113941416150265</v>
      </c>
    </row>
    <row r="81" spans="1:3" ht="12.75">
      <c r="A81">
        <v>0.5058301585911075</v>
      </c>
      <c r="B81" s="1">
        <v>0.014641000000000003</v>
      </c>
      <c r="C81">
        <f t="shared" si="1"/>
        <v>2.5114457626381643</v>
      </c>
    </row>
    <row r="82" spans="1:3" ht="12.75">
      <c r="A82">
        <v>0.506413129572118</v>
      </c>
      <c r="B82" s="1">
        <v>0.016105100000000004</v>
      </c>
      <c r="C82">
        <f t="shared" si="1"/>
        <v>2.51150822548095</v>
      </c>
    </row>
    <row r="83" spans="1:3" ht="12.75">
      <c r="A83">
        <v>0.5070543817024755</v>
      </c>
      <c r="B83" s="1">
        <v>0.017715610000000007</v>
      </c>
      <c r="C83">
        <f t="shared" si="1"/>
        <v>2.5115838075801666</v>
      </c>
    </row>
    <row r="84" spans="1:3" ht="12.75">
      <c r="A84">
        <v>0.5077597378186653</v>
      </c>
      <c r="B84" s="1">
        <v>0.019487171000000008</v>
      </c>
      <c r="C84">
        <f t="shared" si="1"/>
        <v>2.5116752649332637</v>
      </c>
    </row>
    <row r="85" spans="1:3" ht="12.75">
      <c r="A85">
        <v>0.5085356012940146</v>
      </c>
      <c r="B85" s="1">
        <v>0.021435888100000012</v>
      </c>
      <c r="C85">
        <f t="shared" si="1"/>
        <v>2.5117859327436896</v>
      </c>
    </row>
    <row r="86" spans="1:3" ht="12.75">
      <c r="A86">
        <v>0.5093890135144018</v>
      </c>
      <c r="B86" s="1">
        <v>0.023579476910000015</v>
      </c>
      <c r="C86">
        <f t="shared" si="1"/>
        <v>2.5119198472545223</v>
      </c>
    </row>
    <row r="87" spans="1:3" ht="12.75">
      <c r="A87">
        <v>0.5103277169103629</v>
      </c>
      <c r="B87" s="1">
        <v>0.025937424601000018</v>
      </c>
      <c r="C87">
        <f t="shared" si="1"/>
        <v>2.5120818932731326</v>
      </c>
    </row>
    <row r="88" spans="1:3" ht="12.75">
      <c r="A88">
        <v>0.5113602240380348</v>
      </c>
      <c r="B88" s="1">
        <v>0.02853116706110002</v>
      </c>
      <c r="C88">
        <f t="shared" si="1"/>
        <v>2.512277982805857</v>
      </c>
    </row>
    <row r="89" spans="1:3" ht="12.75">
      <c r="A89">
        <v>0.5124958932297552</v>
      </c>
      <c r="B89" s="1">
        <v>0.031384283767210024</v>
      </c>
      <c r="C89">
        <f t="shared" si="1"/>
        <v>2.512515271422116</v>
      </c>
    </row>
    <row r="90" spans="1:3" ht="12.75">
      <c r="A90">
        <v>0.5137450113594709</v>
      </c>
      <c r="B90" s="1">
        <v>0.03452271214393103</v>
      </c>
      <c r="C90">
        <f t="shared" si="1"/>
        <v>2.512802420342992</v>
      </c>
    </row>
    <row r="91" spans="1:3" ht="12.75">
      <c r="A91">
        <v>0.5151188842857481</v>
      </c>
      <c r="B91" s="1">
        <v>0.03797498335832414</v>
      </c>
      <c r="C91">
        <f t="shared" si="1"/>
        <v>2.513149914020597</v>
      </c>
    </row>
    <row r="92" spans="1:3" ht="12.75">
      <c r="A92">
        <v>0.5166299355424386</v>
      </c>
      <c r="B92" s="1">
        <v>0.04177248169415655</v>
      </c>
      <c r="C92">
        <f t="shared" si="1"/>
        <v>2.5135704450420335</v>
      </c>
    </row>
    <row r="93" spans="1:3" ht="12.75">
      <c r="A93">
        <v>0.518291813838969</v>
      </c>
      <c r="B93" s="1">
        <v>0.04594972986357221</v>
      </c>
      <c r="C93">
        <f t="shared" si="1"/>
        <v>2.5140793808154513</v>
      </c>
    </row>
    <row r="94" spans="1:3" ht="12.75">
      <c r="A94">
        <v>0.5201195099019577</v>
      </c>
      <c r="B94" s="1">
        <v>0.050544702849929436</v>
      </c>
      <c r="C94">
        <f t="shared" si="1"/>
        <v>2.5146953296376737</v>
      </c>
    </row>
    <row r="95" spans="1:3" ht="12.75">
      <c r="A95">
        <v>0.5221294831283052</v>
      </c>
      <c r="B95" s="1">
        <v>0.05559917313492239</v>
      </c>
      <c r="C95">
        <f t="shared" si="1"/>
        <v>2.5154408276643703</v>
      </c>
    </row>
    <row r="96" spans="1:3" ht="12.75">
      <c r="A96">
        <v>0.5243397984147334</v>
      </c>
      <c r="B96" s="1">
        <v>0.06115909044841463</v>
      </c>
      <c r="C96">
        <f t="shared" si="1"/>
        <v>2.5163431731119665</v>
      </c>
    </row>
    <row r="97" spans="1:3" ht="12.75">
      <c r="A97">
        <v>0.526770273363537</v>
      </c>
      <c r="B97" s="1">
        <v>0.0672749994932561</v>
      </c>
      <c r="C97">
        <f t="shared" si="1"/>
        <v>2.51743543999684</v>
      </c>
    </row>
    <row r="98" spans="1:3" ht="12.75">
      <c r="A98">
        <v>0.5294426358171831</v>
      </c>
      <c r="B98" s="1">
        <v>0.07400249944258172</v>
      </c>
      <c r="C98">
        <f t="shared" si="1"/>
        <v>2.518757711141025</v>
      </c>
    </row>
    <row r="99" spans="1:3" ht="12.75">
      <c r="A99">
        <v>0.5323806913163386</v>
      </c>
      <c r="B99" s="1">
        <v>0.0814027493868399</v>
      </c>
      <c r="C99">
        <f t="shared" si="1"/>
        <v>2.5203585794726044</v>
      </c>
    </row>
    <row r="100" spans="1:3" ht="12.75">
      <c r="A100">
        <v>0.5356104995686181</v>
      </c>
      <c r="B100" s="1">
        <v>0.0895430243255239</v>
      </c>
      <c r="C100">
        <f t="shared" si="1"/>
        <v>2.522296978339055</v>
      </c>
    </row>
    <row r="101" spans="1:3" ht="12.75">
      <c r="A101">
        <v>0.5391605583085087</v>
      </c>
      <c r="B101" s="1">
        <v>0.09849732675807629</v>
      </c>
      <c r="C101">
        <f t="shared" si="1"/>
        <v>2.5246444163536483</v>
      </c>
    </row>
    <row r="102" spans="1:3" ht="12.75">
      <c r="A102">
        <v>0.5430619919567504</v>
      </c>
      <c r="B102" s="1">
        <v>0.10834705943388392</v>
      </c>
      <c r="C102">
        <f t="shared" si="1"/>
        <v>2.527487711189305</v>
      </c>
    </row>
    <row r="103" spans="1:3" ht="12.75">
      <c r="A103">
        <v>0.547348741164441</v>
      </c>
      <c r="B103" s="1">
        <v>0.11918176537727232</v>
      </c>
      <c r="C103">
        <f t="shared" si="1"/>
        <v>2.53093234101592</v>
      </c>
    </row>
    <row r="104" spans="1:3" ht="12.75">
      <c r="A104">
        <v>0.5520577475430719</v>
      </c>
      <c r="B104" s="1">
        <v>0.13109994191499957</v>
      </c>
      <c r="C104">
        <f t="shared" si="1"/>
        <v>2.5351065638065937</v>
      </c>
    </row>
    <row r="105" spans="1:3" ht="12.75">
      <c r="A105">
        <v>0.5572291254956478</v>
      </c>
      <c r="B105" s="1">
        <v>0.14420993610649954</v>
      </c>
      <c r="C105">
        <f t="shared" si="1"/>
        <v>2.5401664960380104</v>
      </c>
    </row>
    <row r="106" spans="1:3" ht="12.75">
      <c r="A106">
        <v>0.5629063098979864</v>
      </c>
      <c r="B106" s="1">
        <v>0.1586309297171495</v>
      </c>
      <c r="C106">
        <f t="shared" si="1"/>
        <v>2.5463023970092054</v>
      </c>
    </row>
    <row r="107" spans="1:3" ht="12.75">
      <c r="A107">
        <v>0.5691361642115774</v>
      </c>
      <c r="B107" s="1">
        <v>0.17449402268886446</v>
      </c>
      <c r="C107">
        <f t="shared" si="1"/>
        <v>2.553746478227861</v>
      </c>
    </row>
    <row r="108" spans="1:3" ht="12.75">
      <c r="A108">
        <v>0.5759690281695515</v>
      </c>
      <c r="B108" s="1">
        <v>0.19194342495775094</v>
      </c>
      <c r="C108">
        <f t="shared" si="1"/>
        <v>2.5627826565004126</v>
      </c>
    </row>
    <row r="109" spans="1:3" ht="12.75">
      <c r="A109">
        <v>0.5834586771443053</v>
      </c>
      <c r="B109" s="1">
        <v>0.21113776745352605</v>
      </c>
      <c r="C109">
        <f t="shared" si="1"/>
        <v>2.5737588053322935</v>
      </c>
    </row>
    <row r="110" spans="1:3" ht="12.75">
      <c r="A110">
        <v>0.5916621563132194</v>
      </c>
      <c r="B110" s="1">
        <v>0.23225154419887867</v>
      </c>
      <c r="C110">
        <f t="shared" si="1"/>
        <v>2.5871022479687635</v>
      </c>
    </row>
    <row r="111" spans="1:3" ht="12.75">
      <c r="A111">
        <v>0.6006394413966067</v>
      </c>
      <c r="B111" s="1">
        <v>0.25547669861876654</v>
      </c>
      <c r="C111">
        <f t="shared" si="1"/>
        <v>2.603339500717475</v>
      </c>
    </row>
    <row r="112" spans="1:3" ht="12.75">
      <c r="A112">
        <v>0.6104528636778097</v>
      </c>
      <c r="B112" s="1">
        <v>0.2810243684806432</v>
      </c>
      <c r="C112">
        <f t="shared" si="1"/>
        <v>2.6231216530631123</v>
      </c>
    </row>
    <row r="113" spans="1:3" ht="12.75">
      <c r="A113">
        <v>0.621166219962772</v>
      </c>
      <c r="B113" s="1">
        <v>0.30912680532870757</v>
      </c>
      <c r="C113">
        <f t="shared" si="1"/>
        <v>2.6472573165461974</v>
      </c>
    </row>
    <row r="114" spans="1:3" ht="12.75">
      <c r="A114">
        <v>0.632843468086578</v>
      </c>
      <c r="B114" s="1">
        <v>0.34003948586157834</v>
      </c>
      <c r="C114">
        <f t="shared" si="1"/>
        <v>2.6767558727175107</v>
      </c>
    </row>
    <row r="115" spans="1:3" ht="12.75">
      <c r="A115">
        <v>0.6455468860309407</v>
      </c>
      <c r="B115" s="1">
        <v>0.3740434344477362</v>
      </c>
      <c r="C115">
        <f t="shared" si="1"/>
        <v>2.71288493587118</v>
      </c>
    </row>
    <row r="116" spans="1:3" ht="12.75">
      <c r="A116">
        <v>0.6593345491014211</v>
      </c>
      <c r="B116" s="1">
        <v>0.41144777789250986</v>
      </c>
      <c r="C116">
        <f t="shared" si="1"/>
        <v>2.7572477330613787</v>
      </c>
    </row>
    <row r="117" spans="1:3" ht="12.75">
      <c r="A117">
        <v>0.6742569578846057</v>
      </c>
      <c r="B117" s="1">
        <v>0.4525925556817609</v>
      </c>
      <c r="C117">
        <f t="shared" si="1"/>
        <v>2.8118888405408247</v>
      </c>
    </row>
    <row r="118" spans="1:3" ht="12.75">
      <c r="A118">
        <v>0.690352635251237</v>
      </c>
      <c r="B118" s="1">
        <v>0.497851811249937</v>
      </c>
      <c r="C118">
        <f t="shared" si="1"/>
        <v>2.879440979012582</v>
      </c>
    </row>
    <row r="119" spans="1:3" ht="12.75">
      <c r="A119">
        <v>0.7076425125183398</v>
      </c>
      <c r="B119" s="1">
        <v>0.5476369923749307</v>
      </c>
      <c r="C119">
        <f t="shared" si="1"/>
        <v>2.9633323341547553</v>
      </c>
    </row>
    <row r="120" spans="1:3" ht="12.75">
      <c r="A120">
        <v>0.7261229571874368</v>
      </c>
      <c r="B120" s="1">
        <v>0.6024006916124238</v>
      </c>
      <c r="C120">
        <f t="shared" si="1"/>
        <v>3.068084815086874</v>
      </c>
    </row>
    <row r="121" spans="1:3" ht="12.75">
      <c r="A121">
        <v>0.7457573782650486</v>
      </c>
      <c r="B121" s="1">
        <v>0.6626407607736663</v>
      </c>
      <c r="C121">
        <f t="shared" si="1"/>
        <v>3.199751762367427</v>
      </c>
    </row>
    <row r="122" spans="1:3" ht="12.75">
      <c r="A122">
        <v>0.7664665085346853</v>
      </c>
      <c r="B122" s="1">
        <v>0.728904836851033</v>
      </c>
      <c r="C122">
        <f t="shared" si="1"/>
        <v>3.3665742519345656</v>
      </c>
    </row>
    <row r="123" spans="1:3" ht="12.75">
      <c r="A123">
        <v>0.788117741577657</v>
      </c>
      <c r="B123" s="1">
        <v>0.8017953205361363</v>
      </c>
      <c r="C123">
        <f t="shared" si="1"/>
        <v>3.57998833925603</v>
      </c>
    </row>
    <row r="124" spans="1:3" ht="12.75">
      <c r="A124">
        <v>0.8105143318610422</v>
      </c>
      <c r="B124" s="1">
        <v>0.8819748525897501</v>
      </c>
      <c r="C124">
        <f t="shared" si="1"/>
        <v>3.856210591895124</v>
      </c>
    </row>
    <row r="125" spans="1:3" ht="12.75">
      <c r="A125">
        <v>0.8333858745730367</v>
      </c>
      <c r="B125" s="1">
        <v>0.9701723378487251</v>
      </c>
      <c r="C125">
        <f t="shared" si="1"/>
        <v>4.218804217028685</v>
      </c>
    </row>
    <row r="126" spans="1:3" ht="12.75">
      <c r="A126">
        <v>0.8563822566742194</v>
      </c>
      <c r="B126" s="1">
        <v>1.0671895716335977</v>
      </c>
      <c r="C126">
        <f t="shared" si="1"/>
        <v>4.702961359291339</v>
      </c>
    </row>
    <row r="127" spans="1:3" ht="12.75">
      <c r="A127">
        <v>0.8790741201641292</v>
      </c>
      <c r="B127" s="1">
        <v>1.1739085287969575</v>
      </c>
      <c r="C127">
        <f t="shared" si="1"/>
        <v>5.362896038070279</v>
      </c>
    </row>
    <row r="128" spans="1:3" ht="12.75">
      <c r="A128">
        <v>0.9009635716929969</v>
      </c>
      <c r="B128" s="1">
        <v>1.2912993816766534</v>
      </c>
      <c r="C128">
        <f t="shared" si="1"/>
        <v>6.285099558764913</v>
      </c>
    </row>
    <row r="129" spans="1:3" ht="12.75">
      <c r="A129">
        <v>0.9215089802359032</v>
      </c>
      <c r="B129" s="1">
        <v>1.4204293198443187</v>
      </c>
      <c r="C129">
        <f t="shared" si="1"/>
        <v>7.613136997073356</v>
      </c>
    </row>
    <row r="130" spans="1:3" ht="12.75">
      <c r="A130">
        <v>0.940166589055899</v>
      </c>
      <c r="B130" s="1">
        <v>1.5624722518287508</v>
      </c>
      <c r="C130">
        <f t="shared" si="1"/>
        <v>9.596302886364528</v>
      </c>
    </row>
    <row r="131" spans="1:3" ht="12.75">
      <c r="A131">
        <v>0.95644861214678</v>
      </c>
      <c r="B131" s="1">
        <v>1.718719477011626</v>
      </c>
      <c r="C131">
        <f t="shared" si="1"/>
        <v>12.69039675427275</v>
      </c>
    </row>
    <row r="132" spans="1:3" ht="12.75">
      <c r="A132">
        <v>0.9699920774165554</v>
      </c>
      <c r="B132" s="1">
        <v>1.8905914247127888</v>
      </c>
      <c r="C132">
        <f t="shared" si="1"/>
        <v>17.779682555238768</v>
      </c>
    </row>
    <row r="133" spans="1:3" ht="12.75">
      <c r="A133">
        <v>0.9806255148743896</v>
      </c>
      <c r="B133" s="1">
        <v>2.0796505671840677</v>
      </c>
      <c r="C133">
        <f aca="true" t="shared" si="2" ref="C133:C147">(B134-B133)/(A134-A133)</f>
        <v>26.701334328148214</v>
      </c>
    </row>
    <row r="134" spans="1:3" ht="12.75">
      <c r="A134">
        <v>0.9884140790773094</v>
      </c>
      <c r="B134" s="1">
        <v>2.2876156239024747</v>
      </c>
      <c r="C134">
        <f t="shared" si="2"/>
        <v>43.58873840624503</v>
      </c>
    </row>
    <row r="135" spans="1:3" ht="12.75">
      <c r="A135">
        <v>0.9936622594733144</v>
      </c>
      <c r="B135" s="1">
        <v>2.5163771862927224</v>
      </c>
      <c r="C135">
        <f t="shared" si="2"/>
        <v>78.64834226078368</v>
      </c>
    </row>
    <row r="136" spans="1:3" ht="12.75">
      <c r="A136">
        <v>0.9968617893222067</v>
      </c>
      <c r="B136" s="1">
        <v>2.768014904921995</v>
      </c>
      <c r="C136">
        <f t="shared" si="2"/>
        <v>159.99345910229098</v>
      </c>
    </row>
    <row r="137" spans="1:3" ht="12.75">
      <c r="A137">
        <v>0.9985918693645116</v>
      </c>
      <c r="B137" s="1">
        <v>3.0448163954141947</v>
      </c>
      <c r="C137">
        <f t="shared" si="2"/>
        <v>375.7288748006088</v>
      </c>
    </row>
    <row r="138" spans="1:3" ht="12.75">
      <c r="A138">
        <v>0.9994022453030205</v>
      </c>
      <c r="B138" s="1">
        <v>3.3492980349556145</v>
      </c>
      <c r="C138">
        <f t="shared" si="2"/>
        <v>1047.6836416057195</v>
      </c>
    </row>
    <row r="139" spans="1:3" ht="12.75">
      <c r="A139">
        <v>0.9997219313133721</v>
      </c>
      <c r="B139" s="1">
        <v>3.6842278384511764</v>
      </c>
      <c r="C139">
        <f t="shared" si="2"/>
        <v>3587.3758190053572</v>
      </c>
    </row>
    <row r="140" spans="1:3" ht="12.75">
      <c r="A140">
        <v>0.9998246311146846</v>
      </c>
      <c r="B140" s="1">
        <v>4.052650622296294</v>
      </c>
      <c r="C140">
        <f t="shared" si="2"/>
        <v>15706.625721361448</v>
      </c>
    </row>
    <row r="141" spans="1:3" ht="12.75">
      <c r="A141">
        <v>0.9998504332869282</v>
      </c>
      <c r="B141" s="1">
        <v>4.457915684525924</v>
      </c>
      <c r="C141">
        <f t="shared" si="2"/>
        <v>92356.42927869082</v>
      </c>
    </row>
    <row r="142" spans="1:3" ht="12.75">
      <c r="A142">
        <v>0.9998552601470823</v>
      </c>
      <c r="B142" s="1">
        <v>4.903707252978516</v>
      </c>
      <c r="C142">
        <f t="shared" si="2"/>
        <v>774547.9101715934</v>
      </c>
    </row>
    <row r="143" spans="1:3" ht="12.75">
      <c r="A143">
        <v>0.999855893252819</v>
      </c>
      <c r="B143" s="1">
        <v>5.394077978276369</v>
      </c>
      <c r="C143">
        <f t="shared" si="2"/>
        <v>9977905.737758504</v>
      </c>
    </row>
    <row r="144" spans="1:3" ht="12.75">
      <c r="A144">
        <v>0.9998559473130408</v>
      </c>
      <c r="B144" s="1">
        <v>5.933485776104006</v>
      </c>
      <c r="C144">
        <f t="shared" si="2"/>
        <v>216372154.0647032</v>
      </c>
    </row>
    <row r="145" spans="1:3" ht="12.75">
      <c r="A145">
        <v>0.9998559500553003</v>
      </c>
      <c r="B145" s="1">
        <v>6.526834353714407</v>
      </c>
      <c r="C145">
        <f t="shared" si="2"/>
        <v>8837956758.690763</v>
      </c>
    </row>
    <row r="146" spans="1:3" ht="12.75">
      <c r="A146">
        <v>0.9998559501291503</v>
      </c>
      <c r="B146" s="1">
        <v>7.179517789085849</v>
      </c>
      <c r="C146">
        <f t="shared" si="2"/>
        <v>779688296108.6791</v>
      </c>
    </row>
    <row r="147" spans="1:3" ht="12.75">
      <c r="A147">
        <v>0.9998559501300711</v>
      </c>
      <c r="B147" s="1">
        <v>7.897469567994435</v>
      </c>
      <c r="C147">
        <f t="shared" si="2"/>
        <v>173497760993120</v>
      </c>
    </row>
    <row r="148" spans="1:2" ht="12.75">
      <c r="A148">
        <v>0.9998559501300757</v>
      </c>
      <c r="B148" s="1">
        <v>8.687216524793879</v>
      </c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Probability plot for data with censored values</dc:title>
  <dc:subject/>
  <dc:creator>Keith J Halford and Eve L Kuniansky</dc:creator>
  <cp:keywords/>
  <dc:description>Log-transforms data and plots transformed data on a probability scale. Can also esimate mean and standard deviation of log-transformed data even if some values are censored.</dc:description>
  <cp:lastModifiedBy>Keith J Halford</cp:lastModifiedBy>
  <cp:lastPrinted>2001-04-04T20:37:09Z</cp:lastPrinted>
  <dcterms:created xsi:type="dcterms:W3CDTF">2000-03-16T22:57:53Z</dcterms:created>
  <dcterms:modified xsi:type="dcterms:W3CDTF">2005-04-10T22:19:05Z</dcterms:modified>
  <cp:category/>
  <cp:version/>
  <cp:contentType/>
  <cp:contentStatus/>
</cp:coreProperties>
</file>