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9900" windowHeight="11640" activeTab="0"/>
  </bookViews>
  <sheets>
    <sheet name="t-18" sheetId="1" r:id="rId1"/>
  </sheets>
  <definedNames>
    <definedName name="_Key1" localSheetId="0" hidden="1">'t-18'!$B$38:$B$583</definedName>
    <definedName name="_Key2" localSheetId="0" hidden="1">'t-18'!$C$40:$C$583</definedName>
    <definedName name="_Order1" localSheetId="0" hidden="1">255</definedName>
    <definedName name="_Order2" localSheetId="0" hidden="1">255</definedName>
    <definedName name="_Sort" localSheetId="0" hidden="1">'t-18'!$B$40:$C$583</definedName>
    <definedName name="_xlnm.Print_Area" localSheetId="0">'t-18'!$B$9:$P$606</definedName>
    <definedName name="Print_Area_MI">'t-18'!$C$1:$P$606</definedName>
    <definedName name="_xlnm.Print_Titles" localSheetId="0">'t-18'!$1:$8</definedName>
    <definedName name="Print_Titles_MI">'t-18'!$1:$8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<sst xmlns="http://schemas.openxmlformats.org/spreadsheetml/2006/main" count="614" uniqueCount="522">
  <si>
    <t xml:space="preserve"> </t>
  </si>
  <si>
    <t>% of</t>
  </si>
  <si>
    <t>STATE / AREA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</si>
  <si>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</si>
  <si>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</si>
  <si>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</si>
  <si>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</si>
  <si>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</si>
  <si>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</si>
  <si>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</si>
  <si>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</si>
  <si>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</si>
  <si>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</si>
  <si>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</si>
  <si>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</si>
  <si>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State of Arkansas</t>
  </si>
  <si>
    <t>AZ</t>
  </si>
  <si>
    <t>Phoenix</t>
  </si>
  <si>
    <t>State of Arizona</t>
  </si>
  <si>
    <t>Tucson</t>
  </si>
  <si>
    <t>CA</t>
  </si>
  <si>
    <t>Bakersfield</t>
  </si>
  <si>
    <t>Fresno</t>
  </si>
  <si>
    <t>Los Angeles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</si>
  <si>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</si>
  <si>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</si>
  <si>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</si>
  <si>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</si>
  <si>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</si>
  <si>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</si>
  <si>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</si>
  <si>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</si>
  <si>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</si>
  <si>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</si>
  <si>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</si>
  <si>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</si>
  <si>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</si>
  <si>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</si>
  <si>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</si>
  <si>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</si>
  <si>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</si>
  <si>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</si>
  <si>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</si>
  <si>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Worcester, MA-CT</t>
  </si>
  <si>
    <t>DC</t>
  </si>
  <si>
    <t>Washington, DC-MD-VA</t>
  </si>
  <si>
    <t>DE</t>
  </si>
  <si>
    <t>State of Delaware</t>
  </si>
  <si>
    <t>Wilmington, DE-MD-NJ-PA</t>
  </si>
  <si>
    <t>FL</t>
  </si>
  <si>
    <t>Daytona Beach</t>
  </si>
  <si>
    <t>Ft Lauderdale-Hollywood-Pompano Bch</t>
  </si>
  <si>
    <t>Fort Myers-Cape Coral</t>
  </si>
  <si>
    <t>Jacksonville</t>
  </si>
  <si>
    <t>Melbourne-Palm Bay</t>
  </si>
  <si>
    <t>Miami-Hialeah</t>
  </si>
  <si>
    <t>Orlando</t>
  </si>
  <si>
    <t>Pensacola</t>
  </si>
  <si>
    <t>Sarasota-Bradenton</t>
  </si>
  <si>
    <t>State of Florida</t>
  </si>
  <si>
    <t>Tampa</t>
  </si>
  <si>
    <t>Tampa-St. Petersburg-Clearwater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</si>
  <si>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</si>
  <si>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</si>
  <si>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</si>
  <si>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</si>
  <si>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</si>
  <si>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</si>
  <si>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</si>
  <si>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</si>
  <si>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</si>
  <si>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</si>
  <si>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</si>
  <si>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</si>
  <si>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</si>
  <si>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</si>
  <si>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</si>
  <si>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</si>
  <si>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</si>
  <si>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</si>
  <si>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Illiniois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</si>
  <si>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</si>
  <si>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</si>
  <si>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</si>
  <si>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</si>
  <si>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</si>
  <si>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</si>
  <si>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</si>
  <si>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Kansas City, MO-KS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</si>
  <si>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</si>
  <si>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</si>
  <si>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</si>
  <si>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</si>
  <si>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</si>
  <si>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</si>
  <si>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</si>
  <si>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</si>
  <si>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</si>
  <si>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</si>
  <si>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</si>
  <si>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</si>
  <si>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Lawrence-Haverhill, MA-NH</t>
  </si>
  <si>
    <t>Providence-Pawtucket, RI-MA</t>
  </si>
  <si>
    <t>State of Massachusetts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</si>
  <si>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</si>
  <si>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</si>
  <si>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</si>
  <si>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</si>
  <si>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</si>
  <si>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</si>
  <si>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</si>
  <si>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</si>
  <si>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</si>
  <si>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</si>
  <si>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</si>
  <si>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</si>
  <si>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</si>
  <si>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</si>
  <si>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</si>
  <si>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</si>
  <si>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</si>
  <si>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</si>
  <si>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</si>
  <si>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</si>
  <si>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</si>
  <si>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</si>
  <si>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</si>
  <si>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</si>
  <si>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</si>
  <si>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</si>
  <si>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</si>
  <si>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</si>
  <si>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</si>
  <si>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</si>
  <si>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</si>
  <si>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</si>
  <si>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</si>
  <si>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</si>
  <si>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</si>
  <si>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</si>
  <si>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</si>
  <si>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</si>
  <si>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</si>
  <si>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</si>
  <si>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</si>
  <si>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</si>
  <si>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</si>
  <si>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</si>
  <si>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</si>
  <si>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</si>
  <si>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</si>
  <si>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State of Nevada</t>
  </si>
  <si>
    <t>NY</t>
  </si>
  <si>
    <t>Albany-Schnectady-Troy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</si>
  <si>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</si>
  <si>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</si>
  <si>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</si>
  <si>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</si>
  <si>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</si>
  <si>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</si>
  <si>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</si>
  <si>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</si>
  <si>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</si>
  <si>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</si>
  <si>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</si>
  <si>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</si>
  <si>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Lorain-Elryia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</si>
  <si>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</si>
  <si>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</si>
  <si>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</si>
  <si>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</si>
  <si>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</si>
  <si>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</si>
  <si>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</si>
  <si>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</si>
  <si>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</si>
  <si>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</si>
  <si>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</si>
  <si>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</si>
  <si>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</si>
  <si>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</si>
  <si>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</si>
  <si>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</si>
  <si>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</si>
  <si>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</si>
  <si>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</si>
  <si>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State of Rhode Island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</si>
  <si>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</si>
  <si>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</si>
  <si>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</si>
  <si>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</si>
  <si>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</si>
  <si>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</si>
  <si>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</si>
  <si>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</si>
  <si>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Chattanooga, TN-GA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</si>
  <si>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</si>
  <si>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</si>
  <si>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</si>
  <si>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</si>
  <si>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</si>
  <si>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</si>
  <si>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</si>
  <si>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</si>
  <si>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</si>
  <si>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</si>
  <si>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</si>
  <si>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 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</si>
  <si>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</si>
  <si>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</si>
  <si>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</si>
  <si>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</si>
  <si>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</si>
  <si>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</si>
  <si>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</si>
  <si>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</si>
  <si>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</si>
  <si>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</si>
  <si>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</si>
  <si>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</si>
  <si>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</si>
  <si>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</si>
  <si>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</si>
  <si>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</si>
  <si>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</si>
  <si>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</si>
  <si>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</si>
  <si>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</si>
  <si>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</si>
  <si>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</si>
  <si>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</si>
  <si>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</si>
  <si>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</si>
  <si>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Bus Other includes bus rehab and leasing, Park-n-Ride facilities, stations and terminals, parking lots for vehicles,bus shelters, transit</t>
  </si>
  <si>
    <t xml:space="preserve">                     malls and centers, transfer facilities, and other expenses.</t>
  </si>
  <si>
    <t>FY 1998</t>
  </si>
  <si>
    <t>FY 1999</t>
  </si>
  <si>
    <t>FY 2000</t>
  </si>
  <si>
    <t>BUS OTHER OBLIGATIONS  -  Sec 5307 Urb. Area Formula Program</t>
  </si>
  <si>
    <t>FY 2001</t>
  </si>
  <si>
    <t>FY 2002</t>
  </si>
  <si>
    <t>FY 2003</t>
  </si>
  <si>
    <t>Huntsville</t>
  </si>
  <si>
    <t>Antioch</t>
  </si>
  <si>
    <t>Concord</t>
  </si>
  <si>
    <t>Indio-Cathedral City-Palm Springs</t>
  </si>
  <si>
    <t>Lancaster-Palmdale</t>
  </si>
  <si>
    <t>Mission Viejo</t>
  </si>
  <si>
    <t>Santa Rosa</t>
  </si>
  <si>
    <t>Thousand Oaks</t>
  </si>
  <si>
    <t>Victorville-Hesperia-Apple Valley</t>
  </si>
  <si>
    <t>Fort Collins</t>
  </si>
  <si>
    <t>Bridgeport-Stamford, CT-NY</t>
  </si>
  <si>
    <t>Philadelphia, PA-NJ-DE-MD</t>
  </si>
  <si>
    <t>Cape Coral</t>
  </si>
  <si>
    <t>Palm Bay-Melbourne</t>
  </si>
  <si>
    <t>Port St. Lucie</t>
  </si>
  <si>
    <t>Tallahassee</t>
  </si>
  <si>
    <t>Boise</t>
  </si>
  <si>
    <t>Evansville, IN-KY</t>
  </si>
  <si>
    <t>Barnstable Town</t>
  </si>
  <si>
    <t>Springfield</t>
  </si>
  <si>
    <t>Gulfport-Biloxi</t>
  </si>
  <si>
    <t>Winston-Salem</t>
  </si>
  <si>
    <t>Boston, MA-NH-RI</t>
  </si>
  <si>
    <t>Atlantic City</t>
  </si>
  <si>
    <t>Eugene</t>
  </si>
  <si>
    <t>Salem</t>
  </si>
  <si>
    <t>Lancaster</t>
  </si>
  <si>
    <t>Philadelphia, PA-NJ_DE-MD</t>
  </si>
  <si>
    <t>Lubbock</t>
  </si>
  <si>
    <t>Virginia Beach</t>
  </si>
  <si>
    <t>State of Hawaii</t>
  </si>
  <si>
    <t>FY 2004</t>
  </si>
  <si>
    <t>Bonita Springs-Naples</t>
  </si>
  <si>
    <t>Savannah</t>
  </si>
  <si>
    <t>Greensboro</t>
  </si>
  <si>
    <t>Lincoln</t>
  </si>
  <si>
    <t>Poughkeepsie-Newburgh</t>
  </si>
  <si>
    <t>Reading</t>
  </si>
  <si>
    <t>Youngstown, OH-PA</t>
  </si>
  <si>
    <t>Denton-Lewisville</t>
  </si>
  <si>
    <t>State of Alaska</t>
  </si>
  <si>
    <t>10-YEAR</t>
  </si>
  <si>
    <t>% of 10-yr Total</t>
  </si>
  <si>
    <t>FY 2005</t>
  </si>
  <si>
    <t>Fairbanks</t>
  </si>
  <si>
    <t>Pine Bluff</t>
  </si>
  <si>
    <t>Flagstaff</t>
  </si>
  <si>
    <t>Camarillo</t>
  </si>
  <si>
    <t>Livermore</t>
  </si>
  <si>
    <t>Merced</t>
  </si>
  <si>
    <t>Petaluma</t>
  </si>
  <si>
    <t>Temecula-Murrieta</t>
  </si>
  <si>
    <t>Vallejo</t>
  </si>
  <si>
    <t>Grand Junction</t>
  </si>
  <si>
    <t>Greeley</t>
  </si>
  <si>
    <t>Ames</t>
  </si>
  <si>
    <t>Cedar Rapids</t>
  </si>
  <si>
    <t>Dubuque</t>
  </si>
  <si>
    <t>Iowa City</t>
  </si>
  <si>
    <t>Cour d'Alene</t>
  </si>
  <si>
    <t>Idaho Falls</t>
  </si>
  <si>
    <t>Nampa</t>
  </si>
  <si>
    <t>Pocatello</t>
  </si>
  <si>
    <t>Davenport</t>
  </si>
  <si>
    <t>Decatur</t>
  </si>
  <si>
    <t>Round Lake Beach-McHenry</t>
  </si>
  <si>
    <t>Lawrence</t>
  </si>
  <si>
    <t>Evansville</t>
  </si>
  <si>
    <t>Houma</t>
  </si>
  <si>
    <t>Monroe</t>
  </si>
  <si>
    <t>Leominster</t>
  </si>
  <si>
    <t>Pittsfield</t>
  </si>
  <si>
    <t>Portland</t>
  </si>
  <si>
    <t>South Bend</t>
  </si>
  <si>
    <t>Toledo</t>
  </si>
  <si>
    <t>Duluth</t>
  </si>
  <si>
    <t>Fargo</t>
  </si>
  <si>
    <t>Missoula</t>
  </si>
  <si>
    <t>Asheville</t>
  </si>
  <si>
    <t>Bismarck</t>
  </si>
  <si>
    <t>Dover-Rochester</t>
  </si>
  <si>
    <t>Manchester</t>
  </si>
  <si>
    <t>Nashua</t>
  </si>
  <si>
    <t>Hightstown</t>
  </si>
  <si>
    <t>Vineland</t>
  </si>
  <si>
    <t>Wildwood-North Wildwood</t>
  </si>
  <si>
    <t>Lac Cruces</t>
  </si>
  <si>
    <t>Norman</t>
  </si>
  <si>
    <t>Corvallis</t>
  </si>
  <si>
    <t>Medford</t>
  </si>
  <si>
    <t>Lebanon</t>
  </si>
  <si>
    <t>Monessen</t>
  </si>
  <si>
    <t>State College</t>
  </si>
  <si>
    <t>Uniontown-Connellsville</t>
  </si>
  <si>
    <t>York</t>
  </si>
  <si>
    <t>Augusta-Richmond County</t>
  </si>
  <si>
    <t>Rapid City</t>
  </si>
  <si>
    <t>Abilene</t>
  </si>
  <si>
    <t>Brownsville</t>
  </si>
  <si>
    <t>College Station-Bryan</t>
  </si>
  <si>
    <t>Galveston</t>
  </si>
  <si>
    <t>Lake Jackson-Angleton</t>
  </si>
  <si>
    <t>Longview</t>
  </si>
  <si>
    <t>San Angelo</t>
  </si>
  <si>
    <t>Sherman</t>
  </si>
  <si>
    <t>Texas City</t>
  </si>
  <si>
    <t>Tyler</t>
  </si>
  <si>
    <t>Victoria</t>
  </si>
  <si>
    <t>Waco</t>
  </si>
  <si>
    <t>Wichita Falls</t>
  </si>
  <si>
    <t>Logan</t>
  </si>
  <si>
    <t>St. George</t>
  </si>
  <si>
    <t>Blacksburg</t>
  </si>
  <si>
    <t>Charlottesville</t>
  </si>
  <si>
    <t>Danville</t>
  </si>
  <si>
    <t>Fredericksburg</t>
  </si>
  <si>
    <t>Lynchburg</t>
  </si>
  <si>
    <t>Harrisonburg</t>
  </si>
  <si>
    <t>Roanoke</t>
  </si>
  <si>
    <t>Winchester</t>
  </si>
  <si>
    <t>Burlington</t>
  </si>
  <si>
    <t>Bremerton</t>
  </si>
  <si>
    <t>Lewiston</t>
  </si>
  <si>
    <t>Mount Vernon</t>
  </si>
  <si>
    <t>Olympia</t>
  </si>
  <si>
    <t>Wenatchee</t>
  </si>
  <si>
    <t>Hagerstown, MD-WV-PA</t>
  </si>
  <si>
    <t>Morgantown</t>
  </si>
  <si>
    <t>Weirton</t>
  </si>
  <si>
    <t>Wheeling</t>
  </si>
  <si>
    <t>Casper</t>
  </si>
  <si>
    <t>Cheyenne</t>
  </si>
  <si>
    <t>FY 2006</t>
  </si>
  <si>
    <t>Gadsden</t>
  </si>
  <si>
    <t>Tuscaloosa</t>
  </si>
  <si>
    <t>Fayetteville-Springdale</t>
  </si>
  <si>
    <t>Fort Smith</t>
  </si>
  <si>
    <t>Hot Springs</t>
  </si>
  <si>
    <t>Avondale</t>
  </si>
  <si>
    <t>Yuma</t>
  </si>
  <si>
    <t>Atascadero-El Paso de Roble</t>
  </si>
  <si>
    <t>Davis</t>
  </si>
  <si>
    <t>El Centro</t>
  </si>
  <si>
    <t>Gilroy-Morgan Hill</t>
  </si>
  <si>
    <t>Hanford</t>
  </si>
  <si>
    <t>Hemet</t>
  </si>
  <si>
    <t>Lodi</t>
  </si>
  <si>
    <t>Madera</t>
  </si>
  <si>
    <t>Napa</t>
  </si>
  <si>
    <t>San Luis Obispo</t>
  </si>
  <si>
    <t>Seaside-Monterey-Marina</t>
  </si>
  <si>
    <t>Simi Valley</t>
  </si>
  <si>
    <t>Tracy</t>
  </si>
  <si>
    <t>Visalia</t>
  </si>
  <si>
    <t>Redding</t>
  </si>
  <si>
    <t>Boulder</t>
  </si>
  <si>
    <t>Lafayette-Louisville</t>
  </si>
  <si>
    <t>Longmont</t>
  </si>
  <si>
    <t>Danbury</t>
  </si>
  <si>
    <t>New London-Norwich</t>
  </si>
  <si>
    <t>Waterbury</t>
  </si>
  <si>
    <t>Dover</t>
  </si>
  <si>
    <t>Brooksville</t>
  </si>
  <si>
    <t>Deltona</t>
  </si>
  <si>
    <t>Fort Walton Beach</t>
  </si>
  <si>
    <t>Gainesville</t>
  </si>
  <si>
    <t>Kissimmee</t>
  </si>
  <si>
    <t>Lakeland</t>
  </si>
  <si>
    <t>Leesburg-Eustis</t>
  </si>
  <si>
    <t>North Port-Punta Gorda</t>
  </si>
  <si>
    <t>Panama City</t>
  </si>
  <si>
    <t>Zephyrhills</t>
  </si>
  <si>
    <t>Macon</t>
  </si>
  <si>
    <t>Sioux City</t>
  </si>
  <si>
    <t>Waterloo</t>
  </si>
  <si>
    <t>Bloomington-Normal</t>
  </si>
  <si>
    <t>Dekalb</t>
  </si>
  <si>
    <t>Bloomington</t>
  </si>
  <si>
    <t>Lafayette</t>
  </si>
  <si>
    <t>Michigan City, IN-MI</t>
  </si>
  <si>
    <t>Muncie</t>
  </si>
  <si>
    <t>Terre Haute</t>
  </si>
  <si>
    <t>Huntington</t>
  </si>
  <si>
    <t>Owensboro</t>
  </si>
  <si>
    <t>Alexandria</t>
  </si>
  <si>
    <t>Lake Charles</t>
  </si>
  <si>
    <t>Mandeville-Covington</t>
  </si>
  <si>
    <t>New Bedford</t>
  </si>
  <si>
    <t xml:space="preserve">Hagerstown, MD-WV-PA </t>
  </si>
  <si>
    <t>Bangor</t>
  </si>
  <si>
    <t>Battle Creek</t>
  </si>
  <si>
    <t>Bay City</t>
  </si>
  <si>
    <t>Kalamazoo</t>
  </si>
  <si>
    <t>Muskegon</t>
  </si>
  <si>
    <t>Port Huron</t>
  </si>
  <si>
    <t>South Lyon-Howell-Brighton</t>
  </si>
  <si>
    <t>Grand Forks</t>
  </si>
  <si>
    <t>St. Cloud</t>
  </si>
  <si>
    <t>Joplin</t>
  </si>
  <si>
    <t>Hattiesburg</t>
  </si>
  <si>
    <t>Gastonia</t>
  </si>
  <si>
    <t>Hickory</t>
  </si>
  <si>
    <t>High Point</t>
  </si>
  <si>
    <t>Wilmington</t>
  </si>
  <si>
    <t>Fargo, ND-MN</t>
  </si>
  <si>
    <t>Portsmouth</t>
  </si>
  <si>
    <t>Santa Fe</t>
  </si>
  <si>
    <t>Elmira</t>
  </si>
  <si>
    <t>Ithaca</t>
  </si>
  <si>
    <t>Saratoga Springs</t>
  </si>
  <si>
    <t>Lima</t>
  </si>
  <si>
    <t>Mansfield</t>
  </si>
  <si>
    <t>Middletown</t>
  </si>
  <si>
    <t>Newark</t>
  </si>
  <si>
    <t>Sandusky</t>
  </si>
  <si>
    <t>Weirton-Steubenville, WV-OH</t>
  </si>
  <si>
    <t>Lawton</t>
  </si>
  <si>
    <t>Altoona</t>
  </si>
  <si>
    <t>Erie</t>
  </si>
  <si>
    <t>Johnstown</t>
  </si>
  <si>
    <t>Williamsport</t>
  </si>
  <si>
    <t>Florida-Barceloneta-Bajadero</t>
  </si>
  <si>
    <t>Mayaguez</t>
  </si>
  <si>
    <t>Myrtle Beach</t>
  </si>
  <si>
    <t>Spartanburg</t>
  </si>
  <si>
    <t>Sumter</t>
  </si>
  <si>
    <t>Clarksville, TN-KY</t>
  </si>
  <si>
    <t>Johnson City</t>
  </si>
  <si>
    <t>Kingsport</t>
  </si>
  <si>
    <t>Odessa</t>
  </si>
  <si>
    <t xml:space="preserve">Texarkana, TX-AR </t>
  </si>
  <si>
    <t>The Woodlands</t>
  </si>
  <si>
    <t>Killeen</t>
  </si>
  <si>
    <t>Bristol, TN-VA</t>
  </si>
  <si>
    <t>Marysville</t>
  </si>
  <si>
    <t>Kenosha</t>
  </si>
  <si>
    <t>Racine</t>
  </si>
  <si>
    <t>Norfolk-VA Bch-Newport News</t>
  </si>
  <si>
    <t>Aguadilla-Isabela-Sebastian</t>
  </si>
  <si>
    <t>Wst Palm Bch-Boca Raton-Delray Bch</t>
  </si>
  <si>
    <t>FY 2007</t>
  </si>
  <si>
    <t>Anniston</t>
  </si>
  <si>
    <t>Auburn</t>
  </si>
  <si>
    <t>Dothan</t>
  </si>
  <si>
    <t>Florence</t>
  </si>
  <si>
    <t>Fairfield</t>
  </si>
  <si>
    <t>Porterville</t>
  </si>
  <si>
    <t>Santa Clarita</t>
  </si>
  <si>
    <t>Vacaville</t>
  </si>
  <si>
    <t>Santa Maria</t>
  </si>
  <si>
    <t>Pueblo</t>
  </si>
  <si>
    <t>Ocala</t>
  </si>
  <si>
    <t>St. Augustine</t>
  </si>
  <si>
    <t>Vero Beach--Sebastian</t>
  </si>
  <si>
    <t>Albany</t>
  </si>
  <si>
    <t>Athens--Clarke County</t>
  </si>
  <si>
    <t>Brunswick</t>
  </si>
  <si>
    <t>Rome</t>
  </si>
  <si>
    <t>Kankakee</t>
  </si>
  <si>
    <t>Elkhart</t>
  </si>
  <si>
    <t>Kokomo</t>
  </si>
  <si>
    <t>Michigan City</t>
  </si>
  <si>
    <t>Topeka</t>
  </si>
  <si>
    <t>Bowling Green</t>
  </si>
  <si>
    <t>Cincinnati</t>
  </si>
  <si>
    <t>Frederick</t>
  </si>
  <si>
    <t>St. Charles</t>
  </si>
  <si>
    <t>Holland</t>
  </si>
  <si>
    <t>Lee's Summit</t>
  </si>
  <si>
    <t>New York--Newark</t>
  </si>
  <si>
    <t>Binghamton</t>
  </si>
  <si>
    <t>Kingston</t>
  </si>
  <si>
    <t>Utica</t>
  </si>
  <si>
    <t>Rocky Mount</t>
  </si>
  <si>
    <t>Arecibo</t>
  </si>
  <si>
    <t>Rock Hill</t>
  </si>
  <si>
    <t>McKinney</t>
  </si>
  <si>
    <t>Temple</t>
  </si>
  <si>
    <t>FY 1998 - 2007</t>
  </si>
  <si>
    <t>TABLE H-16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</si>
</sst>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9" xfId="0" applyFont="1" applyBorder="1" applyAlignment="1">
      <alignment/>
    </xf>
    <xf numFmtId="37" fontId="3" fillId="0" borderId="9" xfId="0" applyNumberFormat="1" applyFont="1" applyBorder="1" applyAlignment="1" applyProtection="1">
      <alignment/>
      <protection/>
    </xf>
    <xf numFmtId="5" fontId="7" fillId="0" borderId="5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5" fontId="0" fillId="0" borderId="9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5" fontId="0" fillId="0" borderId="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5" fontId="0" fillId="0" borderId="8" xfId="0" applyNumberFormat="1" applyFont="1" applyBorder="1" applyAlignment="1" applyProtection="1">
      <alignment/>
      <protection/>
    </xf>
    <xf numFmtId="164" fontId="7" fillId="0" borderId="8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5" fontId="0" fillId="0" borderId="15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606"/>
  <sheetViews>
    <sheetView tabSelected="1" defaultGridColor="0" view="pageBreakPreview" zoomScale="60" zoomScaleNormal="75" colorId="22" workbookViewId="0" topLeftCell="A1">
      <pane xSplit="3" ySplit="7" topLeftCell="D53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49" sqref="I549"/>
    </sheetView>
  </sheetViews>
  <sheetFormatPr defaultColWidth="12.77734375" defaultRowHeight="15"/>
  <cols>
    <col min="1" max="1" width="0.9921875" style="0" customWidth="1"/>
    <col min="2" max="2" width="3.88671875" style="0" customWidth="1"/>
    <col min="3" max="3" width="28.99609375" style="0" customWidth="1"/>
    <col min="4" max="5" width="12.77734375" style="0" customWidth="1"/>
    <col min="6" max="12" width="14.21484375" style="0" customWidth="1"/>
    <col min="13" max="13" width="15.99609375" style="0" customWidth="1"/>
    <col min="14" max="14" width="15.3359375" style="0" customWidth="1"/>
    <col min="15" max="15" width="6.77734375" style="0" customWidth="1"/>
    <col min="16" max="16" width="1.77734375" style="0" customWidth="1"/>
    <col min="17" max="17" width="2.77734375" style="0" customWidth="1"/>
    <col min="18" max="18" width="11.4453125" style="0" customWidth="1"/>
    <col min="19" max="19" width="1.77734375" style="0" customWidth="1"/>
    <col min="20" max="16384" width="11.4453125" style="0" customWidth="1"/>
  </cols>
  <sheetData>
    <row r="1" spans="2:16" ht="18">
      <c r="B1" s="74" t="s">
        <v>521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6" ht="18">
      <c r="B2" s="74" t="s">
        <v>238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6" ht="18" customHeight="1">
      <c r="B3" s="75" t="s">
        <v>520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 ht="15.7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5">
      <c r="B5" s="28"/>
      <c r="C5" s="29"/>
      <c r="D5" s="29"/>
      <c r="E5" s="31"/>
      <c r="F5" s="31"/>
      <c r="G5" s="31"/>
      <c r="H5" s="31"/>
      <c r="I5" s="31"/>
      <c r="J5" s="31"/>
      <c r="K5" s="30"/>
      <c r="L5" s="29"/>
      <c r="M5" s="29"/>
      <c r="N5" s="28"/>
      <c r="O5" s="29"/>
      <c r="P5" s="32"/>
    </row>
    <row r="6" spans="2:16" ht="16.5" customHeight="1">
      <c r="B6" s="1"/>
      <c r="C6" s="17"/>
      <c r="D6" s="13"/>
      <c r="E6" s="24"/>
      <c r="F6" s="24"/>
      <c r="G6" s="24"/>
      <c r="H6" s="24"/>
      <c r="I6" s="24"/>
      <c r="J6" s="24"/>
      <c r="K6" s="21"/>
      <c r="L6" s="13"/>
      <c r="M6" s="13"/>
      <c r="N6" s="12" t="s">
        <v>283</v>
      </c>
      <c r="O6" s="18" t="s">
        <v>1</v>
      </c>
      <c r="P6" s="33"/>
    </row>
    <row r="7" spans="2:16" ht="16.5" thickBot="1">
      <c r="B7" s="8"/>
      <c r="C7" s="20" t="s">
        <v>2</v>
      </c>
      <c r="D7" s="34" t="s">
        <v>235</v>
      </c>
      <c r="E7" s="35" t="s">
        <v>236</v>
      </c>
      <c r="F7" s="35" t="s">
        <v>237</v>
      </c>
      <c r="G7" s="35" t="s">
        <v>239</v>
      </c>
      <c r="H7" s="35" t="s">
        <v>240</v>
      </c>
      <c r="I7" s="35" t="s">
        <v>241</v>
      </c>
      <c r="J7" s="35" t="s">
        <v>273</v>
      </c>
      <c r="K7" s="35" t="s">
        <v>285</v>
      </c>
      <c r="L7" s="35" t="s">
        <v>374</v>
      </c>
      <c r="M7" s="35" t="s">
        <v>482</v>
      </c>
      <c r="N7" s="36" t="s">
        <v>3</v>
      </c>
      <c r="O7" s="37" t="s">
        <v>4</v>
      </c>
      <c r="P7" s="4"/>
    </row>
    <row r="8" spans="2:16" ht="15.75">
      <c r="B8" s="22"/>
      <c r="C8" s="14"/>
      <c r="D8" s="15"/>
      <c r="E8" s="25"/>
      <c r="F8" s="25"/>
      <c r="G8" s="25"/>
      <c r="H8" s="25"/>
      <c r="I8" s="25"/>
      <c r="J8" s="64"/>
      <c r="K8" s="67"/>
      <c r="L8" s="15"/>
      <c r="M8" s="15"/>
      <c r="N8" s="16"/>
      <c r="O8" s="13"/>
      <c r="P8" s="17"/>
    </row>
    <row r="9" spans="2:16" ht="15">
      <c r="B9" s="22" t="s">
        <v>5</v>
      </c>
      <c r="C9" s="14" t="s">
        <v>6</v>
      </c>
      <c r="D9" s="40">
        <v>952000</v>
      </c>
      <c r="E9" s="41">
        <v>0</v>
      </c>
      <c r="F9" s="41">
        <v>1308800</v>
      </c>
      <c r="G9" s="41">
        <v>3832000</v>
      </c>
      <c r="H9" s="41">
        <v>0</v>
      </c>
      <c r="I9" s="41">
        <v>5158300</v>
      </c>
      <c r="J9" s="39">
        <v>0</v>
      </c>
      <c r="K9" s="68">
        <v>4660340</v>
      </c>
      <c r="L9" s="49">
        <v>0</v>
      </c>
      <c r="M9" s="40">
        <v>2864800</v>
      </c>
      <c r="N9" s="42">
        <f>SUM(D9:M9)</f>
        <v>18776240</v>
      </c>
      <c r="O9" s="43">
        <f>(N9/$N$12)*100</f>
        <v>93.26283615325382</v>
      </c>
      <c r="P9" s="17"/>
    </row>
    <row r="10" spans="2:16" ht="15">
      <c r="B10" s="22"/>
      <c r="C10" s="14" t="s">
        <v>286</v>
      </c>
      <c r="D10" s="40"/>
      <c r="E10" s="41"/>
      <c r="F10" s="41"/>
      <c r="G10" s="41"/>
      <c r="H10" s="41"/>
      <c r="I10" s="41"/>
      <c r="J10" s="39"/>
      <c r="K10" s="68">
        <v>606122</v>
      </c>
      <c r="L10" s="49">
        <v>0</v>
      </c>
      <c r="M10" s="40">
        <v>305658.7</v>
      </c>
      <c r="N10" s="42">
        <f>SUM(D10:M10)</f>
        <v>911780.7</v>
      </c>
      <c r="O10" s="43">
        <f>(N10/$N$12)*100</f>
        <v>4.52887553800969</v>
      </c>
      <c r="P10" s="17"/>
    </row>
    <row r="11" spans="2:16" ht="15">
      <c r="B11" s="22"/>
      <c r="C11" s="14" t="s">
        <v>282</v>
      </c>
      <c r="D11" s="40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39">
        <v>444586</v>
      </c>
      <c r="K11" s="68">
        <v>0</v>
      </c>
      <c r="L11" s="49">
        <v>0</v>
      </c>
      <c r="M11" s="40">
        <v>0</v>
      </c>
      <c r="N11" s="42">
        <f>SUM(D11:M11)</f>
        <v>444586</v>
      </c>
      <c r="O11" s="43">
        <f>(N11/$N$12)*100</f>
        <v>2.2082883087364937</v>
      </c>
      <c r="P11" s="17"/>
    </row>
    <row r="12" spans="2:16" ht="16.5" thickBot="1">
      <c r="B12" s="23"/>
      <c r="C12" s="20" t="s">
        <v>7</v>
      </c>
      <c r="D12" s="45">
        <f aca="true" t="shared" si="0" ref="D12:J12">SUM(D8:D11)</f>
        <v>952000</v>
      </c>
      <c r="E12" s="46">
        <f t="shared" si="0"/>
        <v>0</v>
      </c>
      <c r="F12" s="46">
        <f t="shared" si="0"/>
        <v>1308800</v>
      </c>
      <c r="G12" s="46">
        <f t="shared" si="0"/>
        <v>3832000</v>
      </c>
      <c r="H12" s="46">
        <f t="shared" si="0"/>
        <v>0</v>
      </c>
      <c r="I12" s="46">
        <f t="shared" si="0"/>
        <v>5158300</v>
      </c>
      <c r="J12" s="44">
        <f t="shared" si="0"/>
        <v>444586</v>
      </c>
      <c r="K12" s="69">
        <f>SUM(K9:K11)</f>
        <v>5266462</v>
      </c>
      <c r="L12" s="45">
        <f>SUM(L9:L11)</f>
        <v>0</v>
      </c>
      <c r="M12" s="45">
        <f>SUM(M9:M11)</f>
        <v>3170458.7</v>
      </c>
      <c r="N12" s="47">
        <f>SUM(N9:N11)</f>
        <v>20132606.7</v>
      </c>
      <c r="O12" s="48">
        <f>(N12/$N$601)*100</f>
        <v>0.13962066106109172</v>
      </c>
      <c r="P12" s="9"/>
    </row>
    <row r="13" spans="2:16" ht="15">
      <c r="B13" s="22"/>
      <c r="C13" s="14"/>
      <c r="D13" s="40"/>
      <c r="E13" s="41"/>
      <c r="F13" s="41"/>
      <c r="G13" s="41"/>
      <c r="H13" s="41"/>
      <c r="I13" s="41"/>
      <c r="J13" s="39"/>
      <c r="K13" s="68"/>
      <c r="L13" s="49"/>
      <c r="M13" s="40"/>
      <c r="N13" s="42"/>
      <c r="O13" s="49"/>
      <c r="P13" s="17"/>
    </row>
    <row r="14" spans="2:16" ht="15">
      <c r="B14" s="22" t="s">
        <v>8</v>
      </c>
      <c r="C14" s="38" t="s">
        <v>483</v>
      </c>
      <c r="D14" s="40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9">
        <v>0</v>
      </c>
      <c r="K14" s="68">
        <v>0</v>
      </c>
      <c r="L14" s="49">
        <v>0</v>
      </c>
      <c r="M14" s="40">
        <v>50000</v>
      </c>
      <c r="N14" s="42">
        <f aca="true" t="shared" si="1" ref="N14:N27">SUM(D14:M14)</f>
        <v>50000</v>
      </c>
      <c r="O14" s="43">
        <f>(N14/$N$28)*100</f>
        <v>0.06853670435225892</v>
      </c>
      <c r="P14" s="17"/>
    </row>
    <row r="15" spans="2:16" ht="15">
      <c r="B15" s="22"/>
      <c r="C15" s="38" t="s">
        <v>484</v>
      </c>
      <c r="D15" s="40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9">
        <v>0</v>
      </c>
      <c r="K15" s="68">
        <v>0</v>
      </c>
      <c r="L15" s="49">
        <v>0</v>
      </c>
      <c r="M15" s="40">
        <v>190000</v>
      </c>
      <c r="N15" s="42">
        <f t="shared" si="1"/>
        <v>190000</v>
      </c>
      <c r="O15" s="43">
        <f>(N15/$N$28)*100</f>
        <v>0.2604394765385839</v>
      </c>
      <c r="P15" s="17"/>
    </row>
    <row r="16" spans="2:16" ht="15">
      <c r="B16" s="22"/>
      <c r="C16" s="14" t="s">
        <v>9</v>
      </c>
      <c r="D16" s="40">
        <v>4311200</v>
      </c>
      <c r="E16" s="41">
        <v>5171480</v>
      </c>
      <c r="F16" s="41">
        <v>0</v>
      </c>
      <c r="G16" s="41">
        <v>1847420</v>
      </c>
      <c r="H16" s="41">
        <v>3892525</v>
      </c>
      <c r="I16" s="41">
        <v>4600961</v>
      </c>
      <c r="J16" s="39">
        <v>1864000</v>
      </c>
      <c r="K16" s="68">
        <v>5461897</v>
      </c>
      <c r="L16" s="49">
        <v>4112480</v>
      </c>
      <c r="M16" s="40">
        <v>11381834</v>
      </c>
      <c r="N16" s="42">
        <f t="shared" si="1"/>
        <v>42643797</v>
      </c>
      <c r="O16" s="43">
        <f>(N16/$N$28)*100</f>
        <v>58.453306148934914</v>
      </c>
      <c r="P16" s="17"/>
    </row>
    <row r="17" spans="2:16" ht="15">
      <c r="B17" s="22"/>
      <c r="C17" s="38" t="s">
        <v>65</v>
      </c>
      <c r="D17" s="40"/>
      <c r="E17" s="41"/>
      <c r="F17" s="41"/>
      <c r="G17" s="41"/>
      <c r="H17" s="41"/>
      <c r="I17" s="41"/>
      <c r="J17" s="39"/>
      <c r="K17" s="68">
        <v>75000</v>
      </c>
      <c r="L17" s="49">
        <v>0</v>
      </c>
      <c r="M17" s="40">
        <v>0</v>
      </c>
      <c r="N17" s="42">
        <f t="shared" si="1"/>
        <v>75000</v>
      </c>
      <c r="O17" s="43">
        <f aca="true" t="shared" si="2" ref="O17:O27">(N17/$N$28)*100</f>
        <v>0.1028050565283884</v>
      </c>
      <c r="P17" s="17"/>
    </row>
    <row r="18" spans="2:16" ht="15">
      <c r="B18" s="22"/>
      <c r="C18" s="38" t="s">
        <v>306</v>
      </c>
      <c r="D18" s="4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9">
        <v>0</v>
      </c>
      <c r="K18" s="68">
        <v>0</v>
      </c>
      <c r="L18" s="49">
        <v>407627</v>
      </c>
      <c r="M18" s="40">
        <v>165000</v>
      </c>
      <c r="N18" s="42">
        <f t="shared" si="1"/>
        <v>572627</v>
      </c>
      <c r="O18" s="43">
        <f t="shared" si="2"/>
        <v>0.7849193480624194</v>
      </c>
      <c r="P18" s="17"/>
    </row>
    <row r="19" spans="2:16" ht="15">
      <c r="B19" s="22"/>
      <c r="C19" s="38" t="s">
        <v>485</v>
      </c>
      <c r="D19" s="40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9">
        <v>0</v>
      </c>
      <c r="K19" s="68">
        <v>0</v>
      </c>
      <c r="L19" s="49">
        <v>0</v>
      </c>
      <c r="M19" s="40">
        <v>251492</v>
      </c>
      <c r="N19" s="42">
        <f t="shared" si="1"/>
        <v>251492</v>
      </c>
      <c r="O19" s="43">
        <f t="shared" si="2"/>
        <v>0.34472865701916605</v>
      </c>
      <c r="P19" s="17"/>
    </row>
    <row r="20" spans="2:16" ht="15">
      <c r="B20" s="22"/>
      <c r="C20" s="38" t="s">
        <v>486</v>
      </c>
      <c r="D20" s="4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9">
        <v>0</v>
      </c>
      <c r="K20" s="68">
        <v>0</v>
      </c>
      <c r="L20" s="49">
        <v>0</v>
      </c>
      <c r="M20" s="40">
        <v>298228</v>
      </c>
      <c r="N20" s="42">
        <f t="shared" si="1"/>
        <v>298228</v>
      </c>
      <c r="O20" s="43">
        <f t="shared" si="2"/>
        <v>0.4087912853113095</v>
      </c>
      <c r="P20" s="17"/>
    </row>
    <row r="21" spans="2:16" ht="15">
      <c r="B21" s="22"/>
      <c r="C21" s="38" t="s">
        <v>375</v>
      </c>
      <c r="D21" s="40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9">
        <v>0</v>
      </c>
      <c r="K21" s="68">
        <v>0</v>
      </c>
      <c r="L21" s="49">
        <v>173459</v>
      </c>
      <c r="M21" s="40">
        <v>60000</v>
      </c>
      <c r="N21" s="42">
        <f t="shared" si="1"/>
        <v>233459</v>
      </c>
      <c r="O21" s="43">
        <f t="shared" si="2"/>
        <v>0.3200102092274803</v>
      </c>
      <c r="P21" s="17"/>
    </row>
    <row r="22" spans="2:16" ht="15">
      <c r="B22" s="22"/>
      <c r="C22" s="38" t="s">
        <v>242</v>
      </c>
      <c r="D22" s="40">
        <v>0</v>
      </c>
      <c r="E22" s="41">
        <v>0</v>
      </c>
      <c r="F22" s="41">
        <v>0</v>
      </c>
      <c r="G22" s="41">
        <v>0</v>
      </c>
      <c r="H22" s="41">
        <v>0</v>
      </c>
      <c r="I22" s="41">
        <v>45600</v>
      </c>
      <c r="J22" s="39">
        <v>74354</v>
      </c>
      <c r="K22" s="68">
        <v>0</v>
      </c>
      <c r="L22" s="49">
        <v>235200</v>
      </c>
      <c r="M22" s="40">
        <v>799437</v>
      </c>
      <c r="N22" s="42">
        <f t="shared" si="1"/>
        <v>1154591</v>
      </c>
      <c r="O22" s="43">
        <f t="shared" si="2"/>
        <v>1.5826372402955795</v>
      </c>
      <c r="P22" s="17"/>
    </row>
    <row r="23" spans="2:16" ht="15">
      <c r="B23" s="22"/>
      <c r="C23" s="14" t="s">
        <v>10</v>
      </c>
      <c r="D23" s="40">
        <v>1312321</v>
      </c>
      <c r="E23" s="41">
        <v>619200</v>
      </c>
      <c r="F23" s="41">
        <v>49500</v>
      </c>
      <c r="G23" s="41">
        <v>889200</v>
      </c>
      <c r="H23" s="41">
        <v>2089190</v>
      </c>
      <c r="I23" s="41">
        <v>1902643</v>
      </c>
      <c r="J23" s="39">
        <v>1652499</v>
      </c>
      <c r="K23" s="68">
        <v>2012784</v>
      </c>
      <c r="L23" s="49">
        <v>1796818</v>
      </c>
      <c r="M23" s="40">
        <v>1918224</v>
      </c>
      <c r="N23" s="42">
        <f t="shared" si="1"/>
        <v>14242379</v>
      </c>
      <c r="O23" s="43">
        <f t="shared" si="2"/>
        <v>19.522514375916423</v>
      </c>
      <c r="P23" s="17"/>
    </row>
    <row r="24" spans="2:16" ht="15">
      <c r="B24" s="22"/>
      <c r="C24" s="14" t="s">
        <v>11</v>
      </c>
      <c r="D24" s="40">
        <v>742672</v>
      </c>
      <c r="E24" s="41">
        <v>874444</v>
      </c>
      <c r="F24" s="41">
        <v>959328</v>
      </c>
      <c r="G24" s="41">
        <v>12600</v>
      </c>
      <c r="H24" s="41">
        <v>885888</v>
      </c>
      <c r="I24" s="41">
        <v>0</v>
      </c>
      <c r="J24" s="39">
        <v>0</v>
      </c>
      <c r="K24" s="68">
        <v>0</v>
      </c>
      <c r="L24" s="49">
        <v>1012090</v>
      </c>
      <c r="M24" s="40">
        <v>539953</v>
      </c>
      <c r="N24" s="42">
        <f t="shared" si="1"/>
        <v>5026975</v>
      </c>
      <c r="O24" s="43">
        <f t="shared" si="2"/>
        <v>6.890645987223936</v>
      </c>
      <c r="P24" s="17"/>
    </row>
    <row r="25" spans="2:16" ht="15">
      <c r="B25" s="22"/>
      <c r="C25" s="38" t="s">
        <v>57</v>
      </c>
      <c r="D25" s="40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9">
        <v>0</v>
      </c>
      <c r="K25" s="68">
        <v>0</v>
      </c>
      <c r="L25" s="49">
        <v>0</v>
      </c>
      <c r="M25" s="40">
        <v>41149</v>
      </c>
      <c r="N25" s="42">
        <f t="shared" si="1"/>
        <v>41149</v>
      </c>
      <c r="O25" s="43">
        <f t="shared" si="2"/>
        <v>0.05640433694782204</v>
      </c>
      <c r="P25" s="17"/>
    </row>
    <row r="26" spans="2:16" ht="15">
      <c r="B26" s="22"/>
      <c r="C26" s="14" t="s">
        <v>12</v>
      </c>
      <c r="D26" s="40">
        <v>199760</v>
      </c>
      <c r="E26" s="41">
        <v>560164</v>
      </c>
      <c r="F26" s="41">
        <v>132189</v>
      </c>
      <c r="G26" s="41">
        <v>882180</v>
      </c>
      <c r="H26" s="41">
        <v>496838</v>
      </c>
      <c r="I26" s="41">
        <v>2505663</v>
      </c>
      <c r="J26" s="39">
        <v>1505114</v>
      </c>
      <c r="K26" s="68">
        <v>1589805</v>
      </c>
      <c r="L26" s="49">
        <v>0</v>
      </c>
      <c r="M26" s="40">
        <v>0</v>
      </c>
      <c r="N26" s="42">
        <f t="shared" si="1"/>
        <v>7871713</v>
      </c>
      <c r="O26" s="43">
        <f t="shared" si="2"/>
        <v>10.790025332536663</v>
      </c>
      <c r="P26" s="17"/>
    </row>
    <row r="27" spans="2:16" ht="15">
      <c r="B27" s="22"/>
      <c r="C27" s="38" t="s">
        <v>376</v>
      </c>
      <c r="D27" s="40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9">
        <v>0</v>
      </c>
      <c r="K27" s="68">
        <v>0</v>
      </c>
      <c r="L27" s="49">
        <v>302200</v>
      </c>
      <c r="M27" s="40">
        <v>0</v>
      </c>
      <c r="N27" s="42">
        <f t="shared" si="1"/>
        <v>302200</v>
      </c>
      <c r="O27" s="43">
        <f t="shared" si="2"/>
        <v>0.4142358411050529</v>
      </c>
      <c r="P27" s="17"/>
    </row>
    <row r="28" spans="2:16" ht="16.5" thickBot="1">
      <c r="B28" s="23"/>
      <c r="C28" s="20" t="s">
        <v>7</v>
      </c>
      <c r="D28" s="45">
        <f aca="true" t="shared" si="3" ref="D28:J28">SUM(D13:D26)</f>
        <v>6565953</v>
      </c>
      <c r="E28" s="46">
        <f t="shared" si="3"/>
        <v>7225288</v>
      </c>
      <c r="F28" s="46">
        <f t="shared" si="3"/>
        <v>1141017</v>
      </c>
      <c r="G28" s="46">
        <f t="shared" si="3"/>
        <v>3631400</v>
      </c>
      <c r="H28" s="46">
        <f t="shared" si="3"/>
        <v>7364441</v>
      </c>
      <c r="I28" s="46">
        <f t="shared" si="3"/>
        <v>9054867</v>
      </c>
      <c r="J28" s="44">
        <f t="shared" si="3"/>
        <v>5095967</v>
      </c>
      <c r="K28" s="69">
        <f>SUM(K16:K26)</f>
        <v>9139486</v>
      </c>
      <c r="L28" s="45">
        <f>SUM(L16:L27)</f>
        <v>8039874</v>
      </c>
      <c r="M28" s="45">
        <f>SUM(M14:M27)</f>
        <v>15695317</v>
      </c>
      <c r="N28" s="47">
        <f>SUM(N14:N27)</f>
        <v>72953610</v>
      </c>
      <c r="O28" s="48">
        <f>(N28/$N$601)*100</f>
        <v>0.5059370307468964</v>
      </c>
      <c r="P28" s="9"/>
    </row>
    <row r="29" spans="2:16" ht="15">
      <c r="B29" s="22"/>
      <c r="C29" s="14"/>
      <c r="D29" s="40"/>
      <c r="E29" s="41"/>
      <c r="F29" s="41"/>
      <c r="G29" s="41"/>
      <c r="H29" s="41"/>
      <c r="I29" s="41"/>
      <c r="J29" s="39"/>
      <c r="K29" s="68"/>
      <c r="L29" s="49"/>
      <c r="M29" s="40"/>
      <c r="N29" s="42"/>
      <c r="O29" s="49"/>
      <c r="P29" s="17"/>
    </row>
    <row r="30" spans="2:16" ht="15">
      <c r="B30" s="22" t="s">
        <v>13</v>
      </c>
      <c r="C30" s="38" t="s">
        <v>377</v>
      </c>
      <c r="D30" s="40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9">
        <v>0</v>
      </c>
      <c r="K30" s="68">
        <v>0</v>
      </c>
      <c r="L30" s="49">
        <v>838851</v>
      </c>
      <c r="M30" s="40">
        <v>400000</v>
      </c>
      <c r="N30" s="42">
        <f aca="true" t="shared" si="4" ref="N30:N35">SUM(D30:M30)</f>
        <v>1238851</v>
      </c>
      <c r="O30" s="43">
        <f aca="true" t="shared" si="5" ref="O30:O35">(N30/$N$36)*100</f>
        <v>4.406281716195282</v>
      </c>
      <c r="P30" s="17"/>
    </row>
    <row r="31" spans="2:16" ht="15">
      <c r="B31" s="22"/>
      <c r="C31" s="38" t="s">
        <v>378</v>
      </c>
      <c r="D31" s="40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9">
        <v>0</v>
      </c>
      <c r="K31" s="68">
        <v>0</v>
      </c>
      <c r="L31" s="49">
        <v>655999</v>
      </c>
      <c r="M31" s="40">
        <v>487156</v>
      </c>
      <c r="N31" s="42">
        <f t="shared" si="4"/>
        <v>1143155</v>
      </c>
      <c r="O31" s="43">
        <f t="shared" si="5"/>
        <v>4.065915090093335</v>
      </c>
      <c r="P31" s="17"/>
    </row>
    <row r="32" spans="2:16" ht="15">
      <c r="B32" s="22"/>
      <c r="C32" s="38" t="s">
        <v>379</v>
      </c>
      <c r="D32" s="40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9">
        <v>0</v>
      </c>
      <c r="K32" s="68">
        <v>0</v>
      </c>
      <c r="L32" s="49">
        <v>161200</v>
      </c>
      <c r="M32" s="40">
        <v>180500</v>
      </c>
      <c r="N32" s="42">
        <f t="shared" si="4"/>
        <v>341700</v>
      </c>
      <c r="O32" s="43">
        <f t="shared" si="5"/>
        <v>1.2153410397407982</v>
      </c>
      <c r="P32" s="17"/>
    </row>
    <row r="33" spans="3:16" ht="15">
      <c r="C33" s="14" t="s">
        <v>14</v>
      </c>
      <c r="D33" s="40">
        <v>1492240</v>
      </c>
      <c r="E33" s="41">
        <v>1577547</v>
      </c>
      <c r="F33" s="41">
        <v>1406120</v>
      </c>
      <c r="G33" s="41">
        <v>1776228</v>
      </c>
      <c r="H33" s="41">
        <v>1014316</v>
      </c>
      <c r="I33" s="41">
        <v>2183145</v>
      </c>
      <c r="J33" s="39">
        <v>2021498</v>
      </c>
      <c r="K33" s="68">
        <v>1492527</v>
      </c>
      <c r="L33" s="49">
        <v>3197817</v>
      </c>
      <c r="M33" s="40">
        <v>2323671</v>
      </c>
      <c r="N33" s="42">
        <f t="shared" si="4"/>
        <v>18485109</v>
      </c>
      <c r="O33" s="43">
        <f t="shared" si="5"/>
        <v>65.74688788932393</v>
      </c>
      <c r="P33" s="17"/>
    </row>
    <row r="34" spans="2:16" ht="15">
      <c r="B34" s="22"/>
      <c r="C34" s="38" t="s">
        <v>287</v>
      </c>
      <c r="D34" s="40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9">
        <v>0</v>
      </c>
      <c r="K34" s="68">
        <v>309827</v>
      </c>
      <c r="L34" s="49">
        <v>0</v>
      </c>
      <c r="M34" s="40">
        <v>340245</v>
      </c>
      <c r="N34" s="42">
        <f t="shared" si="4"/>
        <v>650072</v>
      </c>
      <c r="O34" s="43">
        <f t="shared" si="5"/>
        <v>2.312142757934973</v>
      </c>
      <c r="P34" s="17"/>
    </row>
    <row r="35" spans="2:16" ht="15">
      <c r="B35" s="22"/>
      <c r="C35" s="14" t="s">
        <v>15</v>
      </c>
      <c r="D35" s="40">
        <v>197324</v>
      </c>
      <c r="E35" s="41">
        <v>515845</v>
      </c>
      <c r="F35" s="41">
        <v>531669</v>
      </c>
      <c r="G35" s="41">
        <v>614356</v>
      </c>
      <c r="H35" s="41">
        <v>554656</v>
      </c>
      <c r="I35" s="41">
        <v>1343228</v>
      </c>
      <c r="J35" s="39">
        <v>1379783</v>
      </c>
      <c r="K35" s="68">
        <v>1119817</v>
      </c>
      <c r="L35" s="49">
        <v>0</v>
      </c>
      <c r="M35" s="40">
        <v>0</v>
      </c>
      <c r="N35" s="42">
        <f t="shared" si="4"/>
        <v>6256678</v>
      </c>
      <c r="O35" s="43">
        <f t="shared" si="5"/>
        <v>22.253431506711674</v>
      </c>
      <c r="P35" s="17"/>
    </row>
    <row r="36" spans="2:16" ht="16.5" thickBot="1">
      <c r="B36" s="23"/>
      <c r="C36" s="20" t="s">
        <v>7</v>
      </c>
      <c r="D36" s="45">
        <f aca="true" t="shared" si="6" ref="D36:J36">SUM(D29:D35)</f>
        <v>1689564</v>
      </c>
      <c r="E36" s="46">
        <f t="shared" si="6"/>
        <v>2093392</v>
      </c>
      <c r="F36" s="46">
        <f t="shared" si="6"/>
        <v>1937789</v>
      </c>
      <c r="G36" s="46">
        <f t="shared" si="6"/>
        <v>2390584</v>
      </c>
      <c r="H36" s="46">
        <f t="shared" si="6"/>
        <v>1568972</v>
      </c>
      <c r="I36" s="46">
        <f t="shared" si="6"/>
        <v>3526373</v>
      </c>
      <c r="J36" s="44">
        <f t="shared" si="6"/>
        <v>3401281</v>
      </c>
      <c r="K36" s="69">
        <f>SUM(K33:K35)</f>
        <v>2922171</v>
      </c>
      <c r="L36" s="45">
        <f>SUM(L30:L35)</f>
        <v>4853867</v>
      </c>
      <c r="M36" s="45">
        <f>SUM(M30:M35)</f>
        <v>3731572</v>
      </c>
      <c r="N36" s="47">
        <f>SUM(N30:N35)</f>
        <v>28115565</v>
      </c>
      <c r="O36" s="48">
        <f>(N36/$N$601)*100</f>
        <v>0.19498288671213615</v>
      </c>
      <c r="P36" s="9"/>
    </row>
    <row r="37" spans="2:16" ht="15">
      <c r="B37" s="22"/>
      <c r="C37" s="14"/>
      <c r="D37" s="40"/>
      <c r="E37" s="41"/>
      <c r="F37" s="41"/>
      <c r="G37" s="41"/>
      <c r="H37" s="41"/>
      <c r="I37" s="41"/>
      <c r="J37" s="39"/>
      <c r="K37" s="68"/>
      <c r="L37" s="49"/>
      <c r="M37" s="40"/>
      <c r="N37" s="42"/>
      <c r="O37" s="49"/>
      <c r="P37" s="17"/>
    </row>
    <row r="38" spans="2:16" ht="15">
      <c r="B38" s="22" t="s">
        <v>16</v>
      </c>
      <c r="C38" s="38" t="s">
        <v>380</v>
      </c>
      <c r="D38" s="4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9">
        <v>0</v>
      </c>
      <c r="K38" s="68"/>
      <c r="L38" s="49">
        <v>2</v>
      </c>
      <c r="M38" s="40">
        <v>0</v>
      </c>
      <c r="N38" s="42">
        <f aca="true" t="shared" si="7" ref="N38:N43">SUM(D38:M38)</f>
        <v>2</v>
      </c>
      <c r="O38" s="43">
        <f aca="true" t="shared" si="8" ref="O38:O43">(N38/$N$44)*100</f>
        <v>1.0313151470498381E-06</v>
      </c>
      <c r="P38" s="17"/>
    </row>
    <row r="39" spans="3:16" ht="15">
      <c r="C39" s="38" t="s">
        <v>288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9">
        <v>0</v>
      </c>
      <c r="K39" s="68">
        <v>258606</v>
      </c>
      <c r="L39" s="49">
        <v>0</v>
      </c>
      <c r="M39" s="40">
        <v>0</v>
      </c>
      <c r="N39" s="42">
        <f t="shared" si="7"/>
        <v>258606</v>
      </c>
      <c r="O39" s="43">
        <f t="shared" si="8"/>
        <v>0.13335214245898522</v>
      </c>
      <c r="P39" s="17"/>
    </row>
    <row r="40" spans="3:20" ht="15">
      <c r="C40" s="17" t="s">
        <v>17</v>
      </c>
      <c r="D40" s="40">
        <v>11404562</v>
      </c>
      <c r="E40" s="41">
        <v>10283543</v>
      </c>
      <c r="F40" s="41">
        <v>10743187</v>
      </c>
      <c r="G40" s="41">
        <v>0</v>
      </c>
      <c r="H40" s="41">
        <v>15987220</v>
      </c>
      <c r="I40" s="41">
        <v>0</v>
      </c>
      <c r="J40" s="39">
        <v>33280273</v>
      </c>
      <c r="K40" s="68">
        <v>25164080</v>
      </c>
      <c r="L40" s="49">
        <v>25741449</v>
      </c>
      <c r="M40" s="40">
        <v>10882374</v>
      </c>
      <c r="N40" s="42">
        <f t="shared" si="7"/>
        <v>143486688</v>
      </c>
      <c r="O40" s="43">
        <f t="shared" si="8"/>
        <v>73.98999736720712</v>
      </c>
      <c r="P40" s="19"/>
      <c r="Q40" s="3"/>
      <c r="R40" s="3"/>
      <c r="S40" s="3"/>
      <c r="T40" s="3"/>
    </row>
    <row r="41" spans="2:20" ht="15">
      <c r="B41" s="22"/>
      <c r="C41" s="17" t="s">
        <v>18</v>
      </c>
      <c r="D41" s="40">
        <v>17114</v>
      </c>
      <c r="E41" s="41">
        <v>20000</v>
      </c>
      <c r="F41" s="41">
        <v>1414240</v>
      </c>
      <c r="G41" s="41">
        <v>95997</v>
      </c>
      <c r="H41" s="41">
        <v>1010609</v>
      </c>
      <c r="I41" s="41">
        <v>972935</v>
      </c>
      <c r="J41" s="39">
        <v>662207</v>
      </c>
      <c r="K41" s="68">
        <v>636129</v>
      </c>
      <c r="L41" s="49">
        <v>0</v>
      </c>
      <c r="M41" s="40">
        <v>0</v>
      </c>
      <c r="N41" s="42">
        <f t="shared" si="7"/>
        <v>4829231</v>
      </c>
      <c r="O41" s="43">
        <f t="shared" si="8"/>
        <v>2.4902295394513185</v>
      </c>
      <c r="P41" s="19"/>
      <c r="Q41" s="3"/>
      <c r="R41" s="3"/>
      <c r="S41" s="3"/>
      <c r="T41" s="3"/>
    </row>
    <row r="42" spans="2:20" ht="15">
      <c r="B42" s="22"/>
      <c r="C42" s="17" t="s">
        <v>19</v>
      </c>
      <c r="D42" s="40">
        <v>5244162</v>
      </c>
      <c r="E42" s="41">
        <v>5797152</v>
      </c>
      <c r="F42" s="41">
        <v>4068862</v>
      </c>
      <c r="G42" s="41">
        <v>4616993</v>
      </c>
      <c r="H42" s="41">
        <v>4358765</v>
      </c>
      <c r="I42" s="41">
        <v>0</v>
      </c>
      <c r="J42" s="39">
        <v>7808330</v>
      </c>
      <c r="K42" s="68">
        <v>3545651</v>
      </c>
      <c r="L42" s="49">
        <v>5906662</v>
      </c>
      <c r="M42" s="40">
        <v>2846689</v>
      </c>
      <c r="N42" s="42">
        <f t="shared" si="7"/>
        <v>44193266</v>
      </c>
      <c r="O42" s="43">
        <f t="shared" si="8"/>
        <v>22.788592311701308</v>
      </c>
      <c r="P42" s="19"/>
      <c r="Q42" s="3"/>
      <c r="R42" s="3"/>
      <c r="S42" s="3"/>
      <c r="T42" s="3"/>
    </row>
    <row r="43" spans="2:20" ht="15">
      <c r="B43" s="22"/>
      <c r="C43" s="27" t="s">
        <v>381</v>
      </c>
      <c r="D43" s="40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39">
        <v>0</v>
      </c>
      <c r="K43" s="68">
        <v>0</v>
      </c>
      <c r="L43" s="49">
        <v>659553</v>
      </c>
      <c r="M43" s="40">
        <v>499797</v>
      </c>
      <c r="N43" s="42">
        <f t="shared" si="7"/>
        <v>1159350</v>
      </c>
      <c r="O43" s="43">
        <f t="shared" si="8"/>
        <v>0.597827607866115</v>
      </c>
      <c r="P43" s="19"/>
      <c r="Q43" s="3"/>
      <c r="R43" s="3"/>
      <c r="S43" s="3"/>
      <c r="T43" s="3"/>
    </row>
    <row r="44" spans="2:20" ht="16.5" thickBot="1">
      <c r="B44" s="23"/>
      <c r="C44" s="20" t="s">
        <v>7</v>
      </c>
      <c r="D44" s="45">
        <f aca="true" t="shared" si="9" ref="D44:J44">SUM(D37:D42)</f>
        <v>16665838</v>
      </c>
      <c r="E44" s="46">
        <f t="shared" si="9"/>
        <v>16100695</v>
      </c>
      <c r="F44" s="46">
        <f t="shared" si="9"/>
        <v>16226289</v>
      </c>
      <c r="G44" s="46">
        <f t="shared" si="9"/>
        <v>4712990</v>
      </c>
      <c r="H44" s="46">
        <f t="shared" si="9"/>
        <v>21356594</v>
      </c>
      <c r="I44" s="46">
        <f t="shared" si="9"/>
        <v>972935</v>
      </c>
      <c r="J44" s="44">
        <f t="shared" si="9"/>
        <v>41750810</v>
      </c>
      <c r="K44" s="69">
        <f>SUM(K39:K42)</f>
        <v>29604466</v>
      </c>
      <c r="L44" s="45">
        <f>SUM(L38:L43)</f>
        <v>32307666</v>
      </c>
      <c r="M44" s="45">
        <f>SUM(M38:M43)</f>
        <v>14228860</v>
      </c>
      <c r="N44" s="47">
        <f>SUM(N38:N43)</f>
        <v>193927143</v>
      </c>
      <c r="O44" s="48">
        <f>(N44/$N$601)*100</f>
        <v>1.3448946928143621</v>
      </c>
      <c r="P44" s="10"/>
      <c r="Q44" s="3"/>
      <c r="R44" s="3"/>
      <c r="S44" s="3"/>
      <c r="T44" s="3"/>
    </row>
    <row r="45" spans="2:20" ht="15">
      <c r="B45" s="22"/>
      <c r="C45" s="17"/>
      <c r="D45" s="40"/>
      <c r="E45" s="41"/>
      <c r="F45" s="41"/>
      <c r="G45" s="41"/>
      <c r="H45" s="41"/>
      <c r="I45" s="41"/>
      <c r="J45" s="39"/>
      <c r="K45" s="68"/>
      <c r="L45" s="49"/>
      <c r="M45" s="40"/>
      <c r="N45" s="42"/>
      <c r="O45" s="49"/>
      <c r="P45" s="19"/>
      <c r="Q45" s="3"/>
      <c r="R45" s="3"/>
      <c r="S45" s="3"/>
      <c r="T45" s="3"/>
    </row>
    <row r="46" spans="2:20" ht="15">
      <c r="B46" s="22" t="s">
        <v>20</v>
      </c>
      <c r="C46" s="17" t="s">
        <v>243</v>
      </c>
      <c r="D46" s="40">
        <v>0</v>
      </c>
      <c r="E46" s="41">
        <v>0</v>
      </c>
      <c r="F46" s="41">
        <v>0</v>
      </c>
      <c r="G46" s="41">
        <v>0</v>
      </c>
      <c r="H46" s="41">
        <v>0</v>
      </c>
      <c r="I46" s="41">
        <v>179214</v>
      </c>
      <c r="J46" s="39">
        <v>941506</v>
      </c>
      <c r="K46" s="68">
        <v>1146025</v>
      </c>
      <c r="L46" s="49">
        <v>686485</v>
      </c>
      <c r="M46" s="40">
        <v>0</v>
      </c>
      <c r="N46" s="42">
        <f aca="true" t="shared" si="10" ref="N46:N91">SUM(D46:M46)</f>
        <v>2953230</v>
      </c>
      <c r="O46" s="43">
        <f aca="true" t="shared" si="11" ref="O46:O91">(N46/$N$92)*100</f>
        <v>0.09253484124162357</v>
      </c>
      <c r="P46" s="19"/>
      <c r="Q46" s="3"/>
      <c r="R46" s="3"/>
      <c r="S46" s="3"/>
      <c r="T46" s="3"/>
    </row>
    <row r="47" spans="2:20" ht="15">
      <c r="B47" s="22"/>
      <c r="C47" s="27" t="s">
        <v>382</v>
      </c>
      <c r="D47" s="4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39">
        <v>0</v>
      </c>
      <c r="K47" s="68">
        <v>0</v>
      </c>
      <c r="L47" s="49">
        <v>147179</v>
      </c>
      <c r="M47" s="40">
        <v>6000</v>
      </c>
      <c r="N47" s="42">
        <f t="shared" si="10"/>
        <v>153179</v>
      </c>
      <c r="O47" s="43">
        <f t="shared" si="11"/>
        <v>0.00479962429155557</v>
      </c>
      <c r="P47" s="19"/>
      <c r="Q47" s="3"/>
      <c r="R47" s="3"/>
      <c r="S47" s="3"/>
      <c r="T47" s="3"/>
    </row>
    <row r="48" spans="2:20" ht="15">
      <c r="B48" s="22"/>
      <c r="C48" s="17" t="s">
        <v>21</v>
      </c>
      <c r="D48" s="40">
        <v>1889840</v>
      </c>
      <c r="E48" s="41">
        <v>484266</v>
      </c>
      <c r="F48" s="41">
        <v>5961027</v>
      </c>
      <c r="G48" s="41">
        <v>2894901</v>
      </c>
      <c r="H48" s="41">
        <v>0</v>
      </c>
      <c r="I48" s="41">
        <v>2946333</v>
      </c>
      <c r="J48" s="39">
        <v>5690000</v>
      </c>
      <c r="K48" s="68">
        <v>1046220</v>
      </c>
      <c r="L48" s="49">
        <v>6575160</v>
      </c>
      <c r="M48" s="40">
        <v>0</v>
      </c>
      <c r="N48" s="42">
        <f t="shared" si="10"/>
        <v>27487747</v>
      </c>
      <c r="O48" s="43">
        <f t="shared" si="11"/>
        <v>0.8612855431967421</v>
      </c>
      <c r="P48" s="19"/>
      <c r="Q48" s="3"/>
      <c r="R48" s="3"/>
      <c r="S48" s="3"/>
      <c r="T48" s="3"/>
    </row>
    <row r="49" spans="2:20" ht="15">
      <c r="B49" s="22"/>
      <c r="C49" s="27" t="s">
        <v>289</v>
      </c>
      <c r="D49" s="40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39">
        <v>0</v>
      </c>
      <c r="K49" s="68">
        <v>249611</v>
      </c>
      <c r="L49" s="49">
        <v>285245</v>
      </c>
      <c r="M49" s="40">
        <v>145835</v>
      </c>
      <c r="N49" s="42">
        <f t="shared" si="10"/>
        <v>680691</v>
      </c>
      <c r="O49" s="43">
        <f t="shared" si="11"/>
        <v>0.021328387433285585</v>
      </c>
      <c r="P49" s="19"/>
      <c r="Q49" s="3"/>
      <c r="R49" s="3"/>
      <c r="S49" s="3"/>
      <c r="T49" s="3"/>
    </row>
    <row r="50" spans="2:20" ht="15">
      <c r="B50" s="22"/>
      <c r="C50" s="27" t="s">
        <v>244</v>
      </c>
      <c r="D50" s="40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1603140</v>
      </c>
      <c r="J50" s="39">
        <v>7410084</v>
      </c>
      <c r="K50" s="68">
        <v>2215869</v>
      </c>
      <c r="L50" s="49">
        <v>1242047</v>
      </c>
      <c r="M50" s="40">
        <v>2818124</v>
      </c>
      <c r="N50" s="42">
        <f t="shared" si="10"/>
        <v>15289264</v>
      </c>
      <c r="O50" s="43">
        <f t="shared" si="11"/>
        <v>0.4790651649012338</v>
      </c>
      <c r="P50" s="19"/>
      <c r="Q50" s="3"/>
      <c r="R50" s="3"/>
      <c r="S50" s="3"/>
      <c r="T50" s="3"/>
    </row>
    <row r="51" spans="2:20" ht="15">
      <c r="B51" s="22"/>
      <c r="C51" s="27" t="s">
        <v>383</v>
      </c>
      <c r="D51" s="40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39">
        <v>0</v>
      </c>
      <c r="K51" s="68">
        <v>0</v>
      </c>
      <c r="L51" s="49">
        <v>556433</v>
      </c>
      <c r="M51" s="40">
        <v>638338</v>
      </c>
      <c r="N51" s="42">
        <f t="shared" si="10"/>
        <v>1194771</v>
      </c>
      <c r="O51" s="43">
        <f t="shared" si="11"/>
        <v>0.03743627987156294</v>
      </c>
      <c r="P51" s="19"/>
      <c r="Q51" s="3"/>
      <c r="R51" s="3"/>
      <c r="S51" s="3"/>
      <c r="T51" s="3"/>
    </row>
    <row r="52" spans="2:20" ht="15">
      <c r="B52" s="22"/>
      <c r="C52" s="27" t="s">
        <v>384</v>
      </c>
      <c r="D52" s="40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39">
        <v>0</v>
      </c>
      <c r="K52" s="68">
        <v>0</v>
      </c>
      <c r="L52" s="49">
        <v>430227</v>
      </c>
      <c r="M52" s="40">
        <v>2877714</v>
      </c>
      <c r="N52" s="42">
        <f t="shared" si="10"/>
        <v>3307941</v>
      </c>
      <c r="O52" s="43">
        <f t="shared" si="11"/>
        <v>0.10364915542360653</v>
      </c>
      <c r="P52" s="19"/>
      <c r="Q52" s="3"/>
      <c r="R52" s="3"/>
      <c r="S52" s="3"/>
      <c r="T52" s="3"/>
    </row>
    <row r="53" spans="2:20" ht="15">
      <c r="B53" s="22"/>
      <c r="C53" s="27" t="s">
        <v>487</v>
      </c>
      <c r="D53" s="40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39">
        <v>0</v>
      </c>
      <c r="K53" s="68">
        <v>0</v>
      </c>
      <c r="L53" s="49"/>
      <c r="M53" s="40">
        <v>140000</v>
      </c>
      <c r="N53" s="42">
        <f t="shared" si="10"/>
        <v>140000</v>
      </c>
      <c r="O53" s="43">
        <f t="shared" si="11"/>
        <v>0.0043866809472432895</v>
      </c>
      <c r="P53" s="19"/>
      <c r="Q53" s="3"/>
      <c r="R53" s="3"/>
      <c r="S53" s="3"/>
      <c r="T53" s="3"/>
    </row>
    <row r="54" spans="2:20" ht="15">
      <c r="B54" s="22"/>
      <c r="C54" s="17" t="s">
        <v>22</v>
      </c>
      <c r="D54" s="40">
        <v>0</v>
      </c>
      <c r="E54" s="41">
        <v>3954360</v>
      </c>
      <c r="F54" s="41">
        <v>5691520</v>
      </c>
      <c r="G54" s="41">
        <v>4581110</v>
      </c>
      <c r="H54" s="41">
        <v>11256682</v>
      </c>
      <c r="I54" s="41">
        <v>5732198</v>
      </c>
      <c r="J54" s="39">
        <v>0</v>
      </c>
      <c r="K54" s="68">
        <v>11140686</v>
      </c>
      <c r="L54" s="49">
        <v>6615251</v>
      </c>
      <c r="M54" s="40">
        <v>2107547</v>
      </c>
      <c r="N54" s="42">
        <f t="shared" si="10"/>
        <v>51079354</v>
      </c>
      <c r="O54" s="43">
        <f t="shared" si="11"/>
        <v>1.6004916356378236</v>
      </c>
      <c r="P54" s="19"/>
      <c r="Q54" s="3"/>
      <c r="R54" s="3"/>
      <c r="S54" s="3"/>
      <c r="T54" s="3"/>
    </row>
    <row r="55" spans="2:20" ht="15">
      <c r="B55" s="22"/>
      <c r="C55" s="27" t="s">
        <v>385</v>
      </c>
      <c r="D55" s="40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39">
        <v>0</v>
      </c>
      <c r="K55" s="68">
        <v>0</v>
      </c>
      <c r="L55" s="49">
        <v>996986</v>
      </c>
      <c r="M55" s="40">
        <v>0</v>
      </c>
      <c r="N55" s="42">
        <f t="shared" si="10"/>
        <v>996986</v>
      </c>
      <c r="O55" s="43">
        <f t="shared" si="11"/>
        <v>0.031238996363344988</v>
      </c>
      <c r="P55" s="19"/>
      <c r="Q55" s="3"/>
      <c r="R55" s="3"/>
      <c r="S55" s="3"/>
      <c r="T55" s="3"/>
    </row>
    <row r="56" spans="2:20" ht="15">
      <c r="B56" s="22"/>
      <c r="C56" s="27" t="s">
        <v>386</v>
      </c>
      <c r="D56" s="40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39">
        <v>0</v>
      </c>
      <c r="K56" s="68">
        <v>0</v>
      </c>
      <c r="L56" s="49">
        <v>208057</v>
      </c>
      <c r="M56" s="40">
        <v>0</v>
      </c>
      <c r="N56" s="42">
        <f t="shared" si="10"/>
        <v>208057</v>
      </c>
      <c r="O56" s="43">
        <f t="shared" si="11"/>
        <v>0.006519140556004266</v>
      </c>
      <c r="P56" s="19"/>
      <c r="Q56" s="3"/>
      <c r="R56" s="3"/>
      <c r="S56" s="3"/>
      <c r="T56" s="3"/>
    </row>
    <row r="57" spans="2:20" ht="15">
      <c r="B57" s="22"/>
      <c r="C57" s="27" t="s">
        <v>387</v>
      </c>
      <c r="D57" s="40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39">
        <v>0</v>
      </c>
      <c r="K57" s="68">
        <v>0</v>
      </c>
      <c r="L57" s="49">
        <v>7673175</v>
      </c>
      <c r="M57" s="40">
        <v>0</v>
      </c>
      <c r="N57" s="42">
        <f t="shared" si="10"/>
        <v>7673175</v>
      </c>
      <c r="O57" s="43">
        <f t="shared" si="11"/>
        <v>0.2404269326954538</v>
      </c>
      <c r="P57" s="19"/>
      <c r="Q57" s="3"/>
      <c r="R57" s="3"/>
      <c r="S57" s="3"/>
      <c r="T57" s="3"/>
    </row>
    <row r="58" spans="2:20" ht="15">
      <c r="B58" s="22"/>
      <c r="C58" s="73" t="s">
        <v>245</v>
      </c>
      <c r="D58" s="40">
        <v>0</v>
      </c>
      <c r="E58" s="41">
        <v>0</v>
      </c>
      <c r="F58" s="41">
        <v>0</v>
      </c>
      <c r="G58" s="41">
        <v>0</v>
      </c>
      <c r="H58" s="41">
        <v>0</v>
      </c>
      <c r="I58" s="41">
        <v>819000</v>
      </c>
      <c r="J58" s="39">
        <v>0</v>
      </c>
      <c r="K58" s="68">
        <v>0</v>
      </c>
      <c r="L58" s="49">
        <v>1931788</v>
      </c>
      <c r="M58" s="40">
        <v>1466182</v>
      </c>
      <c r="N58" s="42">
        <f t="shared" si="10"/>
        <v>4216970</v>
      </c>
      <c r="O58" s="43">
        <f t="shared" si="11"/>
        <v>0.13213215681497525</v>
      </c>
      <c r="P58" s="19"/>
      <c r="Q58" s="3"/>
      <c r="R58" s="3"/>
      <c r="S58" s="3"/>
      <c r="T58" s="3"/>
    </row>
    <row r="59" spans="2:20" ht="15">
      <c r="B59" s="22"/>
      <c r="C59" s="27" t="s">
        <v>246</v>
      </c>
      <c r="D59" s="40">
        <v>0</v>
      </c>
      <c r="E59" s="41">
        <v>0</v>
      </c>
      <c r="F59" s="41">
        <v>0</v>
      </c>
      <c r="G59" s="41">
        <v>0</v>
      </c>
      <c r="H59" s="41">
        <v>0</v>
      </c>
      <c r="I59" s="41">
        <v>561664</v>
      </c>
      <c r="J59" s="39">
        <v>2378000</v>
      </c>
      <c r="K59" s="68">
        <v>7184538</v>
      </c>
      <c r="L59" s="49">
        <v>779398</v>
      </c>
      <c r="M59" s="40">
        <v>0</v>
      </c>
      <c r="N59" s="42">
        <f t="shared" si="10"/>
        <v>10903600</v>
      </c>
      <c r="O59" s="43">
        <f t="shared" si="11"/>
        <v>0.34164724554544235</v>
      </c>
      <c r="P59" s="19"/>
      <c r="Q59" s="3"/>
      <c r="R59" s="3"/>
      <c r="S59" s="3"/>
      <c r="T59" s="3"/>
    </row>
    <row r="60" spans="2:20" ht="15">
      <c r="B60" s="22"/>
      <c r="C60" s="27" t="s">
        <v>290</v>
      </c>
      <c r="D60" s="40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39">
        <v>0</v>
      </c>
      <c r="K60" s="68">
        <v>868658</v>
      </c>
      <c r="L60" s="49">
        <v>219894</v>
      </c>
      <c r="M60" s="40">
        <v>724665</v>
      </c>
      <c r="N60" s="42">
        <f t="shared" si="10"/>
        <v>1813217</v>
      </c>
      <c r="O60" s="43">
        <f t="shared" si="11"/>
        <v>0.05681431762226882</v>
      </c>
      <c r="P60" s="19"/>
      <c r="Q60" s="3"/>
      <c r="R60" s="3"/>
      <c r="S60" s="3"/>
      <c r="T60" s="3"/>
    </row>
    <row r="61" spans="2:20" ht="15">
      <c r="B61" s="22"/>
      <c r="C61" s="27" t="s">
        <v>388</v>
      </c>
      <c r="D61" s="40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39">
        <v>0</v>
      </c>
      <c r="K61" s="68"/>
      <c r="L61" s="49">
        <v>176000</v>
      </c>
      <c r="M61" s="40">
        <v>200000</v>
      </c>
      <c r="N61" s="42">
        <f t="shared" si="10"/>
        <v>376000</v>
      </c>
      <c r="O61" s="43">
        <f t="shared" si="11"/>
        <v>0.011781371686881977</v>
      </c>
      <c r="P61" s="19"/>
      <c r="Q61" s="3"/>
      <c r="R61" s="3"/>
      <c r="S61" s="3"/>
      <c r="T61" s="3"/>
    </row>
    <row r="62" spans="2:20" ht="15">
      <c r="B62" s="22"/>
      <c r="C62" s="17" t="s">
        <v>23</v>
      </c>
      <c r="D62" s="40">
        <v>95271252</v>
      </c>
      <c r="E62" s="41">
        <v>98583876</v>
      </c>
      <c r="F62" s="41">
        <v>99885047</v>
      </c>
      <c r="G62" s="41">
        <v>118152392</v>
      </c>
      <c r="H62" s="41">
        <v>97553271</v>
      </c>
      <c r="I62" s="41">
        <v>278069774</v>
      </c>
      <c r="J62" s="39">
        <v>198013714</v>
      </c>
      <c r="K62" s="68">
        <v>190521841</v>
      </c>
      <c r="L62" s="49">
        <v>199834697</v>
      </c>
      <c r="M62" s="40">
        <v>162116775</v>
      </c>
      <c r="N62" s="42">
        <f t="shared" si="10"/>
        <v>1538002639</v>
      </c>
      <c r="O62" s="43">
        <f t="shared" si="11"/>
        <v>48.190906237937135</v>
      </c>
      <c r="P62" s="19"/>
      <c r="Q62" s="3"/>
      <c r="R62" s="3"/>
      <c r="S62" s="3"/>
      <c r="T62" s="3"/>
    </row>
    <row r="63" spans="2:20" ht="15">
      <c r="B63" s="22"/>
      <c r="C63" s="27" t="s">
        <v>389</v>
      </c>
      <c r="D63" s="40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39">
        <v>0</v>
      </c>
      <c r="K63" s="68"/>
      <c r="L63" s="49">
        <v>32000</v>
      </c>
      <c r="M63" s="40">
        <v>58000</v>
      </c>
      <c r="N63" s="42">
        <f t="shared" si="10"/>
        <v>90000</v>
      </c>
      <c r="O63" s="43">
        <f t="shared" si="11"/>
        <v>0.0028200091803706863</v>
      </c>
      <c r="P63" s="19"/>
      <c r="Q63" s="3"/>
      <c r="R63" s="3"/>
      <c r="S63" s="3"/>
      <c r="T63" s="3"/>
    </row>
    <row r="64" spans="2:20" ht="15">
      <c r="B64" s="22"/>
      <c r="C64" s="27" t="s">
        <v>291</v>
      </c>
      <c r="D64" s="40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39">
        <v>0</v>
      </c>
      <c r="K64" s="68">
        <v>32000</v>
      </c>
      <c r="L64" s="49">
        <v>218553</v>
      </c>
      <c r="M64" s="40">
        <v>490000</v>
      </c>
      <c r="N64" s="42">
        <f t="shared" si="10"/>
        <v>740553</v>
      </c>
      <c r="O64" s="43">
        <f t="shared" si="11"/>
        <v>0.02320406953945614</v>
      </c>
      <c r="P64" s="19"/>
      <c r="Q64" s="3"/>
      <c r="R64" s="3"/>
      <c r="S64" s="3"/>
      <c r="T64" s="3"/>
    </row>
    <row r="65" spans="2:20" ht="15">
      <c r="B65" s="22"/>
      <c r="C65" s="27" t="s">
        <v>247</v>
      </c>
      <c r="D65" s="40">
        <v>0</v>
      </c>
      <c r="E65" s="41">
        <v>0</v>
      </c>
      <c r="F65" s="41">
        <v>0</v>
      </c>
      <c r="G65" s="41">
        <v>0</v>
      </c>
      <c r="H65" s="41">
        <v>0</v>
      </c>
      <c r="I65" s="41">
        <v>3813148</v>
      </c>
      <c r="J65" s="39">
        <v>3295800</v>
      </c>
      <c r="K65" s="68">
        <v>0</v>
      </c>
      <c r="L65" s="49">
        <v>8197207</v>
      </c>
      <c r="M65" s="40">
        <v>0</v>
      </c>
      <c r="N65" s="42">
        <f t="shared" si="10"/>
        <v>15306155</v>
      </c>
      <c r="O65" s="43">
        <f t="shared" si="11"/>
        <v>0.4795944179575186</v>
      </c>
      <c r="P65" s="19"/>
      <c r="Q65" s="3"/>
      <c r="R65" s="3"/>
      <c r="S65" s="3"/>
      <c r="T65" s="3"/>
    </row>
    <row r="66" spans="2:20" ht="15">
      <c r="B66" s="22"/>
      <c r="C66" s="17" t="s">
        <v>24</v>
      </c>
      <c r="D66" s="40">
        <v>1422080</v>
      </c>
      <c r="E66" s="41">
        <v>0</v>
      </c>
      <c r="F66" s="41">
        <v>4507906</v>
      </c>
      <c r="G66" s="41">
        <v>1930132</v>
      </c>
      <c r="H66" s="41">
        <v>0</v>
      </c>
      <c r="I66" s="41">
        <v>5606205</v>
      </c>
      <c r="J66" s="39">
        <v>2487843</v>
      </c>
      <c r="K66" s="68">
        <v>2901345</v>
      </c>
      <c r="L66" s="49">
        <v>3370790</v>
      </c>
      <c r="M66" s="40">
        <v>2582599</v>
      </c>
      <c r="N66" s="42">
        <f t="shared" si="10"/>
        <v>24808900</v>
      </c>
      <c r="O66" s="43">
        <f t="shared" si="11"/>
        <v>0.7773480639433147</v>
      </c>
      <c r="P66" s="19"/>
      <c r="Q66" s="3"/>
      <c r="R66" s="3"/>
      <c r="S66" s="3"/>
      <c r="T66" s="3"/>
    </row>
    <row r="67" spans="2:20" ht="15">
      <c r="B67" s="22"/>
      <c r="C67" s="27" t="s">
        <v>390</v>
      </c>
      <c r="D67" s="40"/>
      <c r="E67" s="41"/>
      <c r="F67" s="41"/>
      <c r="G67" s="41"/>
      <c r="H67" s="41"/>
      <c r="I67" s="41"/>
      <c r="J67" s="39"/>
      <c r="K67" s="68"/>
      <c r="L67" s="49">
        <v>391632</v>
      </c>
      <c r="M67" s="40">
        <v>127336</v>
      </c>
      <c r="N67" s="42">
        <f t="shared" si="10"/>
        <v>518968</v>
      </c>
      <c r="O67" s="43">
        <f t="shared" si="11"/>
        <v>0.016261050270206825</v>
      </c>
      <c r="P67" s="19"/>
      <c r="Q67" s="3"/>
      <c r="R67" s="3"/>
      <c r="S67" s="3"/>
      <c r="T67" s="3"/>
    </row>
    <row r="68" spans="2:20" ht="15">
      <c r="B68" s="22"/>
      <c r="C68" s="17" t="s">
        <v>25</v>
      </c>
      <c r="D68" s="40">
        <v>1936915</v>
      </c>
      <c r="E68" s="41">
        <v>2620856</v>
      </c>
      <c r="F68" s="41">
        <v>5313607</v>
      </c>
      <c r="G68" s="41">
        <v>4311190</v>
      </c>
      <c r="H68" s="41">
        <v>4230500</v>
      </c>
      <c r="I68" s="41">
        <v>4798158</v>
      </c>
      <c r="J68" s="39">
        <v>2936052</v>
      </c>
      <c r="K68" s="68">
        <v>8081120</v>
      </c>
      <c r="L68" s="49">
        <v>5718870</v>
      </c>
      <c r="M68" s="40">
        <v>5934986</v>
      </c>
      <c r="N68" s="42">
        <f t="shared" si="10"/>
        <v>45882254</v>
      </c>
      <c r="O68" s="43">
        <f t="shared" si="11"/>
        <v>1.4376486388455516</v>
      </c>
      <c r="P68" s="19"/>
      <c r="Q68" s="3"/>
      <c r="R68" s="3"/>
      <c r="S68" s="3"/>
      <c r="T68" s="3"/>
    </row>
    <row r="69" spans="2:20" ht="15">
      <c r="B69" s="22"/>
      <c r="C69" s="27" t="s">
        <v>292</v>
      </c>
      <c r="D69" s="40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39">
        <v>0</v>
      </c>
      <c r="K69" s="68">
        <v>61570</v>
      </c>
      <c r="L69" s="49">
        <v>90535</v>
      </c>
      <c r="M69" s="40">
        <v>575202</v>
      </c>
      <c r="N69" s="42">
        <f t="shared" si="10"/>
        <v>727307</v>
      </c>
      <c r="O69" s="43">
        <f t="shared" si="11"/>
        <v>0.022789026854976253</v>
      </c>
      <c r="P69" s="19"/>
      <c r="Q69" s="3"/>
      <c r="R69" s="3"/>
      <c r="S69" s="3"/>
      <c r="T69" s="3"/>
    </row>
    <row r="70" spans="2:20" ht="15">
      <c r="B70" s="22"/>
      <c r="C70" s="27" t="s">
        <v>488</v>
      </c>
      <c r="D70" s="40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39">
        <v>0</v>
      </c>
      <c r="K70" s="68">
        <v>0</v>
      </c>
      <c r="L70" s="49"/>
      <c r="M70" s="40">
        <v>215200</v>
      </c>
      <c r="N70" s="42">
        <f t="shared" si="10"/>
        <v>215200</v>
      </c>
      <c r="O70" s="43">
        <f t="shared" si="11"/>
        <v>0.006742955284619685</v>
      </c>
      <c r="P70" s="19"/>
      <c r="Q70" s="3"/>
      <c r="R70" s="3"/>
      <c r="S70" s="3"/>
      <c r="T70" s="3"/>
    </row>
    <row r="71" spans="2:20" ht="15">
      <c r="B71" s="22"/>
      <c r="C71" s="27" t="s">
        <v>396</v>
      </c>
      <c r="D71" s="40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39">
        <v>0</v>
      </c>
      <c r="K71" s="68">
        <v>0</v>
      </c>
      <c r="L71" s="49">
        <v>73600</v>
      </c>
      <c r="M71" s="40">
        <v>51200</v>
      </c>
      <c r="N71" s="42">
        <f t="shared" si="10"/>
        <v>124800</v>
      </c>
      <c r="O71" s="43">
        <f t="shared" si="11"/>
        <v>0.003910412730114018</v>
      </c>
      <c r="P71" s="19"/>
      <c r="Q71" s="3"/>
      <c r="R71" s="3"/>
      <c r="S71" s="3"/>
      <c r="T71" s="3"/>
    </row>
    <row r="72" spans="2:20" ht="15">
      <c r="B72" s="22"/>
      <c r="C72" s="17" t="s">
        <v>26</v>
      </c>
      <c r="D72" s="40">
        <v>4477086</v>
      </c>
      <c r="E72" s="41">
        <v>1024867</v>
      </c>
      <c r="F72" s="41">
        <v>6540437</v>
      </c>
      <c r="G72" s="41">
        <v>7524404</v>
      </c>
      <c r="H72" s="41">
        <v>5218515</v>
      </c>
      <c r="I72" s="41">
        <v>13428124</v>
      </c>
      <c r="J72" s="39">
        <v>5922683</v>
      </c>
      <c r="K72" s="68">
        <v>14334477</v>
      </c>
      <c r="L72" s="49">
        <v>20144427</v>
      </c>
      <c r="M72" s="40">
        <v>10272420</v>
      </c>
      <c r="N72" s="42">
        <f t="shared" si="10"/>
        <v>88887440</v>
      </c>
      <c r="O72" s="43">
        <f t="shared" si="11"/>
        <v>2.78514885355165</v>
      </c>
      <c r="P72" s="19"/>
      <c r="Q72" s="3"/>
      <c r="R72" s="3"/>
      <c r="S72" s="3"/>
      <c r="T72" s="3"/>
    </row>
    <row r="73" spans="2:20" ht="15">
      <c r="B73" s="22"/>
      <c r="C73" s="17" t="s">
        <v>27</v>
      </c>
      <c r="D73" s="40">
        <v>4307200</v>
      </c>
      <c r="E73" s="41">
        <v>0</v>
      </c>
      <c r="F73" s="41">
        <v>12169816</v>
      </c>
      <c r="G73" s="41">
        <v>13426681</v>
      </c>
      <c r="H73" s="41">
        <v>13138057</v>
      </c>
      <c r="I73" s="41">
        <v>12953080</v>
      </c>
      <c r="J73" s="39">
        <v>18882274</v>
      </c>
      <c r="K73" s="68">
        <v>22782787</v>
      </c>
      <c r="L73" s="49">
        <v>17154853</v>
      </c>
      <c r="M73" s="40">
        <v>19170788</v>
      </c>
      <c r="N73" s="42">
        <f t="shared" si="10"/>
        <v>133985536</v>
      </c>
      <c r="O73" s="43">
        <f t="shared" si="11"/>
        <v>4.198227128409856</v>
      </c>
      <c r="P73" s="19"/>
      <c r="Q73" s="3"/>
      <c r="R73" s="3"/>
      <c r="S73" s="3"/>
      <c r="T73" s="3"/>
    </row>
    <row r="74" spans="2:16" ht="15">
      <c r="B74" s="22"/>
      <c r="C74" s="17" t="s">
        <v>28</v>
      </c>
      <c r="D74" s="40">
        <v>16042739</v>
      </c>
      <c r="E74" s="41">
        <v>6213299</v>
      </c>
      <c r="F74" s="41">
        <v>32974346</v>
      </c>
      <c r="G74" s="41">
        <v>32583409</v>
      </c>
      <c r="H74" s="41">
        <v>34454341</v>
      </c>
      <c r="I74" s="41">
        <v>30863159</v>
      </c>
      <c r="J74" s="39">
        <v>6014707</v>
      </c>
      <c r="K74" s="68">
        <v>84399143</v>
      </c>
      <c r="L74" s="49">
        <v>13973514</v>
      </c>
      <c r="M74" s="40">
        <v>35950742</v>
      </c>
      <c r="N74" s="42">
        <f t="shared" si="10"/>
        <v>293469399</v>
      </c>
      <c r="O74" s="43">
        <f t="shared" si="11"/>
        <v>9.19540443708742</v>
      </c>
      <c r="P74" s="17"/>
    </row>
    <row r="75" spans="2:20" ht="15">
      <c r="B75" s="22"/>
      <c r="C75" s="17" t="s">
        <v>29</v>
      </c>
      <c r="D75" s="40">
        <v>5974477</v>
      </c>
      <c r="E75" s="41">
        <v>-19779</v>
      </c>
      <c r="F75" s="41">
        <v>52501062</v>
      </c>
      <c r="G75" s="41">
        <v>90606826</v>
      </c>
      <c r="H75" s="41">
        <v>58975186</v>
      </c>
      <c r="I75" s="41">
        <v>65485656</v>
      </c>
      <c r="J75" s="39">
        <v>74744058</v>
      </c>
      <c r="K75" s="68">
        <v>75268037</v>
      </c>
      <c r="L75" s="49">
        <v>44371002</v>
      </c>
      <c r="M75" s="40">
        <v>82883612</v>
      </c>
      <c r="N75" s="42">
        <f t="shared" si="10"/>
        <v>550790137</v>
      </c>
      <c r="O75" s="43">
        <f t="shared" si="11"/>
        <v>17.258147142195863</v>
      </c>
      <c r="P75" s="19"/>
      <c r="Q75" s="3"/>
      <c r="R75" s="3"/>
      <c r="S75" s="3"/>
      <c r="T75" s="3"/>
    </row>
    <row r="76" spans="2:20" ht="15">
      <c r="B76" s="22"/>
      <c r="C76" s="17" t="s">
        <v>30</v>
      </c>
      <c r="D76" s="40">
        <v>11169457</v>
      </c>
      <c r="E76" s="41">
        <v>0</v>
      </c>
      <c r="F76" s="41">
        <v>31109708</v>
      </c>
      <c r="G76" s="41">
        <v>15559135</v>
      </c>
      <c r="H76" s="41">
        <v>14896086</v>
      </c>
      <c r="I76" s="41">
        <v>38990251</v>
      </c>
      <c r="J76" s="39">
        <v>38473270</v>
      </c>
      <c r="K76" s="68">
        <v>34564595</v>
      </c>
      <c r="L76" s="49">
        <v>32264012</v>
      </c>
      <c r="M76" s="40">
        <v>0</v>
      </c>
      <c r="N76" s="42">
        <f t="shared" si="10"/>
        <v>217026514</v>
      </c>
      <c r="O76" s="43">
        <f t="shared" si="11"/>
        <v>6.800186242931636</v>
      </c>
      <c r="P76" s="19"/>
      <c r="Q76" s="3"/>
      <c r="R76" s="3"/>
      <c r="S76" s="3"/>
      <c r="T76" s="3"/>
    </row>
    <row r="77" spans="2:20" ht="15">
      <c r="B77" s="22"/>
      <c r="C77" s="27" t="s">
        <v>391</v>
      </c>
      <c r="D77" s="40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39">
        <v>0</v>
      </c>
      <c r="K77" s="68">
        <v>0</v>
      </c>
      <c r="L77" s="49">
        <v>147689</v>
      </c>
      <c r="M77" s="40">
        <v>120000</v>
      </c>
      <c r="N77" s="42">
        <f t="shared" si="10"/>
        <v>267689</v>
      </c>
      <c r="O77" s="43">
        <f t="shared" si="11"/>
        <v>0.008387615972047208</v>
      </c>
      <c r="P77" s="19"/>
      <c r="Q77" s="3"/>
      <c r="R77" s="3"/>
      <c r="S77" s="3"/>
      <c r="T77" s="3"/>
    </row>
    <row r="78" spans="2:20" ht="15">
      <c r="B78" s="22"/>
      <c r="C78" s="27" t="s">
        <v>489</v>
      </c>
      <c r="D78" s="40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39">
        <v>0</v>
      </c>
      <c r="K78" s="68">
        <v>0</v>
      </c>
      <c r="L78" s="49"/>
      <c r="M78" s="40">
        <v>3300000</v>
      </c>
      <c r="N78" s="42">
        <f t="shared" si="10"/>
        <v>3300000</v>
      </c>
      <c r="O78" s="43">
        <f t="shared" si="11"/>
        <v>0.10340033661359181</v>
      </c>
      <c r="P78" s="19"/>
      <c r="Q78" s="3"/>
      <c r="R78" s="3"/>
      <c r="S78" s="3"/>
      <c r="T78" s="3"/>
    </row>
    <row r="79" spans="2:20" ht="15">
      <c r="B79" s="22"/>
      <c r="C79" s="27" t="s">
        <v>491</v>
      </c>
      <c r="D79" s="40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39">
        <v>0</v>
      </c>
      <c r="K79" s="68">
        <v>0</v>
      </c>
      <c r="L79" s="49"/>
      <c r="M79" s="40">
        <v>136000</v>
      </c>
      <c r="N79" s="42">
        <f t="shared" si="10"/>
        <v>136000</v>
      </c>
      <c r="O79" s="43">
        <f t="shared" si="11"/>
        <v>0.0042613472058934815</v>
      </c>
      <c r="P79" s="19"/>
      <c r="Q79" s="3"/>
      <c r="R79" s="3"/>
      <c r="S79" s="3"/>
      <c r="T79" s="3"/>
    </row>
    <row r="80" spans="2:20" ht="15">
      <c r="B80" s="22"/>
      <c r="C80" s="27" t="s">
        <v>248</v>
      </c>
      <c r="D80" s="40">
        <v>0</v>
      </c>
      <c r="E80" s="41">
        <v>0</v>
      </c>
      <c r="F80" s="41">
        <v>0</v>
      </c>
      <c r="G80" s="41">
        <v>0</v>
      </c>
      <c r="H80" s="41">
        <v>0</v>
      </c>
      <c r="I80" s="41">
        <v>619968</v>
      </c>
      <c r="J80" s="39">
        <v>755645</v>
      </c>
      <c r="K80" s="68">
        <v>191748</v>
      </c>
      <c r="L80" s="49">
        <v>821468</v>
      </c>
      <c r="M80" s="40">
        <v>2397152</v>
      </c>
      <c r="N80" s="42">
        <f t="shared" si="10"/>
        <v>4785981</v>
      </c>
      <c r="O80" s="43">
        <f t="shared" si="11"/>
        <v>0.14996122618977417</v>
      </c>
      <c r="P80" s="19"/>
      <c r="Q80" s="3"/>
      <c r="R80" s="3"/>
      <c r="S80" s="3"/>
      <c r="T80" s="3"/>
    </row>
    <row r="81" spans="2:20" ht="15">
      <c r="B81" s="22"/>
      <c r="C81" s="27" t="s">
        <v>392</v>
      </c>
      <c r="D81" s="40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39">
        <v>0</v>
      </c>
      <c r="K81" s="68">
        <v>0</v>
      </c>
      <c r="L81" s="49">
        <v>1000000</v>
      </c>
      <c r="M81" s="40">
        <v>1000000</v>
      </c>
      <c r="N81" s="42">
        <f t="shared" si="10"/>
        <v>2000000</v>
      </c>
      <c r="O81" s="43">
        <f t="shared" si="11"/>
        <v>0.06266687067490413</v>
      </c>
      <c r="P81" s="19"/>
      <c r="Q81" s="3"/>
      <c r="R81" s="3"/>
      <c r="S81" s="3"/>
      <c r="T81" s="3"/>
    </row>
    <row r="82" spans="2:20" ht="15">
      <c r="B82" s="22"/>
      <c r="C82" s="27" t="s">
        <v>393</v>
      </c>
      <c r="D82" s="40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39">
        <v>0</v>
      </c>
      <c r="K82" s="68">
        <v>0</v>
      </c>
      <c r="L82" s="49">
        <v>2941211</v>
      </c>
      <c r="M82" s="40">
        <v>1733510</v>
      </c>
      <c r="N82" s="42">
        <f t="shared" si="10"/>
        <v>4674721</v>
      </c>
      <c r="O82" s="43">
        <f t="shared" si="11"/>
        <v>0.14647506817412925</v>
      </c>
      <c r="P82" s="19"/>
      <c r="Q82" s="3"/>
      <c r="R82" s="3"/>
      <c r="S82" s="3"/>
      <c r="T82" s="3"/>
    </row>
    <row r="83" spans="2:20" ht="15">
      <c r="B83" s="22"/>
      <c r="C83" s="17" t="s">
        <v>31</v>
      </c>
      <c r="D83" s="40">
        <v>2109564</v>
      </c>
      <c r="E83" s="41">
        <v>11922807</v>
      </c>
      <c r="F83" s="41">
        <v>12924076</v>
      </c>
      <c r="G83" s="41">
        <v>9362498</v>
      </c>
      <c r="H83" s="41">
        <v>8162450</v>
      </c>
      <c r="I83" s="41">
        <v>12438157</v>
      </c>
      <c r="J83" s="39">
        <v>9084296</v>
      </c>
      <c r="K83" s="68">
        <v>10179837</v>
      </c>
      <c r="L83" s="49">
        <v>0</v>
      </c>
      <c r="M83" s="40">
        <v>0</v>
      </c>
      <c r="N83" s="42">
        <f t="shared" si="10"/>
        <v>76183685</v>
      </c>
      <c r="O83" s="43">
        <f t="shared" si="11"/>
        <v>2.387096567716317</v>
      </c>
      <c r="P83" s="19"/>
      <c r="Q83" s="3"/>
      <c r="R83" s="3"/>
      <c r="S83" s="3"/>
      <c r="T83" s="3"/>
    </row>
    <row r="84" spans="2:20" ht="15">
      <c r="B84" s="22"/>
      <c r="C84" s="17" t="s">
        <v>32</v>
      </c>
      <c r="D84" s="40">
        <v>2349824</v>
      </c>
      <c r="E84" s="41">
        <v>0</v>
      </c>
      <c r="F84" s="41">
        <v>2833920</v>
      </c>
      <c r="G84" s="41">
        <v>5922052</v>
      </c>
      <c r="H84" s="41">
        <v>6153919</v>
      </c>
      <c r="I84" s="41">
        <v>3903933</v>
      </c>
      <c r="J84" s="39">
        <v>4101883</v>
      </c>
      <c r="K84" s="68">
        <v>7541080</v>
      </c>
      <c r="L84" s="49">
        <v>4649600</v>
      </c>
      <c r="M84" s="40">
        <v>4625541</v>
      </c>
      <c r="N84" s="42">
        <f t="shared" si="10"/>
        <v>42081752</v>
      </c>
      <c r="O84" s="43">
        <f t="shared" si="11"/>
        <v>1.3185658551786943</v>
      </c>
      <c r="P84" s="19"/>
      <c r="Q84" s="3"/>
      <c r="R84" s="3"/>
      <c r="S84" s="3"/>
      <c r="T84" s="3"/>
    </row>
    <row r="85" spans="2:20" ht="15">
      <c r="B85" s="22"/>
      <c r="C85" s="27" t="s">
        <v>293</v>
      </c>
      <c r="D85" s="40"/>
      <c r="E85" s="41"/>
      <c r="F85" s="41"/>
      <c r="G85" s="41"/>
      <c r="H85" s="41"/>
      <c r="I85" s="41"/>
      <c r="J85" s="39"/>
      <c r="K85" s="68">
        <v>2495266</v>
      </c>
      <c r="L85" s="49">
        <v>0</v>
      </c>
      <c r="M85" s="40">
        <v>6186</v>
      </c>
      <c r="N85" s="42">
        <f t="shared" si="10"/>
        <v>2501452</v>
      </c>
      <c r="O85" s="43">
        <f t="shared" si="11"/>
        <v>0.07837908449174015</v>
      </c>
      <c r="P85" s="19"/>
      <c r="Q85" s="3"/>
      <c r="R85" s="3"/>
      <c r="S85" s="3"/>
      <c r="T85" s="3"/>
    </row>
    <row r="86" spans="2:20" ht="15">
      <c r="B86" s="22"/>
      <c r="C86" s="27" t="s">
        <v>249</v>
      </c>
      <c r="D86" s="40">
        <v>0</v>
      </c>
      <c r="E86" s="41">
        <v>0</v>
      </c>
      <c r="F86" s="41">
        <v>0</v>
      </c>
      <c r="G86" s="41">
        <v>0</v>
      </c>
      <c r="H86" s="41">
        <v>0</v>
      </c>
      <c r="I86" s="41">
        <v>901247</v>
      </c>
      <c r="J86" s="39">
        <v>126000</v>
      </c>
      <c r="K86" s="68">
        <v>3873634</v>
      </c>
      <c r="L86" s="49">
        <v>2771726</v>
      </c>
      <c r="M86" s="40">
        <v>1642185</v>
      </c>
      <c r="N86" s="42">
        <f t="shared" si="10"/>
        <v>9314792</v>
      </c>
      <c r="O86" s="43">
        <f t="shared" si="11"/>
        <v>0.29186443281381586</v>
      </c>
      <c r="P86" s="19"/>
      <c r="Q86" s="3"/>
      <c r="R86" s="3"/>
      <c r="S86" s="3"/>
      <c r="T86" s="3"/>
    </row>
    <row r="87" spans="2:20" ht="15">
      <c r="B87" s="22"/>
      <c r="C87" s="27" t="s">
        <v>394</v>
      </c>
      <c r="D87" s="40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39">
        <v>0</v>
      </c>
      <c r="K87" s="68">
        <v>0</v>
      </c>
      <c r="L87" s="49">
        <v>500000</v>
      </c>
      <c r="M87" s="40">
        <v>500000</v>
      </c>
      <c r="N87" s="42">
        <f t="shared" si="10"/>
        <v>1000000</v>
      </c>
      <c r="O87" s="43">
        <f t="shared" si="11"/>
        <v>0.031333435337452066</v>
      </c>
      <c r="P87" s="19"/>
      <c r="Q87" s="3"/>
      <c r="R87" s="3"/>
      <c r="S87" s="3"/>
      <c r="T87" s="3"/>
    </row>
    <row r="88" spans="2:20" ht="15">
      <c r="B88" s="22"/>
      <c r="C88" s="27" t="s">
        <v>490</v>
      </c>
      <c r="D88" s="40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39">
        <v>0</v>
      </c>
      <c r="K88" s="68">
        <v>0</v>
      </c>
      <c r="L88" s="49"/>
      <c r="M88" s="40">
        <v>200000</v>
      </c>
      <c r="N88" s="42">
        <f t="shared" si="10"/>
        <v>200000</v>
      </c>
      <c r="O88" s="43">
        <f t="shared" si="11"/>
        <v>0.006266687067490413</v>
      </c>
      <c r="P88" s="19"/>
      <c r="Q88" s="3"/>
      <c r="R88" s="3"/>
      <c r="S88" s="3"/>
      <c r="T88" s="3"/>
    </row>
    <row r="89" spans="2:20" ht="15">
      <c r="B89" s="22"/>
      <c r="C89" s="27" t="s">
        <v>294</v>
      </c>
      <c r="D89" s="40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39">
        <v>0</v>
      </c>
      <c r="K89" s="68">
        <v>503020</v>
      </c>
      <c r="L89" s="49">
        <v>604200</v>
      </c>
      <c r="M89" s="40">
        <v>334383</v>
      </c>
      <c r="N89" s="42">
        <f t="shared" si="10"/>
        <v>1441603</v>
      </c>
      <c r="O89" s="43">
        <f t="shared" si="11"/>
        <v>0.045170374382776914</v>
      </c>
      <c r="P89" s="19"/>
      <c r="Q89" s="3"/>
      <c r="R89" s="3"/>
      <c r="S89" s="3"/>
      <c r="T89" s="3"/>
    </row>
    <row r="90" spans="2:20" ht="15">
      <c r="B90" s="22"/>
      <c r="C90" s="17" t="s">
        <v>250</v>
      </c>
      <c r="D90" s="40">
        <v>0</v>
      </c>
      <c r="E90" s="41">
        <v>0</v>
      </c>
      <c r="F90" s="41">
        <v>0</v>
      </c>
      <c r="G90" s="41">
        <v>0</v>
      </c>
      <c r="H90" s="41">
        <v>0</v>
      </c>
      <c r="I90" s="41">
        <v>527680</v>
      </c>
      <c r="J90" s="39">
        <v>453600</v>
      </c>
      <c r="K90" s="68">
        <v>235200</v>
      </c>
      <c r="L90" s="49">
        <v>2332000</v>
      </c>
      <c r="M90" s="40">
        <v>856041</v>
      </c>
      <c r="N90" s="42">
        <f t="shared" si="10"/>
        <v>4404521</v>
      </c>
      <c r="O90" s="43">
        <f t="shared" si="11"/>
        <v>0.1380087739459497</v>
      </c>
      <c r="P90" s="19"/>
      <c r="Q90" s="3"/>
      <c r="R90" s="3"/>
      <c r="S90" s="3"/>
      <c r="T90" s="3"/>
    </row>
    <row r="91" spans="2:20" ht="15">
      <c r="B91" s="22"/>
      <c r="C91" s="27" t="s">
        <v>395</v>
      </c>
      <c r="D91" s="40"/>
      <c r="E91" s="41"/>
      <c r="F91" s="41"/>
      <c r="G91" s="41"/>
      <c r="H91" s="41"/>
      <c r="I91" s="41"/>
      <c r="J91" s="39"/>
      <c r="K91" s="68"/>
      <c r="L91" s="49">
        <v>40000</v>
      </c>
      <c r="M91" s="40">
        <v>96792</v>
      </c>
      <c r="N91" s="42">
        <f t="shared" si="10"/>
        <v>136792</v>
      </c>
      <c r="O91" s="43">
        <f t="shared" si="11"/>
        <v>0.004286163286680743</v>
      </c>
      <c r="P91" s="19"/>
      <c r="Q91" s="3"/>
      <c r="R91" s="3"/>
      <c r="S91" s="3"/>
      <c r="T91" s="3"/>
    </row>
    <row r="92" spans="2:20" ht="16.5" thickBot="1">
      <c r="B92" s="23"/>
      <c r="C92" s="20" t="s">
        <v>7</v>
      </c>
      <c r="D92" s="45">
        <f aca="true" t="shared" si="12" ref="D92:J92">SUM(D45:D90)</f>
        <v>146950434</v>
      </c>
      <c r="E92" s="46">
        <f t="shared" si="12"/>
        <v>124784552</v>
      </c>
      <c r="F92" s="46">
        <f t="shared" si="12"/>
        <v>272412472</v>
      </c>
      <c r="G92" s="46">
        <f t="shared" si="12"/>
        <v>306854730</v>
      </c>
      <c r="H92" s="46">
        <f t="shared" si="12"/>
        <v>254039007</v>
      </c>
      <c r="I92" s="46">
        <f t="shared" si="12"/>
        <v>484240089</v>
      </c>
      <c r="J92" s="44">
        <f t="shared" si="12"/>
        <v>381711415</v>
      </c>
      <c r="K92" s="69">
        <f>SUM(K46:K90)</f>
        <v>481818307</v>
      </c>
      <c r="L92" s="45">
        <f>SUM(L46:L91)</f>
        <v>390166911</v>
      </c>
      <c r="M92" s="45">
        <f>SUM(M46:M91)</f>
        <v>348501055</v>
      </c>
      <c r="N92" s="47">
        <f>SUM(N46:N91)</f>
        <v>3191478972</v>
      </c>
      <c r="O92" s="48">
        <f>(N92/$N$601)*100</f>
        <v>22.133070519537515</v>
      </c>
      <c r="P92" s="10"/>
      <c r="Q92" s="3"/>
      <c r="R92" s="3"/>
      <c r="S92" s="3"/>
      <c r="T92" s="3"/>
    </row>
    <row r="93" spans="2:20" ht="15">
      <c r="B93" s="22"/>
      <c r="C93" s="17"/>
      <c r="D93" s="40"/>
      <c r="E93" s="41"/>
      <c r="F93" s="41"/>
      <c r="G93" s="41"/>
      <c r="H93" s="41"/>
      <c r="I93" s="41"/>
      <c r="J93" s="39"/>
      <c r="K93" s="68"/>
      <c r="L93" s="49"/>
      <c r="M93" s="40"/>
      <c r="N93" s="42"/>
      <c r="O93" s="49"/>
      <c r="P93" s="19"/>
      <c r="Q93" s="3"/>
      <c r="R93" s="3"/>
      <c r="S93" s="3"/>
      <c r="T93" s="3"/>
    </row>
    <row r="94" spans="2:20" ht="15">
      <c r="B94" s="22" t="s">
        <v>33</v>
      </c>
      <c r="C94" s="27" t="s">
        <v>397</v>
      </c>
      <c r="D94" s="40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39">
        <v>0</v>
      </c>
      <c r="K94" s="68">
        <v>0</v>
      </c>
      <c r="L94" s="49">
        <v>2077335</v>
      </c>
      <c r="M94" s="40">
        <v>2127250</v>
      </c>
      <c r="N94" s="42">
        <f aca="true" t="shared" si="13" ref="N94:N103">SUM(D94:M94)</f>
        <v>4204585</v>
      </c>
      <c r="O94" s="43">
        <f>(N94/$N$104)*100</f>
        <v>1.0857793680757546</v>
      </c>
      <c r="P94" s="19"/>
      <c r="Q94" s="3"/>
      <c r="R94" s="3"/>
      <c r="S94" s="3"/>
      <c r="T94" s="3"/>
    </row>
    <row r="95" spans="3:20" ht="15">
      <c r="C95" s="17" t="s">
        <v>34</v>
      </c>
      <c r="D95" s="40">
        <v>1237736</v>
      </c>
      <c r="E95" s="41">
        <v>3244043</v>
      </c>
      <c r="F95" s="41">
        <v>2254061</v>
      </c>
      <c r="G95" s="41">
        <v>2620953</v>
      </c>
      <c r="H95" s="41">
        <v>2768790</v>
      </c>
      <c r="I95" s="41">
        <v>2960600</v>
      </c>
      <c r="J95" s="39">
        <v>2335822</v>
      </c>
      <c r="K95" s="68">
        <v>4511813</v>
      </c>
      <c r="L95" s="49">
        <v>1882398</v>
      </c>
      <c r="M95" s="40">
        <v>5040866</v>
      </c>
      <c r="N95" s="42">
        <f t="shared" si="13"/>
        <v>28857082</v>
      </c>
      <c r="O95" s="43">
        <f>(N95/$N$104)*100</f>
        <v>7.451965951091541</v>
      </c>
      <c r="P95" s="19"/>
      <c r="Q95" s="3"/>
      <c r="R95" s="3"/>
      <c r="S95" s="3"/>
      <c r="T95" s="3"/>
    </row>
    <row r="96" spans="2:20" ht="15">
      <c r="B96" s="22"/>
      <c r="C96" s="17" t="s">
        <v>35</v>
      </c>
      <c r="D96" s="40">
        <v>1000000</v>
      </c>
      <c r="E96" s="41">
        <v>35153207</v>
      </c>
      <c r="F96" s="41">
        <v>25806972</v>
      </c>
      <c r="G96" s="41">
        <v>27633511</v>
      </c>
      <c r="H96" s="41">
        <v>34202670</v>
      </c>
      <c r="I96" s="41">
        <v>41834059</v>
      </c>
      <c r="J96" s="39">
        <v>27698309</v>
      </c>
      <c r="K96" s="68">
        <v>48396439</v>
      </c>
      <c r="L96" s="49">
        <v>36765139</v>
      </c>
      <c r="M96" s="40">
        <v>38901743</v>
      </c>
      <c r="N96" s="42">
        <f t="shared" si="13"/>
        <v>317392049</v>
      </c>
      <c r="O96" s="43">
        <f>(N96/$N$104)*100</f>
        <v>81.9623668912601</v>
      </c>
      <c r="P96" s="19"/>
      <c r="Q96" s="3"/>
      <c r="R96" s="3"/>
      <c r="S96" s="3"/>
      <c r="T96" s="3"/>
    </row>
    <row r="97" spans="2:20" ht="15">
      <c r="B97" s="22"/>
      <c r="C97" s="27" t="s">
        <v>251</v>
      </c>
      <c r="D97" s="40">
        <v>0</v>
      </c>
      <c r="E97" s="41">
        <v>0</v>
      </c>
      <c r="F97" s="41">
        <v>0</v>
      </c>
      <c r="G97" s="41">
        <v>0</v>
      </c>
      <c r="H97" s="41">
        <v>0</v>
      </c>
      <c r="I97" s="41">
        <v>893318</v>
      </c>
      <c r="J97" s="39">
        <v>631768</v>
      </c>
      <c r="K97" s="68">
        <v>799189</v>
      </c>
      <c r="L97" s="49">
        <v>1346788</v>
      </c>
      <c r="M97" s="40">
        <v>0</v>
      </c>
      <c r="N97" s="42">
        <f t="shared" si="13"/>
        <v>3671063</v>
      </c>
      <c r="O97" s="43">
        <f aca="true" t="shared" si="14" ref="O97:O103">(N97/$N$104)*100</f>
        <v>0.9480042535247315</v>
      </c>
      <c r="P97" s="19"/>
      <c r="Q97" s="3"/>
      <c r="R97" s="3"/>
      <c r="S97" s="3"/>
      <c r="T97" s="3"/>
    </row>
    <row r="98" spans="2:20" ht="15">
      <c r="B98" s="22"/>
      <c r="C98" s="27" t="s">
        <v>295</v>
      </c>
      <c r="D98" s="40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39">
        <v>0</v>
      </c>
      <c r="K98" s="68">
        <v>306225</v>
      </c>
      <c r="L98" s="49">
        <v>139142</v>
      </c>
      <c r="M98" s="40">
        <v>0</v>
      </c>
      <c r="N98" s="42">
        <f t="shared" si="13"/>
        <v>445367</v>
      </c>
      <c r="O98" s="43">
        <f t="shared" si="14"/>
        <v>0.11501023283434501</v>
      </c>
      <c r="P98" s="19"/>
      <c r="Q98" s="3"/>
      <c r="R98" s="3"/>
      <c r="S98" s="3"/>
      <c r="T98" s="3"/>
    </row>
    <row r="99" spans="2:20" ht="15">
      <c r="B99" s="22"/>
      <c r="C99" s="27" t="s">
        <v>296</v>
      </c>
      <c r="D99" s="40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39">
        <v>0</v>
      </c>
      <c r="K99" s="68">
        <v>833067</v>
      </c>
      <c r="L99" s="49">
        <v>491881</v>
      </c>
      <c r="M99" s="40">
        <v>564520</v>
      </c>
      <c r="N99" s="42">
        <f t="shared" si="13"/>
        <v>1889468</v>
      </c>
      <c r="O99" s="43">
        <f t="shared" si="14"/>
        <v>0.4879305260898186</v>
      </c>
      <c r="P99" s="19"/>
      <c r="Q99" s="3"/>
      <c r="R99" s="3"/>
      <c r="S99" s="3"/>
      <c r="T99" s="3"/>
    </row>
    <row r="100" spans="2:20" ht="15">
      <c r="B100" s="22"/>
      <c r="C100" s="27" t="s">
        <v>398</v>
      </c>
      <c r="D100" s="40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39">
        <v>0</v>
      </c>
      <c r="K100" s="68">
        <v>0</v>
      </c>
      <c r="L100" s="49">
        <v>800939</v>
      </c>
      <c r="M100" s="40">
        <v>823076</v>
      </c>
      <c r="N100" s="42">
        <f t="shared" si="13"/>
        <v>1624015</v>
      </c>
      <c r="O100" s="43">
        <f t="shared" si="14"/>
        <v>0.41938074279519766</v>
      </c>
      <c r="P100" s="19"/>
      <c r="Q100" s="3"/>
      <c r="R100" s="3"/>
      <c r="S100" s="3"/>
      <c r="T100" s="3"/>
    </row>
    <row r="101" spans="2:20" ht="15">
      <c r="B101" s="22"/>
      <c r="C101" s="27" t="s">
        <v>399</v>
      </c>
      <c r="D101" s="40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39">
        <v>0</v>
      </c>
      <c r="K101" s="68">
        <v>0</v>
      </c>
      <c r="L101" s="49">
        <v>1450404</v>
      </c>
      <c r="M101" s="40">
        <v>1468975</v>
      </c>
      <c r="N101" s="42">
        <f t="shared" si="13"/>
        <v>2919379</v>
      </c>
      <c r="O101" s="43">
        <f t="shared" si="14"/>
        <v>0.753891641099806</v>
      </c>
      <c r="P101" s="19"/>
      <c r="Q101" s="3"/>
      <c r="R101" s="3"/>
      <c r="S101" s="3"/>
      <c r="T101" s="3"/>
    </row>
    <row r="102" spans="2:20" ht="15">
      <c r="B102" s="22"/>
      <c r="C102" s="27" t="s">
        <v>492</v>
      </c>
      <c r="D102" s="40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39">
        <v>0</v>
      </c>
      <c r="K102" s="68">
        <v>0</v>
      </c>
      <c r="L102" s="49"/>
      <c r="M102" s="40">
        <v>179308</v>
      </c>
      <c r="N102" s="42">
        <f t="shared" si="13"/>
        <v>179308</v>
      </c>
      <c r="O102" s="43">
        <f t="shared" si="14"/>
        <v>0.04630395792472441</v>
      </c>
      <c r="P102" s="19"/>
      <c r="Q102" s="3"/>
      <c r="R102" s="3"/>
      <c r="S102" s="3"/>
      <c r="T102" s="3"/>
    </row>
    <row r="103" spans="2:20" ht="15">
      <c r="B103" s="22"/>
      <c r="C103" s="17" t="s">
        <v>36</v>
      </c>
      <c r="D103" s="40">
        <v>846152</v>
      </c>
      <c r="E103" s="41">
        <v>4330604</v>
      </c>
      <c r="F103" s="41">
        <v>3636692</v>
      </c>
      <c r="G103" s="41">
        <v>3104216</v>
      </c>
      <c r="H103" s="41">
        <v>3146299</v>
      </c>
      <c r="I103" s="41">
        <v>3938049</v>
      </c>
      <c r="J103" s="39">
        <v>2825883</v>
      </c>
      <c r="K103" s="68">
        <v>4230984</v>
      </c>
      <c r="L103" s="49">
        <v>0</v>
      </c>
      <c r="M103" s="40">
        <v>0</v>
      </c>
      <c r="N103" s="42">
        <f t="shared" si="13"/>
        <v>26058879</v>
      </c>
      <c r="O103" s="43">
        <f t="shared" si="14"/>
        <v>6.729366435303971</v>
      </c>
      <c r="P103" s="19"/>
      <c r="Q103" s="3"/>
      <c r="R103" s="3"/>
      <c r="S103" s="3"/>
      <c r="T103" s="3"/>
    </row>
    <row r="104" spans="2:20" ht="16.5" thickBot="1">
      <c r="B104" s="23"/>
      <c r="C104" s="20" t="s">
        <v>7</v>
      </c>
      <c r="D104" s="45">
        <f aca="true" t="shared" si="15" ref="D104:J104">SUM(D93:D103)</f>
        <v>3083888</v>
      </c>
      <c r="E104" s="46">
        <f t="shared" si="15"/>
        <v>42727854</v>
      </c>
      <c r="F104" s="46">
        <f t="shared" si="15"/>
        <v>31697725</v>
      </c>
      <c r="G104" s="46">
        <f t="shared" si="15"/>
        <v>33358680</v>
      </c>
      <c r="H104" s="46">
        <f t="shared" si="15"/>
        <v>40117759</v>
      </c>
      <c r="I104" s="46">
        <f t="shared" si="15"/>
        <v>49626026</v>
      </c>
      <c r="J104" s="44">
        <f t="shared" si="15"/>
        <v>33491782</v>
      </c>
      <c r="K104" s="69">
        <f>SUM(K95:K103)</f>
        <v>59077717</v>
      </c>
      <c r="L104" s="45">
        <f>SUM(L94:L103)</f>
        <v>44954026</v>
      </c>
      <c r="M104" s="45">
        <f>SUM(M94:M103)</f>
        <v>49105738</v>
      </c>
      <c r="N104" s="47">
        <f>SUM(N94:N103)</f>
        <v>387241195</v>
      </c>
      <c r="O104" s="48">
        <f>(N104/$N$601)*100</f>
        <v>2.6855375680679803</v>
      </c>
      <c r="P104" s="10"/>
      <c r="Q104" s="3"/>
      <c r="R104" s="3"/>
      <c r="S104" s="3"/>
      <c r="T104" s="3"/>
    </row>
    <row r="105" spans="2:20" ht="15">
      <c r="B105" s="22"/>
      <c r="C105" s="17"/>
      <c r="D105" s="40"/>
      <c r="E105" s="41"/>
      <c r="F105" s="41"/>
      <c r="G105" s="41"/>
      <c r="H105" s="41"/>
      <c r="I105" s="41"/>
      <c r="J105" s="39"/>
      <c r="K105" s="68"/>
      <c r="L105" s="49"/>
      <c r="M105" s="40"/>
      <c r="N105" s="42"/>
      <c r="O105" s="49"/>
      <c r="P105" s="19"/>
      <c r="Q105" s="3"/>
      <c r="R105" s="3"/>
      <c r="S105" s="3"/>
      <c r="T105" s="3"/>
    </row>
    <row r="106" spans="2:20" ht="15">
      <c r="B106" s="22" t="s">
        <v>37</v>
      </c>
      <c r="C106" s="17" t="s">
        <v>38</v>
      </c>
      <c r="D106" s="40">
        <v>1287867</v>
      </c>
      <c r="E106" s="41">
        <v>437600</v>
      </c>
      <c r="F106" s="41">
        <v>10372840</v>
      </c>
      <c r="G106" s="41">
        <v>57600</v>
      </c>
      <c r="H106" s="41">
        <v>2771200</v>
      </c>
      <c r="I106" s="41">
        <v>0</v>
      </c>
      <c r="J106" s="39">
        <v>0</v>
      </c>
      <c r="K106" s="68">
        <v>0</v>
      </c>
      <c r="L106" s="49">
        <v>0</v>
      </c>
      <c r="M106" s="40">
        <v>0</v>
      </c>
      <c r="N106" s="42">
        <f aca="true" t="shared" si="16" ref="N106:N115">SUM(D106:M106)</f>
        <v>14927107</v>
      </c>
      <c r="O106" s="43">
        <f>(N106/$N$116)*100</f>
        <v>34.29414687861632</v>
      </c>
      <c r="P106" s="19"/>
      <c r="Q106" s="3"/>
      <c r="R106" s="3"/>
      <c r="S106" s="3"/>
      <c r="T106" s="3"/>
    </row>
    <row r="107" spans="2:20" ht="15">
      <c r="B107" s="22"/>
      <c r="C107" s="17" t="s">
        <v>252</v>
      </c>
      <c r="D107" s="40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152000</v>
      </c>
      <c r="J107" s="39">
        <v>594000</v>
      </c>
      <c r="K107" s="68">
        <v>400000</v>
      </c>
      <c r="L107" s="49">
        <v>5508180</v>
      </c>
      <c r="M107" s="40">
        <v>1636300</v>
      </c>
      <c r="N107" s="42">
        <f t="shared" si="16"/>
        <v>8290480</v>
      </c>
      <c r="O107" s="43">
        <f aca="true" t="shared" si="17" ref="O107:O115">(N107/$N$116)*100</f>
        <v>19.046888242593223</v>
      </c>
      <c r="P107" s="19"/>
      <c r="Q107" s="3"/>
      <c r="R107" s="3"/>
      <c r="S107" s="3"/>
      <c r="T107" s="3"/>
    </row>
    <row r="108" spans="2:20" ht="15">
      <c r="B108" s="22"/>
      <c r="C108" s="27" t="s">
        <v>400</v>
      </c>
      <c r="D108" s="40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39">
        <v>0</v>
      </c>
      <c r="K108" s="68">
        <v>0</v>
      </c>
      <c r="L108" s="49">
        <v>80800</v>
      </c>
      <c r="M108" s="40">
        <v>160000</v>
      </c>
      <c r="N108" s="42">
        <f t="shared" si="16"/>
        <v>240800</v>
      </c>
      <c r="O108" s="43">
        <f t="shared" si="17"/>
        <v>0.5532237806274725</v>
      </c>
      <c r="P108" s="19"/>
      <c r="Q108" s="3"/>
      <c r="R108" s="3"/>
      <c r="S108" s="3"/>
      <c r="T108" s="3"/>
    </row>
    <row r="109" spans="2:20" ht="15">
      <c r="B109" s="22"/>
      <c r="C109" s="17" t="s">
        <v>39</v>
      </c>
      <c r="D109" s="40">
        <v>447988</v>
      </c>
      <c r="E109" s="41">
        <v>596100</v>
      </c>
      <c r="F109" s="41">
        <v>177488</v>
      </c>
      <c r="G109" s="41">
        <v>471229</v>
      </c>
      <c r="H109" s="41">
        <v>200000</v>
      </c>
      <c r="I109" s="41">
        <v>358989</v>
      </c>
      <c r="J109" s="39">
        <v>40000</v>
      </c>
      <c r="K109" s="68">
        <v>272000</v>
      </c>
      <c r="L109" s="49">
        <v>1119463</v>
      </c>
      <c r="M109" s="40">
        <v>2652000</v>
      </c>
      <c r="N109" s="42">
        <f t="shared" si="16"/>
        <v>6335257</v>
      </c>
      <c r="O109" s="43">
        <f t="shared" si="17"/>
        <v>14.554878857087456</v>
      </c>
      <c r="P109" s="19"/>
      <c r="Q109" s="3"/>
      <c r="R109" s="3"/>
      <c r="S109" s="3"/>
      <c r="T109" s="3"/>
    </row>
    <row r="110" spans="2:20" ht="15">
      <c r="B110" s="22"/>
      <c r="C110" s="17" t="s">
        <v>40</v>
      </c>
      <c r="D110" s="40">
        <v>0</v>
      </c>
      <c r="E110" s="41">
        <v>1140800</v>
      </c>
      <c r="F110" s="41">
        <v>143200</v>
      </c>
      <c r="G110" s="41">
        <v>202868</v>
      </c>
      <c r="H110" s="41">
        <v>893962</v>
      </c>
      <c r="I110" s="41">
        <v>349000</v>
      </c>
      <c r="J110" s="39">
        <v>1280000</v>
      </c>
      <c r="K110" s="68">
        <v>0</v>
      </c>
      <c r="L110" s="49">
        <v>132776</v>
      </c>
      <c r="M110" s="40">
        <v>387597</v>
      </c>
      <c r="N110" s="42">
        <f t="shared" si="16"/>
        <v>4530203</v>
      </c>
      <c r="O110" s="43">
        <f t="shared" si="17"/>
        <v>10.407873881519592</v>
      </c>
      <c r="P110" s="19"/>
      <c r="Q110" s="3"/>
      <c r="R110" s="3"/>
      <c r="S110" s="3"/>
      <c r="T110" s="3"/>
    </row>
    <row r="111" spans="2:20" ht="15">
      <c r="B111" s="22"/>
      <c r="C111" s="27" t="s">
        <v>401</v>
      </c>
      <c r="D111" s="40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39">
        <v>0</v>
      </c>
      <c r="K111" s="68">
        <v>0</v>
      </c>
      <c r="L111" s="49">
        <v>80000</v>
      </c>
      <c r="M111" s="40">
        <v>160000</v>
      </c>
      <c r="N111" s="42">
        <f t="shared" si="16"/>
        <v>240000</v>
      </c>
      <c r="O111" s="43">
        <f t="shared" si="17"/>
        <v>0.5513858278679128</v>
      </c>
      <c r="P111" s="19"/>
      <c r="Q111" s="3"/>
      <c r="R111" s="3"/>
      <c r="S111" s="3"/>
      <c r="T111" s="3"/>
    </row>
    <row r="112" spans="2:20" ht="15">
      <c r="B112" s="22"/>
      <c r="C112" s="17" t="s">
        <v>41</v>
      </c>
      <c r="D112" s="40">
        <v>0</v>
      </c>
      <c r="E112" s="41">
        <v>12700</v>
      </c>
      <c r="F112" s="41">
        <v>0</v>
      </c>
      <c r="G112" s="41">
        <v>0</v>
      </c>
      <c r="H112" s="41">
        <v>0</v>
      </c>
      <c r="I112" s="41">
        <v>0</v>
      </c>
      <c r="J112" s="39">
        <v>0</v>
      </c>
      <c r="K112" s="68">
        <v>0</v>
      </c>
      <c r="L112" s="49">
        <v>0</v>
      </c>
      <c r="M112" s="40">
        <v>0</v>
      </c>
      <c r="N112" s="42">
        <f t="shared" si="16"/>
        <v>12700</v>
      </c>
      <c r="O112" s="43">
        <f t="shared" si="17"/>
        <v>0.02917750005801038</v>
      </c>
      <c r="P112" s="19"/>
      <c r="Q112" s="3"/>
      <c r="R112" s="3"/>
      <c r="S112" s="3"/>
      <c r="T112" s="3"/>
    </row>
    <row r="113" spans="2:20" ht="15">
      <c r="B113" s="22"/>
      <c r="C113" s="17" t="s">
        <v>42</v>
      </c>
      <c r="D113" s="40">
        <v>1107007</v>
      </c>
      <c r="E113" s="41">
        <v>1932800</v>
      </c>
      <c r="F113" s="41">
        <v>784000</v>
      </c>
      <c r="G113" s="41">
        <v>1908800</v>
      </c>
      <c r="H113" s="41">
        <v>1471700</v>
      </c>
      <c r="I113" s="41">
        <v>1152800</v>
      </c>
      <c r="J113" s="39">
        <v>41412</v>
      </c>
      <c r="K113" s="68">
        <v>445600</v>
      </c>
      <c r="L113" s="49">
        <v>0</v>
      </c>
      <c r="M113" s="40">
        <v>0</v>
      </c>
      <c r="N113" s="42">
        <f t="shared" si="16"/>
        <v>8844119</v>
      </c>
      <c r="O113" s="43">
        <f t="shared" si="17"/>
        <v>20.31884115240557</v>
      </c>
      <c r="P113" s="19"/>
      <c r="Q113" s="3"/>
      <c r="R113" s="3"/>
      <c r="S113" s="3"/>
      <c r="T113" s="3"/>
    </row>
    <row r="114" spans="2:20" ht="15">
      <c r="B114" s="22"/>
      <c r="C114" s="27" t="s">
        <v>402</v>
      </c>
      <c r="D114" s="40"/>
      <c r="E114" s="41"/>
      <c r="F114" s="41"/>
      <c r="G114" s="41"/>
      <c r="H114" s="41"/>
      <c r="I114" s="41"/>
      <c r="J114" s="39"/>
      <c r="K114" s="68"/>
      <c r="L114" s="49">
        <v>98400</v>
      </c>
      <c r="M114" s="40">
        <v>0</v>
      </c>
      <c r="N114" s="42">
        <f t="shared" si="16"/>
        <v>98400</v>
      </c>
      <c r="O114" s="43">
        <f t="shared" si="17"/>
        <v>0.22606818942584425</v>
      </c>
      <c r="P114" s="19"/>
      <c r="Q114" s="3"/>
      <c r="R114" s="3"/>
      <c r="S114" s="3"/>
      <c r="T114" s="3"/>
    </row>
    <row r="115" spans="2:20" ht="15">
      <c r="B115" s="22"/>
      <c r="C115" s="17" t="s">
        <v>43</v>
      </c>
      <c r="D115" s="40">
        <v>1393</v>
      </c>
      <c r="E115" s="41">
        <v>0</v>
      </c>
      <c r="F115" s="41">
        <v>0</v>
      </c>
      <c r="G115" s="41">
        <v>6231</v>
      </c>
      <c r="H115" s="41">
        <v>0</v>
      </c>
      <c r="I115" s="41">
        <v>0</v>
      </c>
      <c r="J115" s="39">
        <v>0</v>
      </c>
      <c r="K115" s="68">
        <v>0</v>
      </c>
      <c r="L115" s="49">
        <v>0</v>
      </c>
      <c r="M115" s="40">
        <v>0</v>
      </c>
      <c r="N115" s="42">
        <f t="shared" si="16"/>
        <v>7624</v>
      </c>
      <c r="O115" s="43">
        <f t="shared" si="17"/>
        <v>0.017515689798604028</v>
      </c>
      <c r="P115" s="19"/>
      <c r="Q115" s="3"/>
      <c r="R115" s="3"/>
      <c r="S115" s="3"/>
      <c r="T115" s="3"/>
    </row>
    <row r="116" spans="2:20" ht="16.5" thickBot="1">
      <c r="B116" s="23"/>
      <c r="C116" s="20" t="s">
        <v>7</v>
      </c>
      <c r="D116" s="45">
        <f aca="true" t="shared" si="18" ref="D116:J116">SUM(D105:D115)</f>
        <v>2844255</v>
      </c>
      <c r="E116" s="46">
        <f t="shared" si="18"/>
        <v>4120000</v>
      </c>
      <c r="F116" s="46">
        <f t="shared" si="18"/>
        <v>11477528</v>
      </c>
      <c r="G116" s="46">
        <f t="shared" si="18"/>
        <v>2646728</v>
      </c>
      <c r="H116" s="46">
        <f t="shared" si="18"/>
        <v>5336862</v>
      </c>
      <c r="I116" s="46">
        <f t="shared" si="18"/>
        <v>2012789</v>
      </c>
      <c r="J116" s="44">
        <f t="shared" si="18"/>
        <v>1955412</v>
      </c>
      <c r="K116" s="69">
        <f>SUM(K106:K115)</f>
        <v>1117600</v>
      </c>
      <c r="L116" s="45">
        <f>SUM(L106:L115)</f>
        <v>7019619</v>
      </c>
      <c r="M116" s="45">
        <f>SUM(M106:M115)</f>
        <v>4995897</v>
      </c>
      <c r="N116" s="47">
        <f>SUM(N106:N115)</f>
        <v>43526690</v>
      </c>
      <c r="O116" s="48">
        <f>(N116/$N$601)*100</f>
        <v>0.30185982978553944</v>
      </c>
      <c r="P116" s="10"/>
      <c r="Q116" s="3"/>
      <c r="R116" s="3"/>
      <c r="S116" s="3"/>
      <c r="T116" s="3"/>
    </row>
    <row r="117" spans="2:20" ht="15">
      <c r="B117" s="22"/>
      <c r="C117" s="17"/>
      <c r="D117" s="40"/>
      <c r="E117" s="41"/>
      <c r="F117" s="41"/>
      <c r="G117" s="41"/>
      <c r="H117" s="41"/>
      <c r="I117" s="41"/>
      <c r="J117" s="39"/>
      <c r="K117" s="68"/>
      <c r="L117" s="49"/>
      <c r="M117" s="40"/>
      <c r="N117" s="42"/>
      <c r="O117" s="49"/>
      <c r="P117" s="19"/>
      <c r="Q117" s="3"/>
      <c r="R117" s="3"/>
      <c r="S117" s="3"/>
      <c r="T117" s="3"/>
    </row>
    <row r="118" spans="2:16" ht="15">
      <c r="B118" s="22" t="s">
        <v>44</v>
      </c>
      <c r="C118" s="17" t="s">
        <v>45</v>
      </c>
      <c r="D118" s="40">
        <v>1250000</v>
      </c>
      <c r="E118" s="41">
        <v>22833531</v>
      </c>
      <c r="F118" s="41">
        <v>16628000</v>
      </c>
      <c r="G118" s="41">
        <v>22401600</v>
      </c>
      <c r="H118" s="41">
        <v>28193498</v>
      </c>
      <c r="I118" s="41">
        <v>15202405</v>
      </c>
      <c r="J118" s="39">
        <v>21480311</v>
      </c>
      <c r="K118" s="68">
        <v>37198326</v>
      </c>
      <c r="L118" s="49">
        <v>34281312</v>
      </c>
      <c r="M118" s="40">
        <v>0</v>
      </c>
      <c r="N118" s="42">
        <f>SUM(D118:M118)</f>
        <v>199468983</v>
      </c>
      <c r="O118" s="43">
        <f>(N118/$N$119)*100</f>
        <v>100</v>
      </c>
      <c r="P118" s="17"/>
    </row>
    <row r="119" spans="2:16" ht="16.5" thickBot="1">
      <c r="B119" s="23"/>
      <c r="C119" s="20" t="s">
        <v>7</v>
      </c>
      <c r="D119" s="45">
        <f aca="true" t="shared" si="19" ref="D119:N119">SUM(D117:D118)</f>
        <v>1250000</v>
      </c>
      <c r="E119" s="46">
        <f t="shared" si="19"/>
        <v>22833531</v>
      </c>
      <c r="F119" s="46">
        <f t="shared" si="19"/>
        <v>16628000</v>
      </c>
      <c r="G119" s="46">
        <f t="shared" si="19"/>
        <v>22401600</v>
      </c>
      <c r="H119" s="46">
        <f t="shared" si="19"/>
        <v>28193498</v>
      </c>
      <c r="I119" s="46">
        <f t="shared" si="19"/>
        <v>15202405</v>
      </c>
      <c r="J119" s="44">
        <f t="shared" si="19"/>
        <v>21480311</v>
      </c>
      <c r="K119" s="69">
        <f>SUM(K118)</f>
        <v>37198326</v>
      </c>
      <c r="L119" s="45">
        <f>SUM(L118)</f>
        <v>34281312</v>
      </c>
      <c r="M119" s="45">
        <v>0</v>
      </c>
      <c r="N119" s="47">
        <f t="shared" si="19"/>
        <v>199468983</v>
      </c>
      <c r="O119" s="48">
        <f>(N119/$N$601)*100</f>
        <v>1.3833276377292796</v>
      </c>
      <c r="P119" s="9"/>
    </row>
    <row r="120" spans="2:16" ht="15">
      <c r="B120" s="22"/>
      <c r="C120" s="17"/>
      <c r="D120" s="40"/>
      <c r="E120" s="41"/>
      <c r="F120" s="41"/>
      <c r="G120" s="41"/>
      <c r="H120" s="41"/>
      <c r="I120" s="41"/>
      <c r="J120" s="39"/>
      <c r="K120" s="68"/>
      <c r="L120" s="49"/>
      <c r="M120" s="40"/>
      <c r="N120" s="42"/>
      <c r="O120" s="49"/>
      <c r="P120" s="17"/>
    </row>
    <row r="121" spans="2:16" ht="15">
      <c r="B121" s="22" t="s">
        <v>46</v>
      </c>
      <c r="C121" s="27" t="s">
        <v>403</v>
      </c>
      <c r="D121" s="40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39">
        <v>0</v>
      </c>
      <c r="K121" s="68">
        <v>0</v>
      </c>
      <c r="L121" s="49">
        <v>95414</v>
      </c>
      <c r="M121" s="40">
        <v>0</v>
      </c>
      <c r="N121" s="42">
        <f>SUM(D121:M121)</f>
        <v>95414</v>
      </c>
      <c r="O121" s="43">
        <f>(N121/$N$125)*100</f>
        <v>0.3945114392977536</v>
      </c>
      <c r="P121" s="17"/>
    </row>
    <row r="122" spans="3:16" ht="15">
      <c r="C122" s="27" t="s">
        <v>253</v>
      </c>
      <c r="D122" s="40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2579000</v>
      </c>
      <c r="J122" s="39">
        <v>2579000</v>
      </c>
      <c r="K122" s="68">
        <v>2579000</v>
      </c>
      <c r="L122" s="49">
        <v>2714752</v>
      </c>
      <c r="M122" s="40">
        <v>2674414</v>
      </c>
      <c r="N122" s="42">
        <f>SUM(D122:M122)</f>
        <v>13126166</v>
      </c>
      <c r="O122" s="43">
        <f>(N122/$N$125)*100</f>
        <v>54.27319514034876</v>
      </c>
      <c r="P122" s="17"/>
    </row>
    <row r="123" spans="2:16" ht="15">
      <c r="B123" s="22"/>
      <c r="C123" s="17" t="s">
        <v>47</v>
      </c>
      <c r="D123" s="40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190828</v>
      </c>
      <c r="J123" s="39">
        <v>95414</v>
      </c>
      <c r="K123" s="68">
        <v>95414</v>
      </c>
      <c r="L123" s="49">
        <v>0</v>
      </c>
      <c r="M123" s="40">
        <v>0</v>
      </c>
      <c r="N123" s="42">
        <f>SUM(D123:M123)</f>
        <v>381656</v>
      </c>
      <c r="O123" s="43">
        <f>(N123/$N$125)*100</f>
        <v>1.5780457571910145</v>
      </c>
      <c r="P123" s="17"/>
    </row>
    <row r="124" spans="2:16" ht="15">
      <c r="B124" s="22"/>
      <c r="C124" s="17" t="s">
        <v>48</v>
      </c>
      <c r="D124" s="40">
        <v>3862914</v>
      </c>
      <c r="E124" s="41">
        <v>76000</v>
      </c>
      <c r="F124" s="41">
        <v>2837222</v>
      </c>
      <c r="G124" s="41">
        <v>1150153</v>
      </c>
      <c r="H124" s="41">
        <v>0</v>
      </c>
      <c r="I124" s="41">
        <v>2655832</v>
      </c>
      <c r="J124" s="39">
        <v>0</v>
      </c>
      <c r="K124" s="68">
        <v>0</v>
      </c>
      <c r="L124" s="49">
        <v>0</v>
      </c>
      <c r="M124" s="40">
        <v>0</v>
      </c>
      <c r="N124" s="42">
        <f>SUM(D124:M124)</f>
        <v>10582121</v>
      </c>
      <c r="O124" s="43">
        <f>(N124/$N$125)*100</f>
        <v>43.75424766316247</v>
      </c>
      <c r="P124" s="17"/>
    </row>
    <row r="125" spans="2:16" ht="16.5" thickBot="1">
      <c r="B125" s="23"/>
      <c r="C125" s="20" t="s">
        <v>7</v>
      </c>
      <c r="D125" s="45">
        <f aca="true" t="shared" si="20" ref="D125:J125">SUM(D120:D124)</f>
        <v>3862914</v>
      </c>
      <c r="E125" s="46">
        <f t="shared" si="20"/>
        <v>76000</v>
      </c>
      <c r="F125" s="46">
        <f t="shared" si="20"/>
        <v>2837222</v>
      </c>
      <c r="G125" s="46">
        <f t="shared" si="20"/>
        <v>1150153</v>
      </c>
      <c r="H125" s="46">
        <f t="shared" si="20"/>
        <v>0</v>
      </c>
      <c r="I125" s="46">
        <f t="shared" si="20"/>
        <v>5425660</v>
      </c>
      <c r="J125" s="44">
        <f t="shared" si="20"/>
        <v>2674414</v>
      </c>
      <c r="K125" s="69">
        <f>SUM(K122:K124)</f>
        <v>2674414</v>
      </c>
      <c r="L125" s="45">
        <f>SUM(L121:L124)</f>
        <v>2810166</v>
      </c>
      <c r="M125" s="45">
        <f>SUM(M121:M124)</f>
        <v>2674414</v>
      </c>
      <c r="N125" s="47">
        <f>SUM(N121:N124)</f>
        <v>24185357</v>
      </c>
      <c r="O125" s="48">
        <f>(N125/$N$601)*100</f>
        <v>0.16772669245748997</v>
      </c>
      <c r="P125" s="9"/>
    </row>
    <row r="126" spans="2:16" ht="15">
      <c r="B126" s="22"/>
      <c r="C126" s="17"/>
      <c r="D126" s="40"/>
      <c r="E126" s="41"/>
      <c r="F126" s="41"/>
      <c r="G126" s="41"/>
      <c r="H126" s="41"/>
      <c r="I126" s="41"/>
      <c r="J126" s="39"/>
      <c r="K126" s="68"/>
      <c r="L126" s="49"/>
      <c r="M126" s="40"/>
      <c r="N126" s="42"/>
      <c r="O126" s="49"/>
      <c r="P126" s="17"/>
    </row>
    <row r="127" spans="2:16" ht="15">
      <c r="B127" s="22" t="s">
        <v>49</v>
      </c>
      <c r="C127" s="17" t="s">
        <v>274</v>
      </c>
      <c r="D127" s="40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39">
        <v>377700</v>
      </c>
      <c r="K127" s="68">
        <v>0</v>
      </c>
      <c r="L127" s="49">
        <v>672082</v>
      </c>
      <c r="M127" s="40">
        <v>286647</v>
      </c>
      <c r="N127" s="42">
        <f aca="true" t="shared" si="21" ref="N127:N157">SUM(D127:M127)</f>
        <v>1336429</v>
      </c>
      <c r="O127" s="43">
        <f aca="true" t="shared" si="22" ref="O127:O157">(N127/$N$158)*100</f>
        <v>0.13880852546371356</v>
      </c>
      <c r="P127" s="17"/>
    </row>
    <row r="128" spans="2:16" ht="15">
      <c r="B128" s="22"/>
      <c r="C128" s="27" t="s">
        <v>404</v>
      </c>
      <c r="D128" s="40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39">
        <v>0</v>
      </c>
      <c r="K128" s="68">
        <v>0</v>
      </c>
      <c r="L128" s="49">
        <v>69654</v>
      </c>
      <c r="M128" s="40">
        <v>236377</v>
      </c>
      <c r="N128" s="42">
        <f t="shared" si="21"/>
        <v>306031</v>
      </c>
      <c r="O128" s="43">
        <f t="shared" si="22"/>
        <v>0.031785984781971754</v>
      </c>
      <c r="P128" s="17"/>
    </row>
    <row r="129" spans="2:16" ht="15">
      <c r="B129" s="22"/>
      <c r="C129" s="17" t="s">
        <v>254</v>
      </c>
      <c r="D129" s="40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4588151</v>
      </c>
      <c r="J129" s="39">
        <v>0</v>
      </c>
      <c r="K129" s="68">
        <v>1311000</v>
      </c>
      <c r="L129" s="49">
        <v>3161557</v>
      </c>
      <c r="M129" s="40">
        <v>4028203</v>
      </c>
      <c r="N129" s="42">
        <f t="shared" si="21"/>
        <v>13088911</v>
      </c>
      <c r="O129" s="43">
        <f t="shared" si="22"/>
        <v>1.3594829473438397</v>
      </c>
      <c r="P129" s="17"/>
    </row>
    <row r="130" spans="2:16" ht="15">
      <c r="B130" s="22"/>
      <c r="C130" s="17" t="s">
        <v>50</v>
      </c>
      <c r="D130" s="40">
        <v>525972</v>
      </c>
      <c r="E130" s="41">
        <v>1812862</v>
      </c>
      <c r="F130" s="41">
        <v>829686</v>
      </c>
      <c r="G130" s="41">
        <v>3082643</v>
      </c>
      <c r="H130" s="41">
        <v>3606187</v>
      </c>
      <c r="I130" s="41">
        <v>5231612</v>
      </c>
      <c r="J130" s="39">
        <v>2344091</v>
      </c>
      <c r="K130" s="68">
        <v>2401280</v>
      </c>
      <c r="L130" s="49">
        <v>1225688</v>
      </c>
      <c r="M130" s="40">
        <v>3826279</v>
      </c>
      <c r="N130" s="42">
        <f t="shared" si="21"/>
        <v>24886300</v>
      </c>
      <c r="O130" s="43">
        <f t="shared" si="22"/>
        <v>2.584821645779622</v>
      </c>
      <c r="P130" s="17"/>
    </row>
    <row r="131" spans="2:16" ht="15">
      <c r="B131" s="22"/>
      <c r="C131" s="27" t="s">
        <v>405</v>
      </c>
      <c r="D131" s="40"/>
      <c r="E131" s="41"/>
      <c r="F131" s="41"/>
      <c r="G131" s="41"/>
      <c r="H131" s="41"/>
      <c r="I131" s="41"/>
      <c r="J131" s="39"/>
      <c r="K131" s="68"/>
      <c r="L131" s="49">
        <v>899018</v>
      </c>
      <c r="M131" s="40">
        <v>0</v>
      </c>
      <c r="N131" s="42">
        <f t="shared" si="21"/>
        <v>899018</v>
      </c>
      <c r="O131" s="43">
        <f t="shared" si="22"/>
        <v>0.0933767247982024</v>
      </c>
      <c r="P131" s="17"/>
    </row>
    <row r="132" spans="2:20" ht="15">
      <c r="B132" s="22"/>
      <c r="C132" s="72" t="s">
        <v>51</v>
      </c>
      <c r="D132" s="40">
        <v>6927310</v>
      </c>
      <c r="E132" s="41">
        <v>8621785</v>
      </c>
      <c r="F132" s="41">
        <v>8630000</v>
      </c>
      <c r="G132" s="41">
        <v>10522000</v>
      </c>
      <c r="H132" s="41">
        <v>6090000</v>
      </c>
      <c r="I132" s="41">
        <v>861894</v>
      </c>
      <c r="J132" s="39">
        <v>0</v>
      </c>
      <c r="K132" s="68">
        <v>0</v>
      </c>
      <c r="L132" s="49">
        <v>0</v>
      </c>
      <c r="M132" s="40">
        <v>0</v>
      </c>
      <c r="N132" s="42">
        <f t="shared" si="21"/>
        <v>41652989</v>
      </c>
      <c r="O132" s="43">
        <f t="shared" si="22"/>
        <v>4.326297906021405</v>
      </c>
      <c r="P132" s="19"/>
      <c r="Q132" s="3"/>
      <c r="R132" s="3"/>
      <c r="S132" s="3"/>
      <c r="T132" s="3"/>
    </row>
    <row r="133" spans="2:20" ht="15">
      <c r="B133" s="22"/>
      <c r="C133" s="17" t="s">
        <v>52</v>
      </c>
      <c r="D133" s="40">
        <v>1411935</v>
      </c>
      <c r="E133" s="41">
        <v>0</v>
      </c>
      <c r="F133" s="41">
        <v>0</v>
      </c>
      <c r="G133" s="41">
        <v>4706050</v>
      </c>
      <c r="H133" s="41">
        <v>0</v>
      </c>
      <c r="I133" s="41">
        <v>0</v>
      </c>
      <c r="J133" s="39">
        <v>0</v>
      </c>
      <c r="K133" s="68">
        <v>0</v>
      </c>
      <c r="L133" s="49">
        <v>0</v>
      </c>
      <c r="M133" s="40">
        <v>0</v>
      </c>
      <c r="N133" s="42">
        <f t="shared" si="21"/>
        <v>6117985</v>
      </c>
      <c r="O133" s="43">
        <f t="shared" si="22"/>
        <v>0.6354460107189515</v>
      </c>
      <c r="P133" s="19"/>
      <c r="Q133" s="3"/>
      <c r="R133" s="3"/>
      <c r="S133" s="3"/>
      <c r="T133" s="3"/>
    </row>
    <row r="134" spans="2:20" ht="15">
      <c r="B134" s="22"/>
      <c r="C134" s="27" t="s">
        <v>406</v>
      </c>
      <c r="D134" s="40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39">
        <v>0</v>
      </c>
      <c r="K134" s="68">
        <v>0</v>
      </c>
      <c r="L134" s="49">
        <v>602199</v>
      </c>
      <c r="M134" s="40">
        <v>0</v>
      </c>
      <c r="N134" s="42">
        <f t="shared" si="21"/>
        <v>602199</v>
      </c>
      <c r="O134" s="43">
        <f t="shared" si="22"/>
        <v>0.06254754665285088</v>
      </c>
      <c r="P134" s="19"/>
      <c r="Q134" s="3"/>
      <c r="R134" s="3"/>
      <c r="S134" s="3"/>
      <c r="T134" s="3"/>
    </row>
    <row r="135" spans="2:20" ht="15">
      <c r="B135" s="22"/>
      <c r="C135" s="27" t="s">
        <v>407</v>
      </c>
      <c r="D135" s="40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39">
        <v>0</v>
      </c>
      <c r="K135" s="68">
        <v>0</v>
      </c>
      <c r="L135" s="49">
        <v>977112</v>
      </c>
      <c r="M135" s="40">
        <v>1702240</v>
      </c>
      <c r="N135" s="42">
        <f t="shared" si="21"/>
        <v>2679352</v>
      </c>
      <c r="O135" s="43">
        <f t="shared" si="22"/>
        <v>0.2782915518282317</v>
      </c>
      <c r="P135" s="19"/>
      <c r="Q135" s="3"/>
      <c r="R135" s="3"/>
      <c r="S135" s="3"/>
      <c r="T135" s="3"/>
    </row>
    <row r="136" spans="2:20" ht="15">
      <c r="B136" s="22"/>
      <c r="C136" s="17" t="s">
        <v>53</v>
      </c>
      <c r="D136" s="40">
        <v>1860639</v>
      </c>
      <c r="E136" s="41">
        <v>3389957</v>
      </c>
      <c r="F136" s="41">
        <v>5972867</v>
      </c>
      <c r="G136" s="41">
        <v>5692748</v>
      </c>
      <c r="H136" s="41">
        <v>6379764</v>
      </c>
      <c r="I136" s="41">
        <v>7543180</v>
      </c>
      <c r="J136" s="39">
        <v>6924800</v>
      </c>
      <c r="K136" s="68">
        <v>7459058</v>
      </c>
      <c r="L136" s="49">
        <v>7666248</v>
      </c>
      <c r="M136" s="40">
        <v>8095665</v>
      </c>
      <c r="N136" s="42">
        <f t="shared" si="21"/>
        <v>60984926</v>
      </c>
      <c r="O136" s="43">
        <f t="shared" si="22"/>
        <v>6.334214278179901</v>
      </c>
      <c r="P136" s="19"/>
      <c r="Q136" s="3"/>
      <c r="R136" s="3"/>
      <c r="S136" s="3"/>
      <c r="T136" s="3"/>
    </row>
    <row r="137" spans="2:20" ht="15">
      <c r="B137" s="22"/>
      <c r="C137" s="27" t="s">
        <v>408</v>
      </c>
      <c r="D137" s="40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39">
        <v>0</v>
      </c>
      <c r="K137" s="68">
        <v>0</v>
      </c>
      <c r="L137" s="49">
        <v>2002575</v>
      </c>
      <c r="M137" s="40">
        <v>1387630</v>
      </c>
      <c r="N137" s="42">
        <f t="shared" si="21"/>
        <v>3390205</v>
      </c>
      <c r="O137" s="43">
        <f t="shared" si="22"/>
        <v>0.35212447280754083</v>
      </c>
      <c r="P137" s="19"/>
      <c r="Q137" s="3"/>
      <c r="R137" s="3"/>
      <c r="S137" s="3"/>
      <c r="T137" s="3"/>
    </row>
    <row r="138" spans="2:20" ht="15">
      <c r="B138" s="22"/>
      <c r="C138" s="27" t="s">
        <v>409</v>
      </c>
      <c r="D138" s="40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39">
        <v>0</v>
      </c>
      <c r="K138" s="68">
        <v>0</v>
      </c>
      <c r="L138" s="49">
        <v>100000</v>
      </c>
      <c r="M138" s="40">
        <v>250000</v>
      </c>
      <c r="N138" s="42">
        <f t="shared" si="21"/>
        <v>350000</v>
      </c>
      <c r="O138" s="43">
        <f t="shared" si="22"/>
        <v>0.03635283573785045</v>
      </c>
      <c r="P138" s="19"/>
      <c r="Q138" s="3"/>
      <c r="R138" s="3"/>
      <c r="S138" s="3"/>
      <c r="T138" s="3"/>
    </row>
    <row r="139" spans="2:20" ht="15">
      <c r="B139" s="22"/>
      <c r="C139" s="27" t="s">
        <v>410</v>
      </c>
      <c r="D139" s="40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39">
        <v>0</v>
      </c>
      <c r="K139" s="68">
        <v>0</v>
      </c>
      <c r="L139" s="49">
        <v>100000</v>
      </c>
      <c r="M139" s="40">
        <v>0</v>
      </c>
      <c r="N139" s="42">
        <f t="shared" si="21"/>
        <v>100000</v>
      </c>
      <c r="O139" s="43">
        <f t="shared" si="22"/>
        <v>0.010386524496528701</v>
      </c>
      <c r="P139" s="19"/>
      <c r="Q139" s="3"/>
      <c r="R139" s="3"/>
      <c r="S139" s="3"/>
      <c r="T139" s="3"/>
    </row>
    <row r="140" spans="2:20" ht="15">
      <c r="B140" s="22"/>
      <c r="C140" s="17" t="s">
        <v>54</v>
      </c>
      <c r="D140" s="40">
        <v>743362</v>
      </c>
      <c r="E140" s="41">
        <v>1046781</v>
      </c>
      <c r="F140" s="41">
        <v>1280000</v>
      </c>
      <c r="G140" s="41">
        <v>1310120</v>
      </c>
      <c r="H140" s="41">
        <v>1507742</v>
      </c>
      <c r="I140" s="41">
        <v>0</v>
      </c>
      <c r="J140" s="39">
        <v>0</v>
      </c>
      <c r="K140" s="68">
        <v>0</v>
      </c>
      <c r="L140" s="49">
        <v>0</v>
      </c>
      <c r="M140" s="40">
        <v>0</v>
      </c>
      <c r="N140" s="42">
        <f t="shared" si="21"/>
        <v>5888005</v>
      </c>
      <c r="O140" s="43">
        <f t="shared" si="22"/>
        <v>0.6115590816818347</v>
      </c>
      <c r="P140" s="19"/>
      <c r="Q140" s="3"/>
      <c r="R140" s="3"/>
      <c r="S140" s="3"/>
      <c r="T140" s="3"/>
    </row>
    <row r="141" spans="2:20" ht="15">
      <c r="B141" s="22"/>
      <c r="C141" s="17" t="s">
        <v>55</v>
      </c>
      <c r="D141" s="40">
        <v>20427730</v>
      </c>
      <c r="E141" s="41">
        <v>20429000</v>
      </c>
      <c r="F141" s="41">
        <v>35822973</v>
      </c>
      <c r="G141" s="41">
        <v>31568448</v>
      </c>
      <c r="H141" s="41">
        <v>55039050</v>
      </c>
      <c r="I141" s="41">
        <v>46725946</v>
      </c>
      <c r="J141" s="39">
        <v>54310455</v>
      </c>
      <c r="K141" s="68">
        <v>63737146</v>
      </c>
      <c r="L141" s="49">
        <v>9871697</v>
      </c>
      <c r="M141" s="40">
        <v>115329723</v>
      </c>
      <c r="N141" s="42">
        <f t="shared" si="21"/>
        <v>453262168</v>
      </c>
      <c r="O141" s="43">
        <f t="shared" si="22"/>
        <v>47.07818611281707</v>
      </c>
      <c r="P141" s="19"/>
      <c r="Q141" s="3"/>
      <c r="R141" s="3"/>
      <c r="S141" s="3"/>
      <c r="T141" s="3"/>
    </row>
    <row r="142" spans="2:20" ht="15">
      <c r="B142" s="22"/>
      <c r="C142" s="27" t="s">
        <v>411</v>
      </c>
      <c r="D142" s="40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39">
        <v>0</v>
      </c>
      <c r="K142" s="68">
        <v>0</v>
      </c>
      <c r="L142" s="49">
        <v>350909</v>
      </c>
      <c r="M142" s="40">
        <v>387281</v>
      </c>
      <c r="N142" s="42">
        <f t="shared" si="21"/>
        <v>738190</v>
      </c>
      <c r="O142" s="43">
        <f t="shared" si="22"/>
        <v>0.07667228518092523</v>
      </c>
      <c r="P142" s="19"/>
      <c r="Q142" s="3"/>
      <c r="R142" s="3"/>
      <c r="S142" s="3"/>
      <c r="T142" s="3"/>
    </row>
    <row r="143" spans="2:20" ht="15">
      <c r="B143" s="22"/>
      <c r="C143" s="27" t="s">
        <v>493</v>
      </c>
      <c r="D143" s="40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39">
        <v>0</v>
      </c>
      <c r="K143" s="68">
        <v>0</v>
      </c>
      <c r="L143" s="49"/>
      <c r="M143" s="40">
        <v>1327984</v>
      </c>
      <c r="N143" s="42">
        <f t="shared" si="21"/>
        <v>1327984</v>
      </c>
      <c r="O143" s="43">
        <f t="shared" si="22"/>
        <v>0.1379313834699817</v>
      </c>
      <c r="P143" s="19"/>
      <c r="Q143" s="3"/>
      <c r="R143" s="3"/>
      <c r="S143" s="3"/>
      <c r="T143" s="3"/>
    </row>
    <row r="144" spans="2:20" ht="15">
      <c r="B144" s="22"/>
      <c r="C144" s="17" t="s">
        <v>56</v>
      </c>
      <c r="D144" s="40">
        <v>6904246</v>
      </c>
      <c r="E144" s="41">
        <v>10534385</v>
      </c>
      <c r="F144" s="41">
        <v>10503132</v>
      </c>
      <c r="G144" s="41">
        <v>12554652</v>
      </c>
      <c r="H144" s="41">
        <v>11239969</v>
      </c>
      <c r="I144" s="41">
        <v>16040144</v>
      </c>
      <c r="J144" s="39">
        <v>10123174</v>
      </c>
      <c r="K144" s="68">
        <v>21107373</v>
      </c>
      <c r="L144" s="49">
        <v>9621809</v>
      </c>
      <c r="M144" s="40">
        <v>9824114</v>
      </c>
      <c r="N144" s="42">
        <f t="shared" si="21"/>
        <v>118452998</v>
      </c>
      <c r="O144" s="43">
        <f t="shared" si="22"/>
        <v>12.303149654142652</v>
      </c>
      <c r="P144" s="19"/>
      <c r="Q144" s="3"/>
      <c r="R144" s="3"/>
      <c r="S144" s="3"/>
      <c r="T144" s="3"/>
    </row>
    <row r="145" spans="2:20" ht="15">
      <c r="B145" s="22"/>
      <c r="C145" s="27" t="s">
        <v>255</v>
      </c>
      <c r="D145" s="40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1888203</v>
      </c>
      <c r="J145" s="39">
        <v>2459919</v>
      </c>
      <c r="K145" s="68">
        <v>5052765</v>
      </c>
      <c r="L145" s="49">
        <v>2051629</v>
      </c>
      <c r="M145" s="40">
        <v>265935</v>
      </c>
      <c r="N145" s="42">
        <f t="shared" si="21"/>
        <v>11718451</v>
      </c>
      <c r="O145" s="43">
        <f t="shared" si="22"/>
        <v>1.2171397837287126</v>
      </c>
      <c r="P145" s="19"/>
      <c r="Q145" s="3"/>
      <c r="R145" s="3"/>
      <c r="S145" s="3"/>
      <c r="T145" s="3"/>
    </row>
    <row r="146" spans="2:20" ht="15">
      <c r="B146" s="22"/>
      <c r="C146" s="27" t="s">
        <v>412</v>
      </c>
      <c r="D146" s="40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39">
        <v>0</v>
      </c>
      <c r="K146" s="68">
        <v>0</v>
      </c>
      <c r="L146" s="49">
        <v>198450</v>
      </c>
      <c r="M146" s="40">
        <v>337000</v>
      </c>
      <c r="N146" s="42">
        <f t="shared" si="21"/>
        <v>535450</v>
      </c>
      <c r="O146" s="43">
        <f t="shared" si="22"/>
        <v>0.05561464541666293</v>
      </c>
      <c r="P146" s="19"/>
      <c r="Q146" s="3"/>
      <c r="R146" s="3"/>
      <c r="S146" s="3"/>
      <c r="T146" s="3"/>
    </row>
    <row r="147" spans="2:20" ht="15">
      <c r="B147" s="22"/>
      <c r="C147" s="17" t="s">
        <v>57</v>
      </c>
      <c r="D147" s="40">
        <v>940059</v>
      </c>
      <c r="E147" s="41">
        <v>651774</v>
      </c>
      <c r="F147" s="41">
        <v>1596887</v>
      </c>
      <c r="G147" s="41">
        <v>1185080</v>
      </c>
      <c r="H147" s="41">
        <v>1679691</v>
      </c>
      <c r="I147" s="41">
        <v>1833642</v>
      </c>
      <c r="J147" s="39">
        <v>1813050</v>
      </c>
      <c r="K147" s="68">
        <v>1849778</v>
      </c>
      <c r="L147" s="49">
        <v>1259026</v>
      </c>
      <c r="M147" s="40">
        <v>2424860</v>
      </c>
      <c r="N147" s="42">
        <f t="shared" si="21"/>
        <v>15233847</v>
      </c>
      <c r="O147" s="43">
        <f t="shared" si="22"/>
        <v>1.5822672504187025</v>
      </c>
      <c r="P147" s="19"/>
      <c r="Q147" s="3"/>
      <c r="R147" s="3"/>
      <c r="S147" s="3"/>
      <c r="T147" s="3"/>
    </row>
    <row r="148" spans="2:20" ht="15">
      <c r="B148" s="22"/>
      <c r="C148" s="27" t="s">
        <v>256</v>
      </c>
      <c r="D148" s="40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392273</v>
      </c>
      <c r="J148" s="39">
        <v>477202</v>
      </c>
      <c r="K148" s="68">
        <v>1114140</v>
      </c>
      <c r="L148" s="49">
        <v>290492</v>
      </c>
      <c r="M148" s="40">
        <v>103064</v>
      </c>
      <c r="N148" s="42">
        <f t="shared" si="21"/>
        <v>2377171</v>
      </c>
      <c r="O148" s="43">
        <f t="shared" si="22"/>
        <v>0.2469054482393763</v>
      </c>
      <c r="P148" s="19"/>
      <c r="Q148" s="3"/>
      <c r="R148" s="3"/>
      <c r="S148" s="3"/>
      <c r="T148" s="3"/>
    </row>
    <row r="149" spans="2:20" ht="15">
      <c r="B149" s="22"/>
      <c r="C149" s="17" t="s">
        <v>58</v>
      </c>
      <c r="D149" s="40">
        <v>0</v>
      </c>
      <c r="E149" s="41">
        <v>1980000</v>
      </c>
      <c r="F149" s="41">
        <v>2455000</v>
      </c>
      <c r="G149" s="41">
        <v>2418010</v>
      </c>
      <c r="H149" s="41">
        <v>2412539</v>
      </c>
      <c r="I149" s="41">
        <v>3577647</v>
      </c>
      <c r="J149" s="39">
        <v>3488779</v>
      </c>
      <c r="K149" s="68">
        <v>1720141</v>
      </c>
      <c r="L149" s="49">
        <v>3496886</v>
      </c>
      <c r="M149" s="40">
        <v>8381650</v>
      </c>
      <c r="N149" s="42">
        <f t="shared" si="21"/>
        <v>29930652</v>
      </c>
      <c r="O149" s="43">
        <f t="shared" si="22"/>
        <v>3.1087545019507576</v>
      </c>
      <c r="P149" s="19"/>
      <c r="Q149" s="3"/>
      <c r="R149" s="3"/>
      <c r="S149" s="3"/>
      <c r="T149" s="3"/>
    </row>
    <row r="150" spans="2:20" ht="15">
      <c r="B150" s="22"/>
      <c r="C150" s="17" t="s">
        <v>59</v>
      </c>
      <c r="D150" s="40">
        <v>1148172</v>
      </c>
      <c r="E150" s="41">
        <v>1203933</v>
      </c>
      <c r="F150" s="41">
        <v>2121993</v>
      </c>
      <c r="G150" s="41">
        <v>2065112</v>
      </c>
      <c r="H150" s="41">
        <v>1788798</v>
      </c>
      <c r="I150" s="41">
        <v>2399723</v>
      </c>
      <c r="J150" s="39">
        <v>3605479</v>
      </c>
      <c r="K150" s="68">
        <v>2515550</v>
      </c>
      <c r="L150" s="49">
        <v>0</v>
      </c>
      <c r="M150" s="40">
        <v>0</v>
      </c>
      <c r="N150" s="42">
        <f t="shared" si="21"/>
        <v>16848760</v>
      </c>
      <c r="O150" s="43">
        <f t="shared" si="22"/>
        <v>1.7500005847613291</v>
      </c>
      <c r="P150" s="19"/>
      <c r="Q150" s="3"/>
      <c r="R150" s="3"/>
      <c r="S150" s="3"/>
      <c r="T150" s="3"/>
    </row>
    <row r="151" spans="2:20" ht="15">
      <c r="B151" s="22"/>
      <c r="C151" s="27" t="s">
        <v>494</v>
      </c>
      <c r="D151" s="40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39">
        <v>0</v>
      </c>
      <c r="K151" s="68">
        <v>0</v>
      </c>
      <c r="L151" s="49">
        <v>0</v>
      </c>
      <c r="M151" s="40">
        <v>672122</v>
      </c>
      <c r="N151" s="42">
        <f t="shared" si="21"/>
        <v>672122</v>
      </c>
      <c r="O151" s="43">
        <f t="shared" si="22"/>
        <v>0.06981011617655863</v>
      </c>
      <c r="P151" s="19"/>
      <c r="Q151" s="3"/>
      <c r="R151" s="3"/>
      <c r="S151" s="3"/>
      <c r="T151" s="3"/>
    </row>
    <row r="152" spans="2:20" ht="15">
      <c r="B152" s="22"/>
      <c r="C152" s="27" t="s">
        <v>257</v>
      </c>
      <c r="D152" s="40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20954</v>
      </c>
      <c r="J152" s="39">
        <v>1795927</v>
      </c>
      <c r="K152" s="68">
        <v>0</v>
      </c>
      <c r="L152" s="49">
        <v>122247</v>
      </c>
      <c r="M152" s="40">
        <v>545752</v>
      </c>
      <c r="N152" s="42">
        <f t="shared" si="21"/>
        <v>2484880</v>
      </c>
      <c r="O152" s="43">
        <f t="shared" si="22"/>
        <v>0.2580926699093424</v>
      </c>
      <c r="P152" s="19"/>
      <c r="Q152" s="3"/>
      <c r="R152" s="3"/>
      <c r="S152" s="3"/>
      <c r="T152" s="3"/>
    </row>
    <row r="153" spans="2:20" ht="15">
      <c r="B153" s="22"/>
      <c r="C153" s="17" t="s">
        <v>60</v>
      </c>
      <c r="D153" s="40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39">
        <v>9159665</v>
      </c>
      <c r="K153" s="68">
        <v>0</v>
      </c>
      <c r="L153" s="49">
        <v>0</v>
      </c>
      <c r="M153" s="40">
        <v>0</v>
      </c>
      <c r="N153" s="42">
        <f t="shared" si="21"/>
        <v>9159665</v>
      </c>
      <c r="O153" s="43">
        <f t="shared" si="22"/>
        <v>0.9513708490249656</v>
      </c>
      <c r="P153" s="19"/>
      <c r="Q153" s="3"/>
      <c r="R153" s="3"/>
      <c r="S153" s="3"/>
      <c r="T153" s="3"/>
    </row>
    <row r="154" spans="2:20" ht="15">
      <c r="B154" s="22"/>
      <c r="C154" s="72" t="s">
        <v>61</v>
      </c>
      <c r="D154" s="40">
        <v>11159662</v>
      </c>
      <c r="E154" s="41">
        <v>5504308</v>
      </c>
      <c r="F154" s="41">
        <v>10318142</v>
      </c>
      <c r="G154" s="41">
        <v>13371440</v>
      </c>
      <c r="H154" s="41">
        <v>10766758</v>
      </c>
      <c r="I154" s="41">
        <v>13300856</v>
      </c>
      <c r="J154" s="39">
        <v>0</v>
      </c>
      <c r="K154" s="68">
        <v>10176959</v>
      </c>
      <c r="L154" s="49">
        <v>14872014</v>
      </c>
      <c r="M154" s="40">
        <v>9626661</v>
      </c>
      <c r="N154" s="42">
        <f t="shared" si="21"/>
        <v>99096800</v>
      </c>
      <c r="O154" s="43">
        <f t="shared" si="22"/>
        <v>10.292713407276054</v>
      </c>
      <c r="P154" s="19"/>
      <c r="Q154" s="3"/>
      <c r="R154" s="3"/>
      <c r="S154" s="3"/>
      <c r="T154" s="3"/>
    </row>
    <row r="155" spans="2:20" ht="15">
      <c r="B155" s="22"/>
      <c r="C155" s="72" t="s">
        <v>495</v>
      </c>
      <c r="D155" s="40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39">
        <v>0</v>
      </c>
      <c r="K155" s="68">
        <v>0</v>
      </c>
      <c r="L155" s="49">
        <v>0</v>
      </c>
      <c r="M155" s="40">
        <v>123517</v>
      </c>
      <c r="N155" s="42">
        <f t="shared" si="21"/>
        <v>123517</v>
      </c>
      <c r="O155" s="43">
        <f t="shared" si="22"/>
        <v>0.012829123462377356</v>
      </c>
      <c r="P155" s="19"/>
      <c r="Q155" s="3"/>
      <c r="R155" s="3"/>
      <c r="S155" s="3"/>
      <c r="T155" s="3"/>
    </row>
    <row r="156" spans="2:20" ht="15">
      <c r="B156" s="22"/>
      <c r="C156" s="72" t="s">
        <v>481</v>
      </c>
      <c r="D156" s="40">
        <v>4040875</v>
      </c>
      <c r="E156" s="41">
        <v>8449517</v>
      </c>
      <c r="F156" s="41">
        <v>6553424</v>
      </c>
      <c r="G156" s="41">
        <v>7136307</v>
      </c>
      <c r="H156" s="41">
        <v>11756298</v>
      </c>
      <c r="I156" s="41">
        <v>4669</v>
      </c>
      <c r="J156" s="39">
        <v>0</v>
      </c>
      <c r="K156" s="68">
        <v>0</v>
      </c>
      <c r="L156" s="49">
        <v>0</v>
      </c>
      <c r="M156" s="40">
        <v>0</v>
      </c>
      <c r="N156" s="42">
        <f t="shared" si="21"/>
        <v>37941090</v>
      </c>
      <c r="O156" s="43">
        <f t="shared" si="22"/>
        <v>3.9407606071000014</v>
      </c>
      <c r="P156" s="19"/>
      <c r="Q156" s="3"/>
      <c r="R156" s="3"/>
      <c r="S156" s="3"/>
      <c r="T156" s="3"/>
    </row>
    <row r="157" spans="2:20" ht="15">
      <c r="B157" s="22"/>
      <c r="C157" s="27" t="s">
        <v>413</v>
      </c>
      <c r="D157" s="40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39">
        <v>0</v>
      </c>
      <c r="K157" s="68">
        <v>0</v>
      </c>
      <c r="L157" s="49">
        <v>287132</v>
      </c>
      <c r="M157" s="40">
        <v>312737</v>
      </c>
      <c r="N157" s="42">
        <f t="shared" si="21"/>
        <v>599869</v>
      </c>
      <c r="O157" s="43">
        <f t="shared" si="22"/>
        <v>0.062305540632081755</v>
      </c>
      <c r="P157" s="19"/>
      <c r="Q157" s="3"/>
      <c r="R157" s="3"/>
      <c r="S157" s="3"/>
      <c r="T157" s="3"/>
    </row>
    <row r="158" spans="2:20" ht="16.5" thickBot="1">
      <c r="B158" s="23"/>
      <c r="C158" s="20" t="s">
        <v>7</v>
      </c>
      <c r="D158" s="45">
        <f aca="true" t="shared" si="23" ref="D158:J158">SUM(D126:D156)</f>
        <v>56089962</v>
      </c>
      <c r="E158" s="46">
        <f t="shared" si="23"/>
        <v>63624302</v>
      </c>
      <c r="F158" s="46">
        <f t="shared" si="23"/>
        <v>86084104</v>
      </c>
      <c r="G158" s="46">
        <f t="shared" si="23"/>
        <v>95612610</v>
      </c>
      <c r="H158" s="46">
        <f t="shared" si="23"/>
        <v>112266796</v>
      </c>
      <c r="I158" s="46">
        <f t="shared" si="23"/>
        <v>104408894</v>
      </c>
      <c r="J158" s="44">
        <f t="shared" si="23"/>
        <v>96880241</v>
      </c>
      <c r="K158" s="69">
        <f>SUM(K127:K156)</f>
        <v>118445190</v>
      </c>
      <c r="L158" s="45">
        <f>SUM(L127:L157)</f>
        <v>59898424</v>
      </c>
      <c r="M158" s="45">
        <f>SUM(M127:M157)</f>
        <v>169475441</v>
      </c>
      <c r="N158" s="47">
        <f>SUM(N127:N157)</f>
        <v>962785964</v>
      </c>
      <c r="O158" s="48">
        <f>(N158/$N$601)*100</f>
        <v>6.6769700892244845</v>
      </c>
      <c r="P158" s="10"/>
      <c r="Q158" s="3"/>
      <c r="R158" s="3"/>
      <c r="S158" s="3"/>
      <c r="T158" s="3"/>
    </row>
    <row r="159" spans="2:20" ht="15">
      <c r="B159" s="22"/>
      <c r="C159" s="17"/>
      <c r="D159" s="40"/>
      <c r="E159" s="41"/>
      <c r="F159" s="41"/>
      <c r="G159" s="41"/>
      <c r="H159" s="41"/>
      <c r="I159" s="41"/>
      <c r="J159" s="39"/>
      <c r="K159" s="68"/>
      <c r="L159" s="49"/>
      <c r="M159" s="40"/>
      <c r="N159" s="42"/>
      <c r="O159" s="49"/>
      <c r="P159" s="19"/>
      <c r="Q159" s="3"/>
      <c r="R159" s="3"/>
      <c r="S159" s="3"/>
      <c r="T159" s="3"/>
    </row>
    <row r="160" spans="2:20" ht="15">
      <c r="B160" s="22" t="s">
        <v>62</v>
      </c>
      <c r="C160" s="17" t="s">
        <v>496</v>
      </c>
      <c r="D160" s="40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39">
        <v>0</v>
      </c>
      <c r="K160" s="68">
        <v>0</v>
      </c>
      <c r="L160" s="49">
        <v>0</v>
      </c>
      <c r="M160" s="40">
        <v>459525</v>
      </c>
      <c r="N160" s="42">
        <f aca="true" t="shared" si="24" ref="N160:N170">SUM(D160:M160)</f>
        <v>459525</v>
      </c>
      <c r="O160" s="43">
        <f aca="true" t="shared" si="25" ref="O160:O170">(N160/$N$171)*100</f>
        <v>0.127912426280313</v>
      </c>
      <c r="P160" s="19"/>
      <c r="Q160" s="3"/>
      <c r="R160" s="3"/>
      <c r="S160" s="3"/>
      <c r="T160" s="3"/>
    </row>
    <row r="161" spans="2:20" ht="15">
      <c r="B161" s="22"/>
      <c r="C161" s="27" t="s">
        <v>497</v>
      </c>
      <c r="D161" s="40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39">
        <v>0</v>
      </c>
      <c r="K161" s="68">
        <v>0</v>
      </c>
      <c r="L161" s="49">
        <v>0</v>
      </c>
      <c r="M161" s="40">
        <v>1093995</v>
      </c>
      <c r="N161" s="42">
        <f t="shared" si="24"/>
        <v>1093995</v>
      </c>
      <c r="O161" s="43">
        <f t="shared" si="25"/>
        <v>0.3045221800522953</v>
      </c>
      <c r="P161" s="19"/>
      <c r="Q161" s="3"/>
      <c r="R161" s="3"/>
      <c r="S161" s="3"/>
      <c r="T161" s="3"/>
    </row>
    <row r="162" spans="2:20" ht="15">
      <c r="B162" s="22"/>
      <c r="C162" s="17" t="s">
        <v>63</v>
      </c>
      <c r="D162" s="40">
        <v>15006200</v>
      </c>
      <c r="E162" s="41">
        <v>31327001</v>
      </c>
      <c r="F162" s="41">
        <v>26130000</v>
      </c>
      <c r="G162" s="41">
        <v>31800607</v>
      </c>
      <c r="H162" s="41">
        <v>35943073</v>
      </c>
      <c r="I162" s="41">
        <v>32303705</v>
      </c>
      <c r="J162" s="39">
        <v>22862667</v>
      </c>
      <c r="K162" s="68">
        <v>39051490</v>
      </c>
      <c r="L162" s="49">
        <v>47273112</v>
      </c>
      <c r="M162" s="40">
        <v>50262311</v>
      </c>
      <c r="N162" s="42">
        <f t="shared" si="24"/>
        <v>331960166</v>
      </c>
      <c r="O162" s="43">
        <f t="shared" si="25"/>
        <v>92.40374356449695</v>
      </c>
      <c r="P162" s="19"/>
      <c r="Q162" s="3"/>
      <c r="R162" s="3"/>
      <c r="S162" s="3"/>
      <c r="T162" s="3"/>
    </row>
    <row r="163" spans="2:20" ht="15">
      <c r="B163" s="22"/>
      <c r="C163" s="17" t="s">
        <v>64</v>
      </c>
      <c r="D163" s="40">
        <v>400480</v>
      </c>
      <c r="E163" s="41">
        <v>1155264</v>
      </c>
      <c r="F163" s="41">
        <v>79950</v>
      </c>
      <c r="G163" s="41">
        <v>1081856</v>
      </c>
      <c r="H163" s="41">
        <v>72348</v>
      </c>
      <c r="I163" s="41">
        <v>1223680</v>
      </c>
      <c r="J163" s="39">
        <v>1055435</v>
      </c>
      <c r="K163" s="68">
        <v>1276464</v>
      </c>
      <c r="L163" s="49">
        <v>0</v>
      </c>
      <c r="M163" s="40">
        <v>0</v>
      </c>
      <c r="N163" s="42">
        <f t="shared" si="24"/>
        <v>6345477</v>
      </c>
      <c r="O163" s="43">
        <f t="shared" si="25"/>
        <v>1.766313821828892</v>
      </c>
      <c r="P163" s="19"/>
      <c r="Q163" s="3"/>
      <c r="R163" s="3"/>
      <c r="S163" s="3"/>
      <c r="T163" s="3"/>
    </row>
    <row r="164" spans="2:20" ht="15">
      <c r="B164" s="22"/>
      <c r="C164" s="27" t="s">
        <v>498</v>
      </c>
      <c r="D164" s="40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39">
        <v>0</v>
      </c>
      <c r="K164" s="68">
        <v>0</v>
      </c>
      <c r="L164" s="49">
        <v>0</v>
      </c>
      <c r="M164" s="40">
        <v>123840</v>
      </c>
      <c r="N164" s="42">
        <f t="shared" si="24"/>
        <v>123840</v>
      </c>
      <c r="O164" s="43">
        <f t="shared" si="25"/>
        <v>0.03447184564616498</v>
      </c>
      <c r="P164" s="19"/>
      <c r="Q164" s="3"/>
      <c r="R164" s="3"/>
      <c r="S164" s="3"/>
      <c r="T164" s="3"/>
    </row>
    <row r="165" spans="2:20" ht="15">
      <c r="B165" s="22"/>
      <c r="C165" s="17" t="s">
        <v>65</v>
      </c>
      <c r="D165" s="40">
        <v>507312</v>
      </c>
      <c r="E165" s="41">
        <v>507984</v>
      </c>
      <c r="F165" s="41">
        <v>578922</v>
      </c>
      <c r="G165" s="41">
        <v>835970</v>
      </c>
      <c r="H165" s="41">
        <v>917287</v>
      </c>
      <c r="I165" s="41">
        <v>941336</v>
      </c>
      <c r="J165" s="39">
        <v>745568</v>
      </c>
      <c r="K165" s="68">
        <v>666758</v>
      </c>
      <c r="L165" s="49">
        <v>759320</v>
      </c>
      <c r="M165" s="40">
        <v>894676</v>
      </c>
      <c r="N165" s="42">
        <f t="shared" si="24"/>
        <v>7355133</v>
      </c>
      <c r="O165" s="43">
        <f t="shared" si="25"/>
        <v>2.0473595726987592</v>
      </c>
      <c r="P165" s="19"/>
      <c r="Q165" s="3"/>
      <c r="R165" s="3"/>
      <c r="S165" s="3"/>
      <c r="T165" s="3"/>
    </row>
    <row r="166" spans="2:20" ht="15">
      <c r="B166" s="22"/>
      <c r="C166" s="27" t="s">
        <v>407</v>
      </c>
      <c r="D166" s="40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39">
        <v>0</v>
      </c>
      <c r="K166" s="68">
        <v>0</v>
      </c>
      <c r="L166" s="49"/>
      <c r="M166" s="40">
        <v>196000</v>
      </c>
      <c r="N166" s="42">
        <f t="shared" si="24"/>
        <v>196000</v>
      </c>
      <c r="O166" s="43">
        <f t="shared" si="25"/>
        <v>0.05455815363895619</v>
      </c>
      <c r="P166" s="19"/>
      <c r="Q166" s="3"/>
      <c r="R166" s="3"/>
      <c r="S166" s="3"/>
      <c r="T166" s="3"/>
    </row>
    <row r="167" spans="2:20" ht="15">
      <c r="B167" s="22"/>
      <c r="C167" s="27" t="s">
        <v>414</v>
      </c>
      <c r="D167" s="40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39">
        <v>0</v>
      </c>
      <c r="K167" s="68">
        <v>0</v>
      </c>
      <c r="L167" s="49">
        <v>1624663</v>
      </c>
      <c r="M167" s="40">
        <v>92899</v>
      </c>
      <c r="N167" s="42">
        <f t="shared" si="24"/>
        <v>1717562</v>
      </c>
      <c r="O167" s="43">
        <f t="shared" si="25"/>
        <v>0.47809699734914735</v>
      </c>
      <c r="P167" s="19"/>
      <c r="Q167" s="3"/>
      <c r="R167" s="3"/>
      <c r="S167" s="3"/>
      <c r="T167" s="3"/>
    </row>
    <row r="168" spans="2:20" ht="15">
      <c r="B168" s="22"/>
      <c r="C168" s="27" t="s">
        <v>499</v>
      </c>
      <c r="D168" s="40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39">
        <v>0</v>
      </c>
      <c r="K168" s="68">
        <v>0</v>
      </c>
      <c r="L168" s="49">
        <v>0</v>
      </c>
      <c r="M168" s="40">
        <v>710762</v>
      </c>
      <c r="N168" s="42">
        <f t="shared" si="24"/>
        <v>710762</v>
      </c>
      <c r="O168" s="43">
        <f t="shared" si="25"/>
        <v>0.19784623671801932</v>
      </c>
      <c r="P168" s="19"/>
      <c r="Q168" s="3"/>
      <c r="R168" s="3"/>
      <c r="S168" s="3"/>
      <c r="T168" s="3"/>
    </row>
    <row r="169" spans="2:20" ht="15">
      <c r="B169" s="22"/>
      <c r="C169" s="27" t="s">
        <v>275</v>
      </c>
      <c r="D169" s="40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39">
        <v>892292</v>
      </c>
      <c r="K169" s="68">
        <v>1120273</v>
      </c>
      <c r="L169" s="49">
        <v>0</v>
      </c>
      <c r="M169" s="40">
        <v>730678</v>
      </c>
      <c r="N169" s="42">
        <f t="shared" si="24"/>
        <v>2743243</v>
      </c>
      <c r="O169" s="43">
        <f t="shared" si="25"/>
        <v>0.7636034339948525</v>
      </c>
      <c r="P169" s="19"/>
      <c r="Q169" s="3"/>
      <c r="R169" s="3"/>
      <c r="S169" s="3"/>
      <c r="T169" s="3"/>
    </row>
    <row r="170" spans="2:20" ht="15">
      <c r="B170" s="22"/>
      <c r="C170" s="17" t="s">
        <v>66</v>
      </c>
      <c r="D170" s="40">
        <v>0</v>
      </c>
      <c r="E170" s="41">
        <v>1355265</v>
      </c>
      <c r="F170" s="41">
        <v>446386</v>
      </c>
      <c r="G170" s="41">
        <v>990480</v>
      </c>
      <c r="H170" s="41">
        <v>824858</v>
      </c>
      <c r="I170" s="41">
        <v>775494</v>
      </c>
      <c r="J170" s="39">
        <v>1277720</v>
      </c>
      <c r="K170" s="68">
        <v>873788</v>
      </c>
      <c r="L170" s="49">
        <v>0</v>
      </c>
      <c r="M170" s="40">
        <v>0</v>
      </c>
      <c r="N170" s="42">
        <f t="shared" si="24"/>
        <v>6543991</v>
      </c>
      <c r="O170" s="43">
        <f t="shared" si="25"/>
        <v>1.8215717672956462</v>
      </c>
      <c r="P170" s="19"/>
      <c r="Q170" s="3"/>
      <c r="R170" s="3"/>
      <c r="S170" s="3"/>
      <c r="T170" s="3"/>
    </row>
    <row r="171" spans="2:20" ht="16.5" thickBot="1">
      <c r="B171" s="23"/>
      <c r="C171" s="20" t="s">
        <v>7</v>
      </c>
      <c r="D171" s="45">
        <f aca="true" t="shared" si="26" ref="D171:J171">SUM(D159:D170)</f>
        <v>15913992</v>
      </c>
      <c r="E171" s="46">
        <f t="shared" si="26"/>
        <v>34345514</v>
      </c>
      <c r="F171" s="46">
        <f t="shared" si="26"/>
        <v>27235258</v>
      </c>
      <c r="G171" s="46">
        <f t="shared" si="26"/>
        <v>34708913</v>
      </c>
      <c r="H171" s="46">
        <f t="shared" si="26"/>
        <v>37757566</v>
      </c>
      <c r="I171" s="46">
        <f t="shared" si="26"/>
        <v>35244215</v>
      </c>
      <c r="J171" s="44">
        <f t="shared" si="26"/>
        <v>26833682</v>
      </c>
      <c r="K171" s="69">
        <f>SUM(K162:K170)</f>
        <v>42988773</v>
      </c>
      <c r="L171" s="45">
        <f>SUM(L162:L170)</f>
        <v>49657095</v>
      </c>
      <c r="M171" s="45">
        <f>SUM(M160:M170)</f>
        <v>54564686</v>
      </c>
      <c r="N171" s="47">
        <f>SUM(N160:N170)</f>
        <v>359249694</v>
      </c>
      <c r="O171" s="48">
        <f>(N171/$N$601)*100</f>
        <v>2.4914150715652195</v>
      </c>
      <c r="P171" s="10"/>
      <c r="Q171" s="3"/>
      <c r="R171" s="3"/>
      <c r="S171" s="3"/>
      <c r="T171" s="3"/>
    </row>
    <row r="172" spans="2:20" ht="15">
      <c r="B172" s="22"/>
      <c r="C172" s="17"/>
      <c r="D172" s="40"/>
      <c r="E172" s="41"/>
      <c r="F172" s="41"/>
      <c r="G172" s="41"/>
      <c r="H172" s="41"/>
      <c r="I172" s="41"/>
      <c r="J172" s="39"/>
      <c r="K172" s="68"/>
      <c r="L172" s="49"/>
      <c r="M172" s="40"/>
      <c r="N172" s="42"/>
      <c r="O172" s="49"/>
      <c r="P172" s="19"/>
      <c r="Q172" s="3"/>
      <c r="R172" s="3"/>
      <c r="S172" s="3"/>
      <c r="T172" s="3"/>
    </row>
    <row r="173" spans="2:20" ht="15">
      <c r="B173" s="22" t="s">
        <v>67</v>
      </c>
      <c r="C173" s="17" t="s">
        <v>68</v>
      </c>
      <c r="D173" s="40">
        <v>0</v>
      </c>
      <c r="E173" s="41">
        <v>25658640</v>
      </c>
      <c r="F173" s="41">
        <v>15746000</v>
      </c>
      <c r="G173" s="41">
        <v>20000000</v>
      </c>
      <c r="H173" s="41">
        <v>21360000</v>
      </c>
      <c r="I173" s="41">
        <v>24828608</v>
      </c>
      <c r="J173" s="39">
        <v>18294172</v>
      </c>
      <c r="K173" s="68">
        <v>21431926</v>
      </c>
      <c r="L173" s="49">
        <v>19196788</v>
      </c>
      <c r="M173" s="40">
        <v>21160000</v>
      </c>
      <c r="N173" s="42">
        <f>SUM(D173:M173)</f>
        <v>187676134</v>
      </c>
      <c r="O173" s="43">
        <f>(N173/$N$175)*100</f>
        <v>98.2373959552264</v>
      </c>
      <c r="P173" s="19"/>
      <c r="Q173" s="3"/>
      <c r="R173" s="3"/>
      <c r="S173" s="3"/>
      <c r="T173" s="3"/>
    </row>
    <row r="174" spans="2:20" ht="15">
      <c r="B174" s="22"/>
      <c r="C174" s="17" t="s">
        <v>272</v>
      </c>
      <c r="D174" s="40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473792</v>
      </c>
      <c r="J174" s="39">
        <v>2655828</v>
      </c>
      <c r="K174" s="68">
        <v>237720</v>
      </c>
      <c r="L174" s="49">
        <v>0</v>
      </c>
      <c r="M174" s="40">
        <v>0</v>
      </c>
      <c r="N174" s="42">
        <f>SUM(D174:M174)</f>
        <v>3367340</v>
      </c>
      <c r="O174" s="43">
        <f>(N174/$N$175)*100</f>
        <v>1.7626040447735996</v>
      </c>
      <c r="P174" s="19"/>
      <c r="Q174" s="3"/>
      <c r="R174" s="3"/>
      <c r="S174" s="3"/>
      <c r="T174" s="3"/>
    </row>
    <row r="175" spans="2:20" ht="16.5" thickBot="1">
      <c r="B175" s="23"/>
      <c r="C175" s="20" t="s">
        <v>7</v>
      </c>
      <c r="D175" s="45">
        <f aca="true" t="shared" si="27" ref="D175:J175">SUM(D172:D174)</f>
        <v>0</v>
      </c>
      <c r="E175" s="46">
        <f t="shared" si="27"/>
        <v>25658640</v>
      </c>
      <c r="F175" s="46">
        <f t="shared" si="27"/>
        <v>15746000</v>
      </c>
      <c r="G175" s="46">
        <f t="shared" si="27"/>
        <v>20000000</v>
      </c>
      <c r="H175" s="46">
        <f t="shared" si="27"/>
        <v>21360000</v>
      </c>
      <c r="I175" s="46">
        <f t="shared" si="27"/>
        <v>25302400</v>
      </c>
      <c r="J175" s="44">
        <f t="shared" si="27"/>
        <v>20950000</v>
      </c>
      <c r="K175" s="69">
        <f>SUM(K173:K174)</f>
        <v>21669646</v>
      </c>
      <c r="L175" s="45">
        <f>SUM(L173:L174)</f>
        <v>19196788</v>
      </c>
      <c r="M175" s="45">
        <f>SUM(M173:M174)</f>
        <v>21160000</v>
      </c>
      <c r="N175" s="47">
        <f>SUM(N173:N174)</f>
        <v>191043474</v>
      </c>
      <c r="O175" s="48">
        <f>(N175/$N$601)*100</f>
        <v>1.3248963002534335</v>
      </c>
      <c r="P175" s="10"/>
      <c r="Q175" s="3"/>
      <c r="R175" s="3"/>
      <c r="S175" s="3"/>
      <c r="T175" s="3"/>
    </row>
    <row r="176" spans="2:20" ht="15">
      <c r="B176" s="22"/>
      <c r="C176" s="17"/>
      <c r="D176" s="40"/>
      <c r="E176" s="41"/>
      <c r="F176" s="41"/>
      <c r="G176" s="41"/>
      <c r="H176" s="41"/>
      <c r="I176" s="41"/>
      <c r="J176" s="39"/>
      <c r="K176" s="68"/>
      <c r="L176" s="49"/>
      <c r="M176" s="40"/>
      <c r="N176" s="42"/>
      <c r="O176" s="49"/>
      <c r="P176" s="19"/>
      <c r="Q176" s="3"/>
      <c r="R176" s="3"/>
      <c r="S176" s="3"/>
      <c r="T176" s="3"/>
    </row>
    <row r="177" spans="2:20" ht="15">
      <c r="B177" s="22" t="s">
        <v>69</v>
      </c>
      <c r="C177" s="27" t="s">
        <v>297</v>
      </c>
      <c r="D177" s="40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39">
        <v>0</v>
      </c>
      <c r="K177" s="68">
        <v>287869</v>
      </c>
      <c r="L177" s="49">
        <v>105200</v>
      </c>
      <c r="M177" s="40">
        <v>0</v>
      </c>
      <c r="N177" s="42">
        <f aca="true" t="shared" si="28" ref="N177:N185">SUM(D177:M177)</f>
        <v>393069</v>
      </c>
      <c r="O177" s="43">
        <f aca="true" t="shared" si="29" ref="O177:O185">(N177/$N$186)*100</f>
        <v>0.8741531793274646</v>
      </c>
      <c r="P177" s="19"/>
      <c r="Q177" s="3"/>
      <c r="R177" s="3"/>
      <c r="S177" s="3"/>
      <c r="T177" s="3"/>
    </row>
    <row r="178" spans="2:20" ht="15">
      <c r="B178" s="22"/>
      <c r="C178" s="27" t="s">
        <v>298</v>
      </c>
      <c r="D178" s="40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39">
        <v>0</v>
      </c>
      <c r="K178" s="68">
        <v>242120</v>
      </c>
      <c r="L178" s="49">
        <v>411143</v>
      </c>
      <c r="M178" s="40">
        <v>0</v>
      </c>
      <c r="N178" s="42">
        <f t="shared" si="28"/>
        <v>653263</v>
      </c>
      <c r="O178" s="43">
        <f t="shared" si="29"/>
        <v>1.4528032696218667</v>
      </c>
      <c r="P178" s="19"/>
      <c r="Q178" s="3"/>
      <c r="R178" s="3"/>
      <c r="S178" s="3"/>
      <c r="T178" s="3"/>
    </row>
    <row r="179" spans="3:20" ht="15">
      <c r="C179" s="72" t="s">
        <v>70</v>
      </c>
      <c r="D179" s="40">
        <v>1427722</v>
      </c>
      <c r="E179" s="41">
        <v>1365590</v>
      </c>
      <c r="F179" s="41">
        <v>2148149</v>
      </c>
      <c r="G179" s="41">
        <v>922218</v>
      </c>
      <c r="H179" s="41">
        <v>1633189</v>
      </c>
      <c r="I179" s="41">
        <v>2319477</v>
      </c>
      <c r="J179" s="39">
        <v>2235281</v>
      </c>
      <c r="K179" s="68">
        <v>663500</v>
      </c>
      <c r="L179" s="49">
        <v>888349</v>
      </c>
      <c r="M179" s="40">
        <v>364487</v>
      </c>
      <c r="N179" s="42">
        <f t="shared" si="28"/>
        <v>13967962</v>
      </c>
      <c r="O179" s="43">
        <f t="shared" si="29"/>
        <v>31.06360051549527</v>
      </c>
      <c r="P179" s="19"/>
      <c r="Q179" s="3"/>
      <c r="R179" s="3"/>
      <c r="S179" s="3"/>
      <c r="T179" s="3"/>
    </row>
    <row r="180" spans="2:20" ht="15">
      <c r="B180" s="22"/>
      <c r="C180" s="17" t="s">
        <v>71</v>
      </c>
      <c r="D180" s="40">
        <v>1396097</v>
      </c>
      <c r="E180" s="41">
        <v>1123256</v>
      </c>
      <c r="F180" s="41">
        <v>1526358</v>
      </c>
      <c r="G180" s="41">
        <v>1782523</v>
      </c>
      <c r="H180" s="41">
        <v>2756074</v>
      </c>
      <c r="I180" s="41">
        <v>3001990</v>
      </c>
      <c r="J180" s="39">
        <v>2941150</v>
      </c>
      <c r="K180" s="68">
        <v>3197699</v>
      </c>
      <c r="L180" s="49">
        <v>3147743</v>
      </c>
      <c r="M180" s="40">
        <v>3367164</v>
      </c>
      <c r="N180" s="42">
        <f t="shared" si="28"/>
        <v>24240054</v>
      </c>
      <c r="O180" s="43">
        <f t="shared" si="29"/>
        <v>53.90788963558415</v>
      </c>
      <c r="P180" s="19"/>
      <c r="Q180" s="3"/>
      <c r="R180" s="3"/>
      <c r="S180" s="3"/>
      <c r="T180" s="3"/>
    </row>
    <row r="181" spans="2:20" ht="15">
      <c r="B181" s="22"/>
      <c r="C181" s="27" t="s">
        <v>299</v>
      </c>
      <c r="D181" s="40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39">
        <v>0</v>
      </c>
      <c r="K181" s="68">
        <v>18400</v>
      </c>
      <c r="L181" s="49">
        <v>0</v>
      </c>
      <c r="M181" s="40">
        <v>0</v>
      </c>
      <c r="N181" s="42">
        <f t="shared" si="28"/>
        <v>18400</v>
      </c>
      <c r="O181" s="43">
        <f t="shared" si="29"/>
        <v>0.04092008909281919</v>
      </c>
      <c r="P181" s="19"/>
      <c r="Q181" s="3"/>
      <c r="R181" s="3"/>
      <c r="S181" s="3"/>
      <c r="T181" s="3"/>
    </row>
    <row r="182" spans="2:20" ht="15">
      <c r="B182" s="22"/>
      <c r="C182" s="27" t="s">
        <v>300</v>
      </c>
      <c r="D182" s="40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39">
        <v>0</v>
      </c>
      <c r="K182" s="68">
        <v>98333</v>
      </c>
      <c r="L182" s="49">
        <v>208672</v>
      </c>
      <c r="M182" s="40">
        <v>-186366</v>
      </c>
      <c r="N182" s="42">
        <f t="shared" si="28"/>
        <v>120639</v>
      </c>
      <c r="O182" s="43">
        <f t="shared" si="29"/>
        <v>0.26829122978633774</v>
      </c>
      <c r="P182" s="19"/>
      <c r="Q182" s="3"/>
      <c r="R182" s="3"/>
      <c r="S182" s="3"/>
      <c r="T182" s="3"/>
    </row>
    <row r="183" spans="2:20" ht="15">
      <c r="B183" s="22"/>
      <c r="C183" s="27" t="s">
        <v>415</v>
      </c>
      <c r="D183" s="40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39">
        <v>0</v>
      </c>
      <c r="K183" s="68">
        <v>0</v>
      </c>
      <c r="L183" s="49">
        <v>276138</v>
      </c>
      <c r="M183" s="40">
        <v>0</v>
      </c>
      <c r="N183" s="42">
        <f t="shared" si="28"/>
        <v>276138</v>
      </c>
      <c r="O183" s="43">
        <f t="shared" si="29"/>
        <v>0.614108237060484</v>
      </c>
      <c r="P183" s="19"/>
      <c r="Q183" s="3"/>
      <c r="R183" s="3"/>
      <c r="S183" s="3"/>
      <c r="T183" s="3"/>
    </row>
    <row r="184" spans="2:20" ht="15">
      <c r="B184" s="22"/>
      <c r="C184" s="17" t="s">
        <v>72</v>
      </c>
      <c r="D184" s="40">
        <v>654155</v>
      </c>
      <c r="E184" s="41">
        <v>500834</v>
      </c>
      <c r="F184" s="41">
        <v>551431</v>
      </c>
      <c r="G184" s="41">
        <v>488240</v>
      </c>
      <c r="H184" s="41">
        <v>1100463</v>
      </c>
      <c r="I184" s="41">
        <v>645160</v>
      </c>
      <c r="J184" s="39">
        <v>732512</v>
      </c>
      <c r="K184" s="68">
        <v>50849</v>
      </c>
      <c r="L184" s="49">
        <v>0</v>
      </c>
      <c r="M184" s="40">
        <v>0</v>
      </c>
      <c r="N184" s="42">
        <f t="shared" si="28"/>
        <v>4723644</v>
      </c>
      <c r="O184" s="43">
        <f t="shared" si="29"/>
        <v>10.504996376237</v>
      </c>
      <c r="P184" s="19"/>
      <c r="Q184" s="3"/>
      <c r="R184" s="3"/>
      <c r="S184" s="3"/>
      <c r="T184" s="3"/>
    </row>
    <row r="185" spans="2:20" ht="15">
      <c r="B185" s="22"/>
      <c r="C185" s="27" t="s">
        <v>416</v>
      </c>
      <c r="D185" s="40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39">
        <v>0</v>
      </c>
      <c r="K185" s="68">
        <v>0</v>
      </c>
      <c r="L185" s="49">
        <v>572520</v>
      </c>
      <c r="M185" s="40">
        <v>0</v>
      </c>
      <c r="N185" s="42">
        <f t="shared" si="28"/>
        <v>572520</v>
      </c>
      <c r="O185" s="43">
        <f t="shared" si="29"/>
        <v>1.2732374677946112</v>
      </c>
      <c r="P185" s="19"/>
      <c r="Q185" s="3"/>
      <c r="R185" s="3"/>
      <c r="S185" s="3"/>
      <c r="T185" s="3"/>
    </row>
    <row r="186" spans="2:20" ht="16.5" thickBot="1">
      <c r="B186" s="23"/>
      <c r="C186" s="20" t="s">
        <v>7</v>
      </c>
      <c r="D186" s="45">
        <f aca="true" t="shared" si="30" ref="D186:J186">SUM(D176:D184)</f>
        <v>3477974</v>
      </c>
      <c r="E186" s="46">
        <f t="shared" si="30"/>
        <v>2989680</v>
      </c>
      <c r="F186" s="46">
        <f t="shared" si="30"/>
        <v>4225938</v>
      </c>
      <c r="G186" s="46">
        <f t="shared" si="30"/>
        <v>3192981</v>
      </c>
      <c r="H186" s="46">
        <f t="shared" si="30"/>
        <v>5489726</v>
      </c>
      <c r="I186" s="46">
        <f t="shared" si="30"/>
        <v>5966627</v>
      </c>
      <c r="J186" s="44">
        <f t="shared" si="30"/>
        <v>5908943</v>
      </c>
      <c r="K186" s="69">
        <f>SUM(K177:K184)</f>
        <v>4558770</v>
      </c>
      <c r="L186" s="45">
        <f>SUM(L177:L185)</f>
        <v>5609765</v>
      </c>
      <c r="M186" s="45">
        <f>SUM(M177:M185)</f>
        <v>3545285</v>
      </c>
      <c r="N186" s="47">
        <f>SUM(N177:N185)</f>
        <v>44965689</v>
      </c>
      <c r="O186" s="48">
        <f>(N186/$N$601)*100</f>
        <v>0.3118393617279307</v>
      </c>
      <c r="P186" s="10"/>
      <c r="Q186" s="3"/>
      <c r="R186" s="3"/>
      <c r="S186" s="3"/>
      <c r="T186" s="3"/>
    </row>
    <row r="187" spans="2:20" ht="15">
      <c r="B187" s="22"/>
      <c r="C187" s="17"/>
      <c r="D187" s="40"/>
      <c r="E187" s="41"/>
      <c r="F187" s="41"/>
      <c r="G187" s="41"/>
      <c r="H187" s="41"/>
      <c r="I187" s="41"/>
      <c r="J187" s="39"/>
      <c r="K187" s="68"/>
      <c r="L187" s="49"/>
      <c r="M187" s="40"/>
      <c r="N187" s="42"/>
      <c r="O187" s="49"/>
      <c r="P187" s="19"/>
      <c r="Q187" s="3"/>
      <c r="R187" s="3"/>
      <c r="S187" s="3"/>
      <c r="T187" s="3"/>
    </row>
    <row r="188" spans="2:20" ht="15">
      <c r="B188" s="22" t="s">
        <v>73</v>
      </c>
      <c r="C188" s="27" t="s">
        <v>258</v>
      </c>
      <c r="D188" s="40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1070176</v>
      </c>
      <c r="J188" s="39">
        <v>525453</v>
      </c>
      <c r="K188" s="68">
        <v>396290</v>
      </c>
      <c r="L188" s="49">
        <v>1174905</v>
      </c>
      <c r="M188" s="40">
        <v>1585428</v>
      </c>
      <c r="N188" s="42">
        <f aca="true" t="shared" si="31" ref="N188:N194">SUM(D188:M188)</f>
        <v>4752252</v>
      </c>
      <c r="O188" s="43">
        <f>(N188/$N$195)*100</f>
        <v>31.515009719596936</v>
      </c>
      <c r="P188" s="19"/>
      <c r="Q188" s="3"/>
      <c r="R188" s="3"/>
      <c r="S188" s="3"/>
      <c r="T188" s="3"/>
    </row>
    <row r="189" spans="2:20" ht="15">
      <c r="B189" s="22"/>
      <c r="C189" s="27" t="s">
        <v>301</v>
      </c>
      <c r="D189" s="40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39">
        <v>0</v>
      </c>
      <c r="K189" s="68">
        <v>187767</v>
      </c>
      <c r="L189" s="49">
        <v>0</v>
      </c>
      <c r="M189" s="40">
        <v>611252</v>
      </c>
      <c r="N189" s="42">
        <f t="shared" si="31"/>
        <v>799019</v>
      </c>
      <c r="O189" s="43">
        <f>(N189/$N$195)*100</f>
        <v>5.298770256952415</v>
      </c>
      <c r="P189" s="19"/>
      <c r="Q189" s="3"/>
      <c r="R189" s="3"/>
      <c r="S189" s="3"/>
      <c r="T189" s="3"/>
    </row>
    <row r="190" spans="2:20" ht="15">
      <c r="B190" s="22"/>
      <c r="C190" s="27" t="s">
        <v>302</v>
      </c>
      <c r="D190" s="40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39">
        <v>0</v>
      </c>
      <c r="K190" s="68">
        <v>30000</v>
      </c>
      <c r="L190" s="49">
        <v>106920</v>
      </c>
      <c r="M190" s="40">
        <v>92700</v>
      </c>
      <c r="N190" s="42">
        <f t="shared" si="31"/>
        <v>229620</v>
      </c>
      <c r="O190" s="43">
        <f>(N190/$N$195)*100</f>
        <v>1.5227468012668202</v>
      </c>
      <c r="P190" s="19"/>
      <c r="Q190" s="3"/>
      <c r="R190" s="3"/>
      <c r="S190" s="3"/>
      <c r="T190" s="3"/>
    </row>
    <row r="191" spans="2:20" ht="15">
      <c r="B191" s="22"/>
      <c r="C191" s="27" t="s">
        <v>364</v>
      </c>
      <c r="D191" s="40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39">
        <v>0</v>
      </c>
      <c r="K191" s="68"/>
      <c r="L191" s="49">
        <v>30000</v>
      </c>
      <c r="M191" s="40">
        <v>0</v>
      </c>
      <c r="N191" s="42">
        <f t="shared" si="31"/>
        <v>30000</v>
      </c>
      <c r="O191" s="43">
        <f>(N191/$N$195)*100</f>
        <v>0.19894784442994776</v>
      </c>
      <c r="P191" s="19"/>
      <c r="Q191" s="3"/>
      <c r="R191" s="3"/>
      <c r="S191" s="3"/>
      <c r="T191" s="3"/>
    </row>
    <row r="192" spans="2:20" ht="15">
      <c r="B192" s="22"/>
      <c r="C192" s="27" t="s">
        <v>303</v>
      </c>
      <c r="D192" s="40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39">
        <v>0</v>
      </c>
      <c r="K192" s="68">
        <v>517353</v>
      </c>
      <c r="L192" s="49">
        <v>242307</v>
      </c>
      <c r="M192" s="40">
        <v>1313508</v>
      </c>
      <c r="N192" s="42">
        <f t="shared" si="31"/>
        <v>2073168</v>
      </c>
      <c r="O192" s="43">
        <f>(N192/$N$195)*100</f>
        <v>13.7484101580382</v>
      </c>
      <c r="P192" s="19"/>
      <c r="Q192" s="3"/>
      <c r="R192" s="3"/>
      <c r="S192" s="3"/>
      <c r="T192" s="3"/>
    </row>
    <row r="193" spans="2:20" ht="15">
      <c r="B193" s="22"/>
      <c r="C193" s="27" t="s">
        <v>304</v>
      </c>
      <c r="D193" s="40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39">
        <v>0</v>
      </c>
      <c r="K193" s="68">
        <v>417692</v>
      </c>
      <c r="L193" s="49">
        <v>294015</v>
      </c>
      <c r="M193" s="40">
        <v>231770</v>
      </c>
      <c r="N193" s="42">
        <f t="shared" si="31"/>
        <v>943477</v>
      </c>
      <c r="O193" s="43">
        <f>(N193/$N$195)*100</f>
        <v>6.256757180641127</v>
      </c>
      <c r="P193" s="19"/>
      <c r="Q193" s="3"/>
      <c r="R193" s="3"/>
      <c r="S193" s="3"/>
      <c r="T193" s="3"/>
    </row>
    <row r="194" spans="2:20" ht="15">
      <c r="B194" s="22"/>
      <c r="C194" s="17" t="s">
        <v>74</v>
      </c>
      <c r="D194" s="40">
        <v>78490</v>
      </c>
      <c r="E194" s="41">
        <v>1055063</v>
      </c>
      <c r="F194" s="41">
        <v>1357594</v>
      </c>
      <c r="G194" s="41">
        <v>953412</v>
      </c>
      <c r="H194" s="41">
        <v>1122266</v>
      </c>
      <c r="I194" s="41">
        <v>704571</v>
      </c>
      <c r="J194" s="39">
        <v>869618</v>
      </c>
      <c r="K194" s="68">
        <v>0</v>
      </c>
      <c r="L194" s="49">
        <v>110779</v>
      </c>
      <c r="M194" s="40">
        <v>0</v>
      </c>
      <c r="N194" s="42">
        <f t="shared" si="31"/>
        <v>6251793</v>
      </c>
      <c r="O194" s="43">
        <f>(N194/$N$195)*100</f>
        <v>41.45935803907455</v>
      </c>
      <c r="P194" s="19"/>
      <c r="Q194" s="3"/>
      <c r="R194" s="3"/>
      <c r="S194" s="3"/>
      <c r="T194" s="3"/>
    </row>
    <row r="195" spans="2:20" ht="16.5" thickBot="1">
      <c r="B195" s="23"/>
      <c r="C195" s="20" t="s">
        <v>7</v>
      </c>
      <c r="D195" s="45">
        <f aca="true" t="shared" si="32" ref="D195:J195">SUM(D187:D194)</f>
        <v>78490</v>
      </c>
      <c r="E195" s="46">
        <f t="shared" si="32"/>
        <v>1055063</v>
      </c>
      <c r="F195" s="46">
        <f t="shared" si="32"/>
        <v>1357594</v>
      </c>
      <c r="G195" s="46">
        <f t="shared" si="32"/>
        <v>953412</v>
      </c>
      <c r="H195" s="46">
        <f t="shared" si="32"/>
        <v>1122266</v>
      </c>
      <c r="I195" s="46">
        <f t="shared" si="32"/>
        <v>1774747</v>
      </c>
      <c r="J195" s="44">
        <f t="shared" si="32"/>
        <v>1395071</v>
      </c>
      <c r="K195" s="69">
        <f>SUM(K188:K194)</f>
        <v>1549102</v>
      </c>
      <c r="L195" s="45">
        <f>SUM(L188:L194)</f>
        <v>1958926</v>
      </c>
      <c r="M195" s="45">
        <f>SUM(M188:M194)</f>
        <v>3834658</v>
      </c>
      <c r="N195" s="47">
        <f>SUM(N188:N194)</f>
        <v>15079329</v>
      </c>
      <c r="O195" s="48">
        <f>(N195/$N$601)*100</f>
        <v>0.10457592077918511</v>
      </c>
      <c r="P195" s="10"/>
      <c r="Q195" s="3"/>
      <c r="R195" s="3"/>
      <c r="S195" s="3"/>
      <c r="T195" s="3"/>
    </row>
    <row r="196" spans="2:20" ht="15">
      <c r="B196" s="22"/>
      <c r="C196" s="17"/>
      <c r="D196" s="40"/>
      <c r="E196" s="41"/>
      <c r="F196" s="41"/>
      <c r="G196" s="41"/>
      <c r="H196" s="41"/>
      <c r="I196" s="41"/>
      <c r="J196" s="39"/>
      <c r="K196" s="68"/>
      <c r="L196" s="49"/>
      <c r="M196" s="40"/>
      <c r="N196" s="42"/>
      <c r="O196" s="49"/>
      <c r="P196" s="19"/>
      <c r="Q196" s="3"/>
      <c r="R196" s="3"/>
      <c r="S196" s="3"/>
      <c r="T196" s="3"/>
    </row>
    <row r="197" spans="2:20" ht="15">
      <c r="B197" s="22" t="s">
        <v>75</v>
      </c>
      <c r="C197" s="27" t="s">
        <v>417</v>
      </c>
      <c r="D197" s="40"/>
      <c r="E197" s="41"/>
      <c r="F197" s="41"/>
      <c r="G197" s="41"/>
      <c r="H197" s="41"/>
      <c r="I197" s="41"/>
      <c r="J197" s="39"/>
      <c r="K197" s="68"/>
      <c r="L197" s="49">
        <v>929532</v>
      </c>
      <c r="M197" s="40">
        <v>0</v>
      </c>
      <c r="N197" s="42">
        <f aca="true" t="shared" si="33" ref="N197:N209">SUM(D197:M197)</f>
        <v>929532</v>
      </c>
      <c r="O197" s="43">
        <f>(N197/$N$210)*100</f>
        <v>0.22488258230967134</v>
      </c>
      <c r="P197" s="19"/>
      <c r="Q197" s="3"/>
      <c r="R197" s="3"/>
      <c r="S197" s="3"/>
      <c r="T197" s="3"/>
    </row>
    <row r="198" spans="3:16" ht="15">
      <c r="C198" s="17" t="s">
        <v>76</v>
      </c>
      <c r="D198" s="40">
        <v>24976489</v>
      </c>
      <c r="E198" s="41">
        <v>16664548</v>
      </c>
      <c r="F198" s="41">
        <v>18736337</v>
      </c>
      <c r="G198" s="41">
        <v>11090415</v>
      </c>
      <c r="H198" s="41">
        <v>31639249</v>
      </c>
      <c r="I198" s="41">
        <v>43641094</v>
      </c>
      <c r="J198" s="39">
        <v>3368001</v>
      </c>
      <c r="K198" s="68">
        <v>67610811</v>
      </c>
      <c r="L198" s="49">
        <f>7064265+7174436</f>
        <v>14238701</v>
      </c>
      <c r="M198" s="40">
        <v>45744431</v>
      </c>
      <c r="N198" s="42">
        <f t="shared" si="33"/>
        <v>277710076</v>
      </c>
      <c r="O198" s="43">
        <f>(N198/$N$210)*100</f>
        <v>67.18666923171563</v>
      </c>
      <c r="P198" s="17"/>
    </row>
    <row r="199" spans="3:16" ht="15">
      <c r="C199" s="27" t="s">
        <v>356</v>
      </c>
      <c r="D199" s="40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39">
        <v>0</v>
      </c>
      <c r="K199" s="68"/>
      <c r="L199" s="49">
        <v>8000</v>
      </c>
      <c r="M199" s="40">
        <v>91253</v>
      </c>
      <c r="N199" s="42">
        <f t="shared" si="33"/>
        <v>99253</v>
      </c>
      <c r="O199" s="43">
        <f aca="true" t="shared" si="34" ref="O199:O207">(N199/$N$210)*100</f>
        <v>0.024012374982229565</v>
      </c>
      <c r="P199" s="17"/>
    </row>
    <row r="200" spans="2:16" ht="15">
      <c r="B200" s="22"/>
      <c r="C200" s="27" t="s">
        <v>305</v>
      </c>
      <c r="D200" s="40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39">
        <v>0</v>
      </c>
      <c r="K200" s="68">
        <v>1352000</v>
      </c>
      <c r="L200" s="49">
        <v>1417902</v>
      </c>
      <c r="M200" s="40">
        <v>1355686</v>
      </c>
      <c r="N200" s="42">
        <f t="shared" si="33"/>
        <v>4125588</v>
      </c>
      <c r="O200" s="43">
        <f t="shared" si="34"/>
        <v>0.9981075239860409</v>
      </c>
      <c r="P200" s="17"/>
    </row>
    <row r="201" spans="2:16" ht="15">
      <c r="B201" s="22"/>
      <c r="C201" s="27" t="s">
        <v>306</v>
      </c>
      <c r="D201" s="40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39">
        <v>0</v>
      </c>
      <c r="K201" s="68">
        <v>22800</v>
      </c>
      <c r="L201" s="49">
        <v>12000</v>
      </c>
      <c r="M201" s="40">
        <v>0</v>
      </c>
      <c r="N201" s="42">
        <f t="shared" si="33"/>
        <v>34800</v>
      </c>
      <c r="O201" s="43">
        <f t="shared" si="34"/>
        <v>0.00841919790214491</v>
      </c>
      <c r="P201" s="17"/>
    </row>
    <row r="202" spans="2:16" ht="15">
      <c r="B202" s="22"/>
      <c r="C202" s="27" t="s">
        <v>418</v>
      </c>
      <c r="D202" s="40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39">
        <v>0</v>
      </c>
      <c r="K202" s="68"/>
      <c r="L202" s="49">
        <v>195500</v>
      </c>
      <c r="M202" s="40">
        <v>37000</v>
      </c>
      <c r="N202" s="42">
        <f t="shared" si="33"/>
        <v>232500</v>
      </c>
      <c r="O202" s="43">
        <f t="shared" si="34"/>
        <v>0.0562489515013992</v>
      </c>
      <c r="P202" s="17"/>
    </row>
    <row r="203" spans="2:16" ht="15">
      <c r="B203" s="22"/>
      <c r="C203" s="27" t="s">
        <v>500</v>
      </c>
      <c r="D203" s="40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39">
        <v>0</v>
      </c>
      <c r="K203" s="68">
        <v>0</v>
      </c>
      <c r="L203" s="49">
        <v>0</v>
      </c>
      <c r="M203" s="40">
        <v>96000</v>
      </c>
      <c r="N203" s="42">
        <f t="shared" si="33"/>
        <v>96000</v>
      </c>
      <c r="O203" s="43">
        <f t="shared" si="34"/>
        <v>0.023225373523158375</v>
      </c>
      <c r="P203" s="17"/>
    </row>
    <row r="204" spans="2:16" ht="15">
      <c r="B204" s="22"/>
      <c r="C204" s="17" t="s">
        <v>77</v>
      </c>
      <c r="D204" s="40">
        <v>701549</v>
      </c>
      <c r="E204" s="41">
        <v>3109334</v>
      </c>
      <c r="F204" s="41">
        <v>985664</v>
      </c>
      <c r="G204" s="41">
        <v>2297883</v>
      </c>
      <c r="H204" s="41">
        <v>2174733</v>
      </c>
      <c r="I204" s="41">
        <v>1245083</v>
      </c>
      <c r="J204" s="39">
        <v>1970585</v>
      </c>
      <c r="K204" s="68">
        <v>1071038</v>
      </c>
      <c r="L204" s="49">
        <v>1271231</v>
      </c>
      <c r="M204" s="40">
        <v>0</v>
      </c>
      <c r="N204" s="42">
        <f t="shared" si="33"/>
        <v>14827100</v>
      </c>
      <c r="O204" s="43">
        <f t="shared" si="34"/>
        <v>3.5871347475543915</v>
      </c>
      <c r="P204" s="17"/>
    </row>
    <row r="205" spans="2:16" ht="15">
      <c r="B205" s="22"/>
      <c r="C205" s="17" t="s">
        <v>78</v>
      </c>
      <c r="D205" s="40">
        <v>688989</v>
      </c>
      <c r="E205" s="41">
        <v>722400</v>
      </c>
      <c r="F205" s="41">
        <v>2270646</v>
      </c>
      <c r="G205" s="41">
        <v>724800</v>
      </c>
      <c r="H205" s="41">
        <v>903591</v>
      </c>
      <c r="I205" s="41">
        <v>746331</v>
      </c>
      <c r="J205" s="39">
        <v>1588228</v>
      </c>
      <c r="K205" s="68">
        <v>1229217</v>
      </c>
      <c r="L205" s="49">
        <v>2840253</v>
      </c>
      <c r="M205" s="40">
        <v>1387812</v>
      </c>
      <c r="N205" s="42">
        <f t="shared" si="33"/>
        <v>13102267</v>
      </c>
      <c r="O205" s="43">
        <f t="shared" si="34"/>
        <v>3.1698442195328305</v>
      </c>
      <c r="P205" s="17"/>
    </row>
    <row r="206" spans="2:16" ht="15">
      <c r="B206" s="22"/>
      <c r="C206" s="27" t="s">
        <v>307</v>
      </c>
      <c r="D206" s="40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39">
        <v>0</v>
      </c>
      <c r="K206" s="68">
        <v>4887985</v>
      </c>
      <c r="L206" s="49">
        <v>39162288</v>
      </c>
      <c r="M206" s="40">
        <v>3552093</v>
      </c>
      <c r="N206" s="42">
        <f t="shared" si="33"/>
        <v>47602366</v>
      </c>
      <c r="O206" s="43">
        <f t="shared" si="34"/>
        <v>11.516486780584318</v>
      </c>
      <c r="P206" s="17"/>
    </row>
    <row r="207" spans="2:16" ht="15">
      <c r="B207" s="22"/>
      <c r="C207" s="27" t="s">
        <v>261</v>
      </c>
      <c r="D207" s="40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39">
        <v>0</v>
      </c>
      <c r="K207" s="68"/>
      <c r="L207" s="49">
        <v>1539142</v>
      </c>
      <c r="M207" s="40">
        <v>1142098</v>
      </c>
      <c r="N207" s="42">
        <f t="shared" si="33"/>
        <v>2681240</v>
      </c>
      <c r="O207" s="43">
        <f t="shared" si="34"/>
        <v>0.6486750052628455</v>
      </c>
      <c r="P207" s="17"/>
    </row>
    <row r="208" spans="2:16" ht="15">
      <c r="B208" s="22"/>
      <c r="C208" s="17" t="s">
        <v>79</v>
      </c>
      <c r="D208" s="40">
        <v>823732</v>
      </c>
      <c r="E208" s="41">
        <v>0</v>
      </c>
      <c r="F208" s="41">
        <v>2323382</v>
      </c>
      <c r="G208" s="41">
        <v>1823356</v>
      </c>
      <c r="H208" s="41">
        <v>2400000</v>
      </c>
      <c r="I208" s="41">
        <v>3133292</v>
      </c>
      <c r="J208" s="39">
        <v>2000000</v>
      </c>
      <c r="K208" s="68">
        <v>3244000</v>
      </c>
      <c r="L208" s="49">
        <v>4080000</v>
      </c>
      <c r="M208" s="40">
        <v>2700000</v>
      </c>
      <c r="N208" s="42">
        <f t="shared" si="33"/>
        <v>22527762</v>
      </c>
      <c r="O208" s="43">
        <f>(N208/$N$210)*100</f>
        <v>5.450163407195972</v>
      </c>
      <c r="P208" s="17"/>
    </row>
    <row r="209" spans="2:16" ht="15">
      <c r="B209" s="22"/>
      <c r="C209" s="17" t="s">
        <v>80</v>
      </c>
      <c r="D209" s="40">
        <v>2674578</v>
      </c>
      <c r="E209" s="41">
        <v>1410070</v>
      </c>
      <c r="F209" s="41">
        <v>2217151</v>
      </c>
      <c r="G209" s="41">
        <v>8201960</v>
      </c>
      <c r="H209" s="41">
        <v>11693617</v>
      </c>
      <c r="I209" s="41">
        <v>2288979</v>
      </c>
      <c r="J209" s="39">
        <v>543200</v>
      </c>
      <c r="K209" s="68">
        <v>342999</v>
      </c>
      <c r="L209" s="49">
        <v>0</v>
      </c>
      <c r="M209" s="40">
        <v>0</v>
      </c>
      <c r="N209" s="42">
        <f t="shared" si="33"/>
        <v>29372554</v>
      </c>
      <c r="O209" s="43">
        <f>(N209/$N$210)*100</f>
        <v>7.106130603949372</v>
      </c>
      <c r="P209" s="17"/>
    </row>
    <row r="210" spans="2:16" ht="16.5" thickBot="1">
      <c r="B210" s="23"/>
      <c r="C210" s="20" t="s">
        <v>7</v>
      </c>
      <c r="D210" s="45">
        <f aca="true" t="shared" si="35" ref="D210:J210">SUM(D196:D209)</f>
        <v>29865337</v>
      </c>
      <c r="E210" s="46">
        <f t="shared" si="35"/>
        <v>21906352</v>
      </c>
      <c r="F210" s="46">
        <f t="shared" si="35"/>
        <v>26533180</v>
      </c>
      <c r="G210" s="46">
        <f t="shared" si="35"/>
        <v>24138414</v>
      </c>
      <c r="H210" s="46">
        <f t="shared" si="35"/>
        <v>48811190</v>
      </c>
      <c r="I210" s="46">
        <f t="shared" si="35"/>
        <v>51054779</v>
      </c>
      <c r="J210" s="44">
        <f t="shared" si="35"/>
        <v>9470014</v>
      </c>
      <c r="K210" s="69">
        <f>SUM(K198:K209)</f>
        <v>79760850</v>
      </c>
      <c r="L210" s="45">
        <f>SUM(L197:L209)</f>
        <v>65694549</v>
      </c>
      <c r="M210" s="45">
        <f>SUM(M197:M209)</f>
        <v>56106373</v>
      </c>
      <c r="N210" s="47">
        <f>SUM(N197:N209)</f>
        <v>413341038</v>
      </c>
      <c r="O210" s="48">
        <f>(N210/$N$601)*100</f>
        <v>2.866541319224094</v>
      </c>
      <c r="P210" s="9"/>
    </row>
    <row r="211" spans="2:16" ht="15">
      <c r="B211" s="22"/>
      <c r="C211" s="17"/>
      <c r="D211" s="40"/>
      <c r="E211" s="41"/>
      <c r="F211" s="41"/>
      <c r="G211" s="41"/>
      <c r="H211" s="41"/>
      <c r="I211" s="41"/>
      <c r="J211" s="39"/>
      <c r="K211" s="68"/>
      <c r="L211" s="49"/>
      <c r="M211" s="40"/>
      <c r="N211" s="42"/>
      <c r="O211" s="49"/>
      <c r="P211" s="17"/>
    </row>
    <row r="212" spans="2:16" ht="15">
      <c r="B212" s="22" t="s">
        <v>81</v>
      </c>
      <c r="C212" s="27" t="s">
        <v>419</v>
      </c>
      <c r="D212" s="40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39">
        <v>0</v>
      </c>
      <c r="K212" s="68">
        <v>0</v>
      </c>
      <c r="L212" s="49">
        <v>119000</v>
      </c>
      <c r="M212" s="40">
        <v>309600</v>
      </c>
      <c r="N212" s="42">
        <f aca="true" t="shared" si="36" ref="N212:N225">SUM(D212:M212)</f>
        <v>428600</v>
      </c>
      <c r="O212" s="43">
        <f aca="true" t="shared" si="37" ref="O212:O225">(N212/$N$226)*100</f>
        <v>0.26005981412130735</v>
      </c>
      <c r="P212" s="17"/>
    </row>
    <row r="213" spans="2:16" ht="15">
      <c r="B213" s="22"/>
      <c r="C213" s="27" t="s">
        <v>76</v>
      </c>
      <c r="D213" s="40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39">
        <v>0</v>
      </c>
      <c r="K213" s="68">
        <v>0</v>
      </c>
      <c r="L213" s="49">
        <v>0</v>
      </c>
      <c r="M213" s="40">
        <v>1725760</v>
      </c>
      <c r="N213" s="42">
        <f t="shared" si="36"/>
        <v>1725760</v>
      </c>
      <c r="O213" s="43">
        <f t="shared" si="37"/>
        <v>1.0471321157675861</v>
      </c>
      <c r="P213" s="17"/>
    </row>
    <row r="214" spans="2:16" ht="15">
      <c r="B214" s="22"/>
      <c r="C214" s="27" t="s">
        <v>501</v>
      </c>
      <c r="D214" s="40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39">
        <v>0</v>
      </c>
      <c r="K214" s="68">
        <v>0</v>
      </c>
      <c r="L214" s="49">
        <v>0</v>
      </c>
      <c r="M214" s="40">
        <v>173456</v>
      </c>
      <c r="N214" s="42">
        <f t="shared" si="36"/>
        <v>173456</v>
      </c>
      <c r="O214" s="43">
        <f t="shared" si="37"/>
        <v>0.1052471654648285</v>
      </c>
      <c r="P214" s="17"/>
    </row>
    <row r="215" spans="3:16" ht="15">
      <c r="C215" s="17" t="s">
        <v>259</v>
      </c>
      <c r="D215" s="40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184810</v>
      </c>
      <c r="J215" s="39">
        <v>248353</v>
      </c>
      <c r="K215" s="68">
        <v>13394</v>
      </c>
      <c r="L215" s="49">
        <v>8201</v>
      </c>
      <c r="M215" s="40">
        <v>0</v>
      </c>
      <c r="N215" s="42">
        <f t="shared" si="36"/>
        <v>454758</v>
      </c>
      <c r="O215" s="43">
        <f t="shared" si="37"/>
        <v>0.27593159344418455</v>
      </c>
      <c r="P215" s="17"/>
    </row>
    <row r="216" spans="2:16" ht="15">
      <c r="B216" s="22"/>
      <c r="C216" s="17" t="s">
        <v>82</v>
      </c>
      <c r="D216" s="40">
        <v>880000</v>
      </c>
      <c r="E216" s="41">
        <v>840800</v>
      </c>
      <c r="F216" s="41">
        <v>1044200</v>
      </c>
      <c r="G216" s="41">
        <v>790260</v>
      </c>
      <c r="H216" s="41">
        <v>957773</v>
      </c>
      <c r="I216" s="41">
        <v>1291262</v>
      </c>
      <c r="J216" s="39">
        <v>2699418</v>
      </c>
      <c r="K216" s="68">
        <v>1216632</v>
      </c>
      <c r="L216" s="49">
        <v>2499638</v>
      </c>
      <c r="M216" s="40">
        <v>2517543</v>
      </c>
      <c r="N216" s="42">
        <f t="shared" si="36"/>
        <v>14737526</v>
      </c>
      <c r="O216" s="43">
        <f t="shared" si="37"/>
        <v>8.942226486626073</v>
      </c>
      <c r="P216" s="17"/>
    </row>
    <row r="217" spans="2:16" ht="15">
      <c r="B217" s="22"/>
      <c r="C217" s="17" t="s">
        <v>83</v>
      </c>
      <c r="D217" s="40">
        <v>5428000</v>
      </c>
      <c r="E217" s="41">
        <v>8117124</v>
      </c>
      <c r="F217" s="41">
        <v>7904265</v>
      </c>
      <c r="G217" s="41">
        <v>7628152</v>
      </c>
      <c r="H217" s="41">
        <v>7968383</v>
      </c>
      <c r="I217" s="41">
        <v>8566339</v>
      </c>
      <c r="J217" s="39">
        <v>7722908</v>
      </c>
      <c r="K217" s="68">
        <v>7066178</v>
      </c>
      <c r="L217" s="49">
        <v>14343181</v>
      </c>
      <c r="M217" s="40">
        <v>13173899</v>
      </c>
      <c r="N217" s="42">
        <f t="shared" si="36"/>
        <v>87918429</v>
      </c>
      <c r="O217" s="43">
        <f t="shared" si="37"/>
        <v>53.34589431539282</v>
      </c>
      <c r="P217" s="17"/>
    </row>
    <row r="218" spans="2:16" ht="15">
      <c r="B218" s="22"/>
      <c r="C218" s="27" t="s">
        <v>502</v>
      </c>
      <c r="D218" s="40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39">
        <v>0</v>
      </c>
      <c r="K218" s="68">
        <v>0</v>
      </c>
      <c r="L218" s="49"/>
      <c r="M218" s="40">
        <v>16000</v>
      </c>
      <c r="N218" s="42">
        <f t="shared" si="36"/>
        <v>16000</v>
      </c>
      <c r="O218" s="43">
        <f t="shared" si="37"/>
        <v>0.009708252510361452</v>
      </c>
      <c r="P218" s="17"/>
    </row>
    <row r="219" spans="2:16" ht="15">
      <c r="B219" s="22"/>
      <c r="C219" s="27" t="s">
        <v>420</v>
      </c>
      <c r="D219" s="40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39">
        <v>0</v>
      </c>
      <c r="K219" s="68">
        <v>0</v>
      </c>
      <c r="L219" s="49">
        <v>549157</v>
      </c>
      <c r="M219" s="40">
        <v>420480</v>
      </c>
      <c r="N219" s="42">
        <f t="shared" si="36"/>
        <v>969637</v>
      </c>
      <c r="O219" s="43">
        <f t="shared" si="37"/>
        <v>0.5883425524618341</v>
      </c>
      <c r="P219" s="17"/>
    </row>
    <row r="220" spans="2:16" ht="15">
      <c r="B220" s="22"/>
      <c r="C220" s="27" t="s">
        <v>503</v>
      </c>
      <c r="D220" s="40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39">
        <v>0</v>
      </c>
      <c r="K220" s="68">
        <v>0</v>
      </c>
      <c r="L220" s="49"/>
      <c r="M220" s="40">
        <v>1518</v>
      </c>
      <c r="N220" s="42">
        <f t="shared" si="36"/>
        <v>1518</v>
      </c>
      <c r="O220" s="43">
        <f t="shared" si="37"/>
        <v>0.0009210704569205426</v>
      </c>
      <c r="P220" s="17"/>
    </row>
    <row r="221" spans="2:16" ht="15">
      <c r="B221" s="22"/>
      <c r="C221" s="27" t="s">
        <v>422</v>
      </c>
      <c r="D221" s="40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39">
        <v>0</v>
      </c>
      <c r="K221" s="68">
        <v>0</v>
      </c>
      <c r="L221" s="49">
        <v>254000</v>
      </c>
      <c r="M221" s="40">
        <v>0</v>
      </c>
      <c r="N221" s="42">
        <f t="shared" si="36"/>
        <v>254000</v>
      </c>
      <c r="O221" s="43">
        <f t="shared" si="37"/>
        <v>0.15411850860198803</v>
      </c>
      <c r="P221" s="17"/>
    </row>
    <row r="222" spans="2:20" ht="15">
      <c r="B222" s="22"/>
      <c r="C222" s="17" t="s">
        <v>84</v>
      </c>
      <c r="D222" s="40">
        <v>2422246</v>
      </c>
      <c r="E222" s="41">
        <v>3799094</v>
      </c>
      <c r="F222" s="41">
        <v>8081152</v>
      </c>
      <c r="G222" s="41">
        <v>6186942</v>
      </c>
      <c r="H222" s="41">
        <v>4334867</v>
      </c>
      <c r="I222" s="41">
        <v>4864446</v>
      </c>
      <c r="J222" s="39">
        <v>4417569</v>
      </c>
      <c r="K222" s="68">
        <v>0</v>
      </c>
      <c r="L222" s="49">
        <v>0</v>
      </c>
      <c r="M222" s="40">
        <v>0</v>
      </c>
      <c r="N222" s="42">
        <f t="shared" si="36"/>
        <v>34106316</v>
      </c>
      <c r="O222" s="43">
        <f t="shared" si="37"/>
        <v>20.694545495386308</v>
      </c>
      <c r="P222" s="19"/>
      <c r="Q222" s="3"/>
      <c r="R222" s="3"/>
      <c r="S222" s="3"/>
      <c r="T222" s="3"/>
    </row>
    <row r="223" spans="2:20" ht="15">
      <c r="B223" s="22"/>
      <c r="C223" s="17" t="s">
        <v>85</v>
      </c>
      <c r="D223" s="40">
        <v>444200</v>
      </c>
      <c r="E223" s="41">
        <v>764662</v>
      </c>
      <c r="F223" s="41">
        <v>724000</v>
      </c>
      <c r="G223" s="41">
        <v>2051900</v>
      </c>
      <c r="H223" s="41">
        <v>1433621</v>
      </c>
      <c r="I223" s="41">
        <v>1807569</v>
      </c>
      <c r="J223" s="39">
        <v>1503934</v>
      </c>
      <c r="K223" s="68">
        <v>2542526</v>
      </c>
      <c r="L223" s="49">
        <v>0</v>
      </c>
      <c r="M223" s="40">
        <v>3320880</v>
      </c>
      <c r="N223" s="42">
        <f t="shared" si="36"/>
        <v>14593292</v>
      </c>
      <c r="O223" s="43">
        <f t="shared" si="37"/>
        <v>8.854710230839855</v>
      </c>
      <c r="P223" s="19"/>
      <c r="Q223" s="3"/>
      <c r="R223" s="3"/>
      <c r="S223" s="3"/>
      <c r="T223" s="3"/>
    </row>
    <row r="224" spans="2:20" ht="15">
      <c r="B224" s="22"/>
      <c r="C224" s="17" t="s">
        <v>86</v>
      </c>
      <c r="D224" s="40">
        <v>793040</v>
      </c>
      <c r="E224" s="41">
        <v>1732504</v>
      </c>
      <c r="F224" s="41">
        <v>1442809</v>
      </c>
      <c r="G224" s="41">
        <v>1679966</v>
      </c>
      <c r="H224" s="41">
        <v>1293644</v>
      </c>
      <c r="I224" s="41">
        <v>1165355</v>
      </c>
      <c r="J224" s="39">
        <v>271744</v>
      </c>
      <c r="K224" s="68">
        <v>787907</v>
      </c>
      <c r="L224" s="49">
        <v>110908</v>
      </c>
      <c r="M224" s="40">
        <v>0</v>
      </c>
      <c r="N224" s="42">
        <f t="shared" si="36"/>
        <v>9277877</v>
      </c>
      <c r="O224" s="43">
        <f t="shared" si="37"/>
        <v>5.629498292254673</v>
      </c>
      <c r="P224" s="19"/>
      <c r="Q224" s="3"/>
      <c r="R224" s="3"/>
      <c r="S224" s="3"/>
      <c r="T224" s="3"/>
    </row>
    <row r="225" spans="2:20" ht="15">
      <c r="B225" s="22"/>
      <c r="C225" s="27" t="s">
        <v>423</v>
      </c>
      <c r="D225" s="40"/>
      <c r="E225" s="41"/>
      <c r="F225" s="41"/>
      <c r="G225" s="41"/>
      <c r="H225" s="41"/>
      <c r="I225" s="41"/>
      <c r="J225" s="39"/>
      <c r="K225" s="68"/>
      <c r="L225" s="49">
        <v>63942</v>
      </c>
      <c r="M225" s="40">
        <v>87128</v>
      </c>
      <c r="N225" s="42">
        <f t="shared" si="36"/>
        <v>151070</v>
      </c>
      <c r="O225" s="43">
        <f t="shared" si="37"/>
        <v>0.09166410667126902</v>
      </c>
      <c r="P225" s="19"/>
      <c r="Q225" s="3"/>
      <c r="R225" s="3"/>
      <c r="S225" s="3"/>
      <c r="T225" s="3"/>
    </row>
    <row r="226" spans="2:20" ht="16.5" thickBot="1">
      <c r="B226" s="23"/>
      <c r="C226" s="20" t="s">
        <v>7</v>
      </c>
      <c r="D226" s="45">
        <f aca="true" t="shared" si="38" ref="D226:J226">SUM(D211:D224)</f>
        <v>9967486</v>
      </c>
      <c r="E226" s="46">
        <f t="shared" si="38"/>
        <v>15254184</v>
      </c>
      <c r="F226" s="46">
        <f t="shared" si="38"/>
        <v>19196426</v>
      </c>
      <c r="G226" s="46">
        <f t="shared" si="38"/>
        <v>18337220</v>
      </c>
      <c r="H226" s="46">
        <f t="shared" si="38"/>
        <v>15988288</v>
      </c>
      <c r="I226" s="46">
        <f t="shared" si="38"/>
        <v>17879781</v>
      </c>
      <c r="J226" s="44">
        <f t="shared" si="38"/>
        <v>16863926</v>
      </c>
      <c r="K226" s="69">
        <f>SUM(K215:K224)</f>
        <v>11626637</v>
      </c>
      <c r="L226" s="45">
        <f>SUM(L212:L225)</f>
        <v>17948027</v>
      </c>
      <c r="M226" s="45">
        <f>SUM(M212:M225)</f>
        <v>21746264</v>
      </c>
      <c r="N226" s="47">
        <f>SUM(N212:N225)</f>
        <v>164808239</v>
      </c>
      <c r="O226" s="48">
        <f>(N226/$N$601)*100</f>
        <v>1.1429535986263717</v>
      </c>
      <c r="P226" s="10"/>
      <c r="Q226" s="3"/>
      <c r="R226" s="3"/>
      <c r="S226" s="3"/>
      <c r="T226" s="3"/>
    </row>
    <row r="227" spans="2:20" ht="15">
      <c r="B227" s="22"/>
      <c r="C227" s="17"/>
      <c r="D227" s="40"/>
      <c r="E227" s="41"/>
      <c r="F227" s="41"/>
      <c r="G227" s="41"/>
      <c r="H227" s="41"/>
      <c r="I227" s="41"/>
      <c r="J227" s="39"/>
      <c r="K227" s="68"/>
      <c r="L227" s="49"/>
      <c r="M227" s="40"/>
      <c r="N227" s="42"/>
      <c r="O227" s="49"/>
      <c r="P227" s="19"/>
      <c r="Q227" s="3"/>
      <c r="R227" s="3"/>
      <c r="S227" s="3"/>
      <c r="T227" s="3"/>
    </row>
    <row r="228" spans="2:20" ht="15">
      <c r="B228" s="22" t="s">
        <v>87</v>
      </c>
      <c r="C228" s="17" t="s">
        <v>88</v>
      </c>
      <c r="D228" s="40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39">
        <v>500000</v>
      </c>
      <c r="K228" s="68">
        <v>910411</v>
      </c>
      <c r="L228" s="49">
        <v>1720015</v>
      </c>
      <c r="M228" s="40">
        <v>2211800</v>
      </c>
      <c r="N228" s="42">
        <f>SUM(D228:M228)</f>
        <v>5342226</v>
      </c>
      <c r="O228" s="43">
        <f>(N228/$N$233)*100</f>
        <v>14.793252413438351</v>
      </c>
      <c r="P228" s="19"/>
      <c r="Q228" s="3"/>
      <c r="R228" s="3"/>
      <c r="S228" s="3"/>
      <c r="T228" s="3"/>
    </row>
    <row r="229" spans="2:20" ht="15">
      <c r="B229" s="22"/>
      <c r="C229" s="27" t="s">
        <v>308</v>
      </c>
      <c r="D229" s="40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39">
        <v>0</v>
      </c>
      <c r="K229" s="68">
        <v>71842</v>
      </c>
      <c r="L229" s="49">
        <v>817000</v>
      </c>
      <c r="M229" s="40">
        <v>485904</v>
      </c>
      <c r="N229" s="42">
        <f>SUM(D229:M229)</f>
        <v>1374746</v>
      </c>
      <c r="O229" s="43">
        <f>(N229/$N$233)*100</f>
        <v>3.806833440285888</v>
      </c>
      <c r="P229" s="19"/>
      <c r="Q229" s="3"/>
      <c r="R229" s="3"/>
      <c r="S229" s="3"/>
      <c r="T229" s="3"/>
    </row>
    <row r="230" spans="2:20" ht="15">
      <c r="B230" s="22"/>
      <c r="C230" s="17" t="s">
        <v>89</v>
      </c>
      <c r="D230" s="40">
        <v>0</v>
      </c>
      <c r="E230" s="41">
        <v>2084790</v>
      </c>
      <c r="F230" s="41">
        <v>1338332</v>
      </c>
      <c r="G230" s="41">
        <v>653762</v>
      </c>
      <c r="H230" s="41">
        <v>377000</v>
      </c>
      <c r="I230" s="41">
        <v>377000</v>
      </c>
      <c r="J230" s="39">
        <v>194161</v>
      </c>
      <c r="K230" s="68">
        <v>240000</v>
      </c>
      <c r="L230" s="49">
        <v>0</v>
      </c>
      <c r="M230" s="40">
        <v>0</v>
      </c>
      <c r="N230" s="42">
        <f>SUM(D230:M230)</f>
        <v>5265045</v>
      </c>
      <c r="O230" s="43">
        <f>(N230/$N$233)*100</f>
        <v>14.579529142554343</v>
      </c>
      <c r="P230" s="19"/>
      <c r="Q230" s="3"/>
      <c r="R230" s="3"/>
      <c r="S230" s="3"/>
      <c r="T230" s="3"/>
    </row>
    <row r="231" spans="2:20" ht="15">
      <c r="B231" s="22"/>
      <c r="C231" s="27" t="s">
        <v>504</v>
      </c>
      <c r="D231" s="40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39">
        <v>0</v>
      </c>
      <c r="K231" s="68">
        <v>0</v>
      </c>
      <c r="L231" s="49">
        <v>0</v>
      </c>
      <c r="M231" s="40">
        <v>2597518</v>
      </c>
      <c r="N231" s="42">
        <f>SUM(D231:M231)</f>
        <v>2597518</v>
      </c>
      <c r="O231" s="43">
        <f>(N231/$N$233)*100</f>
        <v>7.19283299179959</v>
      </c>
      <c r="P231" s="19"/>
      <c r="Q231" s="3"/>
      <c r="R231" s="3"/>
      <c r="S231" s="3"/>
      <c r="T231" s="3"/>
    </row>
    <row r="232" spans="2:20" ht="15">
      <c r="B232" s="22"/>
      <c r="C232" s="17" t="s">
        <v>90</v>
      </c>
      <c r="D232" s="40">
        <v>1057322</v>
      </c>
      <c r="E232" s="41">
        <v>2157397</v>
      </c>
      <c r="F232" s="41">
        <v>2167732</v>
      </c>
      <c r="G232" s="41">
        <v>1436829</v>
      </c>
      <c r="H232" s="41">
        <v>2054520</v>
      </c>
      <c r="I232" s="41">
        <v>1881480</v>
      </c>
      <c r="J232" s="39">
        <v>1833424</v>
      </c>
      <c r="K232" s="68">
        <v>2761910</v>
      </c>
      <c r="L232" s="49">
        <v>2550136</v>
      </c>
      <c r="M232" s="40">
        <v>3632301</v>
      </c>
      <c r="N232" s="42">
        <f>SUM(D232:M232)</f>
        <v>21533051</v>
      </c>
      <c r="O232" s="43">
        <f>(N232/$N$233)*100</f>
        <v>59.62755201192182</v>
      </c>
      <c r="P232" s="19"/>
      <c r="Q232" s="3"/>
      <c r="R232" s="3"/>
      <c r="S232" s="3"/>
      <c r="T232" s="3"/>
    </row>
    <row r="233" spans="2:20" ht="16.5" thickBot="1">
      <c r="B233" s="23"/>
      <c r="C233" s="20" t="s">
        <v>7</v>
      </c>
      <c r="D233" s="45">
        <f aca="true" t="shared" si="39" ref="D233:J233">SUM(D227:D232)</f>
        <v>1057322</v>
      </c>
      <c r="E233" s="46">
        <f t="shared" si="39"/>
        <v>4242187</v>
      </c>
      <c r="F233" s="46">
        <f t="shared" si="39"/>
        <v>3506064</v>
      </c>
      <c r="G233" s="46">
        <f t="shared" si="39"/>
        <v>2090591</v>
      </c>
      <c r="H233" s="46">
        <f t="shared" si="39"/>
        <v>2431520</v>
      </c>
      <c r="I233" s="46">
        <f t="shared" si="39"/>
        <v>2258480</v>
      </c>
      <c r="J233" s="44">
        <f t="shared" si="39"/>
        <v>2527585</v>
      </c>
      <c r="K233" s="69">
        <f>SUM(K228:K232)</f>
        <v>3984163</v>
      </c>
      <c r="L233" s="45">
        <f>SUM(L228:L232)</f>
        <v>5087151</v>
      </c>
      <c r="M233" s="45">
        <f>SUM(M228:M232)</f>
        <v>8927523</v>
      </c>
      <c r="N233" s="47">
        <f>SUM(N228:N232)</f>
        <v>36112586</v>
      </c>
      <c r="O233" s="48">
        <f>(N233/$N$601)*100</f>
        <v>0.2504426379096516</v>
      </c>
      <c r="P233" s="10"/>
      <c r="Q233" s="3"/>
      <c r="R233" s="3"/>
      <c r="S233" s="3"/>
      <c r="T233" s="3"/>
    </row>
    <row r="234" spans="2:20" ht="15">
      <c r="B234" s="22"/>
      <c r="C234" s="17"/>
      <c r="D234" s="40"/>
      <c r="E234" s="41"/>
      <c r="F234" s="41"/>
      <c r="G234" s="41"/>
      <c r="H234" s="41"/>
      <c r="I234" s="41"/>
      <c r="J234" s="39"/>
      <c r="K234" s="68"/>
      <c r="L234" s="49"/>
      <c r="M234" s="40"/>
      <c r="N234" s="42"/>
      <c r="O234" s="49"/>
      <c r="P234" s="19"/>
      <c r="Q234" s="3"/>
      <c r="R234" s="3"/>
      <c r="S234" s="3"/>
      <c r="T234" s="3"/>
    </row>
    <row r="235" spans="2:20" ht="15">
      <c r="B235" s="22" t="s">
        <v>91</v>
      </c>
      <c r="C235" s="27" t="s">
        <v>505</v>
      </c>
      <c r="D235" s="40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39">
        <v>0</v>
      </c>
      <c r="K235" s="68">
        <v>0</v>
      </c>
      <c r="L235" s="49">
        <v>0</v>
      </c>
      <c r="M235" s="40">
        <v>203470</v>
      </c>
      <c r="N235" s="42">
        <f aca="true" t="shared" si="40" ref="N235:N242">SUM(D235:M235)</f>
        <v>203470</v>
      </c>
      <c r="O235" s="43">
        <f>(N235/$N$243)*100</f>
        <v>0.1973777310580529</v>
      </c>
      <c r="P235" s="19"/>
      <c r="Q235" s="3"/>
      <c r="R235" s="3"/>
      <c r="S235" s="3"/>
      <c r="T235" s="3"/>
    </row>
    <row r="236" spans="2:20" ht="15">
      <c r="B236" s="22"/>
      <c r="C236" s="27" t="s">
        <v>506</v>
      </c>
      <c r="D236" s="40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39">
        <v>0</v>
      </c>
      <c r="K236" s="68">
        <v>0</v>
      </c>
      <c r="L236" s="49">
        <v>0</v>
      </c>
      <c r="M236" s="40">
        <v>378000</v>
      </c>
      <c r="N236" s="42">
        <f t="shared" si="40"/>
        <v>378000</v>
      </c>
      <c r="O236" s="43">
        <f>(N236/$N$243)*100</f>
        <v>0.36668197935786107</v>
      </c>
      <c r="P236" s="19"/>
      <c r="Q236" s="3"/>
      <c r="R236" s="3"/>
      <c r="S236" s="3"/>
      <c r="T236" s="3"/>
    </row>
    <row r="237" spans="2:20" ht="15">
      <c r="B237" s="22"/>
      <c r="C237" s="27" t="s">
        <v>309</v>
      </c>
      <c r="D237" s="40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39">
        <v>0</v>
      </c>
      <c r="K237" s="68">
        <v>216554</v>
      </c>
      <c r="L237" s="49">
        <v>179365</v>
      </c>
      <c r="M237" s="40">
        <v>245880</v>
      </c>
      <c r="N237" s="42">
        <f t="shared" si="40"/>
        <v>641799</v>
      </c>
      <c r="O237" s="43">
        <f>(N237/$N$243)*100</f>
        <v>0.6225823483330579</v>
      </c>
      <c r="P237" s="19"/>
      <c r="Q237" s="3"/>
      <c r="R237" s="3"/>
      <c r="S237" s="3"/>
      <c r="T237" s="3"/>
    </row>
    <row r="238" spans="2:20" ht="15">
      <c r="B238" s="22"/>
      <c r="C238" s="27" t="s">
        <v>424</v>
      </c>
      <c r="D238" s="40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39">
        <v>0</v>
      </c>
      <c r="K238" s="68"/>
      <c r="L238" s="49">
        <v>128631</v>
      </c>
      <c r="M238" s="40">
        <v>157022</v>
      </c>
      <c r="N238" s="42">
        <f t="shared" si="40"/>
        <v>285653</v>
      </c>
      <c r="O238" s="43">
        <f>(N238/$N$243)*100</f>
        <v>0.2771000197077013</v>
      </c>
      <c r="P238" s="19"/>
      <c r="Q238" s="3"/>
      <c r="R238" s="3"/>
      <c r="S238" s="3"/>
      <c r="T238" s="3"/>
    </row>
    <row r="239" spans="3:20" ht="15">
      <c r="C239" s="17" t="s">
        <v>92</v>
      </c>
      <c r="D239" s="40">
        <v>1318733</v>
      </c>
      <c r="E239" s="41">
        <v>949275</v>
      </c>
      <c r="F239" s="41">
        <v>1936953</v>
      </c>
      <c r="G239" s="41">
        <v>0</v>
      </c>
      <c r="H239" s="41">
        <v>4578323</v>
      </c>
      <c r="I239" s="41">
        <v>2583808</v>
      </c>
      <c r="J239" s="39">
        <v>2815525</v>
      </c>
      <c r="K239" s="68">
        <v>0</v>
      </c>
      <c r="L239" s="49">
        <v>3000218</v>
      </c>
      <c r="M239" s="40">
        <v>1092928</v>
      </c>
      <c r="N239" s="42">
        <f t="shared" si="40"/>
        <v>18275763</v>
      </c>
      <c r="O239" s="43">
        <f>(N239/$N$243)*100</f>
        <v>17.72855278072794</v>
      </c>
      <c r="P239" s="19"/>
      <c r="Q239" s="3"/>
      <c r="R239" s="3"/>
      <c r="S239" s="3"/>
      <c r="T239" s="3"/>
    </row>
    <row r="240" spans="2:20" ht="15">
      <c r="B240" s="22"/>
      <c r="C240" s="17" t="s">
        <v>93</v>
      </c>
      <c r="D240" s="40">
        <v>5087300</v>
      </c>
      <c r="E240" s="41">
        <v>4792344</v>
      </c>
      <c r="F240" s="41">
        <v>5602159</v>
      </c>
      <c r="G240" s="41">
        <v>6758720</v>
      </c>
      <c r="H240" s="41">
        <v>7025576</v>
      </c>
      <c r="I240" s="41">
        <v>6875844</v>
      </c>
      <c r="J240" s="39">
        <v>12707220</v>
      </c>
      <c r="K240" s="68">
        <v>10655581</v>
      </c>
      <c r="L240" s="49">
        <v>10478134</v>
      </c>
      <c r="M240" s="40">
        <v>10968181</v>
      </c>
      <c r="N240" s="42">
        <f t="shared" si="40"/>
        <v>80951059</v>
      </c>
      <c r="O240" s="43">
        <f>(N240/$N$243)*100</f>
        <v>78.52723424665342</v>
      </c>
      <c r="P240" s="19"/>
      <c r="Q240" s="3"/>
      <c r="R240" s="3"/>
      <c r="S240" s="3"/>
      <c r="T240" s="3"/>
    </row>
    <row r="241" spans="2:20" ht="15">
      <c r="B241" s="22"/>
      <c r="C241" s="17" t="s">
        <v>94</v>
      </c>
      <c r="D241" s="40">
        <v>7200</v>
      </c>
      <c r="E241" s="41">
        <v>166873</v>
      </c>
      <c r="F241" s="41">
        <v>95440</v>
      </c>
      <c r="G241" s="41">
        <v>101624</v>
      </c>
      <c r="H241" s="41">
        <v>251067</v>
      </c>
      <c r="I241" s="41">
        <v>123294</v>
      </c>
      <c r="J241" s="39">
        <v>531394</v>
      </c>
      <c r="K241" s="68">
        <v>490050</v>
      </c>
      <c r="L241" s="49">
        <v>0</v>
      </c>
      <c r="M241" s="40">
        <v>0</v>
      </c>
      <c r="N241" s="42">
        <f t="shared" si="40"/>
        <v>1766942</v>
      </c>
      <c r="O241" s="43">
        <f>(N241/$N$243)*100</f>
        <v>1.714036481403539</v>
      </c>
      <c r="P241" s="19"/>
      <c r="Q241" s="3"/>
      <c r="R241" s="3"/>
      <c r="S241" s="3"/>
      <c r="T241" s="3"/>
    </row>
    <row r="242" spans="2:20" ht="15">
      <c r="B242" s="22"/>
      <c r="C242" s="27" t="s">
        <v>425</v>
      </c>
      <c r="D242" s="40"/>
      <c r="E242" s="41"/>
      <c r="F242" s="41"/>
      <c r="G242" s="41"/>
      <c r="H242" s="41"/>
      <c r="I242" s="41"/>
      <c r="J242" s="39"/>
      <c r="K242" s="68"/>
      <c r="L242" s="49">
        <v>276082</v>
      </c>
      <c r="M242" s="40">
        <v>307836</v>
      </c>
      <c r="N242" s="42">
        <f t="shared" si="40"/>
        <v>583918</v>
      </c>
      <c r="O242" s="43">
        <f>(N242/$N$243)*100</f>
        <v>0.566434412758422</v>
      </c>
      <c r="P242" s="19"/>
      <c r="Q242" s="3"/>
      <c r="R242" s="3"/>
      <c r="S242" s="3"/>
      <c r="T242" s="3"/>
    </row>
    <row r="243" spans="2:20" ht="16.5" thickBot="1">
      <c r="B243" s="23"/>
      <c r="C243" s="20" t="s">
        <v>7</v>
      </c>
      <c r="D243" s="45">
        <f aca="true" t="shared" si="41" ref="D243:J243">SUM(D234:D241)</f>
        <v>6413233</v>
      </c>
      <c r="E243" s="46">
        <f t="shared" si="41"/>
        <v>5908492</v>
      </c>
      <c r="F243" s="46">
        <f t="shared" si="41"/>
        <v>7634552</v>
      </c>
      <c r="G243" s="46">
        <f t="shared" si="41"/>
        <v>6860344</v>
      </c>
      <c r="H243" s="46">
        <f t="shared" si="41"/>
        <v>11854966</v>
      </c>
      <c r="I243" s="46">
        <f t="shared" si="41"/>
        <v>9582946</v>
      </c>
      <c r="J243" s="44">
        <f t="shared" si="41"/>
        <v>16054139</v>
      </c>
      <c r="K243" s="69">
        <f>SUM(K237:K241)</f>
        <v>11362185</v>
      </c>
      <c r="L243" s="45">
        <f>SUM(L237:L242)</f>
        <v>14062430</v>
      </c>
      <c r="M243" s="45">
        <f>SUM(M235:M242)</f>
        <v>13353317</v>
      </c>
      <c r="N243" s="47">
        <f>SUM(N235:N242)</f>
        <v>103086604</v>
      </c>
      <c r="O243" s="48">
        <f>(N243/$N$601)*100</f>
        <v>0.7149108911476914</v>
      </c>
      <c r="P243" s="10"/>
      <c r="Q243" s="3"/>
      <c r="R243" s="3"/>
      <c r="S243" s="3"/>
      <c r="T243" s="3"/>
    </row>
    <row r="244" spans="2:20" ht="15">
      <c r="B244" s="22"/>
      <c r="C244" s="17"/>
      <c r="D244" s="40"/>
      <c r="E244" s="41"/>
      <c r="F244" s="41"/>
      <c r="G244" s="41"/>
      <c r="H244" s="41"/>
      <c r="I244" s="41"/>
      <c r="J244" s="39"/>
      <c r="K244" s="68"/>
      <c r="L244" s="49"/>
      <c r="M244" s="40"/>
      <c r="N244" s="42"/>
      <c r="O244" s="49"/>
      <c r="P244" s="19"/>
      <c r="Q244" s="3"/>
      <c r="R244" s="3"/>
      <c r="S244" s="3"/>
      <c r="T244" s="3"/>
    </row>
    <row r="245" spans="2:20" ht="15">
      <c r="B245" s="22" t="s">
        <v>95</v>
      </c>
      <c r="C245" s="27" t="s">
        <v>426</v>
      </c>
      <c r="D245" s="40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39">
        <v>0</v>
      </c>
      <c r="K245" s="68">
        <v>0</v>
      </c>
      <c r="L245" s="49">
        <v>52929</v>
      </c>
      <c r="M245" s="40">
        <v>0</v>
      </c>
      <c r="N245" s="42">
        <f aca="true" t="shared" si="42" ref="N245:N254">SUM(D245:M245)</f>
        <v>52929</v>
      </c>
      <c r="O245" s="43">
        <f>(N245/$N$255)*100</f>
        <v>0.028220430497604743</v>
      </c>
      <c r="P245" s="19"/>
      <c r="Q245" s="3"/>
      <c r="R245" s="3"/>
      <c r="S245" s="3"/>
      <c r="T245" s="3"/>
    </row>
    <row r="246" spans="3:20" ht="15">
      <c r="C246" s="17" t="s">
        <v>96</v>
      </c>
      <c r="D246" s="40">
        <v>1994108</v>
      </c>
      <c r="E246" s="41">
        <v>4200104</v>
      </c>
      <c r="F246" s="41">
        <v>2655399</v>
      </c>
      <c r="G246" s="41">
        <v>2574650</v>
      </c>
      <c r="H246" s="41">
        <v>3862543</v>
      </c>
      <c r="I246" s="41">
        <v>3542631</v>
      </c>
      <c r="J246" s="39">
        <v>2422610</v>
      </c>
      <c r="K246" s="68">
        <v>3750832</v>
      </c>
      <c r="L246" s="49">
        <v>5352467</v>
      </c>
      <c r="M246" s="40">
        <v>3605887</v>
      </c>
      <c r="N246" s="42">
        <f t="shared" si="42"/>
        <v>33961231</v>
      </c>
      <c r="O246" s="43">
        <f aca="true" t="shared" si="43" ref="O246:O254">(N246/$N$255)*100</f>
        <v>18.10728634677775</v>
      </c>
      <c r="P246" s="19"/>
      <c r="Q246" s="3"/>
      <c r="R246" s="3"/>
      <c r="S246" s="3"/>
      <c r="T246" s="3"/>
    </row>
    <row r="247" spans="2:20" ht="15">
      <c r="B247" s="22"/>
      <c r="C247" s="27" t="s">
        <v>310</v>
      </c>
      <c r="D247" s="40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39">
        <v>0</v>
      </c>
      <c r="K247" s="68">
        <v>207506</v>
      </c>
      <c r="L247" s="49">
        <v>228351</v>
      </c>
      <c r="M247" s="40">
        <v>770984</v>
      </c>
      <c r="N247" s="42">
        <f t="shared" si="42"/>
        <v>1206841</v>
      </c>
      <c r="O247" s="43">
        <f t="shared" si="43"/>
        <v>0.6434576992227287</v>
      </c>
      <c r="P247" s="19"/>
      <c r="Q247" s="3"/>
      <c r="R247" s="3"/>
      <c r="S247" s="3"/>
      <c r="T247" s="3"/>
    </row>
    <row r="248" spans="2:20" ht="15">
      <c r="B248" s="22"/>
      <c r="C248" s="27" t="s">
        <v>420</v>
      </c>
      <c r="D248" s="40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39">
        <v>0</v>
      </c>
      <c r="K248" s="68">
        <v>0</v>
      </c>
      <c r="L248" s="49">
        <v>2048859</v>
      </c>
      <c r="M248" s="40">
        <v>602465</v>
      </c>
      <c r="N248" s="42">
        <f t="shared" si="42"/>
        <v>2651324</v>
      </c>
      <c r="O248" s="43">
        <f t="shared" si="43"/>
        <v>1.413620220836052</v>
      </c>
      <c r="P248" s="19"/>
      <c r="Q248" s="3"/>
      <c r="R248" s="3"/>
      <c r="S248" s="3"/>
      <c r="T248" s="3"/>
    </row>
    <row r="249" spans="2:20" ht="15">
      <c r="B249" s="22"/>
      <c r="C249" s="27" t="s">
        <v>427</v>
      </c>
      <c r="D249" s="40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39">
        <v>0</v>
      </c>
      <c r="K249" s="68">
        <v>0</v>
      </c>
      <c r="L249" s="49">
        <v>150000</v>
      </c>
      <c r="M249" s="40">
        <v>2183188</v>
      </c>
      <c r="N249" s="42">
        <f t="shared" si="42"/>
        <v>2333188</v>
      </c>
      <c r="O249" s="43">
        <f t="shared" si="43"/>
        <v>1.2439979933844474</v>
      </c>
      <c r="P249" s="19"/>
      <c r="Q249" s="3"/>
      <c r="R249" s="3"/>
      <c r="S249" s="3"/>
      <c r="T249" s="3"/>
    </row>
    <row r="250" spans="2:20" ht="15">
      <c r="B250" s="22"/>
      <c r="C250" s="27" t="s">
        <v>428</v>
      </c>
      <c r="D250" s="40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39">
        <v>0</v>
      </c>
      <c r="K250" s="68">
        <v>0</v>
      </c>
      <c r="L250" s="49">
        <v>641130</v>
      </c>
      <c r="M250" s="40">
        <v>20016</v>
      </c>
      <c r="N250" s="42">
        <f t="shared" si="42"/>
        <v>661146</v>
      </c>
      <c r="O250" s="43">
        <f t="shared" si="43"/>
        <v>0.35250665498629075</v>
      </c>
      <c r="P250" s="19"/>
      <c r="Q250" s="3"/>
      <c r="R250" s="3"/>
      <c r="S250" s="3"/>
      <c r="T250" s="3"/>
    </row>
    <row r="251" spans="2:20" ht="15">
      <c r="B251" s="22"/>
      <c r="C251" s="27" t="s">
        <v>311</v>
      </c>
      <c r="D251" s="40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39">
        <v>0</v>
      </c>
      <c r="K251" s="68">
        <v>173630</v>
      </c>
      <c r="L251" s="49">
        <v>420000</v>
      </c>
      <c r="M251" s="40">
        <v>502669</v>
      </c>
      <c r="N251" s="42">
        <f t="shared" si="42"/>
        <v>1096299</v>
      </c>
      <c r="O251" s="43">
        <f t="shared" si="43"/>
        <v>0.5845194455609134</v>
      </c>
      <c r="P251" s="19"/>
      <c r="Q251" s="3"/>
      <c r="R251" s="3"/>
      <c r="S251" s="3"/>
      <c r="T251" s="3"/>
    </row>
    <row r="252" spans="2:20" ht="15">
      <c r="B252" s="22"/>
      <c r="C252" s="17" t="s">
        <v>97</v>
      </c>
      <c r="D252" s="40">
        <v>9803636</v>
      </c>
      <c r="E252" s="41">
        <v>10827200</v>
      </c>
      <c r="F252" s="41">
        <v>13563657</v>
      </c>
      <c r="G252" s="41">
        <v>13414800</v>
      </c>
      <c r="H252" s="41">
        <v>13911200</v>
      </c>
      <c r="I252" s="41">
        <v>16047839</v>
      </c>
      <c r="J252" s="39">
        <v>3522500</v>
      </c>
      <c r="K252" s="68">
        <v>22490229</v>
      </c>
      <c r="L252" s="49">
        <v>6657950</v>
      </c>
      <c r="M252" s="40">
        <v>3506257</v>
      </c>
      <c r="N252" s="42">
        <f t="shared" si="42"/>
        <v>113745268</v>
      </c>
      <c r="O252" s="43">
        <f t="shared" si="43"/>
        <v>60.646156738752374</v>
      </c>
      <c r="P252" s="19"/>
      <c r="Q252" s="3"/>
      <c r="R252" s="3"/>
      <c r="S252" s="3"/>
      <c r="T252" s="3"/>
    </row>
    <row r="253" spans="2:20" ht="15">
      <c r="B253" s="22"/>
      <c r="C253" s="17" t="s">
        <v>98</v>
      </c>
      <c r="D253" s="40">
        <v>1585780</v>
      </c>
      <c r="E253" s="41">
        <v>1737200</v>
      </c>
      <c r="F253" s="41">
        <v>1375540</v>
      </c>
      <c r="G253" s="41">
        <v>0</v>
      </c>
      <c r="H253" s="41">
        <v>2853904</v>
      </c>
      <c r="I253" s="41">
        <v>2182800</v>
      </c>
      <c r="J253" s="39">
        <v>1840000</v>
      </c>
      <c r="K253" s="68">
        <v>1577600</v>
      </c>
      <c r="L253" s="49">
        <v>2312589</v>
      </c>
      <c r="M253" s="40">
        <v>2638858</v>
      </c>
      <c r="N253" s="42">
        <f t="shared" si="42"/>
        <v>18104271</v>
      </c>
      <c r="O253" s="43">
        <f t="shared" si="43"/>
        <v>9.652748426482667</v>
      </c>
      <c r="P253" s="19"/>
      <c r="Q253" s="3"/>
      <c r="R253" s="3"/>
      <c r="S253" s="3"/>
      <c r="T253" s="3"/>
    </row>
    <row r="254" spans="2:20" ht="15">
      <c r="B254" s="22"/>
      <c r="C254" s="17" t="s">
        <v>99</v>
      </c>
      <c r="D254" s="40">
        <v>862905</v>
      </c>
      <c r="E254" s="41">
        <v>1606054</v>
      </c>
      <c r="F254" s="41">
        <v>1719440</v>
      </c>
      <c r="G254" s="41">
        <v>2430147</v>
      </c>
      <c r="H254" s="41">
        <v>1711711</v>
      </c>
      <c r="I254" s="41">
        <v>2958495</v>
      </c>
      <c r="J254" s="39">
        <v>2007259</v>
      </c>
      <c r="K254" s="68">
        <v>447100</v>
      </c>
      <c r="L254" s="49">
        <v>0</v>
      </c>
      <c r="M254" s="40">
        <v>0</v>
      </c>
      <c r="N254" s="42">
        <f t="shared" si="42"/>
        <v>13743111</v>
      </c>
      <c r="O254" s="43">
        <f t="shared" si="43"/>
        <v>7.327486043499164</v>
      </c>
      <c r="P254" s="19"/>
      <c r="Q254" s="3"/>
      <c r="R254" s="3"/>
      <c r="S254" s="3"/>
      <c r="T254" s="3"/>
    </row>
    <row r="255" spans="2:20" ht="16.5" thickBot="1">
      <c r="B255" s="23"/>
      <c r="C255" s="20" t="s">
        <v>7</v>
      </c>
      <c r="D255" s="45">
        <f aca="true" t="shared" si="44" ref="D255:J255">SUM(D244:D254)</f>
        <v>14246429</v>
      </c>
      <c r="E255" s="46">
        <f t="shared" si="44"/>
        <v>18370558</v>
      </c>
      <c r="F255" s="46">
        <f t="shared" si="44"/>
        <v>19314036</v>
      </c>
      <c r="G255" s="46">
        <f t="shared" si="44"/>
        <v>18419597</v>
      </c>
      <c r="H255" s="46">
        <f t="shared" si="44"/>
        <v>22339358</v>
      </c>
      <c r="I255" s="46">
        <f t="shared" si="44"/>
        <v>24731765</v>
      </c>
      <c r="J255" s="44">
        <f t="shared" si="44"/>
        <v>9792369</v>
      </c>
      <c r="K255" s="69">
        <f>SUM(K246:K254)</f>
        <v>28646897</v>
      </c>
      <c r="L255" s="45">
        <f>SUM(L245:L254)</f>
        <v>17864275</v>
      </c>
      <c r="M255" s="45">
        <f>SUM(M245:M254)</f>
        <v>13830324</v>
      </c>
      <c r="N255" s="47">
        <f>SUM(N245:N254)</f>
        <v>187555608</v>
      </c>
      <c r="O255" s="48">
        <f>(N255/$N$601)*100</f>
        <v>1.3007077704783745</v>
      </c>
      <c r="P255" s="10"/>
      <c r="Q255" s="3"/>
      <c r="R255" s="3"/>
      <c r="S255" s="3"/>
      <c r="T255" s="3"/>
    </row>
    <row r="256" spans="2:20" ht="15">
      <c r="B256" s="22"/>
      <c r="C256" s="17"/>
      <c r="D256" s="40"/>
      <c r="E256" s="41"/>
      <c r="F256" s="41"/>
      <c r="G256" s="41"/>
      <c r="H256" s="41"/>
      <c r="I256" s="41"/>
      <c r="J256" s="39"/>
      <c r="K256" s="68"/>
      <c r="L256" s="49"/>
      <c r="M256" s="40"/>
      <c r="N256" s="42"/>
      <c r="O256" s="49"/>
      <c r="P256" s="19"/>
      <c r="Q256" s="3"/>
      <c r="R256" s="3"/>
      <c r="S256" s="3"/>
      <c r="T256" s="3"/>
    </row>
    <row r="257" spans="2:20" ht="15">
      <c r="B257" s="22" t="s">
        <v>100</v>
      </c>
      <c r="C257" s="17" t="s">
        <v>260</v>
      </c>
      <c r="D257" s="40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453036</v>
      </c>
      <c r="J257" s="39">
        <v>998341</v>
      </c>
      <c r="K257" s="68">
        <v>1911094</v>
      </c>
      <c r="L257" s="49">
        <v>1293321</v>
      </c>
      <c r="M257" s="40">
        <v>2271483</v>
      </c>
      <c r="N257" s="42">
        <f aca="true" t="shared" si="45" ref="N257:N267">SUM(D257:M257)</f>
        <v>6927275</v>
      </c>
      <c r="O257" s="43">
        <f>(N257/$N$268)*100</f>
        <v>3.196658437209226</v>
      </c>
      <c r="P257" s="19"/>
      <c r="Q257" s="3"/>
      <c r="R257" s="3"/>
      <c r="S257" s="3"/>
      <c r="T257" s="3"/>
    </row>
    <row r="258" spans="2:20" ht="15">
      <c r="B258" s="22"/>
      <c r="C258" s="17" t="s">
        <v>264</v>
      </c>
      <c r="D258" s="40">
        <v>869104</v>
      </c>
      <c r="E258" s="41">
        <v>3261053</v>
      </c>
      <c r="F258" s="41">
        <v>3364104</v>
      </c>
      <c r="G258" s="41">
        <v>264104</v>
      </c>
      <c r="H258" s="41">
        <v>1357000</v>
      </c>
      <c r="I258" s="41">
        <v>418600</v>
      </c>
      <c r="J258" s="39">
        <v>2765101</v>
      </c>
      <c r="K258" s="68">
        <v>12109320</v>
      </c>
      <c r="L258" s="49">
        <v>8278788</v>
      </c>
      <c r="M258" s="40">
        <v>18599840</v>
      </c>
      <c r="N258" s="42">
        <f t="shared" si="45"/>
        <v>51287014</v>
      </c>
      <c r="O258" s="43">
        <f aca="true" t="shared" si="46" ref="O258:O267">(N258/$N$268)*100</f>
        <v>23.666891529839322</v>
      </c>
      <c r="P258" s="19"/>
      <c r="Q258" s="3"/>
      <c r="R258" s="3"/>
      <c r="S258" s="3"/>
      <c r="T258" s="3"/>
    </row>
    <row r="259" spans="2:20" ht="15">
      <c r="B259" s="22"/>
      <c r="C259" s="17" t="s">
        <v>101</v>
      </c>
      <c r="D259" s="40">
        <v>761628</v>
      </c>
      <c r="E259" s="41">
        <v>1487100</v>
      </c>
      <c r="F259" s="41">
        <v>1457160</v>
      </c>
      <c r="G259" s="41">
        <v>1805408</v>
      </c>
      <c r="H259" s="41">
        <v>1968960</v>
      </c>
      <c r="I259" s="41">
        <v>2788516</v>
      </c>
      <c r="J259" s="39">
        <v>1222094</v>
      </c>
      <c r="K259" s="68">
        <v>0</v>
      </c>
      <c r="L259" s="49">
        <v>0</v>
      </c>
      <c r="M259" s="40">
        <v>0</v>
      </c>
      <c r="N259" s="42">
        <f t="shared" si="45"/>
        <v>11490866</v>
      </c>
      <c r="O259" s="43">
        <f t="shared" si="46"/>
        <v>5.302571898725058</v>
      </c>
      <c r="P259" s="19"/>
      <c r="Q259" s="3"/>
      <c r="R259" s="3"/>
      <c r="S259" s="3"/>
      <c r="T259" s="3"/>
    </row>
    <row r="260" spans="2:20" ht="15">
      <c r="B260" s="22"/>
      <c r="C260" s="27" t="s">
        <v>312</v>
      </c>
      <c r="D260" s="40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39">
        <v>0</v>
      </c>
      <c r="K260" s="68">
        <v>797826</v>
      </c>
      <c r="L260" s="49">
        <v>960000</v>
      </c>
      <c r="M260" s="40">
        <v>1470895</v>
      </c>
      <c r="N260" s="42">
        <f t="shared" si="45"/>
        <v>3228721</v>
      </c>
      <c r="O260" s="43">
        <f t="shared" si="46"/>
        <v>1.4899247144143415</v>
      </c>
      <c r="P260" s="19"/>
      <c r="Q260" s="3"/>
      <c r="R260" s="3"/>
      <c r="S260" s="3"/>
      <c r="T260" s="3"/>
    </row>
    <row r="261" spans="2:20" ht="15">
      <c r="B261" s="22"/>
      <c r="C261" s="27" t="s">
        <v>324</v>
      </c>
      <c r="D261" s="40">
        <v>0</v>
      </c>
      <c r="E261" s="41">
        <v>0</v>
      </c>
      <c r="F261" s="41">
        <v>0</v>
      </c>
      <c r="G261" s="41">
        <v>0</v>
      </c>
      <c r="H261" s="41">
        <v>0</v>
      </c>
      <c r="I261" s="41">
        <v>0</v>
      </c>
      <c r="J261" s="39">
        <v>0</v>
      </c>
      <c r="K261" s="68">
        <v>0</v>
      </c>
      <c r="L261" s="49">
        <v>88720</v>
      </c>
      <c r="M261" s="40">
        <v>0</v>
      </c>
      <c r="N261" s="42">
        <f t="shared" si="45"/>
        <v>88720</v>
      </c>
      <c r="O261" s="43">
        <f t="shared" si="46"/>
        <v>0.0409407070672382</v>
      </c>
      <c r="P261" s="19"/>
      <c r="Q261" s="3"/>
      <c r="R261" s="3"/>
      <c r="S261" s="3"/>
      <c r="T261" s="3"/>
    </row>
    <row r="262" spans="2:20" ht="15">
      <c r="B262" s="22"/>
      <c r="C262" s="27" t="s">
        <v>429</v>
      </c>
      <c r="D262" s="40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39">
        <v>0</v>
      </c>
      <c r="K262" s="68">
        <v>0</v>
      </c>
      <c r="L262" s="49">
        <v>447320</v>
      </c>
      <c r="M262" s="40">
        <v>0</v>
      </c>
      <c r="N262" s="42">
        <f t="shared" si="45"/>
        <v>447320</v>
      </c>
      <c r="O262" s="43">
        <f t="shared" si="46"/>
        <v>0.20642016552431236</v>
      </c>
      <c r="P262" s="19"/>
      <c r="Q262" s="3"/>
      <c r="R262" s="3"/>
      <c r="S262" s="3"/>
      <c r="T262" s="3"/>
    </row>
    <row r="263" spans="2:20" ht="15">
      <c r="B263" s="22"/>
      <c r="C263" s="27" t="s">
        <v>313</v>
      </c>
      <c r="D263" s="40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39">
        <v>0</v>
      </c>
      <c r="K263" s="68">
        <v>48000</v>
      </c>
      <c r="L263" s="49">
        <v>0</v>
      </c>
      <c r="M263" s="40">
        <v>0</v>
      </c>
      <c r="N263" s="42">
        <f t="shared" si="45"/>
        <v>48000</v>
      </c>
      <c r="O263" s="43">
        <f t="shared" si="46"/>
        <v>0.02215006694350128</v>
      </c>
      <c r="P263" s="19"/>
      <c r="Q263" s="3"/>
      <c r="R263" s="3"/>
      <c r="S263" s="3"/>
      <c r="T263" s="3"/>
    </row>
    <row r="264" spans="2:20" ht="15">
      <c r="B264" s="22"/>
      <c r="C264" s="17" t="s">
        <v>102</v>
      </c>
      <c r="D264" s="40">
        <v>480000</v>
      </c>
      <c r="E264" s="41">
        <v>664000</v>
      </c>
      <c r="F264" s="41">
        <v>0</v>
      </c>
      <c r="G264" s="41">
        <v>940000</v>
      </c>
      <c r="H264" s="41">
        <v>620000</v>
      </c>
      <c r="I264" s="41">
        <v>976000</v>
      </c>
      <c r="J264" s="39">
        <v>1289195</v>
      </c>
      <c r="K264" s="68">
        <v>2398400</v>
      </c>
      <c r="L264" s="49">
        <v>2678940</v>
      </c>
      <c r="M264" s="40">
        <v>2541474</v>
      </c>
      <c r="N264" s="42">
        <f t="shared" si="45"/>
        <v>12588009</v>
      </c>
      <c r="O264" s="43">
        <f t="shared" si="46"/>
        <v>5.8088592090707625</v>
      </c>
      <c r="P264" s="19"/>
      <c r="Q264" s="3"/>
      <c r="R264" s="3"/>
      <c r="S264" s="3"/>
      <c r="T264" s="3"/>
    </row>
    <row r="265" spans="2:20" ht="15">
      <c r="B265" s="22"/>
      <c r="C265" s="17" t="s">
        <v>41</v>
      </c>
      <c r="D265" s="40">
        <v>3793532</v>
      </c>
      <c r="E265" s="41">
        <v>2569936</v>
      </c>
      <c r="F265" s="41">
        <v>4798248</v>
      </c>
      <c r="G265" s="41">
        <v>3327000</v>
      </c>
      <c r="H265" s="41">
        <v>11632896</v>
      </c>
      <c r="I265" s="41">
        <v>6530000</v>
      </c>
      <c r="J265" s="39">
        <v>6503075</v>
      </c>
      <c r="K265" s="68">
        <v>4865228</v>
      </c>
      <c r="L265" s="49">
        <v>6380611</v>
      </c>
      <c r="M265" s="40">
        <v>6094040</v>
      </c>
      <c r="N265" s="42">
        <f t="shared" si="45"/>
        <v>56494566</v>
      </c>
      <c r="O265" s="43">
        <f t="shared" si="46"/>
        <v>26.06996705925107</v>
      </c>
      <c r="P265" s="19"/>
      <c r="Q265" s="3"/>
      <c r="R265" s="3"/>
      <c r="S265" s="3"/>
      <c r="T265" s="3"/>
    </row>
    <row r="266" spans="2:20" ht="15">
      <c r="B266" s="22"/>
      <c r="C266" s="17" t="s">
        <v>103</v>
      </c>
      <c r="D266" s="40">
        <v>4692140</v>
      </c>
      <c r="E266" s="41">
        <v>2728425</v>
      </c>
      <c r="F266" s="41">
        <v>663608</v>
      </c>
      <c r="G266" s="41">
        <v>7099332</v>
      </c>
      <c r="H266" s="41">
        <v>1957616</v>
      </c>
      <c r="I266" s="41">
        <v>1869506</v>
      </c>
      <c r="J266" s="39">
        <v>2427910</v>
      </c>
      <c r="K266" s="68">
        <v>0</v>
      </c>
      <c r="L266" s="49">
        <v>0</v>
      </c>
      <c r="M266" s="40">
        <v>0</v>
      </c>
      <c r="N266" s="42">
        <f t="shared" si="45"/>
        <v>21438537</v>
      </c>
      <c r="O266" s="43">
        <f t="shared" si="46"/>
        <v>9.893021452515189</v>
      </c>
      <c r="P266" s="19"/>
      <c r="Q266" s="3"/>
      <c r="R266" s="3"/>
      <c r="S266" s="3"/>
      <c r="T266" s="3"/>
    </row>
    <row r="267" spans="2:20" ht="15">
      <c r="B267" s="22"/>
      <c r="C267" s="17" t="s">
        <v>43</v>
      </c>
      <c r="D267" s="40">
        <v>8942312</v>
      </c>
      <c r="E267" s="41">
        <v>3448026</v>
      </c>
      <c r="F267" s="41">
        <v>8016604</v>
      </c>
      <c r="G267" s="41">
        <v>3611584</v>
      </c>
      <c r="H267" s="41">
        <v>4151552</v>
      </c>
      <c r="I267" s="41">
        <v>4861604</v>
      </c>
      <c r="J267" s="39">
        <v>4813212</v>
      </c>
      <c r="K267" s="68">
        <v>4832847</v>
      </c>
      <c r="L267" s="49">
        <v>4787997</v>
      </c>
      <c r="M267" s="40">
        <v>5198868</v>
      </c>
      <c r="N267" s="42">
        <f t="shared" si="45"/>
        <v>52664606</v>
      </c>
      <c r="O267" s="43">
        <f t="shared" si="46"/>
        <v>24.302594759439984</v>
      </c>
      <c r="P267" s="19"/>
      <c r="Q267" s="3"/>
      <c r="R267" s="3"/>
      <c r="S267" s="3"/>
      <c r="T267" s="3"/>
    </row>
    <row r="268" spans="2:20" ht="16.5" thickBot="1">
      <c r="B268" s="23"/>
      <c r="C268" s="20" t="s">
        <v>7</v>
      </c>
      <c r="D268" s="45">
        <f aca="true" t="shared" si="47" ref="D268:J268">SUM(D256:D267)</f>
        <v>19538716</v>
      </c>
      <c r="E268" s="46">
        <f t="shared" si="47"/>
        <v>14158540</v>
      </c>
      <c r="F268" s="46">
        <f t="shared" si="47"/>
        <v>18299724</v>
      </c>
      <c r="G268" s="46">
        <f t="shared" si="47"/>
        <v>17047428</v>
      </c>
      <c r="H268" s="46">
        <f t="shared" si="47"/>
        <v>21688024</v>
      </c>
      <c r="I268" s="46">
        <f t="shared" si="47"/>
        <v>17897262</v>
      </c>
      <c r="J268" s="44">
        <f t="shared" si="47"/>
        <v>20018928</v>
      </c>
      <c r="K268" s="69">
        <f>SUM(K257:K267)</f>
        <v>26962715</v>
      </c>
      <c r="L268" s="45">
        <f>SUM(L257:L267)</f>
        <v>24915697</v>
      </c>
      <c r="M268" s="45">
        <f>SUM(M257:M267)</f>
        <v>36176600</v>
      </c>
      <c r="N268" s="47">
        <f>SUM(N257:N267)</f>
        <v>216703634</v>
      </c>
      <c r="O268" s="48">
        <f>(N268/$N$601)*100</f>
        <v>1.5028508272314718</v>
      </c>
      <c r="P268" s="10"/>
      <c r="Q268" s="3"/>
      <c r="R268" s="3"/>
      <c r="S268" s="3"/>
      <c r="T268" s="3"/>
    </row>
    <row r="269" spans="2:20" ht="15">
      <c r="B269" s="22"/>
      <c r="C269" s="17"/>
      <c r="D269" s="40"/>
      <c r="E269" s="41"/>
      <c r="F269" s="41"/>
      <c r="G269" s="41"/>
      <c r="H269" s="41"/>
      <c r="I269" s="41"/>
      <c r="J269" s="39"/>
      <c r="K269" s="68"/>
      <c r="L269" s="49"/>
      <c r="M269" s="40"/>
      <c r="N269" s="42"/>
      <c r="O269" s="49"/>
      <c r="P269" s="19"/>
      <c r="Q269" s="3"/>
      <c r="R269" s="3"/>
      <c r="S269" s="3"/>
      <c r="T269" s="3"/>
    </row>
    <row r="270" spans="2:20" ht="15">
      <c r="B270" s="22" t="s">
        <v>104</v>
      </c>
      <c r="C270" s="17" t="s">
        <v>105</v>
      </c>
      <c r="D270" s="40">
        <v>5447600</v>
      </c>
      <c r="E270" s="41">
        <v>4522000</v>
      </c>
      <c r="F270" s="41">
        <v>4972476</v>
      </c>
      <c r="G270" s="41">
        <v>7216243</v>
      </c>
      <c r="H270" s="41">
        <v>8862000</v>
      </c>
      <c r="I270" s="41">
        <v>26962881</v>
      </c>
      <c r="J270" s="39">
        <v>10691456</v>
      </c>
      <c r="K270" s="68">
        <v>28564567</v>
      </c>
      <c r="L270" s="49">
        <v>42088923</v>
      </c>
      <c r="M270" s="40">
        <v>24311650</v>
      </c>
      <c r="N270" s="42">
        <f aca="true" t="shared" si="48" ref="N270:N277">SUM(D270:M270)</f>
        <v>163639796</v>
      </c>
      <c r="O270" s="43">
        <f aca="true" t="shared" si="49" ref="O270:O277">(N270/$N$278)*100</f>
        <v>85.68976608843073</v>
      </c>
      <c r="P270" s="19"/>
      <c r="Q270" s="3"/>
      <c r="R270" s="3"/>
      <c r="S270" s="3"/>
      <c r="T270" s="3"/>
    </row>
    <row r="271" spans="2:20" ht="15">
      <c r="B271" s="22"/>
      <c r="C271" s="27" t="s">
        <v>507</v>
      </c>
      <c r="D271" s="40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39">
        <v>0</v>
      </c>
      <c r="K271" s="68">
        <v>0</v>
      </c>
      <c r="L271" s="49"/>
      <c r="M271" s="40">
        <v>2200</v>
      </c>
      <c r="N271" s="42">
        <f t="shared" si="48"/>
        <v>2200</v>
      </c>
      <c r="O271" s="43">
        <f t="shared" si="49"/>
        <v>0.00115202713522417</v>
      </c>
      <c r="P271" s="19"/>
      <c r="Q271" s="3"/>
      <c r="R271" s="3"/>
      <c r="S271" s="3"/>
      <c r="T271" s="3"/>
    </row>
    <row r="272" spans="2:20" ht="15">
      <c r="B272" s="22"/>
      <c r="C272" s="27" t="s">
        <v>430</v>
      </c>
      <c r="D272" s="40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39">
        <v>0</v>
      </c>
      <c r="K272" s="68">
        <v>0</v>
      </c>
      <c r="L272" s="49">
        <v>585121</v>
      </c>
      <c r="M272" s="40"/>
      <c r="N272" s="42">
        <f t="shared" si="48"/>
        <v>585121</v>
      </c>
      <c r="O272" s="43">
        <f t="shared" si="49"/>
        <v>0.3063978497225007</v>
      </c>
      <c r="P272" s="19"/>
      <c r="Q272" s="3"/>
      <c r="R272" s="3"/>
      <c r="S272" s="3"/>
      <c r="T272" s="3"/>
    </row>
    <row r="273" spans="2:20" ht="15">
      <c r="B273" s="22"/>
      <c r="C273" s="27" t="s">
        <v>253</v>
      </c>
      <c r="D273" s="40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39">
        <v>1760</v>
      </c>
      <c r="K273" s="68">
        <v>0</v>
      </c>
      <c r="L273" s="49">
        <v>0</v>
      </c>
      <c r="M273" s="40">
        <v>71799</v>
      </c>
      <c r="N273" s="42">
        <f t="shared" si="48"/>
        <v>73559</v>
      </c>
      <c r="O273" s="43">
        <f t="shared" si="49"/>
        <v>0.038519074563615786</v>
      </c>
      <c r="P273" s="19"/>
      <c r="Q273" s="3"/>
      <c r="R273" s="3"/>
      <c r="S273" s="3"/>
      <c r="T273" s="3"/>
    </row>
    <row r="274" spans="2:20" ht="15">
      <c r="B274" s="22"/>
      <c r="C274" s="27" t="s">
        <v>508</v>
      </c>
      <c r="D274" s="40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39">
        <v>0</v>
      </c>
      <c r="K274" s="68">
        <v>0</v>
      </c>
      <c r="L274" s="49"/>
      <c r="M274" s="40">
        <v>1221066</v>
      </c>
      <c r="N274" s="42">
        <f t="shared" si="48"/>
        <v>1221066</v>
      </c>
      <c r="O274" s="43">
        <f t="shared" si="49"/>
        <v>0.6394096208634711</v>
      </c>
      <c r="P274" s="19"/>
      <c r="Q274" s="3"/>
      <c r="R274" s="3"/>
      <c r="S274" s="3"/>
      <c r="T274" s="3"/>
    </row>
    <row r="275" spans="2:20" ht="15">
      <c r="B275" s="22"/>
      <c r="C275" s="17" t="s">
        <v>106</v>
      </c>
      <c r="D275" s="40">
        <v>291090</v>
      </c>
      <c r="E275" s="41">
        <v>0</v>
      </c>
      <c r="F275" s="41">
        <v>707541</v>
      </c>
      <c r="G275" s="41">
        <v>5349959</v>
      </c>
      <c r="H275" s="41">
        <v>4334631</v>
      </c>
      <c r="I275" s="41">
        <v>1262480</v>
      </c>
      <c r="J275" s="39">
        <v>0</v>
      </c>
      <c r="K275" s="68">
        <v>3167381</v>
      </c>
      <c r="L275" s="49">
        <v>0</v>
      </c>
      <c r="M275" s="40"/>
      <c r="N275" s="42">
        <f t="shared" si="48"/>
        <v>15113082</v>
      </c>
      <c r="O275" s="43">
        <f t="shared" si="49"/>
        <v>7.913945709485441</v>
      </c>
      <c r="P275" s="19"/>
      <c r="Q275" s="3"/>
      <c r="R275" s="3"/>
      <c r="S275" s="3"/>
      <c r="T275" s="3"/>
    </row>
    <row r="276" spans="2:20" ht="15">
      <c r="B276" s="22"/>
      <c r="C276" s="27" t="s">
        <v>45</v>
      </c>
      <c r="D276" s="40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932000</v>
      </c>
      <c r="J276" s="39">
        <v>0</v>
      </c>
      <c r="K276" s="68">
        <v>2434500</v>
      </c>
      <c r="L276" s="49">
        <v>3440000</v>
      </c>
      <c r="M276" s="40">
        <v>3445440</v>
      </c>
      <c r="N276" s="42">
        <f t="shared" si="48"/>
        <v>10251940</v>
      </c>
      <c r="O276" s="43">
        <f t="shared" si="49"/>
        <v>5.368415031222764</v>
      </c>
      <c r="P276" s="19"/>
      <c r="Q276" s="3"/>
      <c r="R276" s="3"/>
      <c r="S276" s="3"/>
      <c r="T276" s="3"/>
    </row>
    <row r="277" spans="2:20" ht="15">
      <c r="B277" s="22"/>
      <c r="C277" s="17" t="s">
        <v>48</v>
      </c>
      <c r="D277" s="40">
        <v>0</v>
      </c>
      <c r="E277" s="41">
        <v>0</v>
      </c>
      <c r="F277" s="41">
        <v>0</v>
      </c>
      <c r="G277" s="41">
        <v>25824</v>
      </c>
      <c r="H277" s="41">
        <v>0</v>
      </c>
      <c r="I277" s="41">
        <v>17376</v>
      </c>
      <c r="J277" s="39">
        <v>0</v>
      </c>
      <c r="K277" s="68">
        <v>37760</v>
      </c>
      <c r="L277" s="49">
        <v>0</v>
      </c>
      <c r="M277" s="40"/>
      <c r="N277" s="42">
        <f t="shared" si="48"/>
        <v>80960</v>
      </c>
      <c r="O277" s="43">
        <f t="shared" si="49"/>
        <v>0.042394598576249456</v>
      </c>
      <c r="P277" s="19"/>
      <c r="Q277" s="3"/>
      <c r="R277" s="3"/>
      <c r="S277" s="3"/>
      <c r="T277" s="3"/>
    </row>
    <row r="278" spans="2:20" ht="16.5" thickBot="1">
      <c r="B278" s="23"/>
      <c r="C278" s="20" t="s">
        <v>7</v>
      </c>
      <c r="D278" s="45">
        <f aca="true" t="shared" si="50" ref="D278:J278">SUM(D269:D277)</f>
        <v>5738690</v>
      </c>
      <c r="E278" s="46">
        <f t="shared" si="50"/>
        <v>4522000</v>
      </c>
      <c r="F278" s="46">
        <f t="shared" si="50"/>
        <v>5680017</v>
      </c>
      <c r="G278" s="46">
        <f t="shared" si="50"/>
        <v>12592026</v>
      </c>
      <c r="H278" s="46">
        <f t="shared" si="50"/>
        <v>13196631</v>
      </c>
      <c r="I278" s="46">
        <f t="shared" si="50"/>
        <v>29174737</v>
      </c>
      <c r="J278" s="44">
        <f t="shared" si="50"/>
        <v>10693216</v>
      </c>
      <c r="K278" s="69">
        <f>SUM(K270:K277)</f>
        <v>34204208</v>
      </c>
      <c r="L278" s="45">
        <f>SUM(L270:L277)</f>
        <v>46114044</v>
      </c>
      <c r="M278" s="45">
        <f>SUM(M270:M277)</f>
        <v>29052155</v>
      </c>
      <c r="N278" s="47">
        <f>SUM(N270:N277)</f>
        <v>190967724</v>
      </c>
      <c r="O278" s="48">
        <f>(N278/$N$601)*100</f>
        <v>1.3243709701144717</v>
      </c>
      <c r="P278" s="10"/>
      <c r="Q278" s="3"/>
      <c r="R278" s="3"/>
      <c r="S278" s="3"/>
      <c r="T278" s="3"/>
    </row>
    <row r="279" spans="2:20" ht="15">
      <c r="B279" s="22"/>
      <c r="C279" s="17"/>
      <c r="D279" s="40"/>
      <c r="E279" s="41"/>
      <c r="F279" s="41"/>
      <c r="G279" s="41"/>
      <c r="H279" s="41"/>
      <c r="I279" s="41"/>
      <c r="J279" s="39"/>
      <c r="K279" s="68"/>
      <c r="L279" s="49"/>
      <c r="M279" s="40"/>
      <c r="N279" s="42"/>
      <c r="O279" s="49"/>
      <c r="P279" s="19"/>
      <c r="Q279" s="3"/>
      <c r="R279" s="3"/>
      <c r="S279" s="3"/>
      <c r="T279" s="3"/>
    </row>
    <row r="280" spans="2:20" ht="15">
      <c r="B280" s="22" t="s">
        <v>107</v>
      </c>
      <c r="C280" s="27" t="s">
        <v>431</v>
      </c>
      <c r="D280" s="40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39">
        <v>0</v>
      </c>
      <c r="K280" s="68">
        <v>0</v>
      </c>
      <c r="L280" s="49">
        <v>50680</v>
      </c>
      <c r="M280" s="40">
        <v>346981</v>
      </c>
      <c r="N280" s="42">
        <f>SUM(D280:M280)</f>
        <v>397661</v>
      </c>
      <c r="O280" s="43">
        <f>(N280/$N$284)*100</f>
        <v>3.9158990755031224</v>
      </c>
      <c r="P280" s="19"/>
      <c r="Q280" s="3"/>
      <c r="R280" s="3"/>
      <c r="S280" s="3"/>
      <c r="T280" s="3"/>
    </row>
    <row r="281" spans="2:20" ht="15">
      <c r="B281" s="22"/>
      <c r="C281" s="27" t="s">
        <v>364</v>
      </c>
      <c r="D281" s="40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39">
        <v>0</v>
      </c>
      <c r="K281" s="68">
        <v>0</v>
      </c>
      <c r="L281" s="49">
        <v>876114</v>
      </c>
      <c r="M281" s="40">
        <v>96326</v>
      </c>
      <c r="N281" s="42">
        <f>SUM(D281:M281)</f>
        <v>972440</v>
      </c>
      <c r="O281" s="43">
        <f>(N281/$N$284)*100</f>
        <v>9.575937537204442</v>
      </c>
      <c r="P281" s="19"/>
      <c r="Q281" s="3"/>
      <c r="R281" s="3"/>
      <c r="S281" s="3"/>
      <c r="T281" s="3"/>
    </row>
    <row r="282" spans="3:20" ht="15">
      <c r="C282" s="27" t="s">
        <v>314</v>
      </c>
      <c r="D282" s="40"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39">
        <v>0</v>
      </c>
      <c r="K282" s="68">
        <v>1925152</v>
      </c>
      <c r="L282" s="49">
        <v>780854</v>
      </c>
      <c r="M282" s="40">
        <v>1286452</v>
      </c>
      <c r="N282" s="42">
        <f>SUM(D282:M282)</f>
        <v>3992458</v>
      </c>
      <c r="O282" s="43">
        <f>(N282/$N$284)*100</f>
        <v>39.31505124008903</v>
      </c>
      <c r="P282" s="19"/>
      <c r="Q282" s="3"/>
      <c r="R282" s="3"/>
      <c r="S282" s="3"/>
      <c r="T282" s="3"/>
    </row>
    <row r="283" spans="3:20" ht="15">
      <c r="C283" s="17" t="s">
        <v>108</v>
      </c>
      <c r="D283" s="40">
        <v>321340</v>
      </c>
      <c r="E283" s="41">
        <v>453560</v>
      </c>
      <c r="F283" s="41">
        <v>507676</v>
      </c>
      <c r="G283" s="41">
        <v>558344</v>
      </c>
      <c r="H283" s="41">
        <v>1009268</v>
      </c>
      <c r="I283" s="41">
        <v>951710</v>
      </c>
      <c r="J283" s="39">
        <v>990580</v>
      </c>
      <c r="K283" s="68">
        <v>0</v>
      </c>
      <c r="L283" s="49">
        <v>0</v>
      </c>
      <c r="M283" s="40">
        <v>0</v>
      </c>
      <c r="N283" s="42">
        <f>SUM(D283:M283)</f>
        <v>4792478</v>
      </c>
      <c r="O283" s="43">
        <f>(N283/$N$284)*100</f>
        <v>47.1931121472034</v>
      </c>
      <c r="P283" s="19"/>
      <c r="Q283" s="3"/>
      <c r="R283" s="3"/>
      <c r="S283" s="3"/>
      <c r="T283" s="3"/>
    </row>
    <row r="284" spans="2:20" ht="16.5" thickBot="1">
      <c r="B284" s="23"/>
      <c r="C284" s="20" t="s">
        <v>7</v>
      </c>
      <c r="D284" s="45">
        <f aca="true" t="shared" si="51" ref="D284:J284">SUM(D279:D283)</f>
        <v>321340</v>
      </c>
      <c r="E284" s="46">
        <f t="shared" si="51"/>
        <v>453560</v>
      </c>
      <c r="F284" s="46">
        <f t="shared" si="51"/>
        <v>507676</v>
      </c>
      <c r="G284" s="46">
        <f t="shared" si="51"/>
        <v>558344</v>
      </c>
      <c r="H284" s="46">
        <f t="shared" si="51"/>
        <v>1009268</v>
      </c>
      <c r="I284" s="46">
        <f t="shared" si="51"/>
        <v>951710</v>
      </c>
      <c r="J284" s="44">
        <f t="shared" si="51"/>
        <v>990580</v>
      </c>
      <c r="K284" s="69">
        <f>SUM(K282:K283)</f>
        <v>1925152</v>
      </c>
      <c r="L284" s="45">
        <f>SUM(L280:L283)</f>
        <v>1707648</v>
      </c>
      <c r="M284" s="45">
        <f>SUM(M280:M283)</f>
        <v>1729759</v>
      </c>
      <c r="N284" s="47">
        <f>SUM(N280:N283)</f>
        <v>10155037</v>
      </c>
      <c r="O284" s="48">
        <f>(N284/$N$601)*100</f>
        <v>0.07042570294883105</v>
      </c>
      <c r="P284" s="10"/>
      <c r="Q284" s="3"/>
      <c r="R284" s="3"/>
      <c r="S284" s="3"/>
      <c r="T284" s="3"/>
    </row>
    <row r="285" spans="2:20" ht="15">
      <c r="B285" s="22"/>
      <c r="C285" s="17"/>
      <c r="D285" s="40"/>
      <c r="E285" s="41"/>
      <c r="F285" s="41"/>
      <c r="G285" s="41"/>
      <c r="H285" s="41"/>
      <c r="I285" s="41"/>
      <c r="J285" s="39"/>
      <c r="K285" s="68"/>
      <c r="L285" s="49"/>
      <c r="M285" s="40"/>
      <c r="N285" s="42"/>
      <c r="O285" s="49"/>
      <c r="P285" s="19"/>
      <c r="Q285" s="3"/>
      <c r="R285" s="3"/>
      <c r="S285" s="3"/>
      <c r="T285" s="3"/>
    </row>
    <row r="286" spans="2:20" ht="15">
      <c r="B286" s="22" t="s">
        <v>109</v>
      </c>
      <c r="C286" s="17" t="s">
        <v>110</v>
      </c>
      <c r="D286" s="40">
        <v>616000</v>
      </c>
      <c r="E286" s="41">
        <v>510000</v>
      </c>
      <c r="F286" s="41">
        <v>616000</v>
      </c>
      <c r="G286" s="41">
        <v>456000</v>
      </c>
      <c r="H286" s="41">
        <v>1268000</v>
      </c>
      <c r="I286" s="41">
        <v>2608000</v>
      </c>
      <c r="J286" s="39">
        <v>1914368</v>
      </c>
      <c r="K286" s="68">
        <v>2317632</v>
      </c>
      <c r="L286" s="49">
        <v>1232000</v>
      </c>
      <c r="M286" s="40">
        <v>3193945</v>
      </c>
      <c r="N286" s="42">
        <f aca="true" t="shared" si="52" ref="N286:N303">SUM(D286:M286)</f>
        <v>14731945</v>
      </c>
      <c r="O286" s="43">
        <f>(N286/$N$304)*100</f>
        <v>3.5200023782803744</v>
      </c>
      <c r="P286" s="19"/>
      <c r="Q286" s="3"/>
      <c r="R286" s="3"/>
      <c r="S286" s="3"/>
      <c r="T286" s="3"/>
    </row>
    <row r="287" spans="2:20" ht="15">
      <c r="B287" s="22"/>
      <c r="C287" s="27" t="s">
        <v>432</v>
      </c>
      <c r="D287" s="40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39">
        <v>0</v>
      </c>
      <c r="K287" s="68">
        <v>0</v>
      </c>
      <c r="L287" s="49">
        <v>57896</v>
      </c>
      <c r="M287" s="40">
        <v>24262</v>
      </c>
      <c r="N287" s="42">
        <f t="shared" si="52"/>
        <v>82158</v>
      </c>
      <c r="O287" s="43">
        <f aca="true" t="shared" si="53" ref="O287:O303">(N287/$N$304)*100</f>
        <v>0.01963056170755179</v>
      </c>
      <c r="P287" s="19"/>
      <c r="Q287" s="3"/>
      <c r="R287" s="3"/>
      <c r="S287" s="3"/>
      <c r="T287" s="3"/>
    </row>
    <row r="288" spans="2:20" ht="15">
      <c r="B288" s="22"/>
      <c r="C288" s="27" t="s">
        <v>433</v>
      </c>
      <c r="D288" s="40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39">
        <v>0</v>
      </c>
      <c r="K288" s="68">
        <v>0</v>
      </c>
      <c r="L288" s="49">
        <v>80000</v>
      </c>
      <c r="M288" s="40">
        <v>95000</v>
      </c>
      <c r="N288" s="42">
        <f t="shared" si="52"/>
        <v>175000</v>
      </c>
      <c r="O288" s="43">
        <f t="shared" si="53"/>
        <v>0.041813923158080316</v>
      </c>
      <c r="P288" s="19"/>
      <c r="Q288" s="3"/>
      <c r="R288" s="3"/>
      <c r="S288" s="3"/>
      <c r="T288" s="3"/>
    </row>
    <row r="289" spans="2:20" ht="15">
      <c r="B289" s="22"/>
      <c r="C289" s="17" t="s">
        <v>111</v>
      </c>
      <c r="D289" s="40">
        <v>10680465</v>
      </c>
      <c r="E289" s="41">
        <v>10357229</v>
      </c>
      <c r="F289" s="41">
        <v>37910728</v>
      </c>
      <c r="G289" s="41">
        <v>32270105</v>
      </c>
      <c r="H289" s="41">
        <v>37864184</v>
      </c>
      <c r="I289" s="41">
        <v>28777090</v>
      </c>
      <c r="J289" s="39">
        <v>26239950</v>
      </c>
      <c r="K289" s="68">
        <v>36604957</v>
      </c>
      <c r="L289" s="49">
        <v>36907161</v>
      </c>
      <c r="M289" s="40">
        <v>34148914</v>
      </c>
      <c r="N289" s="42">
        <f t="shared" si="52"/>
        <v>291760783</v>
      </c>
      <c r="O289" s="43">
        <f t="shared" si="53"/>
        <v>69.71235977659055</v>
      </c>
      <c r="P289" s="19"/>
      <c r="Q289" s="3"/>
      <c r="R289" s="3"/>
      <c r="S289" s="3"/>
      <c r="T289" s="3"/>
    </row>
    <row r="290" spans="2:20" ht="15">
      <c r="B290" s="22"/>
      <c r="C290" s="17" t="s">
        <v>112</v>
      </c>
      <c r="D290" s="40">
        <v>672378</v>
      </c>
      <c r="E290" s="41">
        <v>2518461</v>
      </c>
      <c r="F290" s="41">
        <v>3129323</v>
      </c>
      <c r="G290" s="41">
        <v>3761888</v>
      </c>
      <c r="H290" s="41">
        <v>5123400</v>
      </c>
      <c r="I290" s="41">
        <v>7955918</v>
      </c>
      <c r="J290" s="39">
        <v>2683568</v>
      </c>
      <c r="K290" s="68">
        <v>5988862</v>
      </c>
      <c r="L290" s="49">
        <v>4616675</v>
      </c>
      <c r="M290" s="40">
        <v>7228087</v>
      </c>
      <c r="N290" s="42">
        <f t="shared" si="52"/>
        <v>43678560</v>
      </c>
      <c r="O290" s="43">
        <f t="shared" si="53"/>
        <v>10.436411151403432</v>
      </c>
      <c r="P290" s="19"/>
      <c r="Q290" s="3"/>
      <c r="R290" s="3"/>
      <c r="S290" s="3"/>
      <c r="T290" s="3"/>
    </row>
    <row r="291" spans="2:20" ht="15">
      <c r="B291" s="22"/>
      <c r="C291" s="17" t="s">
        <v>113</v>
      </c>
      <c r="D291" s="40">
        <v>917397</v>
      </c>
      <c r="E291" s="41">
        <v>2587444</v>
      </c>
      <c r="F291" s="41">
        <v>2962647</v>
      </c>
      <c r="G291" s="41">
        <v>1257200</v>
      </c>
      <c r="H291" s="41">
        <v>3434688</v>
      </c>
      <c r="I291" s="41">
        <v>3776110</v>
      </c>
      <c r="J291" s="39">
        <v>4616240</v>
      </c>
      <c r="K291" s="68">
        <v>2780682</v>
      </c>
      <c r="L291" s="49">
        <v>3226937</v>
      </c>
      <c r="M291" s="40">
        <v>3185407</v>
      </c>
      <c r="N291" s="42">
        <f t="shared" si="52"/>
        <v>28744752</v>
      </c>
      <c r="O291" s="43">
        <f t="shared" si="53"/>
        <v>6.868176293291859</v>
      </c>
      <c r="P291" s="19"/>
      <c r="Q291" s="3"/>
      <c r="R291" s="3"/>
      <c r="S291" s="3"/>
      <c r="T291" s="3"/>
    </row>
    <row r="292" spans="2:20" ht="15">
      <c r="B292" s="22"/>
      <c r="C292" s="27" t="s">
        <v>122</v>
      </c>
      <c r="D292" s="40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39">
        <v>0</v>
      </c>
      <c r="K292" s="68">
        <v>0</v>
      </c>
      <c r="L292" s="49">
        <v>30000</v>
      </c>
      <c r="M292" s="40">
        <v>30000</v>
      </c>
      <c r="N292" s="42">
        <f t="shared" si="52"/>
        <v>60000</v>
      </c>
      <c r="O292" s="43">
        <f t="shared" si="53"/>
        <v>0.014336202225627537</v>
      </c>
      <c r="P292" s="19"/>
      <c r="Q292" s="3"/>
      <c r="R292" s="3"/>
      <c r="S292" s="3"/>
      <c r="T292" s="3"/>
    </row>
    <row r="293" spans="2:20" ht="15">
      <c r="B293" s="22"/>
      <c r="C293" s="27" t="s">
        <v>509</v>
      </c>
      <c r="D293" s="40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39">
        <v>0</v>
      </c>
      <c r="K293" s="68">
        <v>0</v>
      </c>
      <c r="L293" s="49"/>
      <c r="M293" s="40">
        <v>953683</v>
      </c>
      <c r="N293" s="42">
        <f t="shared" si="52"/>
        <v>953683</v>
      </c>
      <c r="O293" s="43">
        <f t="shared" si="53"/>
        <v>0.2278698724523858</v>
      </c>
      <c r="P293" s="19"/>
      <c r="Q293" s="3"/>
      <c r="R293" s="3"/>
      <c r="S293" s="3"/>
      <c r="T293" s="3"/>
    </row>
    <row r="294" spans="2:20" ht="15">
      <c r="B294" s="22"/>
      <c r="C294" s="27" t="s">
        <v>434</v>
      </c>
      <c r="D294" s="40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39">
        <v>0</v>
      </c>
      <c r="K294" s="68">
        <v>0</v>
      </c>
      <c r="L294" s="49">
        <v>63440</v>
      </c>
      <c r="M294" s="40">
        <v>44600</v>
      </c>
      <c r="N294" s="42">
        <f t="shared" si="52"/>
        <v>108040</v>
      </c>
      <c r="O294" s="43">
        <f t="shared" si="53"/>
        <v>0.025814721474279986</v>
      </c>
      <c r="P294" s="19"/>
      <c r="Q294" s="3"/>
      <c r="R294" s="3"/>
      <c r="S294" s="3"/>
      <c r="T294" s="3"/>
    </row>
    <row r="295" spans="2:20" ht="15">
      <c r="B295" s="22"/>
      <c r="C295" s="17" t="s">
        <v>114</v>
      </c>
      <c r="D295" s="40">
        <v>2109534</v>
      </c>
      <c r="E295" s="41">
        <v>2711661</v>
      </c>
      <c r="F295" s="41">
        <v>1455724</v>
      </c>
      <c r="G295" s="41">
        <v>2867778</v>
      </c>
      <c r="H295" s="41">
        <v>2555737</v>
      </c>
      <c r="I295" s="41">
        <v>3392392</v>
      </c>
      <c r="J295" s="39">
        <v>1969202</v>
      </c>
      <c r="K295" s="68">
        <v>2628565</v>
      </c>
      <c r="L295" s="49">
        <v>2883126</v>
      </c>
      <c r="M295" s="40">
        <v>1967212</v>
      </c>
      <c r="N295" s="42">
        <f t="shared" si="52"/>
        <v>24540931</v>
      </c>
      <c r="O295" s="43">
        <f t="shared" si="53"/>
        <v>5.863729160352864</v>
      </c>
      <c r="P295" s="19"/>
      <c r="Q295" s="3"/>
      <c r="R295" s="3"/>
      <c r="S295" s="3"/>
      <c r="T295" s="3"/>
    </row>
    <row r="296" spans="2:20" ht="15">
      <c r="B296" s="22"/>
      <c r="C296" s="27" t="s">
        <v>421</v>
      </c>
      <c r="D296" s="40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39">
        <v>0</v>
      </c>
      <c r="K296" s="68"/>
      <c r="L296" s="49">
        <v>37262</v>
      </c>
      <c r="M296" s="40">
        <v>0</v>
      </c>
      <c r="N296" s="42">
        <f t="shared" si="52"/>
        <v>37262</v>
      </c>
      <c r="O296" s="43">
        <f t="shared" si="53"/>
        <v>0.008903259455522223</v>
      </c>
      <c r="P296" s="19"/>
      <c r="Q296" s="3"/>
      <c r="R296" s="3"/>
      <c r="S296" s="3"/>
      <c r="T296" s="3"/>
    </row>
    <row r="297" spans="2:20" ht="15">
      <c r="B297" s="22"/>
      <c r="C297" s="17" t="s">
        <v>115</v>
      </c>
      <c r="D297" s="40">
        <v>1861190</v>
      </c>
      <c r="E297" s="41">
        <v>1080016</v>
      </c>
      <c r="F297" s="41">
        <v>1916685</v>
      </c>
      <c r="G297" s="41">
        <v>1481228</v>
      </c>
      <c r="H297" s="41">
        <v>2649335</v>
      </c>
      <c r="I297" s="41">
        <v>765031</v>
      </c>
      <c r="J297" s="39">
        <v>1350617</v>
      </c>
      <c r="K297" s="68">
        <v>319113</v>
      </c>
      <c r="L297" s="49">
        <v>288000</v>
      </c>
      <c r="M297" s="40">
        <v>0</v>
      </c>
      <c r="N297" s="42">
        <f t="shared" si="52"/>
        <v>11711215</v>
      </c>
      <c r="O297" s="43">
        <f t="shared" si="53"/>
        <v>2.7982391091300434</v>
      </c>
      <c r="P297" s="19"/>
      <c r="Q297" s="3"/>
      <c r="R297" s="3"/>
      <c r="S297" s="3"/>
      <c r="T297" s="3"/>
    </row>
    <row r="298" spans="2:20" ht="15">
      <c r="B298" s="22"/>
      <c r="C298" s="27" t="s">
        <v>311</v>
      </c>
      <c r="D298" s="40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39">
        <v>0</v>
      </c>
      <c r="K298" s="68"/>
      <c r="L298" s="49">
        <v>161932</v>
      </c>
      <c r="M298" s="40">
        <v>247603</v>
      </c>
      <c r="N298" s="42">
        <f t="shared" si="52"/>
        <v>409535</v>
      </c>
      <c r="O298" s="43">
        <f t="shared" si="53"/>
        <v>0.09785294297453956</v>
      </c>
      <c r="P298" s="19"/>
      <c r="Q298" s="3"/>
      <c r="R298" s="3"/>
      <c r="S298" s="3"/>
      <c r="T298" s="3"/>
    </row>
    <row r="299" spans="2:20" ht="15">
      <c r="B299" s="22"/>
      <c r="C299" s="27" t="s">
        <v>435</v>
      </c>
      <c r="D299" s="40">
        <v>0</v>
      </c>
      <c r="E299" s="41">
        <v>0</v>
      </c>
      <c r="F299" s="41">
        <v>0</v>
      </c>
      <c r="G299" s="41">
        <v>0</v>
      </c>
      <c r="H299" s="41">
        <v>0</v>
      </c>
      <c r="I299" s="41">
        <v>0</v>
      </c>
      <c r="J299" s="39">
        <v>0</v>
      </c>
      <c r="K299" s="68"/>
      <c r="L299" s="49">
        <v>320000</v>
      </c>
      <c r="M299" s="40">
        <v>240000</v>
      </c>
      <c r="N299" s="42">
        <f t="shared" si="52"/>
        <v>560000</v>
      </c>
      <c r="O299" s="43">
        <f t="shared" si="53"/>
        <v>0.133804554105857</v>
      </c>
      <c r="P299" s="19"/>
      <c r="Q299" s="3"/>
      <c r="R299" s="3"/>
      <c r="S299" s="3"/>
      <c r="T299" s="3"/>
    </row>
    <row r="300" spans="2:20" ht="15">
      <c r="B300" s="22"/>
      <c r="C300" s="27" t="s">
        <v>436</v>
      </c>
      <c r="D300" s="40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39">
        <v>0</v>
      </c>
      <c r="K300" s="68"/>
      <c r="L300" s="49">
        <v>40240</v>
      </c>
      <c r="M300" s="40">
        <v>76000</v>
      </c>
      <c r="N300" s="42">
        <f t="shared" si="52"/>
        <v>116240</v>
      </c>
      <c r="O300" s="43">
        <f t="shared" si="53"/>
        <v>0.027774002445115745</v>
      </c>
      <c r="P300" s="19"/>
      <c r="Q300" s="3"/>
      <c r="R300" s="3"/>
      <c r="S300" s="3"/>
      <c r="T300" s="3"/>
    </row>
    <row r="301" spans="2:20" ht="15">
      <c r="B301" s="22"/>
      <c r="C301" s="27" t="s">
        <v>315</v>
      </c>
      <c r="D301" s="40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39">
        <v>0</v>
      </c>
      <c r="K301" s="68">
        <v>133194</v>
      </c>
      <c r="L301" s="49">
        <v>248121</v>
      </c>
      <c r="M301" s="40">
        <v>88000</v>
      </c>
      <c r="N301" s="42">
        <f t="shared" si="52"/>
        <v>469315</v>
      </c>
      <c r="O301" s="43">
        <f t="shared" si="53"/>
        <v>0.1121365791253398</v>
      </c>
      <c r="P301" s="19"/>
      <c r="Q301" s="3"/>
      <c r="R301" s="3"/>
      <c r="S301" s="3"/>
      <c r="T301" s="3"/>
    </row>
    <row r="302" spans="2:20" ht="15">
      <c r="B302" s="22"/>
      <c r="C302" s="27" t="s">
        <v>437</v>
      </c>
      <c r="D302" s="40">
        <v>0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39">
        <v>0</v>
      </c>
      <c r="K302" s="68"/>
      <c r="L302" s="49">
        <v>17000</v>
      </c>
      <c r="M302" s="40">
        <v>128000</v>
      </c>
      <c r="N302" s="42">
        <f t="shared" si="52"/>
        <v>145000</v>
      </c>
      <c r="O302" s="43">
        <f t="shared" si="53"/>
        <v>0.03464582204526655</v>
      </c>
      <c r="P302" s="19"/>
      <c r="Q302" s="3"/>
      <c r="R302" s="3"/>
      <c r="S302" s="3"/>
      <c r="T302" s="3"/>
    </row>
    <row r="303" spans="2:20" ht="15">
      <c r="B303" s="22"/>
      <c r="C303" s="27" t="s">
        <v>316</v>
      </c>
      <c r="D303" s="40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39">
        <v>0</v>
      </c>
      <c r="K303" s="68">
        <v>74489</v>
      </c>
      <c r="L303" s="49">
        <v>88785</v>
      </c>
      <c r="M303" s="40">
        <v>73189</v>
      </c>
      <c r="N303" s="42">
        <f t="shared" si="52"/>
        <v>236463</v>
      </c>
      <c r="O303" s="43">
        <f t="shared" si="53"/>
        <v>0.056499689781309405</v>
      </c>
      <c r="P303" s="19"/>
      <c r="Q303" s="3"/>
      <c r="R303" s="3"/>
      <c r="S303" s="3"/>
      <c r="T303" s="3"/>
    </row>
    <row r="304" spans="2:20" ht="16.5" thickBot="1">
      <c r="B304" s="23"/>
      <c r="C304" s="20" t="s">
        <v>7</v>
      </c>
      <c r="D304" s="45">
        <f aca="true" t="shared" si="54" ref="D304:J304">SUM(D285:D297)</f>
        <v>16856964</v>
      </c>
      <c r="E304" s="46">
        <f t="shared" si="54"/>
        <v>19764811</v>
      </c>
      <c r="F304" s="46">
        <f t="shared" si="54"/>
        <v>47991107</v>
      </c>
      <c r="G304" s="46">
        <f t="shared" si="54"/>
        <v>42094199</v>
      </c>
      <c r="H304" s="46">
        <f t="shared" si="54"/>
        <v>52895344</v>
      </c>
      <c r="I304" s="46">
        <f t="shared" si="54"/>
        <v>47274541</v>
      </c>
      <c r="J304" s="44">
        <f t="shared" si="54"/>
        <v>38773945</v>
      </c>
      <c r="K304" s="69">
        <f>SUM(K286:K303)</f>
        <v>50847494</v>
      </c>
      <c r="L304" s="45">
        <f>SUM(L286:L303)</f>
        <v>50298575</v>
      </c>
      <c r="M304" s="45">
        <f>SUM(M286:M303)</f>
        <v>51723902</v>
      </c>
      <c r="N304" s="47">
        <f>SUM(N286:N303)</f>
        <v>418520882</v>
      </c>
      <c r="O304" s="48">
        <f>(N304/$N$601)*100</f>
        <v>2.9024638032943426</v>
      </c>
      <c r="P304" s="10"/>
      <c r="Q304" s="3"/>
      <c r="R304" s="3"/>
      <c r="S304" s="3"/>
      <c r="T304" s="3"/>
    </row>
    <row r="305" spans="2:20" ht="15">
      <c r="B305" s="22"/>
      <c r="C305" s="17"/>
      <c r="D305" s="40"/>
      <c r="E305" s="41"/>
      <c r="F305" s="41"/>
      <c r="G305" s="41"/>
      <c r="H305" s="41"/>
      <c r="I305" s="41"/>
      <c r="J305" s="39"/>
      <c r="K305" s="68"/>
      <c r="L305" s="49"/>
      <c r="M305" s="40"/>
      <c r="N305" s="42"/>
      <c r="O305" s="49"/>
      <c r="P305" s="19"/>
      <c r="Q305" s="3"/>
      <c r="R305" s="3"/>
      <c r="S305" s="3"/>
      <c r="T305" s="3"/>
    </row>
    <row r="306" spans="2:20" ht="15">
      <c r="B306" s="22" t="s">
        <v>116</v>
      </c>
      <c r="C306" s="27" t="s">
        <v>317</v>
      </c>
      <c r="D306" s="40">
        <v>0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39">
        <v>0</v>
      </c>
      <c r="K306" s="68">
        <v>86708</v>
      </c>
      <c r="L306" s="49">
        <v>150962</v>
      </c>
      <c r="M306" s="40">
        <v>12939</v>
      </c>
      <c r="N306" s="42">
        <f aca="true" t="shared" si="55" ref="N306:N312">SUM(D306:M306)</f>
        <v>250609</v>
      </c>
      <c r="O306" s="43">
        <f>(N306/$N$313)*100</f>
        <v>0.11324813983844464</v>
      </c>
      <c r="P306" s="19"/>
      <c r="Q306" s="3"/>
      <c r="R306" s="3"/>
      <c r="S306" s="3"/>
      <c r="T306" s="3"/>
    </row>
    <row r="307" spans="2:20" ht="15">
      <c r="B307" s="22"/>
      <c r="C307" s="27" t="s">
        <v>318</v>
      </c>
      <c r="D307" s="40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39">
        <v>0</v>
      </c>
      <c r="K307" s="68">
        <v>14395</v>
      </c>
      <c r="L307" s="49">
        <v>0</v>
      </c>
      <c r="M307" s="40">
        <v>48000</v>
      </c>
      <c r="N307" s="42">
        <f t="shared" si="55"/>
        <v>62395</v>
      </c>
      <c r="O307" s="43">
        <f aca="true" t="shared" si="56" ref="O307:O312">(N307/$N$313)*100</f>
        <v>0.028195785806654</v>
      </c>
      <c r="P307" s="19"/>
      <c r="Q307" s="3"/>
      <c r="R307" s="3"/>
      <c r="S307" s="3"/>
      <c r="T307" s="3"/>
    </row>
    <row r="308" spans="2:20" ht="15">
      <c r="B308" s="22"/>
      <c r="C308" s="27" t="s">
        <v>438</v>
      </c>
      <c r="D308" s="40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39">
        <v>0</v>
      </c>
      <c r="K308" s="68">
        <v>0</v>
      </c>
      <c r="L308" s="49">
        <v>720</v>
      </c>
      <c r="M308" s="40">
        <v>0</v>
      </c>
      <c r="N308" s="42">
        <f t="shared" si="55"/>
        <v>720</v>
      </c>
      <c r="O308" s="43">
        <f t="shared" si="56"/>
        <v>0.00032536206075472205</v>
      </c>
      <c r="P308" s="19"/>
      <c r="Q308" s="3"/>
      <c r="R308" s="3"/>
      <c r="S308" s="3"/>
      <c r="T308" s="3"/>
    </row>
    <row r="309" spans="3:20" ht="15">
      <c r="C309" s="17" t="s">
        <v>117</v>
      </c>
      <c r="D309" s="40">
        <v>0</v>
      </c>
      <c r="E309" s="41">
        <v>8506184</v>
      </c>
      <c r="F309" s="41">
        <v>38388865</v>
      </c>
      <c r="G309" s="41">
        <v>6540433</v>
      </c>
      <c r="H309" s="41">
        <v>28295100</v>
      </c>
      <c r="I309" s="41">
        <v>33351300</v>
      </c>
      <c r="J309" s="39">
        <v>18591003</v>
      </c>
      <c r="K309" s="68">
        <v>19534300</v>
      </c>
      <c r="L309" s="49">
        <v>21827842</v>
      </c>
      <c r="M309" s="40">
        <v>34038106</v>
      </c>
      <c r="N309" s="42">
        <f t="shared" si="55"/>
        <v>209073133</v>
      </c>
      <c r="O309" s="43">
        <f t="shared" si="56"/>
        <v>94.47842416850844</v>
      </c>
      <c r="P309" s="19"/>
      <c r="Q309" s="3"/>
      <c r="R309" s="3"/>
      <c r="S309" s="3"/>
      <c r="T309" s="3"/>
    </row>
    <row r="310" spans="3:20" ht="15">
      <c r="C310" s="27" t="s">
        <v>156</v>
      </c>
      <c r="D310" s="40">
        <v>0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39">
        <v>0</v>
      </c>
      <c r="K310" s="68">
        <v>0</v>
      </c>
      <c r="L310" s="49"/>
      <c r="M310" s="40">
        <v>1200000</v>
      </c>
      <c r="N310" s="42">
        <f t="shared" si="55"/>
        <v>1200000</v>
      </c>
      <c r="O310" s="43">
        <f t="shared" si="56"/>
        <v>0.54227010125787</v>
      </c>
      <c r="P310" s="19"/>
      <c r="Q310" s="3"/>
      <c r="R310" s="3"/>
      <c r="S310" s="3"/>
      <c r="T310" s="3"/>
    </row>
    <row r="311" spans="3:20" ht="15">
      <c r="C311" s="27" t="s">
        <v>439</v>
      </c>
      <c r="D311" s="40">
        <v>0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39">
        <v>0</v>
      </c>
      <c r="K311" s="68">
        <v>0</v>
      </c>
      <c r="L311" s="49">
        <v>1221943</v>
      </c>
      <c r="M311" s="40">
        <v>766074</v>
      </c>
      <c r="N311" s="42">
        <f t="shared" si="55"/>
        <v>1988017</v>
      </c>
      <c r="O311" s="43">
        <f t="shared" si="56"/>
        <v>0.8983684832436393</v>
      </c>
      <c r="P311" s="19"/>
      <c r="Q311" s="3"/>
      <c r="R311" s="3"/>
      <c r="S311" s="3"/>
      <c r="T311" s="3"/>
    </row>
    <row r="312" spans="2:20" ht="15">
      <c r="B312" s="22"/>
      <c r="C312" s="17" t="s">
        <v>118</v>
      </c>
      <c r="D312" s="40">
        <f>77600+156000</f>
        <v>233600</v>
      </c>
      <c r="E312" s="41">
        <v>959600</v>
      </c>
      <c r="F312" s="41">
        <v>676908</v>
      </c>
      <c r="G312" s="41">
        <v>1226340</v>
      </c>
      <c r="H312" s="41">
        <v>560381</v>
      </c>
      <c r="I312" s="41">
        <v>349557</v>
      </c>
      <c r="J312" s="39">
        <v>4277829</v>
      </c>
      <c r="K312" s="68">
        <v>384846</v>
      </c>
      <c r="L312" s="49">
        <v>48000</v>
      </c>
      <c r="M312" s="40">
        <v>0</v>
      </c>
      <c r="N312" s="42">
        <f t="shared" si="55"/>
        <v>8717061</v>
      </c>
      <c r="O312" s="43">
        <f t="shared" si="56"/>
        <v>3.939167959284192</v>
      </c>
      <c r="P312" s="19"/>
      <c r="Q312" s="3"/>
      <c r="R312" s="3"/>
      <c r="S312" s="3"/>
      <c r="T312" s="3"/>
    </row>
    <row r="313" spans="2:20" ht="16.5" thickBot="1">
      <c r="B313" s="23"/>
      <c r="C313" s="20" t="s">
        <v>7</v>
      </c>
      <c r="D313" s="45">
        <f aca="true" t="shared" si="57" ref="D313:J313">SUM(D305:D312)</f>
        <v>233600</v>
      </c>
      <c r="E313" s="46">
        <f t="shared" si="57"/>
        <v>9465784</v>
      </c>
      <c r="F313" s="46">
        <f t="shared" si="57"/>
        <v>39065773</v>
      </c>
      <c r="G313" s="46">
        <f t="shared" si="57"/>
        <v>7766773</v>
      </c>
      <c r="H313" s="46">
        <f t="shared" si="57"/>
        <v>28855481</v>
      </c>
      <c r="I313" s="46">
        <f t="shared" si="57"/>
        <v>33700857</v>
      </c>
      <c r="J313" s="44">
        <f t="shared" si="57"/>
        <v>22868832</v>
      </c>
      <c r="K313" s="69">
        <f>SUM(K306:K312)</f>
        <v>20020249</v>
      </c>
      <c r="L313" s="45">
        <f>SUM(L306:L312)</f>
        <v>23249467</v>
      </c>
      <c r="M313" s="45">
        <f>SUM(M306:M312)</f>
        <v>36065119</v>
      </c>
      <c r="N313" s="47">
        <f>SUM(N306:N312)</f>
        <v>221291935</v>
      </c>
      <c r="O313" s="48">
        <f>(N313/$N$601)*100</f>
        <v>1.5346709302272388</v>
      </c>
      <c r="P313" s="10"/>
      <c r="Q313" s="3"/>
      <c r="R313" s="3"/>
      <c r="S313" s="3"/>
      <c r="T313" s="3"/>
    </row>
    <row r="314" spans="2:20" ht="15">
      <c r="B314" s="22"/>
      <c r="C314" s="17"/>
      <c r="D314" s="40"/>
      <c r="E314" s="41"/>
      <c r="F314" s="41"/>
      <c r="G314" s="41"/>
      <c r="H314" s="41"/>
      <c r="I314" s="41"/>
      <c r="J314" s="39"/>
      <c r="K314" s="68"/>
      <c r="L314" s="49"/>
      <c r="M314" s="40"/>
      <c r="N314" s="42"/>
      <c r="O314" s="49"/>
      <c r="P314" s="19"/>
      <c r="Q314" s="3"/>
      <c r="R314" s="3"/>
      <c r="S314" s="3"/>
      <c r="T314" s="3"/>
    </row>
    <row r="315" spans="2:20" ht="15">
      <c r="B315" s="22" t="s">
        <v>119</v>
      </c>
      <c r="C315" s="27" t="s">
        <v>440</v>
      </c>
      <c r="D315" s="40"/>
      <c r="E315" s="41"/>
      <c r="F315" s="41"/>
      <c r="G315" s="41"/>
      <c r="H315" s="41"/>
      <c r="I315" s="41"/>
      <c r="J315" s="39"/>
      <c r="K315" s="68"/>
      <c r="L315" s="49">
        <v>939316</v>
      </c>
      <c r="M315" s="40">
        <v>0</v>
      </c>
      <c r="N315" s="42">
        <f aca="true" t="shared" si="58" ref="N315:N320">SUM(D315:M315)</f>
        <v>939316</v>
      </c>
      <c r="O315" s="43">
        <f aca="true" t="shared" si="59" ref="O315:O320">(N315/$N$321)*100</f>
        <v>0.2932656958993375</v>
      </c>
      <c r="P315" s="19"/>
      <c r="Q315" s="3"/>
      <c r="R315" s="3"/>
      <c r="S315" s="3"/>
      <c r="T315" s="3"/>
    </row>
    <row r="316" spans="3:20" ht="15">
      <c r="C316" s="17" t="s">
        <v>88</v>
      </c>
      <c r="D316" s="40">
        <v>4411409</v>
      </c>
      <c r="E316" s="41">
        <v>9846782</v>
      </c>
      <c r="F316" s="41">
        <v>9841488</v>
      </c>
      <c r="G316" s="41">
        <v>7463434</v>
      </c>
      <c r="H316" s="41">
        <v>11883919</v>
      </c>
      <c r="I316" s="41">
        <v>15376912</v>
      </c>
      <c r="J316" s="39">
        <v>10960679</v>
      </c>
      <c r="K316" s="68">
        <v>11532209</v>
      </c>
      <c r="L316" s="49">
        <v>11075532</v>
      </c>
      <c r="M316" s="40">
        <v>8509141</v>
      </c>
      <c r="N316" s="42">
        <f t="shared" si="58"/>
        <v>100901505</v>
      </c>
      <c r="O316" s="43">
        <f t="shared" si="59"/>
        <v>31.502657339080226</v>
      </c>
      <c r="P316" s="19"/>
      <c r="Q316" s="3"/>
      <c r="R316" s="3"/>
      <c r="S316" s="3"/>
      <c r="T316" s="3"/>
    </row>
    <row r="317" spans="3:20" ht="15">
      <c r="C317" s="27" t="s">
        <v>510</v>
      </c>
      <c r="D317" s="40">
        <v>0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39">
        <v>0</v>
      </c>
      <c r="K317" s="68"/>
      <c r="L317" s="49"/>
      <c r="M317" s="40">
        <v>808944</v>
      </c>
      <c r="N317" s="42">
        <f t="shared" si="58"/>
        <v>808944</v>
      </c>
      <c r="O317" s="43">
        <f t="shared" si="59"/>
        <v>0.2525619973508315</v>
      </c>
      <c r="P317" s="19"/>
      <c r="Q317" s="3"/>
      <c r="R317" s="3"/>
      <c r="S317" s="3"/>
      <c r="T317" s="3"/>
    </row>
    <row r="318" spans="2:20" ht="15">
      <c r="B318" s="22"/>
      <c r="C318" s="27" t="s">
        <v>261</v>
      </c>
      <c r="D318" s="40">
        <v>0</v>
      </c>
      <c r="E318" s="41">
        <v>0</v>
      </c>
      <c r="F318" s="41">
        <v>0</v>
      </c>
      <c r="G318" s="41">
        <v>0</v>
      </c>
      <c r="H318" s="41">
        <v>0</v>
      </c>
      <c r="I318" s="41">
        <v>43100</v>
      </c>
      <c r="J318" s="39">
        <v>0</v>
      </c>
      <c r="K318" s="68">
        <v>0</v>
      </c>
      <c r="L318" s="49">
        <v>863640</v>
      </c>
      <c r="M318" s="40">
        <v>1430208</v>
      </c>
      <c r="N318" s="42">
        <f t="shared" si="58"/>
        <v>2336948</v>
      </c>
      <c r="O318" s="43">
        <f t="shared" si="59"/>
        <v>0.7296231316197795</v>
      </c>
      <c r="P318" s="19"/>
      <c r="Q318" s="3"/>
      <c r="R318" s="3"/>
      <c r="S318" s="3"/>
      <c r="T318" s="3"/>
    </row>
    <row r="319" spans="2:20" ht="15">
      <c r="B319" s="22"/>
      <c r="C319" s="17" t="s">
        <v>79</v>
      </c>
      <c r="D319" s="40">
        <v>8957537</v>
      </c>
      <c r="E319" s="41">
        <v>18102979</v>
      </c>
      <c r="F319" s="41">
        <v>28005244</v>
      </c>
      <c r="G319" s="41">
        <v>22430719</v>
      </c>
      <c r="H319" s="41">
        <v>22431938</v>
      </c>
      <c r="I319" s="41">
        <v>20984936</v>
      </c>
      <c r="J319" s="39">
        <v>21869110</v>
      </c>
      <c r="K319" s="68">
        <v>17352689</v>
      </c>
      <c r="L319" s="49">
        <v>34876970</v>
      </c>
      <c r="M319" s="40">
        <v>17219533</v>
      </c>
      <c r="N319" s="42">
        <f t="shared" si="58"/>
        <v>212231655</v>
      </c>
      <c r="O319" s="43">
        <f t="shared" si="59"/>
        <v>66.26126244569784</v>
      </c>
      <c r="P319" s="19"/>
      <c r="Q319" s="3"/>
      <c r="R319" s="3"/>
      <c r="S319" s="3"/>
      <c r="T319" s="3"/>
    </row>
    <row r="320" spans="2:20" ht="15">
      <c r="B320" s="22"/>
      <c r="C320" s="17" t="s">
        <v>120</v>
      </c>
      <c r="D320" s="40">
        <v>468000</v>
      </c>
      <c r="E320" s="41">
        <v>571680</v>
      </c>
      <c r="F320" s="41">
        <v>265169</v>
      </c>
      <c r="G320" s="41">
        <v>319406</v>
      </c>
      <c r="H320" s="41">
        <v>887790</v>
      </c>
      <c r="I320" s="41">
        <v>20000</v>
      </c>
      <c r="J320" s="39">
        <v>544805</v>
      </c>
      <c r="K320" s="68">
        <v>0</v>
      </c>
      <c r="L320" s="49">
        <v>0</v>
      </c>
      <c r="M320" s="40">
        <v>0</v>
      </c>
      <c r="N320" s="42">
        <f t="shared" si="58"/>
        <v>3076850</v>
      </c>
      <c r="O320" s="43">
        <f t="shared" si="59"/>
        <v>0.9606293903519971</v>
      </c>
      <c r="P320" s="19"/>
      <c r="Q320" s="3"/>
      <c r="R320" s="3"/>
      <c r="S320" s="3"/>
      <c r="T320" s="3"/>
    </row>
    <row r="321" spans="2:20" ht="16.5" thickBot="1">
      <c r="B321" s="23"/>
      <c r="C321" s="20" t="s">
        <v>7</v>
      </c>
      <c r="D321" s="45">
        <f aca="true" t="shared" si="60" ref="D321:J321">SUM(D314:D320)</f>
        <v>13836946</v>
      </c>
      <c r="E321" s="46">
        <f t="shared" si="60"/>
        <v>28521441</v>
      </c>
      <c r="F321" s="46">
        <f t="shared" si="60"/>
        <v>38111901</v>
      </c>
      <c r="G321" s="46">
        <f t="shared" si="60"/>
        <v>30213559</v>
      </c>
      <c r="H321" s="46">
        <f t="shared" si="60"/>
        <v>35203647</v>
      </c>
      <c r="I321" s="46">
        <f t="shared" si="60"/>
        <v>36424948</v>
      </c>
      <c r="J321" s="44">
        <f t="shared" si="60"/>
        <v>33374594</v>
      </c>
      <c r="K321" s="69">
        <f>SUM(K316:K320)</f>
        <v>28884898</v>
      </c>
      <c r="L321" s="45">
        <f>SUM(L315:L320)</f>
        <v>47755458</v>
      </c>
      <c r="M321" s="45">
        <f>SUM(M315:M320)</f>
        <v>27967826</v>
      </c>
      <c r="N321" s="47">
        <f>SUM(N315:N320)</f>
        <v>320295218</v>
      </c>
      <c r="O321" s="48">
        <f>(N321/$N$601)*100</f>
        <v>2.2212637806045494</v>
      </c>
      <c r="P321" s="10"/>
      <c r="Q321" s="3"/>
      <c r="R321" s="3"/>
      <c r="S321" s="3"/>
      <c r="T321" s="3"/>
    </row>
    <row r="322" spans="2:20" ht="15">
      <c r="B322" s="22"/>
      <c r="C322" s="17"/>
      <c r="D322" s="40"/>
      <c r="E322" s="41"/>
      <c r="F322" s="41"/>
      <c r="G322" s="41"/>
      <c r="H322" s="41"/>
      <c r="I322" s="41"/>
      <c r="J322" s="39"/>
      <c r="K322" s="68"/>
      <c r="L322" s="49"/>
      <c r="M322" s="40"/>
      <c r="N322" s="42"/>
      <c r="O322" s="49"/>
      <c r="P322" s="19"/>
      <c r="Q322" s="3"/>
      <c r="R322" s="3"/>
      <c r="S322" s="3"/>
      <c r="T322" s="3"/>
    </row>
    <row r="323" spans="2:20" ht="15">
      <c r="B323" s="22" t="s">
        <v>121</v>
      </c>
      <c r="C323" s="17" t="s">
        <v>262</v>
      </c>
      <c r="D323" s="40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181995</v>
      </c>
      <c r="J323" s="39">
        <v>311300</v>
      </c>
      <c r="K323" s="68">
        <v>0</v>
      </c>
      <c r="L323" s="49">
        <v>0</v>
      </c>
      <c r="M323" s="40">
        <v>783000</v>
      </c>
      <c r="N323" s="42">
        <f>SUM(D323:M323)</f>
        <v>1276295</v>
      </c>
      <c r="O323" s="43">
        <f>(N323/$N$327)*100</f>
        <v>8.14156231215662</v>
      </c>
      <c r="P323" s="19"/>
      <c r="Q323" s="3"/>
      <c r="R323" s="3"/>
      <c r="S323" s="3"/>
      <c r="T323" s="3"/>
    </row>
    <row r="324" spans="2:20" ht="15">
      <c r="B324" s="22"/>
      <c r="C324" s="27" t="s">
        <v>441</v>
      </c>
      <c r="D324" s="40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39">
        <v>0</v>
      </c>
      <c r="K324" s="68"/>
      <c r="L324" s="49">
        <v>140000</v>
      </c>
      <c r="M324" s="40">
        <v>290354</v>
      </c>
      <c r="N324" s="42">
        <f>SUM(D324:M324)</f>
        <v>430354</v>
      </c>
      <c r="O324" s="43">
        <f>(N324/$N$327)*100</f>
        <v>2.7452539634534725</v>
      </c>
      <c r="P324" s="19"/>
      <c r="Q324" s="3"/>
      <c r="R324" s="3"/>
      <c r="S324" s="3"/>
      <c r="T324" s="3"/>
    </row>
    <row r="325" spans="2:20" ht="15">
      <c r="B325" s="22"/>
      <c r="C325" s="17" t="s">
        <v>122</v>
      </c>
      <c r="D325" s="40">
        <v>0</v>
      </c>
      <c r="E325" s="41">
        <v>1949200</v>
      </c>
      <c r="F325" s="41">
        <v>0</v>
      </c>
      <c r="G325" s="41">
        <v>2349076</v>
      </c>
      <c r="H325" s="41">
        <v>0</v>
      </c>
      <c r="I325" s="41">
        <v>3445300</v>
      </c>
      <c r="J325" s="39">
        <v>0</v>
      </c>
      <c r="K325" s="68">
        <v>0</v>
      </c>
      <c r="L325" s="49">
        <v>2040000</v>
      </c>
      <c r="M325" s="40">
        <v>1100000</v>
      </c>
      <c r="N325" s="42">
        <f>SUM(D325:M325)</f>
        <v>10883576</v>
      </c>
      <c r="O325" s="43">
        <f>(N325/$N$327)*100</f>
        <v>69.42698371700295</v>
      </c>
      <c r="P325" s="19"/>
      <c r="Q325" s="3"/>
      <c r="R325" s="3"/>
      <c r="S325" s="3"/>
      <c r="T325" s="3"/>
    </row>
    <row r="326" spans="2:20" ht="15">
      <c r="B326" s="22"/>
      <c r="C326" s="17" t="s">
        <v>123</v>
      </c>
      <c r="D326" s="40">
        <v>212800</v>
      </c>
      <c r="E326" s="41">
        <v>740000</v>
      </c>
      <c r="F326" s="41">
        <v>0</v>
      </c>
      <c r="G326" s="41">
        <v>860447</v>
      </c>
      <c r="H326" s="41">
        <v>754814</v>
      </c>
      <c r="I326" s="41">
        <v>518005</v>
      </c>
      <c r="J326" s="39">
        <v>0</v>
      </c>
      <c r="K326" s="68">
        <v>0</v>
      </c>
      <c r="L326" s="49">
        <v>0</v>
      </c>
      <c r="M326" s="40">
        <v>0</v>
      </c>
      <c r="N326" s="42">
        <f>SUM(D326:M326)</f>
        <v>3086066</v>
      </c>
      <c r="O326" s="43">
        <f>(N326/$N$327)*100</f>
        <v>19.68620000738695</v>
      </c>
      <c r="P326" s="19"/>
      <c r="Q326" s="3"/>
      <c r="R326" s="3"/>
      <c r="S326" s="3"/>
      <c r="T326" s="3"/>
    </row>
    <row r="327" spans="2:20" ht="16.5" thickBot="1">
      <c r="B327" s="23"/>
      <c r="C327" s="20" t="s">
        <v>7</v>
      </c>
      <c r="D327" s="45">
        <f aca="true" t="shared" si="61" ref="D327:J327">SUM(D322:D326)</f>
        <v>212800</v>
      </c>
      <c r="E327" s="46">
        <f t="shared" si="61"/>
        <v>2689200</v>
      </c>
      <c r="F327" s="46">
        <f t="shared" si="61"/>
        <v>0</v>
      </c>
      <c r="G327" s="46">
        <f t="shared" si="61"/>
        <v>3209523</v>
      </c>
      <c r="H327" s="46">
        <f t="shared" si="61"/>
        <v>754814</v>
      </c>
      <c r="I327" s="46">
        <f t="shared" si="61"/>
        <v>4145300</v>
      </c>
      <c r="J327" s="44">
        <f t="shared" si="61"/>
        <v>311300</v>
      </c>
      <c r="K327" s="69">
        <f>SUM(K323:K326)</f>
        <v>0</v>
      </c>
      <c r="L327" s="45">
        <f>SUM(L323:L326)</f>
        <v>2180000</v>
      </c>
      <c r="M327" s="45">
        <f>SUM(M323:M326)</f>
        <v>2173354</v>
      </c>
      <c r="N327" s="47">
        <f>SUM(N323:N326)</f>
        <v>15676291</v>
      </c>
      <c r="O327" s="48">
        <f>(N327/$N$601)*100</f>
        <v>0.10871588289687509</v>
      </c>
      <c r="P327" s="10"/>
      <c r="Q327" s="3"/>
      <c r="R327" s="3"/>
      <c r="S327" s="3"/>
      <c r="T327" s="3"/>
    </row>
    <row r="328" spans="2:20" ht="15">
      <c r="B328" s="22"/>
      <c r="C328" s="17"/>
      <c r="D328" s="40"/>
      <c r="E328" s="41"/>
      <c r="F328" s="41"/>
      <c r="G328" s="41"/>
      <c r="H328" s="41"/>
      <c r="I328" s="41"/>
      <c r="J328" s="39"/>
      <c r="K328" s="68"/>
      <c r="L328" s="49"/>
      <c r="M328" s="40"/>
      <c r="N328" s="42"/>
      <c r="O328" s="49"/>
      <c r="P328" s="19"/>
      <c r="Q328" s="3"/>
      <c r="R328" s="3"/>
      <c r="S328" s="3"/>
      <c r="T328" s="3"/>
    </row>
    <row r="329" spans="2:20" ht="15">
      <c r="B329" s="22" t="s">
        <v>124</v>
      </c>
      <c r="C329" s="27" t="s">
        <v>319</v>
      </c>
      <c r="D329" s="40"/>
      <c r="E329" s="41"/>
      <c r="F329" s="41"/>
      <c r="G329" s="41"/>
      <c r="H329" s="41"/>
      <c r="I329" s="41"/>
      <c r="J329" s="39"/>
      <c r="K329" s="68">
        <v>500000</v>
      </c>
      <c r="L329" s="49">
        <v>385870</v>
      </c>
      <c r="M329" s="40">
        <v>51948</v>
      </c>
      <c r="N329" s="42">
        <f>SUM(D329:M329)</f>
        <v>937818</v>
      </c>
      <c r="O329" s="43">
        <f>(N329/$N$186)*100</f>
        <v>2.08563022352443</v>
      </c>
      <c r="P329" s="19"/>
      <c r="Q329" s="3"/>
      <c r="R329" s="3"/>
      <c r="S329" s="3"/>
      <c r="T329" s="3"/>
    </row>
    <row r="330" spans="3:20" ht="15">
      <c r="C330" s="17" t="s">
        <v>125</v>
      </c>
      <c r="D330" s="40">
        <v>581595</v>
      </c>
      <c r="E330" s="41">
        <v>780531</v>
      </c>
      <c r="F330" s="41">
        <v>822632</v>
      </c>
      <c r="G330" s="41">
        <v>1182168</v>
      </c>
      <c r="H330" s="41">
        <v>526535</v>
      </c>
      <c r="I330" s="41">
        <v>582968</v>
      </c>
      <c r="J330" s="39">
        <v>0</v>
      </c>
      <c r="K330" s="68">
        <v>0</v>
      </c>
      <c r="L330" s="49">
        <v>0</v>
      </c>
      <c r="M330" s="40">
        <v>0</v>
      </c>
      <c r="N330" s="42">
        <f>SUM(D330:M330)</f>
        <v>4476429</v>
      </c>
      <c r="O330" s="43">
        <f>(N330/$N$331)*100</f>
        <v>82.67869936484243</v>
      </c>
      <c r="P330" s="19"/>
      <c r="Q330" s="3"/>
      <c r="R330" s="3"/>
      <c r="S330" s="3"/>
      <c r="T330" s="3"/>
    </row>
    <row r="331" spans="2:20" ht="16.5" thickBot="1">
      <c r="B331" s="23"/>
      <c r="C331" s="20" t="s">
        <v>7</v>
      </c>
      <c r="D331" s="45">
        <f aca="true" t="shared" si="62" ref="D331:J331">SUM(D328:D330)</f>
        <v>581595</v>
      </c>
      <c r="E331" s="46">
        <f t="shared" si="62"/>
        <v>780531</v>
      </c>
      <c r="F331" s="46">
        <f t="shared" si="62"/>
        <v>822632</v>
      </c>
      <c r="G331" s="46">
        <f t="shared" si="62"/>
        <v>1182168</v>
      </c>
      <c r="H331" s="46">
        <f t="shared" si="62"/>
        <v>526535</v>
      </c>
      <c r="I331" s="46">
        <f t="shared" si="62"/>
        <v>582968</v>
      </c>
      <c r="J331" s="44">
        <f t="shared" si="62"/>
        <v>0</v>
      </c>
      <c r="K331" s="69">
        <f>SUM(K329:K330)</f>
        <v>500000</v>
      </c>
      <c r="L331" s="45">
        <f>SUM(L329:L330)</f>
        <v>385870</v>
      </c>
      <c r="M331" s="45">
        <f>SUM(M329:M330)</f>
        <v>51948</v>
      </c>
      <c r="N331" s="47">
        <f>SUM(N329:N330)</f>
        <v>5414247</v>
      </c>
      <c r="O331" s="48">
        <f>(N331/$N$601)*100</f>
        <v>0.037548080909365435</v>
      </c>
      <c r="P331" s="10"/>
      <c r="Q331" s="3"/>
      <c r="R331" s="3"/>
      <c r="S331" s="3"/>
      <c r="T331" s="3"/>
    </row>
    <row r="332" spans="2:20" ht="15">
      <c r="B332" s="22"/>
      <c r="C332" s="17"/>
      <c r="D332" s="40"/>
      <c r="E332" s="41"/>
      <c r="F332" s="41"/>
      <c r="G332" s="41"/>
      <c r="H332" s="41"/>
      <c r="I332" s="41"/>
      <c r="J332" s="39"/>
      <c r="K332" s="68"/>
      <c r="L332" s="49"/>
      <c r="M332" s="40"/>
      <c r="N332" s="42"/>
      <c r="O332" s="49"/>
      <c r="P332" s="19"/>
      <c r="Q332" s="3"/>
      <c r="R332" s="3"/>
      <c r="S332" s="3"/>
      <c r="T332" s="3"/>
    </row>
    <row r="333" spans="2:20" ht="15">
      <c r="B333" s="22" t="s">
        <v>126</v>
      </c>
      <c r="C333" s="27" t="s">
        <v>320</v>
      </c>
      <c r="D333" s="40">
        <v>0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39">
        <v>0</v>
      </c>
      <c r="K333" s="68">
        <v>35169</v>
      </c>
      <c r="L333" s="49">
        <v>1827981</v>
      </c>
      <c r="M333" s="40">
        <v>0</v>
      </c>
      <c r="N333" s="42">
        <f aca="true" t="shared" si="63" ref="N333:N348">SUM(D333:M333)</f>
        <v>1863150</v>
      </c>
      <c r="O333" s="43">
        <f>(N333/$N$186)*100</f>
        <v>4.143492608330765</v>
      </c>
      <c r="P333" s="19"/>
      <c r="Q333" s="3"/>
      <c r="R333" s="3"/>
      <c r="S333" s="3"/>
      <c r="T333" s="3"/>
    </row>
    <row r="334" spans="3:20" ht="15">
      <c r="C334" s="17" t="s">
        <v>127</v>
      </c>
      <c r="D334" s="40">
        <v>1774118</v>
      </c>
      <c r="E334" s="41">
        <v>0</v>
      </c>
      <c r="F334" s="41">
        <v>2865304</v>
      </c>
      <c r="G334" s="41">
        <v>192368</v>
      </c>
      <c r="H334" s="41">
        <v>5220603</v>
      </c>
      <c r="I334" s="41">
        <v>5999132</v>
      </c>
      <c r="J334" s="39">
        <v>0</v>
      </c>
      <c r="K334" s="68">
        <v>16398366</v>
      </c>
      <c r="L334" s="49">
        <v>4593320</v>
      </c>
      <c r="M334" s="40">
        <v>5908789</v>
      </c>
      <c r="N334" s="42">
        <f t="shared" si="63"/>
        <v>42952000</v>
      </c>
      <c r="O334" s="43">
        <f aca="true" t="shared" si="64" ref="O334:O348">(N334/$N$349)*100</f>
        <v>27.189665030568623</v>
      </c>
      <c r="P334" s="19"/>
      <c r="Q334" s="3"/>
      <c r="R334" s="3"/>
      <c r="S334" s="3"/>
      <c r="T334" s="3"/>
    </row>
    <row r="335" spans="3:20" ht="15">
      <c r="C335" s="27" t="s">
        <v>244</v>
      </c>
      <c r="D335" s="40">
        <v>0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39">
        <v>0</v>
      </c>
      <c r="K335" s="68">
        <v>0</v>
      </c>
      <c r="L335" s="49">
        <v>275995</v>
      </c>
      <c r="M335" s="40">
        <v>35995</v>
      </c>
      <c r="N335" s="42">
        <f t="shared" si="63"/>
        <v>311990</v>
      </c>
      <c r="O335" s="43">
        <f t="shared" si="64"/>
        <v>0.19749728983253645</v>
      </c>
      <c r="P335" s="19"/>
      <c r="Q335" s="3"/>
      <c r="R335" s="3"/>
      <c r="S335" s="3"/>
      <c r="T335" s="3"/>
    </row>
    <row r="336" spans="2:20" ht="15">
      <c r="B336" s="22"/>
      <c r="C336" s="17" t="s">
        <v>128</v>
      </c>
      <c r="D336" s="40">
        <v>1838100</v>
      </c>
      <c r="E336" s="41">
        <v>3043483</v>
      </c>
      <c r="F336" s="41">
        <v>1799832</v>
      </c>
      <c r="G336" s="41">
        <v>8370904</v>
      </c>
      <c r="H336" s="41">
        <v>3144188</v>
      </c>
      <c r="I336" s="41">
        <v>4331993</v>
      </c>
      <c r="J336" s="39">
        <v>3446982</v>
      </c>
      <c r="K336" s="68">
        <v>7617415</v>
      </c>
      <c r="L336" s="49">
        <v>4795209</v>
      </c>
      <c r="M336" s="40">
        <v>4811498</v>
      </c>
      <c r="N336" s="42">
        <f t="shared" si="63"/>
        <v>43199604</v>
      </c>
      <c r="O336" s="43">
        <f t="shared" si="64"/>
        <v>27.346404409881085</v>
      </c>
      <c r="P336" s="19"/>
      <c r="Q336" s="3"/>
      <c r="R336" s="3"/>
      <c r="S336" s="3"/>
      <c r="T336" s="3"/>
    </row>
    <row r="337" spans="2:20" ht="15">
      <c r="B337" s="22"/>
      <c r="C337" s="17" t="s">
        <v>129</v>
      </c>
      <c r="D337" s="40">
        <v>580000</v>
      </c>
      <c r="E337" s="41">
        <v>1130900</v>
      </c>
      <c r="F337" s="41">
        <v>0</v>
      </c>
      <c r="G337" s="41">
        <v>1211000</v>
      </c>
      <c r="H337" s="41">
        <v>805000</v>
      </c>
      <c r="I337" s="41">
        <v>2668000</v>
      </c>
      <c r="J337" s="39">
        <v>0</v>
      </c>
      <c r="K337" s="68">
        <v>1048813</v>
      </c>
      <c r="L337" s="49">
        <v>1062013</v>
      </c>
      <c r="M337" s="40">
        <v>2499380</v>
      </c>
      <c r="N337" s="42">
        <f t="shared" si="63"/>
        <v>11005106</v>
      </c>
      <c r="O337" s="43">
        <f t="shared" si="64"/>
        <v>6.966500879258264</v>
      </c>
      <c r="P337" s="19"/>
      <c r="Q337" s="3"/>
      <c r="R337" s="3"/>
      <c r="S337" s="3"/>
      <c r="T337" s="3"/>
    </row>
    <row r="338" spans="2:20" ht="15">
      <c r="B338" s="22"/>
      <c r="C338" s="27" t="s">
        <v>442</v>
      </c>
      <c r="D338" s="40">
        <v>0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39">
        <v>0</v>
      </c>
      <c r="K338" s="68">
        <v>0</v>
      </c>
      <c r="L338" s="49">
        <v>328000</v>
      </c>
      <c r="M338" s="40">
        <v>356000</v>
      </c>
      <c r="N338" s="42">
        <f t="shared" si="63"/>
        <v>684000</v>
      </c>
      <c r="O338" s="43">
        <f t="shared" si="64"/>
        <v>0.43298870555291813</v>
      </c>
      <c r="P338" s="19"/>
      <c r="Q338" s="3"/>
      <c r="R338" s="3"/>
      <c r="S338" s="3"/>
      <c r="T338" s="3"/>
    </row>
    <row r="339" spans="2:20" ht="15">
      <c r="B339" s="22"/>
      <c r="C339" s="27" t="s">
        <v>276</v>
      </c>
      <c r="D339" s="40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39">
        <v>298000</v>
      </c>
      <c r="K339" s="68">
        <v>41550</v>
      </c>
      <c r="L339" s="49">
        <v>869911</v>
      </c>
      <c r="M339" s="40">
        <v>3387280</v>
      </c>
      <c r="N339" s="42">
        <f t="shared" si="63"/>
        <v>4596741</v>
      </c>
      <c r="O339" s="43">
        <f t="shared" si="64"/>
        <v>2.9098493206900966</v>
      </c>
      <c r="P339" s="19"/>
      <c r="Q339" s="3"/>
      <c r="R339" s="3"/>
      <c r="S339" s="3"/>
      <c r="T339" s="3"/>
    </row>
    <row r="340" spans="2:20" ht="15">
      <c r="B340" s="22"/>
      <c r="C340" s="27" t="s">
        <v>190</v>
      </c>
      <c r="D340" s="40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39">
        <v>0</v>
      </c>
      <c r="K340" s="68">
        <v>0</v>
      </c>
      <c r="L340" s="49">
        <v>268000</v>
      </c>
      <c r="M340" s="40">
        <v>520000</v>
      </c>
      <c r="N340" s="42">
        <f t="shared" si="63"/>
        <v>788000</v>
      </c>
      <c r="O340" s="43">
        <f t="shared" si="64"/>
        <v>0.49882324557850793</v>
      </c>
      <c r="P340" s="19"/>
      <c r="Q340" s="3"/>
      <c r="R340" s="3"/>
      <c r="S340" s="3"/>
      <c r="T340" s="3"/>
    </row>
    <row r="341" spans="2:20" ht="15">
      <c r="B341" s="22"/>
      <c r="C341" s="27" t="s">
        <v>443</v>
      </c>
      <c r="D341" s="40">
        <v>0</v>
      </c>
      <c r="E341" s="41">
        <v>0</v>
      </c>
      <c r="F341" s="41">
        <v>0</v>
      </c>
      <c r="G341" s="41">
        <v>0</v>
      </c>
      <c r="H341" s="41">
        <v>0</v>
      </c>
      <c r="I341" s="41">
        <v>0</v>
      </c>
      <c r="J341" s="39">
        <v>0</v>
      </c>
      <c r="K341" s="68">
        <v>0</v>
      </c>
      <c r="L341" s="49">
        <v>906787</v>
      </c>
      <c r="M341" s="40">
        <v>406000</v>
      </c>
      <c r="N341" s="42">
        <f t="shared" si="63"/>
        <v>1312787</v>
      </c>
      <c r="O341" s="43">
        <f t="shared" si="64"/>
        <v>0.8310262336209046</v>
      </c>
      <c r="P341" s="19"/>
      <c r="Q341" s="3"/>
      <c r="R341" s="3"/>
      <c r="S341" s="3"/>
      <c r="T341" s="3"/>
    </row>
    <row r="342" spans="2:20" ht="15">
      <c r="B342" s="22"/>
      <c r="C342" s="27" t="s">
        <v>444</v>
      </c>
      <c r="D342" s="40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39">
        <v>0</v>
      </c>
      <c r="K342" s="68">
        <v>0</v>
      </c>
      <c r="L342" s="49">
        <v>192000</v>
      </c>
      <c r="M342" s="40">
        <v>194000</v>
      </c>
      <c r="N342" s="42">
        <f t="shared" si="63"/>
        <v>386000</v>
      </c>
      <c r="O342" s="43">
        <f t="shared" si="64"/>
        <v>0.24434742740267018</v>
      </c>
      <c r="P342" s="19"/>
      <c r="Q342" s="3"/>
      <c r="R342" s="3"/>
      <c r="S342" s="3"/>
      <c r="T342" s="3"/>
    </row>
    <row r="343" spans="2:20" ht="15">
      <c r="B343" s="22"/>
      <c r="C343" s="27" t="s">
        <v>53</v>
      </c>
      <c r="D343" s="40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39">
        <v>0</v>
      </c>
      <c r="K343" s="68">
        <v>0</v>
      </c>
      <c r="L343" s="49"/>
      <c r="M343" s="40">
        <v>49280</v>
      </c>
      <c r="N343" s="42">
        <f t="shared" si="63"/>
        <v>49280</v>
      </c>
      <c r="O343" s="43">
        <f t="shared" si="64"/>
        <v>0.031195443581356435</v>
      </c>
      <c r="P343" s="19"/>
      <c r="Q343" s="3"/>
      <c r="R343" s="3"/>
      <c r="S343" s="3"/>
      <c r="T343" s="3"/>
    </row>
    <row r="344" spans="2:20" ht="15">
      <c r="B344" s="22"/>
      <c r="C344" s="17" t="s">
        <v>130</v>
      </c>
      <c r="D344" s="40">
        <v>1685800</v>
      </c>
      <c r="E344" s="41">
        <v>1399840</v>
      </c>
      <c r="F344" s="41">
        <v>1494233</v>
      </c>
      <c r="G344" s="41">
        <v>2627388</v>
      </c>
      <c r="H344" s="41">
        <v>1662320</v>
      </c>
      <c r="I344" s="41">
        <v>4110159</v>
      </c>
      <c r="J344" s="39">
        <v>2390960</v>
      </c>
      <c r="K344" s="68">
        <v>3838185</v>
      </c>
      <c r="L344" s="49">
        <v>3508267</v>
      </c>
      <c r="M344" s="40">
        <v>1102804</v>
      </c>
      <c r="N344" s="42">
        <f t="shared" si="63"/>
        <v>23819956</v>
      </c>
      <c r="O344" s="43">
        <f t="shared" si="64"/>
        <v>15.078613910478749</v>
      </c>
      <c r="P344" s="19"/>
      <c r="Q344" s="3"/>
      <c r="R344" s="3"/>
      <c r="S344" s="3"/>
      <c r="T344" s="3"/>
    </row>
    <row r="345" spans="2:20" ht="15">
      <c r="B345" s="22"/>
      <c r="C345" s="27" t="s">
        <v>515</v>
      </c>
      <c r="D345" s="40"/>
      <c r="E345" s="41"/>
      <c r="F345" s="41"/>
      <c r="G345" s="41"/>
      <c r="H345" s="41"/>
      <c r="I345" s="41"/>
      <c r="J345" s="39"/>
      <c r="K345" s="68"/>
      <c r="L345" s="49"/>
      <c r="M345" s="40">
        <v>376400</v>
      </c>
      <c r="N345" s="42">
        <f t="shared" si="63"/>
        <v>376400</v>
      </c>
      <c r="O345" s="43">
        <f t="shared" si="64"/>
        <v>0.23827039293876956</v>
      </c>
      <c r="P345" s="19"/>
      <c r="Q345" s="3"/>
      <c r="R345" s="3"/>
      <c r="S345" s="3"/>
      <c r="T345" s="3"/>
    </row>
    <row r="346" spans="2:20" ht="15">
      <c r="B346" s="22"/>
      <c r="C346" s="17" t="s">
        <v>131</v>
      </c>
      <c r="D346" s="40">
        <v>1325695</v>
      </c>
      <c r="E346" s="41">
        <v>6277492</v>
      </c>
      <c r="F346" s="41">
        <v>642410</v>
      </c>
      <c r="G346" s="41">
        <v>1152740</v>
      </c>
      <c r="H346" s="41">
        <v>1608505</v>
      </c>
      <c r="I346" s="41">
        <v>3083133</v>
      </c>
      <c r="J346" s="39">
        <v>2227837</v>
      </c>
      <c r="K346" s="68">
        <v>5402400</v>
      </c>
      <c r="L346" s="49">
        <v>0</v>
      </c>
      <c r="M346" s="40">
        <v>0</v>
      </c>
      <c r="N346" s="42">
        <f t="shared" si="63"/>
        <v>21720212</v>
      </c>
      <c r="O346" s="43">
        <f t="shared" si="64"/>
        <v>13.749424675752863</v>
      </c>
      <c r="P346" s="19"/>
      <c r="Q346" s="3"/>
      <c r="R346" s="3"/>
      <c r="S346" s="3"/>
      <c r="T346" s="3"/>
    </row>
    <row r="347" spans="2:20" ht="15">
      <c r="B347" s="22"/>
      <c r="C347" s="27" t="s">
        <v>445</v>
      </c>
      <c r="D347" s="40"/>
      <c r="E347" s="41"/>
      <c r="F347" s="41"/>
      <c r="G347" s="41"/>
      <c r="H347" s="41"/>
      <c r="I347" s="41"/>
      <c r="J347" s="39"/>
      <c r="K347" s="68"/>
      <c r="L347" s="49">
        <v>10000</v>
      </c>
      <c r="M347" s="40">
        <v>0</v>
      </c>
      <c r="N347" s="42">
        <f t="shared" si="63"/>
        <v>10000</v>
      </c>
      <c r="O347" s="43">
        <f t="shared" si="64"/>
        <v>0.006330244233229797</v>
      </c>
      <c r="P347" s="19"/>
      <c r="Q347" s="3"/>
      <c r="R347" s="3"/>
      <c r="S347" s="3"/>
      <c r="T347" s="3"/>
    </row>
    <row r="348" spans="2:20" ht="15">
      <c r="B348" s="22"/>
      <c r="C348" s="17" t="s">
        <v>263</v>
      </c>
      <c r="D348" s="40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326574</v>
      </c>
      <c r="J348" s="39">
        <v>506473</v>
      </c>
      <c r="K348" s="68">
        <v>446702</v>
      </c>
      <c r="L348" s="49">
        <v>1433093</v>
      </c>
      <c r="M348" s="40">
        <v>2183720</v>
      </c>
      <c r="N348" s="42">
        <f t="shared" si="63"/>
        <v>4896562</v>
      </c>
      <c r="O348" s="43">
        <f t="shared" si="64"/>
        <v>3.099643336315216</v>
      </c>
      <c r="P348" s="19"/>
      <c r="Q348" s="3"/>
      <c r="R348" s="3"/>
      <c r="S348" s="3"/>
      <c r="T348" s="3"/>
    </row>
    <row r="349" spans="2:20" ht="16.5" thickBot="1">
      <c r="B349" s="23"/>
      <c r="C349" s="20" t="s">
        <v>7</v>
      </c>
      <c r="D349" s="45">
        <f aca="true" t="shared" si="65" ref="D349:J349">SUM(D332:D348)</f>
        <v>7203713</v>
      </c>
      <c r="E349" s="46">
        <f t="shared" si="65"/>
        <v>11851715</v>
      </c>
      <c r="F349" s="46">
        <f t="shared" si="65"/>
        <v>6801779</v>
      </c>
      <c r="G349" s="46">
        <f t="shared" si="65"/>
        <v>13554400</v>
      </c>
      <c r="H349" s="46">
        <f t="shared" si="65"/>
        <v>12440616</v>
      </c>
      <c r="I349" s="46">
        <f t="shared" si="65"/>
        <v>20518991</v>
      </c>
      <c r="J349" s="44">
        <f t="shared" si="65"/>
        <v>8870252</v>
      </c>
      <c r="K349" s="69">
        <f>SUM(K333:K348)</f>
        <v>34828600</v>
      </c>
      <c r="L349" s="45">
        <f>SUM(L333:L348)</f>
        <v>20070576</v>
      </c>
      <c r="M349" s="45">
        <f>SUM(M333:M348)</f>
        <v>21831146</v>
      </c>
      <c r="N349" s="47">
        <f>SUM(N333:N348)</f>
        <v>157971788</v>
      </c>
      <c r="O349" s="48">
        <f>(N349/$N$601)*100</f>
        <v>1.0955424599618606</v>
      </c>
      <c r="P349" s="10"/>
      <c r="Q349" s="3"/>
      <c r="R349" s="3"/>
      <c r="S349" s="3"/>
      <c r="T349" s="3"/>
    </row>
    <row r="350" spans="2:20" ht="15">
      <c r="B350" s="22"/>
      <c r="C350" s="17"/>
      <c r="D350" s="40"/>
      <c r="E350" s="41"/>
      <c r="F350" s="41"/>
      <c r="G350" s="41"/>
      <c r="H350" s="41"/>
      <c r="I350" s="41"/>
      <c r="J350" s="39"/>
      <c r="K350" s="68"/>
      <c r="L350" s="49"/>
      <c r="M350" s="40"/>
      <c r="N350" s="42"/>
      <c r="O350" s="49"/>
      <c r="P350" s="19"/>
      <c r="Q350" s="3"/>
      <c r="R350" s="3"/>
      <c r="S350" s="3"/>
      <c r="T350" s="3"/>
    </row>
    <row r="351" spans="2:20" ht="15">
      <c r="B351" s="22" t="s">
        <v>132</v>
      </c>
      <c r="C351" s="27" t="s">
        <v>321</v>
      </c>
      <c r="D351" s="40">
        <v>0</v>
      </c>
      <c r="E351" s="41">
        <v>0</v>
      </c>
      <c r="F351" s="41">
        <v>0</v>
      </c>
      <c r="G351" s="41">
        <v>0</v>
      </c>
      <c r="H351" s="41">
        <v>0</v>
      </c>
      <c r="I351" s="41">
        <v>0</v>
      </c>
      <c r="J351" s="39">
        <v>0</v>
      </c>
      <c r="K351" s="68">
        <v>45407</v>
      </c>
      <c r="L351" s="49">
        <v>114040</v>
      </c>
      <c r="M351" s="40">
        <v>252000</v>
      </c>
      <c r="N351" s="42">
        <f>SUM(D351:M351)</f>
        <v>411447</v>
      </c>
      <c r="O351" s="43">
        <f>(N351/$N$355)*100</f>
        <v>4.786355071845872</v>
      </c>
      <c r="P351" s="19"/>
      <c r="Q351" s="3"/>
      <c r="R351" s="3"/>
      <c r="S351" s="3"/>
      <c r="T351" s="3"/>
    </row>
    <row r="352" spans="2:20" ht="15">
      <c r="B352" s="22"/>
      <c r="C352" s="27" t="s">
        <v>446</v>
      </c>
      <c r="D352" s="40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39">
        <v>0</v>
      </c>
      <c r="K352" s="68"/>
      <c r="L352" s="49">
        <v>569287</v>
      </c>
      <c r="M352" s="40">
        <v>682247</v>
      </c>
      <c r="N352" s="42">
        <f>SUM(D352:M352)</f>
        <v>1251534</v>
      </c>
      <c r="O352" s="43">
        <f>(N352/$N$355)*100</f>
        <v>14.559071055294002</v>
      </c>
      <c r="P352" s="19"/>
      <c r="Q352" s="3"/>
      <c r="R352" s="3"/>
      <c r="S352" s="3"/>
      <c r="T352" s="3"/>
    </row>
    <row r="353" spans="2:20" ht="15">
      <c r="B353" s="22"/>
      <c r="C353" s="27" t="s">
        <v>438</v>
      </c>
      <c r="D353" s="40">
        <v>0</v>
      </c>
      <c r="E353" s="41">
        <v>0</v>
      </c>
      <c r="F353" s="41">
        <v>0</v>
      </c>
      <c r="G353" s="41">
        <v>0</v>
      </c>
      <c r="H353" s="41">
        <v>0</v>
      </c>
      <c r="I353" s="41">
        <v>0</v>
      </c>
      <c r="J353" s="39">
        <v>0</v>
      </c>
      <c r="K353" s="68"/>
      <c r="L353" s="49">
        <v>310063</v>
      </c>
      <c r="M353" s="40">
        <v>8000</v>
      </c>
      <c r="N353" s="42">
        <f>SUM(D353:M353)</f>
        <v>318063</v>
      </c>
      <c r="O353" s="43">
        <f>(N353/$N$355)*100</f>
        <v>3.7000207881367793</v>
      </c>
      <c r="P353" s="19"/>
      <c r="Q353" s="3"/>
      <c r="R353" s="3"/>
      <c r="S353" s="3"/>
      <c r="T353" s="3"/>
    </row>
    <row r="354" spans="3:20" ht="15">
      <c r="C354" s="17" t="s">
        <v>133</v>
      </c>
      <c r="D354" s="40">
        <v>41000</v>
      </c>
      <c r="E354" s="41">
        <v>408542</v>
      </c>
      <c r="F354" s="41">
        <v>791141</v>
      </c>
      <c r="G354" s="41">
        <v>768405</v>
      </c>
      <c r="H354" s="41">
        <v>1120141</v>
      </c>
      <c r="I354" s="41">
        <v>1236483</v>
      </c>
      <c r="J354" s="39">
        <v>1037828</v>
      </c>
      <c r="K354" s="68">
        <v>971414</v>
      </c>
      <c r="L354" s="49">
        <v>240251</v>
      </c>
      <c r="M354" s="40">
        <v>0</v>
      </c>
      <c r="N354" s="42">
        <f>SUM(D354:M354)</f>
        <v>6615205</v>
      </c>
      <c r="O354" s="43">
        <f>(N354/$N$355)*100</f>
        <v>76.95455308472336</v>
      </c>
      <c r="P354" s="19"/>
      <c r="Q354" s="3"/>
      <c r="R354" s="3"/>
      <c r="S354" s="3"/>
      <c r="T354" s="3"/>
    </row>
    <row r="355" spans="2:20" ht="16.5" thickBot="1">
      <c r="B355" s="23"/>
      <c r="C355" s="20" t="s">
        <v>7</v>
      </c>
      <c r="D355" s="45">
        <f aca="true" t="shared" si="66" ref="D355:J355">SUM(D350:D354)</f>
        <v>41000</v>
      </c>
      <c r="E355" s="46">
        <f t="shared" si="66"/>
        <v>408542</v>
      </c>
      <c r="F355" s="46">
        <f t="shared" si="66"/>
        <v>791141</v>
      </c>
      <c r="G355" s="46">
        <f t="shared" si="66"/>
        <v>768405</v>
      </c>
      <c r="H355" s="46">
        <f t="shared" si="66"/>
        <v>1120141</v>
      </c>
      <c r="I355" s="46">
        <f t="shared" si="66"/>
        <v>1236483</v>
      </c>
      <c r="J355" s="44">
        <f t="shared" si="66"/>
        <v>1037828</v>
      </c>
      <c r="K355" s="69">
        <f>SUM(K351:K354)</f>
        <v>1016821</v>
      </c>
      <c r="L355" s="45">
        <f>SUM(L351:L354)</f>
        <v>1233641</v>
      </c>
      <c r="M355" s="45">
        <f>SUM(M351:M354)</f>
        <v>942247</v>
      </c>
      <c r="N355" s="47">
        <f>SUM(N351:N354)</f>
        <v>8596249</v>
      </c>
      <c r="O355" s="48">
        <f>(N355/$N$601)*100</f>
        <v>0.0596154281415406</v>
      </c>
      <c r="P355" s="10"/>
      <c r="Q355" s="3"/>
      <c r="R355" s="3"/>
      <c r="S355" s="3"/>
      <c r="T355" s="3"/>
    </row>
    <row r="356" spans="2:20" ht="15">
      <c r="B356" s="22"/>
      <c r="C356" s="17"/>
      <c r="D356" s="40"/>
      <c r="E356" s="41"/>
      <c r="F356" s="41"/>
      <c r="G356" s="41"/>
      <c r="H356" s="41"/>
      <c r="I356" s="41"/>
      <c r="J356" s="39"/>
      <c r="K356" s="68"/>
      <c r="L356" s="49"/>
      <c r="M356" s="40"/>
      <c r="N356" s="42"/>
      <c r="O356" s="49"/>
      <c r="P356" s="19"/>
      <c r="Q356" s="3"/>
      <c r="R356" s="3"/>
      <c r="S356" s="3"/>
      <c r="T356" s="3"/>
    </row>
    <row r="357" spans="2:20" ht="15">
      <c r="B357" s="22" t="s">
        <v>134</v>
      </c>
      <c r="C357" s="17" t="s">
        <v>277</v>
      </c>
      <c r="D357" s="40">
        <v>0</v>
      </c>
      <c r="E357" s="41">
        <v>0</v>
      </c>
      <c r="F357" s="41">
        <v>0</v>
      </c>
      <c r="G357" s="41">
        <v>0</v>
      </c>
      <c r="H357" s="41">
        <v>0</v>
      </c>
      <c r="I357" s="41">
        <v>0</v>
      </c>
      <c r="J357" s="39">
        <v>1608800</v>
      </c>
      <c r="K357" s="68">
        <v>1520160</v>
      </c>
      <c r="L357" s="49">
        <v>1645760</v>
      </c>
      <c r="M357" s="40">
        <v>1522560</v>
      </c>
      <c r="N357" s="42">
        <f>SUM(D357:M357)</f>
        <v>6297280</v>
      </c>
      <c r="O357" s="43">
        <f>(N357/$N$360)*100</f>
        <v>13.381851526873195</v>
      </c>
      <c r="P357" s="19"/>
      <c r="Q357" s="3"/>
      <c r="R357" s="3"/>
      <c r="S357" s="3"/>
      <c r="T357" s="3"/>
    </row>
    <row r="358" spans="2:20" ht="15">
      <c r="B358" s="22"/>
      <c r="C358" s="17" t="s">
        <v>135</v>
      </c>
      <c r="D358" s="40">
        <v>4003440</v>
      </c>
      <c r="E358" s="41">
        <v>2738000</v>
      </c>
      <c r="F358" s="41">
        <v>3057760</v>
      </c>
      <c r="G358" s="41">
        <v>3708402</v>
      </c>
      <c r="H358" s="41">
        <v>3475008</v>
      </c>
      <c r="I358" s="41">
        <v>2822001</v>
      </c>
      <c r="J358" s="39">
        <v>3223052</v>
      </c>
      <c r="K358" s="68">
        <v>11730712</v>
      </c>
      <c r="L358" s="49">
        <v>5381354</v>
      </c>
      <c r="M358" s="40">
        <v>0</v>
      </c>
      <c r="N358" s="42">
        <f>SUM(D358:M358)</f>
        <v>40139729</v>
      </c>
      <c r="O358" s="43">
        <f>(N358/$N$360)*100</f>
        <v>85.29776249538313</v>
      </c>
      <c r="P358" s="19"/>
      <c r="Q358" s="3"/>
      <c r="R358" s="3"/>
      <c r="S358" s="3"/>
      <c r="T358" s="3"/>
    </row>
    <row r="359" spans="2:20" ht="15">
      <c r="B359" s="22"/>
      <c r="C359" s="17" t="s">
        <v>136</v>
      </c>
      <c r="D359" s="40">
        <v>0</v>
      </c>
      <c r="E359" s="41">
        <v>105600</v>
      </c>
      <c r="F359" s="41">
        <v>263592</v>
      </c>
      <c r="G359" s="41">
        <v>159200</v>
      </c>
      <c r="H359" s="41">
        <v>56960</v>
      </c>
      <c r="I359" s="41">
        <v>36000</v>
      </c>
      <c r="J359" s="39">
        <v>0</v>
      </c>
      <c r="K359" s="68">
        <v>0</v>
      </c>
      <c r="L359" s="49">
        <v>0</v>
      </c>
      <c r="M359" s="40">
        <v>0</v>
      </c>
      <c r="N359" s="42">
        <f>SUM(D359:M359)</f>
        <v>621352</v>
      </c>
      <c r="O359" s="43">
        <f>(N359/$N$360)*100</f>
        <v>1.3203859777436786</v>
      </c>
      <c r="P359" s="19"/>
      <c r="Q359" s="3"/>
      <c r="R359" s="3"/>
      <c r="S359" s="3"/>
      <c r="T359" s="3"/>
    </row>
    <row r="360" spans="2:20" ht="16.5" thickBot="1">
      <c r="B360" s="23"/>
      <c r="C360" s="20" t="s">
        <v>7</v>
      </c>
      <c r="D360" s="45">
        <f aca="true" t="shared" si="67" ref="D360:J360">SUM(D356:D359)</f>
        <v>4003440</v>
      </c>
      <c r="E360" s="46">
        <f t="shared" si="67"/>
        <v>2843600</v>
      </c>
      <c r="F360" s="46">
        <f t="shared" si="67"/>
        <v>3321352</v>
      </c>
      <c r="G360" s="46">
        <f t="shared" si="67"/>
        <v>3867602</v>
      </c>
      <c r="H360" s="46">
        <f t="shared" si="67"/>
        <v>3531968</v>
      </c>
      <c r="I360" s="46">
        <f t="shared" si="67"/>
        <v>2858001</v>
      </c>
      <c r="J360" s="44">
        <f t="shared" si="67"/>
        <v>4831852</v>
      </c>
      <c r="K360" s="69">
        <f>SUM(K357:K359)</f>
        <v>13250872</v>
      </c>
      <c r="L360" s="45">
        <f>SUM(L357:L359)</f>
        <v>7027114</v>
      </c>
      <c r="M360" s="45">
        <f>SUM(M357:M359)</f>
        <v>1522560</v>
      </c>
      <c r="N360" s="47">
        <f>SUM(N357:N359)</f>
        <v>47058361</v>
      </c>
      <c r="O360" s="48">
        <f>(N360/$N$601)*100</f>
        <v>0.3263521494845224</v>
      </c>
      <c r="P360" s="10"/>
      <c r="Q360" s="3"/>
      <c r="R360" s="3"/>
      <c r="S360" s="3"/>
      <c r="T360" s="3"/>
    </row>
    <row r="361" spans="2:20" ht="15">
      <c r="B361" s="22"/>
      <c r="C361" s="17"/>
      <c r="D361" s="40"/>
      <c r="E361" s="41"/>
      <c r="F361" s="41"/>
      <c r="G361" s="41"/>
      <c r="H361" s="41"/>
      <c r="I361" s="41"/>
      <c r="J361" s="39"/>
      <c r="K361" s="68"/>
      <c r="L361" s="49"/>
      <c r="M361" s="40"/>
      <c r="N361" s="42"/>
      <c r="O361" s="49"/>
      <c r="P361" s="19"/>
      <c r="Q361" s="3"/>
      <c r="R361" s="3"/>
      <c r="S361" s="3"/>
      <c r="T361" s="3"/>
    </row>
    <row r="362" spans="2:20" ht="15">
      <c r="B362" s="22" t="s">
        <v>137</v>
      </c>
      <c r="C362" s="17" t="s">
        <v>264</v>
      </c>
      <c r="D362" s="40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60000</v>
      </c>
      <c r="J362" s="39">
        <v>89839</v>
      </c>
      <c r="K362" s="68">
        <v>0</v>
      </c>
      <c r="L362" s="49">
        <v>0</v>
      </c>
      <c r="M362" s="40">
        <v>104489</v>
      </c>
      <c r="N362" s="42">
        <f aca="true" t="shared" si="68" ref="N362:N367">SUM(D362:M362)</f>
        <v>254328</v>
      </c>
      <c r="O362" s="43">
        <f aca="true" t="shared" si="69" ref="O362:O367">(N362/$N$368)*100</f>
        <v>2.52870278704353</v>
      </c>
      <c r="P362" s="19"/>
      <c r="Q362" s="3"/>
      <c r="R362" s="3"/>
      <c r="S362" s="3"/>
      <c r="T362" s="3"/>
    </row>
    <row r="363" spans="2:20" ht="15">
      <c r="B363" s="22"/>
      <c r="C363" s="27" t="s">
        <v>322</v>
      </c>
      <c r="D363" s="40">
        <v>0</v>
      </c>
      <c r="E363" s="41">
        <v>0</v>
      </c>
      <c r="F363" s="41">
        <v>0</v>
      </c>
      <c r="G363" s="41">
        <v>0</v>
      </c>
      <c r="H363" s="41">
        <v>0</v>
      </c>
      <c r="I363" s="41">
        <v>0</v>
      </c>
      <c r="J363" s="39">
        <v>0</v>
      </c>
      <c r="K363" s="68">
        <v>350735</v>
      </c>
      <c r="L363" s="49">
        <v>0</v>
      </c>
      <c r="M363" s="40">
        <v>0</v>
      </c>
      <c r="N363" s="42">
        <f t="shared" si="68"/>
        <v>350735</v>
      </c>
      <c r="O363" s="43">
        <f t="shared" si="69"/>
        <v>3.487247066833823</v>
      </c>
      <c r="P363" s="19"/>
      <c r="Q363" s="3"/>
      <c r="R363" s="3"/>
      <c r="S363" s="3"/>
      <c r="T363" s="3"/>
    </row>
    <row r="364" spans="2:20" ht="15">
      <c r="B364" s="22"/>
      <c r="C364" s="27" t="s">
        <v>323</v>
      </c>
      <c r="D364" s="40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39">
        <v>0</v>
      </c>
      <c r="K364" s="68">
        <v>100000</v>
      </c>
      <c r="L364" s="49">
        <v>280000</v>
      </c>
      <c r="M364" s="40">
        <v>417904</v>
      </c>
      <c r="N364" s="42">
        <f t="shared" si="68"/>
        <v>797904</v>
      </c>
      <c r="O364" s="43">
        <f t="shared" si="69"/>
        <v>7.933306865910088</v>
      </c>
      <c r="P364" s="19"/>
      <c r="Q364" s="3"/>
      <c r="R364" s="3"/>
      <c r="S364" s="3"/>
      <c r="T364" s="3"/>
    </row>
    <row r="365" spans="2:20" ht="15">
      <c r="B365" s="22"/>
      <c r="C365" s="27" t="s">
        <v>324</v>
      </c>
      <c r="D365" s="40">
        <v>0</v>
      </c>
      <c r="E365" s="41">
        <v>0</v>
      </c>
      <c r="F365" s="41">
        <v>0</v>
      </c>
      <c r="G365" s="41">
        <v>0</v>
      </c>
      <c r="H365" s="41">
        <v>0</v>
      </c>
      <c r="I365" s="41">
        <v>0</v>
      </c>
      <c r="J365" s="39">
        <v>0</v>
      </c>
      <c r="K365" s="68">
        <v>483935</v>
      </c>
      <c r="L365" s="49">
        <v>784000</v>
      </c>
      <c r="M365" s="40">
        <v>547121</v>
      </c>
      <c r="N365" s="42">
        <f t="shared" si="68"/>
        <v>1815056</v>
      </c>
      <c r="O365" s="43">
        <f t="shared" si="69"/>
        <v>18.04652718473814</v>
      </c>
      <c r="P365" s="19"/>
      <c r="Q365" s="3"/>
      <c r="R365" s="3"/>
      <c r="S365" s="3"/>
      <c r="T365" s="3"/>
    </row>
    <row r="366" spans="2:20" ht="15">
      <c r="B366" s="22"/>
      <c r="C366" s="27" t="s">
        <v>447</v>
      </c>
      <c r="D366" s="40">
        <v>0</v>
      </c>
      <c r="E366" s="41">
        <v>0</v>
      </c>
      <c r="F366" s="41">
        <v>0</v>
      </c>
      <c r="G366" s="41">
        <v>0</v>
      </c>
      <c r="H366" s="41">
        <v>0</v>
      </c>
      <c r="I366" s="41">
        <v>0</v>
      </c>
      <c r="J366" s="39">
        <v>0</v>
      </c>
      <c r="K366" s="68"/>
      <c r="L366" s="49">
        <v>614700</v>
      </c>
      <c r="M366" s="40">
        <v>686931</v>
      </c>
      <c r="N366" s="42">
        <f t="shared" si="68"/>
        <v>1301631</v>
      </c>
      <c r="O366" s="43">
        <f t="shared" si="69"/>
        <v>12.941704953454819</v>
      </c>
      <c r="P366" s="19"/>
      <c r="Q366" s="3"/>
      <c r="R366" s="3"/>
      <c r="S366" s="3"/>
      <c r="T366" s="3"/>
    </row>
    <row r="367" spans="2:20" ht="15">
      <c r="B367" s="22"/>
      <c r="C367" s="17" t="s">
        <v>138</v>
      </c>
      <c r="D367" s="40">
        <v>411200</v>
      </c>
      <c r="E367" s="41">
        <v>1029476</v>
      </c>
      <c r="F367" s="41">
        <v>506620</v>
      </c>
      <c r="G367" s="41">
        <v>849760</v>
      </c>
      <c r="H367" s="41">
        <v>906096</v>
      </c>
      <c r="I367" s="41">
        <v>876240</v>
      </c>
      <c r="J367" s="39">
        <v>958601</v>
      </c>
      <c r="K367" s="68">
        <v>0</v>
      </c>
      <c r="L367" s="49">
        <v>0</v>
      </c>
      <c r="M367" s="40">
        <v>0</v>
      </c>
      <c r="N367" s="42">
        <f t="shared" si="68"/>
        <v>5537993</v>
      </c>
      <c r="O367" s="43">
        <f t="shared" si="69"/>
        <v>55.0625111420196</v>
      </c>
      <c r="P367" s="19"/>
      <c r="Q367" s="3"/>
      <c r="R367" s="3"/>
      <c r="S367" s="3"/>
      <c r="T367" s="3"/>
    </row>
    <row r="368" spans="2:20" ht="16.5" thickBot="1">
      <c r="B368" s="23"/>
      <c r="C368" s="20" t="s">
        <v>7</v>
      </c>
      <c r="D368" s="45">
        <f aca="true" t="shared" si="70" ref="D368:J368">SUM(D361:D367)</f>
        <v>411200</v>
      </c>
      <c r="E368" s="46">
        <f t="shared" si="70"/>
        <v>1029476</v>
      </c>
      <c r="F368" s="46">
        <f t="shared" si="70"/>
        <v>506620</v>
      </c>
      <c r="G368" s="46">
        <f t="shared" si="70"/>
        <v>849760</v>
      </c>
      <c r="H368" s="46">
        <f t="shared" si="70"/>
        <v>906096</v>
      </c>
      <c r="I368" s="46">
        <f t="shared" si="70"/>
        <v>936240</v>
      </c>
      <c r="J368" s="44">
        <f t="shared" si="70"/>
        <v>1048440</v>
      </c>
      <c r="K368" s="69">
        <f>SUM(K362:K367)</f>
        <v>934670</v>
      </c>
      <c r="L368" s="45">
        <f>SUM(L362:L367)</f>
        <v>1678700</v>
      </c>
      <c r="M368" s="45">
        <f>SUM(M362:M367)</f>
        <v>1756445</v>
      </c>
      <c r="N368" s="47">
        <f>SUM(N362:N367)</f>
        <v>10057647</v>
      </c>
      <c r="O368" s="48">
        <f>(N368/$N$601)*100</f>
        <v>0.06975029829888377</v>
      </c>
      <c r="P368" s="10"/>
      <c r="Q368" s="3"/>
      <c r="R368" s="3"/>
      <c r="S368" s="3"/>
      <c r="T368" s="3"/>
    </row>
    <row r="369" spans="2:20" ht="15">
      <c r="B369" s="22"/>
      <c r="C369" s="17"/>
      <c r="D369" s="40"/>
      <c r="E369" s="41"/>
      <c r="F369" s="41"/>
      <c r="G369" s="41"/>
      <c r="H369" s="41"/>
      <c r="I369" s="41"/>
      <c r="J369" s="39"/>
      <c r="K369" s="68"/>
      <c r="L369" s="49"/>
      <c r="M369" s="40"/>
      <c r="N369" s="42"/>
      <c r="O369" s="49"/>
      <c r="P369" s="19"/>
      <c r="Q369" s="3"/>
      <c r="R369" s="3"/>
      <c r="S369" s="3"/>
      <c r="T369" s="3"/>
    </row>
    <row r="370" spans="2:20" ht="15">
      <c r="B370" s="22" t="s">
        <v>139</v>
      </c>
      <c r="C370" s="72" t="s">
        <v>140</v>
      </c>
      <c r="D370" s="40">
        <v>0</v>
      </c>
      <c r="E370" s="41">
        <v>179541</v>
      </c>
      <c r="F370" s="41">
        <v>266234</v>
      </c>
      <c r="G370" s="41">
        <v>292437</v>
      </c>
      <c r="H370" s="41">
        <v>0</v>
      </c>
      <c r="I370" s="41">
        <v>286715</v>
      </c>
      <c r="J370" s="39">
        <v>397347</v>
      </c>
      <c r="K370" s="68">
        <v>304604</v>
      </c>
      <c r="L370" s="49">
        <v>526069</v>
      </c>
      <c r="M370" s="40">
        <v>0</v>
      </c>
      <c r="N370" s="42">
        <f aca="true" t="shared" si="71" ref="N370:N380">SUM(D370:M370)</f>
        <v>2252947</v>
      </c>
      <c r="O370" s="43">
        <f>(N370/$N$381)*100</f>
        <v>0.21340078868990053</v>
      </c>
      <c r="P370" s="19"/>
      <c r="Q370" s="3"/>
      <c r="R370" s="3"/>
      <c r="S370" s="3"/>
      <c r="T370" s="3"/>
    </row>
    <row r="371" spans="2:20" ht="15">
      <c r="B371" s="22"/>
      <c r="C371" s="27" t="s">
        <v>265</v>
      </c>
      <c r="D371" s="40">
        <v>0</v>
      </c>
      <c r="E371" s="41">
        <v>0</v>
      </c>
      <c r="F371" s="41">
        <v>0</v>
      </c>
      <c r="G371" s="41">
        <v>0</v>
      </c>
      <c r="H371" s="41">
        <v>0</v>
      </c>
      <c r="I371" s="41">
        <v>1084586</v>
      </c>
      <c r="J371" s="39">
        <v>2407000</v>
      </c>
      <c r="K371" s="68">
        <v>8947037</v>
      </c>
      <c r="L371" s="49">
        <v>11086724</v>
      </c>
      <c r="M371" s="40">
        <v>0</v>
      </c>
      <c r="N371" s="42">
        <f t="shared" si="71"/>
        <v>23525347</v>
      </c>
      <c r="O371" s="43">
        <f aca="true" t="shared" si="72" ref="O371:O380">(N371/$N$381)*100</f>
        <v>2.2283380851851313</v>
      </c>
      <c r="P371" s="19"/>
      <c r="Q371" s="3"/>
      <c r="R371" s="3"/>
      <c r="S371" s="3"/>
      <c r="T371" s="3"/>
    </row>
    <row r="372" spans="2:20" ht="15">
      <c r="B372" s="22"/>
      <c r="C372" s="27" t="s">
        <v>325</v>
      </c>
      <c r="D372" s="40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39">
        <v>0</v>
      </c>
      <c r="K372" s="68">
        <v>547498</v>
      </c>
      <c r="L372" s="49">
        <v>1505494</v>
      </c>
      <c r="M372" s="40">
        <v>0</v>
      </c>
      <c r="N372" s="42">
        <f t="shared" si="71"/>
        <v>2052992</v>
      </c>
      <c r="O372" s="43">
        <f t="shared" si="72"/>
        <v>0.19446090475011454</v>
      </c>
      <c r="P372" s="19"/>
      <c r="Q372" s="3"/>
      <c r="R372" s="3"/>
      <c r="S372" s="3"/>
      <c r="T372" s="3"/>
    </row>
    <row r="373" spans="2:20" ht="15">
      <c r="B373" s="22"/>
      <c r="C373" s="27" t="s">
        <v>511</v>
      </c>
      <c r="D373" s="40">
        <v>0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39">
        <v>0</v>
      </c>
      <c r="K373" s="68"/>
      <c r="L373" s="49"/>
      <c r="M373" s="40">
        <v>192850076</v>
      </c>
      <c r="N373" s="42">
        <f t="shared" si="71"/>
        <v>192850076</v>
      </c>
      <c r="O373" s="43">
        <f t="shared" si="72"/>
        <v>18.266900338670755</v>
      </c>
      <c r="P373" s="19"/>
      <c r="Q373" s="3"/>
      <c r="R373" s="3"/>
      <c r="S373" s="3"/>
      <c r="T373" s="3"/>
    </row>
    <row r="374" spans="2:20" ht="15">
      <c r="B374" s="22"/>
      <c r="C374" s="17" t="s">
        <v>141</v>
      </c>
      <c r="D374" s="40">
        <v>23363923</v>
      </c>
      <c r="E374" s="41">
        <v>22691890</v>
      </c>
      <c r="F374" s="41">
        <v>66892766</v>
      </c>
      <c r="G374" s="41">
        <v>84524166</v>
      </c>
      <c r="H374" s="41">
        <v>110823000</v>
      </c>
      <c r="I374" s="41">
        <v>116252445</v>
      </c>
      <c r="J374" s="39">
        <v>128327367</v>
      </c>
      <c r="K374" s="68">
        <v>86366578</v>
      </c>
      <c r="L374" s="49">
        <v>39124599</v>
      </c>
      <c r="M374" s="40">
        <v>0</v>
      </c>
      <c r="N374" s="42">
        <f t="shared" si="71"/>
        <v>678366734</v>
      </c>
      <c r="O374" s="43">
        <f t="shared" si="72"/>
        <v>64.25539351639962</v>
      </c>
      <c r="P374" s="19"/>
      <c r="Q374" s="3"/>
      <c r="R374" s="3"/>
      <c r="S374" s="3"/>
      <c r="T374" s="3"/>
    </row>
    <row r="375" spans="2:20" ht="15">
      <c r="B375" s="22"/>
      <c r="C375" s="17" t="s">
        <v>142</v>
      </c>
      <c r="D375" s="40">
        <v>0</v>
      </c>
      <c r="E375" s="41">
        <v>12555437</v>
      </c>
      <c r="F375" s="41">
        <v>4806631</v>
      </c>
      <c r="G375" s="41">
        <v>11002754</v>
      </c>
      <c r="H375" s="41">
        <v>11580000</v>
      </c>
      <c r="I375" s="41">
        <v>9004000</v>
      </c>
      <c r="J375" s="39">
        <v>11534575</v>
      </c>
      <c r="K375" s="68">
        <v>5011633</v>
      </c>
      <c r="L375" s="49">
        <v>17829587</v>
      </c>
      <c r="M375" s="40">
        <v>40001649</v>
      </c>
      <c r="N375" s="42">
        <f t="shared" si="71"/>
        <v>123326266</v>
      </c>
      <c r="O375" s="43">
        <f t="shared" si="72"/>
        <v>11.681554173524928</v>
      </c>
      <c r="P375" s="19"/>
      <c r="Q375" s="3"/>
      <c r="R375" s="3"/>
      <c r="S375" s="3"/>
      <c r="T375" s="3"/>
    </row>
    <row r="376" spans="2:20" ht="15">
      <c r="B376" s="22"/>
      <c r="C376" s="17" t="s">
        <v>143</v>
      </c>
      <c r="D376" s="40">
        <v>0</v>
      </c>
      <c r="E376" s="41">
        <v>1301512</v>
      </c>
      <c r="F376" s="41">
        <v>1615811</v>
      </c>
      <c r="G376" s="41">
        <v>1568485</v>
      </c>
      <c r="H376" s="41">
        <v>1929534</v>
      </c>
      <c r="I376" s="41">
        <v>46568</v>
      </c>
      <c r="J376" s="39">
        <v>1572772</v>
      </c>
      <c r="K376" s="68">
        <v>0</v>
      </c>
      <c r="L376" s="49">
        <v>0</v>
      </c>
      <c r="M376" s="40">
        <v>0</v>
      </c>
      <c r="N376" s="42">
        <f t="shared" si="71"/>
        <v>8034682</v>
      </c>
      <c r="O376" s="43">
        <f t="shared" si="72"/>
        <v>0.7610509593312881</v>
      </c>
      <c r="P376" s="19"/>
      <c r="Q376" s="3"/>
      <c r="R376" s="3"/>
      <c r="S376" s="3"/>
      <c r="T376" s="3"/>
    </row>
    <row r="377" spans="2:20" ht="15">
      <c r="B377" s="22"/>
      <c r="C377" s="17" t="s">
        <v>144</v>
      </c>
      <c r="D377" s="40">
        <v>0</v>
      </c>
      <c r="E377" s="41">
        <v>216063</v>
      </c>
      <c r="F377" s="41">
        <v>0</v>
      </c>
      <c r="G377" s="41">
        <v>0</v>
      </c>
      <c r="H377" s="41">
        <v>0</v>
      </c>
      <c r="I377" s="41">
        <v>4456793</v>
      </c>
      <c r="J377" s="39">
        <v>4468102</v>
      </c>
      <c r="K377" s="68">
        <v>3221625</v>
      </c>
      <c r="L377" s="49">
        <v>9199577</v>
      </c>
      <c r="M377" s="40">
        <v>0</v>
      </c>
      <c r="N377" s="42">
        <f t="shared" si="71"/>
        <v>21562160</v>
      </c>
      <c r="O377" s="43">
        <f t="shared" si="72"/>
        <v>2.0423835757600273</v>
      </c>
      <c r="P377" s="19"/>
      <c r="Q377" s="3"/>
      <c r="R377" s="3"/>
      <c r="S377" s="3"/>
      <c r="T377" s="3"/>
    </row>
    <row r="378" spans="2:20" ht="15">
      <c r="B378" s="22"/>
      <c r="C378" s="27" t="s">
        <v>326</v>
      </c>
      <c r="D378" s="40">
        <v>0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39">
        <v>0</v>
      </c>
      <c r="K378" s="68">
        <v>10000</v>
      </c>
      <c r="L378" s="49">
        <v>585661</v>
      </c>
      <c r="M378" s="40">
        <v>0</v>
      </c>
      <c r="N378" s="42">
        <f t="shared" si="71"/>
        <v>595661</v>
      </c>
      <c r="O378" s="43">
        <f t="shared" si="72"/>
        <v>0.056421445862603455</v>
      </c>
      <c r="P378" s="19"/>
      <c r="Q378" s="3"/>
      <c r="R378" s="3"/>
      <c r="S378" s="3"/>
      <c r="T378" s="3"/>
    </row>
    <row r="379" spans="2:20" ht="15">
      <c r="B379" s="22"/>
      <c r="C379" s="27" t="s">
        <v>327</v>
      </c>
      <c r="D379" s="40">
        <v>0</v>
      </c>
      <c r="E379" s="41">
        <v>0</v>
      </c>
      <c r="F379" s="41">
        <v>0</v>
      </c>
      <c r="G379" s="41">
        <v>0</v>
      </c>
      <c r="H379" s="41">
        <v>0</v>
      </c>
      <c r="I379" s="41">
        <v>0</v>
      </c>
      <c r="J379" s="39">
        <v>0</v>
      </c>
      <c r="K379" s="68">
        <v>1271114</v>
      </c>
      <c r="L379" s="49">
        <v>1048466</v>
      </c>
      <c r="M379" s="40">
        <v>0</v>
      </c>
      <c r="N379" s="42">
        <f t="shared" si="71"/>
        <v>2319580</v>
      </c>
      <c r="O379" s="43">
        <f t="shared" si="72"/>
        <v>0.2197123152161678</v>
      </c>
      <c r="P379" s="19"/>
      <c r="Q379" s="3"/>
      <c r="R379" s="3"/>
      <c r="S379" s="3"/>
      <c r="T379" s="3"/>
    </row>
    <row r="380" spans="2:20" ht="15">
      <c r="B380" s="22"/>
      <c r="C380" s="17" t="s">
        <v>48</v>
      </c>
      <c r="D380" s="40">
        <v>0</v>
      </c>
      <c r="E380" s="41">
        <v>189140</v>
      </c>
      <c r="F380" s="41">
        <v>196228</v>
      </c>
      <c r="G380" s="41">
        <v>222158</v>
      </c>
      <c r="H380" s="41">
        <v>220000</v>
      </c>
      <c r="I380" s="41">
        <v>21115</v>
      </c>
      <c r="J380" s="39">
        <v>0</v>
      </c>
      <c r="K380" s="68">
        <v>0</v>
      </c>
      <c r="L380" s="49">
        <v>0</v>
      </c>
      <c r="M380" s="40">
        <v>0</v>
      </c>
      <c r="N380" s="42">
        <f t="shared" si="71"/>
        <v>848641</v>
      </c>
      <c r="O380" s="43">
        <f t="shared" si="72"/>
        <v>0.08038389660945681</v>
      </c>
      <c r="P380" s="19"/>
      <c r="Q380" s="3"/>
      <c r="R380" s="3"/>
      <c r="S380" s="3"/>
      <c r="T380" s="3"/>
    </row>
    <row r="381" spans="2:20" ht="16.5" thickBot="1">
      <c r="B381" s="23"/>
      <c r="C381" s="20" t="s">
        <v>7</v>
      </c>
      <c r="D381" s="45">
        <f aca="true" t="shared" si="73" ref="D381:J381">SUM(D369:D380)</f>
        <v>23363923</v>
      </c>
      <c r="E381" s="46">
        <f t="shared" si="73"/>
        <v>37133583</v>
      </c>
      <c r="F381" s="46">
        <f t="shared" si="73"/>
        <v>73777670</v>
      </c>
      <c r="G381" s="46">
        <f t="shared" si="73"/>
        <v>97610000</v>
      </c>
      <c r="H381" s="46">
        <f t="shared" si="73"/>
        <v>124552534</v>
      </c>
      <c r="I381" s="46">
        <f t="shared" si="73"/>
        <v>131152222</v>
      </c>
      <c r="J381" s="44">
        <f t="shared" si="73"/>
        <v>148707163</v>
      </c>
      <c r="K381" s="69">
        <f>SUM(K370:K380)</f>
        <v>105680089</v>
      </c>
      <c r="L381" s="45">
        <f>SUM(L370:L380)</f>
        <v>80906177</v>
      </c>
      <c r="M381" s="45">
        <f>SUM(M370:M380)</f>
        <v>232851725</v>
      </c>
      <c r="N381" s="47">
        <f>SUM(N370:N380)</f>
        <v>1055735086</v>
      </c>
      <c r="O381" s="48">
        <f>(N381/$N$601)*100</f>
        <v>7.321577022249609</v>
      </c>
      <c r="P381" s="10"/>
      <c r="Q381" s="3"/>
      <c r="R381" s="3"/>
      <c r="S381" s="3"/>
      <c r="T381" s="3"/>
    </row>
    <row r="382" spans="2:20" ht="15">
      <c r="B382" s="22"/>
      <c r="C382" s="17"/>
      <c r="D382" s="40"/>
      <c r="E382" s="41"/>
      <c r="F382" s="41"/>
      <c r="G382" s="41"/>
      <c r="H382" s="41"/>
      <c r="I382" s="41"/>
      <c r="J382" s="39"/>
      <c r="K382" s="68"/>
      <c r="L382" s="49"/>
      <c r="M382" s="40"/>
      <c r="N382" s="42"/>
      <c r="O382" s="49"/>
      <c r="P382" s="19"/>
      <c r="Q382" s="3"/>
      <c r="R382" s="3"/>
      <c r="S382" s="3"/>
      <c r="T382" s="3"/>
    </row>
    <row r="383" spans="2:20" ht="15">
      <c r="B383" s="22" t="s">
        <v>145</v>
      </c>
      <c r="C383" s="17" t="s">
        <v>146</v>
      </c>
      <c r="D383" s="40">
        <v>1687080</v>
      </c>
      <c r="E383" s="41">
        <v>1667000</v>
      </c>
      <c r="F383" s="41">
        <v>0</v>
      </c>
      <c r="G383" s="41">
        <v>2858595</v>
      </c>
      <c r="H383" s="41">
        <v>2064031</v>
      </c>
      <c r="I383" s="41">
        <v>0</v>
      </c>
      <c r="J383" s="39">
        <v>2388819</v>
      </c>
      <c r="K383" s="68">
        <v>1880000</v>
      </c>
      <c r="L383" s="49">
        <v>434806</v>
      </c>
      <c r="M383" s="40">
        <v>2434673</v>
      </c>
      <c r="N383" s="42">
        <f>SUM(D383:M383)</f>
        <v>15415004</v>
      </c>
      <c r="O383" s="43">
        <f>(N383/$N$387)*100</f>
        <v>88.41305236706887</v>
      </c>
      <c r="P383" s="19"/>
      <c r="Q383" s="3"/>
      <c r="R383" s="3"/>
      <c r="S383" s="3"/>
      <c r="T383" s="3"/>
    </row>
    <row r="384" spans="2:20" ht="15">
      <c r="B384" s="22"/>
      <c r="C384" s="27" t="s">
        <v>328</v>
      </c>
      <c r="D384" s="40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39">
        <v>0</v>
      </c>
      <c r="K384" s="68">
        <v>58500</v>
      </c>
      <c r="L384" s="49">
        <v>23280</v>
      </c>
      <c r="M384" s="40">
        <v>0</v>
      </c>
      <c r="N384" s="42">
        <f>SUM(D384:M384)</f>
        <v>81780</v>
      </c>
      <c r="O384" s="43">
        <f>(N384/$N$387)*100</f>
        <v>0.4690507652530543</v>
      </c>
      <c r="P384" s="19"/>
      <c r="Q384" s="3"/>
      <c r="R384" s="3"/>
      <c r="S384" s="3"/>
      <c r="T384" s="3"/>
    </row>
    <row r="385" spans="2:20" ht="15">
      <c r="B385" s="22"/>
      <c r="C385" s="27" t="s">
        <v>448</v>
      </c>
      <c r="D385" s="40">
        <v>0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39">
        <v>0</v>
      </c>
      <c r="K385" s="68"/>
      <c r="L385" s="49">
        <v>240426</v>
      </c>
      <c r="M385" s="40">
        <v>987592</v>
      </c>
      <c r="N385" s="42">
        <f>SUM(D385:M385)</f>
        <v>1228018</v>
      </c>
      <c r="O385" s="43">
        <f>(N385/$N$387)*100</f>
        <v>7.043320893183237</v>
      </c>
      <c r="P385" s="19"/>
      <c r="Q385" s="3"/>
      <c r="R385" s="3"/>
      <c r="S385" s="3"/>
      <c r="T385" s="3"/>
    </row>
    <row r="386" spans="2:20" ht="15">
      <c r="B386" s="22"/>
      <c r="C386" s="17" t="s">
        <v>147</v>
      </c>
      <c r="D386" s="40">
        <v>252293</v>
      </c>
      <c r="E386" s="41">
        <v>251986</v>
      </c>
      <c r="F386" s="41">
        <v>0</v>
      </c>
      <c r="G386" s="41">
        <v>48187</v>
      </c>
      <c r="H386" s="41">
        <v>4000</v>
      </c>
      <c r="I386" s="41">
        <v>24800</v>
      </c>
      <c r="J386" s="39">
        <v>0</v>
      </c>
      <c r="K386" s="68">
        <v>123143</v>
      </c>
      <c r="L386" s="49">
        <v>6002</v>
      </c>
      <c r="M386" s="40">
        <v>0</v>
      </c>
      <c r="N386" s="42">
        <f>SUM(D386:M386)</f>
        <v>710411</v>
      </c>
      <c r="O386" s="43">
        <f>(N386/$N$387)*100</f>
        <v>4.0745759744948336</v>
      </c>
      <c r="P386" s="19"/>
      <c r="Q386" s="3"/>
      <c r="R386" s="3"/>
      <c r="S386" s="3"/>
      <c r="T386" s="3"/>
    </row>
    <row r="387" spans="2:20" ht="16.5" thickBot="1">
      <c r="B387" s="23"/>
      <c r="C387" s="20" t="s">
        <v>7</v>
      </c>
      <c r="D387" s="45">
        <f aca="true" t="shared" si="74" ref="D387:J387">SUM(D382:D386)</f>
        <v>1939373</v>
      </c>
      <c r="E387" s="46">
        <f t="shared" si="74"/>
        <v>1918986</v>
      </c>
      <c r="F387" s="46">
        <f t="shared" si="74"/>
        <v>0</v>
      </c>
      <c r="G387" s="46">
        <f t="shared" si="74"/>
        <v>2906782</v>
      </c>
      <c r="H387" s="46">
        <f t="shared" si="74"/>
        <v>2068031</v>
      </c>
      <c r="I387" s="46">
        <f t="shared" si="74"/>
        <v>24800</v>
      </c>
      <c r="J387" s="44">
        <f t="shared" si="74"/>
        <v>2388819</v>
      </c>
      <c r="K387" s="69">
        <f>SUM(K383:K386)</f>
        <v>2061643</v>
      </c>
      <c r="L387" s="45">
        <f>SUM(L383:L386)</f>
        <v>704514</v>
      </c>
      <c r="M387" s="45">
        <f>SUM(M383:M386)</f>
        <v>3422265</v>
      </c>
      <c r="N387" s="47">
        <f>SUM(N383:N386)</f>
        <v>17435213</v>
      </c>
      <c r="O387" s="48">
        <f>(N387/$N$601)*100</f>
        <v>0.12091409726893142</v>
      </c>
      <c r="P387" s="10"/>
      <c r="Q387" s="3"/>
      <c r="R387" s="3"/>
      <c r="S387" s="3"/>
      <c r="T387" s="3"/>
    </row>
    <row r="388" spans="2:20" ht="15">
      <c r="B388" s="22"/>
      <c r="C388" s="17"/>
      <c r="D388" s="40"/>
      <c r="E388" s="41"/>
      <c r="F388" s="41"/>
      <c r="G388" s="41"/>
      <c r="H388" s="41"/>
      <c r="I388" s="41"/>
      <c r="J388" s="39"/>
      <c r="K388" s="68"/>
      <c r="L388" s="49"/>
      <c r="M388" s="40"/>
      <c r="N388" s="42"/>
      <c r="O388" s="49"/>
      <c r="P388" s="19"/>
      <c r="Q388" s="3"/>
      <c r="R388" s="3"/>
      <c r="S388" s="3"/>
      <c r="T388" s="3"/>
    </row>
    <row r="389" spans="2:20" ht="15">
      <c r="B389" s="22" t="s">
        <v>148</v>
      </c>
      <c r="C389" s="17" t="s">
        <v>149</v>
      </c>
      <c r="D389" s="40">
        <v>-681460</v>
      </c>
      <c r="E389" s="41">
        <v>0</v>
      </c>
      <c r="F389" s="41">
        <v>11533912</v>
      </c>
      <c r="G389" s="41">
        <v>4040280</v>
      </c>
      <c r="H389" s="41">
        <v>3936350</v>
      </c>
      <c r="I389" s="41">
        <v>6275645</v>
      </c>
      <c r="J389" s="39">
        <v>3488415</v>
      </c>
      <c r="K389" s="68">
        <v>0</v>
      </c>
      <c r="L389" s="49">
        <v>3752495</v>
      </c>
      <c r="M389" s="40">
        <v>0</v>
      </c>
      <c r="N389" s="42">
        <f>SUM(D389:M389)</f>
        <v>32345637</v>
      </c>
      <c r="O389" s="43">
        <f>(N389/$N$392)*100</f>
        <v>50.415232061130645</v>
      </c>
      <c r="P389" s="19"/>
      <c r="Q389" s="3"/>
      <c r="R389" s="3"/>
      <c r="S389" s="3"/>
      <c r="T389" s="3"/>
    </row>
    <row r="390" spans="2:20" ht="15">
      <c r="B390" s="22"/>
      <c r="C390" s="17" t="s">
        <v>150</v>
      </c>
      <c r="D390" s="40">
        <v>0</v>
      </c>
      <c r="E390" s="41">
        <v>2206080</v>
      </c>
      <c r="F390" s="41">
        <v>2594674</v>
      </c>
      <c r="G390" s="41">
        <v>2955097</v>
      </c>
      <c r="H390" s="41">
        <v>5669639</v>
      </c>
      <c r="I390" s="41">
        <v>3713701</v>
      </c>
      <c r="J390" s="39">
        <v>3172912</v>
      </c>
      <c r="K390" s="68">
        <v>3431056</v>
      </c>
      <c r="L390" s="49">
        <v>3231819</v>
      </c>
      <c r="M390" s="40">
        <v>4818647</v>
      </c>
      <c r="N390" s="42">
        <f>SUM(D390:M390)</f>
        <v>31793625</v>
      </c>
      <c r="O390" s="43">
        <f>(N390/$N$392)*100</f>
        <v>49.5548435926479</v>
      </c>
      <c r="P390" s="19"/>
      <c r="Q390" s="3"/>
      <c r="R390" s="3"/>
      <c r="S390" s="3"/>
      <c r="T390" s="3"/>
    </row>
    <row r="391" spans="2:20" ht="15">
      <c r="B391" s="22"/>
      <c r="C391" s="17" t="s">
        <v>151</v>
      </c>
      <c r="D391" s="40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39">
        <v>19199</v>
      </c>
      <c r="K391" s="68">
        <v>0</v>
      </c>
      <c r="L391" s="49">
        <v>0</v>
      </c>
      <c r="M391" s="40">
        <v>0</v>
      </c>
      <c r="N391" s="42">
        <f>SUM(D391:M391)</f>
        <v>19199</v>
      </c>
      <c r="O391" s="43">
        <f>(N391/$N$392)*100</f>
        <v>0.029924346221459393</v>
      </c>
      <c r="P391" s="19"/>
      <c r="Q391" s="3"/>
      <c r="R391" s="3"/>
      <c r="S391" s="3"/>
      <c r="T391" s="3"/>
    </row>
    <row r="392" spans="2:20" ht="16.5" thickBot="1">
      <c r="B392" s="23"/>
      <c r="C392" s="20" t="s">
        <v>7</v>
      </c>
      <c r="D392" s="45">
        <f aca="true" t="shared" si="75" ref="D392:J392">SUM(D388:D391)</f>
        <v>-681460</v>
      </c>
      <c r="E392" s="46">
        <f t="shared" si="75"/>
        <v>2206080</v>
      </c>
      <c r="F392" s="46">
        <f t="shared" si="75"/>
        <v>14128586</v>
      </c>
      <c r="G392" s="46">
        <f t="shared" si="75"/>
        <v>6995377</v>
      </c>
      <c r="H392" s="46">
        <f t="shared" si="75"/>
        <v>9605989</v>
      </c>
      <c r="I392" s="46">
        <f t="shared" si="75"/>
        <v>9989346</v>
      </c>
      <c r="J392" s="44">
        <f t="shared" si="75"/>
        <v>6680526</v>
      </c>
      <c r="K392" s="69">
        <f>SUM(K389:K391)</f>
        <v>3431056</v>
      </c>
      <c r="L392" s="45">
        <f>SUM(L389:L391)</f>
        <v>6984314</v>
      </c>
      <c r="M392" s="45">
        <f>SUM(M389:M391)</f>
        <v>4818647</v>
      </c>
      <c r="N392" s="47">
        <f>SUM(N389:N391)</f>
        <v>64158461</v>
      </c>
      <c r="O392" s="48">
        <f>(N392/$N$601)*100</f>
        <v>0.4449422208939427</v>
      </c>
      <c r="P392" s="10"/>
      <c r="Q392" s="3"/>
      <c r="R392" s="3"/>
      <c r="S392" s="3"/>
      <c r="T392" s="3"/>
    </row>
    <row r="393" spans="2:20" ht="15">
      <c r="B393" s="22"/>
      <c r="C393" s="17"/>
      <c r="D393" s="40"/>
      <c r="E393" s="41"/>
      <c r="F393" s="41"/>
      <c r="G393" s="41"/>
      <c r="H393" s="41"/>
      <c r="I393" s="41"/>
      <c r="J393" s="39"/>
      <c r="K393" s="68"/>
      <c r="L393" s="49"/>
      <c r="M393" s="40"/>
      <c r="N393" s="42"/>
      <c r="O393" s="49"/>
      <c r="P393" s="19"/>
      <c r="Q393" s="3"/>
      <c r="R393" s="3"/>
      <c r="S393" s="3"/>
      <c r="T393" s="3"/>
    </row>
    <row r="394" spans="2:20" ht="15">
      <c r="B394" s="22" t="s">
        <v>152</v>
      </c>
      <c r="C394" s="17" t="s">
        <v>153</v>
      </c>
      <c r="D394" s="40">
        <v>2837594</v>
      </c>
      <c r="E394" s="41">
        <v>2455250</v>
      </c>
      <c r="F394" s="41">
        <v>5928020</v>
      </c>
      <c r="G394" s="41">
        <v>5026762</v>
      </c>
      <c r="H394" s="41">
        <v>5639000</v>
      </c>
      <c r="I394" s="41">
        <v>5805768</v>
      </c>
      <c r="J394" s="39">
        <v>5134684</v>
      </c>
      <c r="K394" s="68">
        <v>3246833</v>
      </c>
      <c r="L394" s="49">
        <v>5996000</v>
      </c>
      <c r="M394" s="40">
        <v>5600429</v>
      </c>
      <c r="N394" s="42">
        <f>SUM(D394:M394)</f>
        <v>47670340</v>
      </c>
      <c r="O394" s="43">
        <f aca="true" t="shared" si="76" ref="O394:O407">(N394/$N$408)*100</f>
        <v>11.681946700806037</v>
      </c>
      <c r="P394" s="19"/>
      <c r="Q394" s="3"/>
      <c r="R394" s="3"/>
      <c r="S394" s="3"/>
      <c r="T394" s="3"/>
    </row>
    <row r="395" spans="2:20" ht="15">
      <c r="B395" s="22"/>
      <c r="C395" s="27" t="s">
        <v>512</v>
      </c>
      <c r="D395" s="40">
        <v>0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39">
        <v>0</v>
      </c>
      <c r="K395" s="68">
        <v>0</v>
      </c>
      <c r="L395" s="49"/>
      <c r="M395" s="40">
        <v>2152000</v>
      </c>
      <c r="N395" s="42"/>
      <c r="O395" s="43"/>
      <c r="P395" s="19"/>
      <c r="Q395" s="3"/>
      <c r="R395" s="3"/>
      <c r="S395" s="3"/>
      <c r="T395" s="3"/>
    </row>
    <row r="396" spans="2:20" ht="15">
      <c r="B396" s="22"/>
      <c r="C396" s="17" t="s">
        <v>154</v>
      </c>
      <c r="D396" s="40">
        <v>8692641</v>
      </c>
      <c r="E396" s="41">
        <v>0</v>
      </c>
      <c r="F396" s="41">
        <v>13164346</v>
      </c>
      <c r="G396" s="41">
        <v>6891288</v>
      </c>
      <c r="H396" s="41">
        <v>7107157</v>
      </c>
      <c r="I396" s="41">
        <v>10836870</v>
      </c>
      <c r="J396" s="39">
        <v>6377128</v>
      </c>
      <c r="K396" s="68">
        <v>9706599</v>
      </c>
      <c r="L396" s="49">
        <v>10761070</v>
      </c>
      <c r="M396" s="40">
        <v>13575573</v>
      </c>
      <c r="N396" s="42">
        <f>SUM(D396:M396)</f>
        <v>87112672</v>
      </c>
      <c r="O396" s="43">
        <f t="shared" si="76"/>
        <v>21.347563102524514</v>
      </c>
      <c r="P396" s="19"/>
      <c r="Q396" s="3"/>
      <c r="R396" s="3"/>
      <c r="S396" s="3"/>
      <c r="T396" s="3"/>
    </row>
    <row r="397" spans="2:20" ht="15">
      <c r="B397" s="22"/>
      <c r="C397" s="27" t="s">
        <v>449</v>
      </c>
      <c r="D397" s="40">
        <v>0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39">
        <v>0</v>
      </c>
      <c r="K397" s="68">
        <v>0</v>
      </c>
      <c r="L397" s="49">
        <v>1390462</v>
      </c>
      <c r="M397" s="40">
        <v>857364</v>
      </c>
      <c r="N397" s="42">
        <f>SUM(D397:M397)</f>
        <v>2247826</v>
      </c>
      <c r="O397" s="43">
        <f t="shared" si="76"/>
        <v>0.550845316494198</v>
      </c>
      <c r="P397" s="19"/>
      <c r="Q397" s="3"/>
      <c r="R397" s="3"/>
      <c r="S397" s="3"/>
      <c r="T397" s="3"/>
    </row>
    <row r="398" spans="2:20" ht="15">
      <c r="B398" s="22"/>
      <c r="C398" s="27" t="s">
        <v>450</v>
      </c>
      <c r="D398" s="40">
        <v>0</v>
      </c>
      <c r="E398" s="41">
        <v>0</v>
      </c>
      <c r="F398" s="41">
        <v>0</v>
      </c>
      <c r="G398" s="41">
        <v>0</v>
      </c>
      <c r="H398" s="41">
        <v>0</v>
      </c>
      <c r="I398" s="41">
        <v>0</v>
      </c>
      <c r="J398" s="39">
        <v>0</v>
      </c>
      <c r="K398" s="68">
        <v>0</v>
      </c>
      <c r="L398" s="49">
        <v>1107800</v>
      </c>
      <c r="M398" s="40">
        <v>1180702</v>
      </c>
      <c r="N398" s="42">
        <f>SUM(D398:M398)</f>
        <v>2288502</v>
      </c>
      <c r="O398" s="43">
        <f t="shared" si="76"/>
        <v>0.5608132517764298</v>
      </c>
      <c r="P398" s="19"/>
      <c r="Q398" s="3"/>
      <c r="R398" s="3"/>
      <c r="S398" s="3"/>
      <c r="T398" s="3"/>
    </row>
    <row r="399" spans="2:20" ht="15">
      <c r="B399" s="22"/>
      <c r="C399" s="27" t="s">
        <v>513</v>
      </c>
      <c r="D399" s="40">
        <v>0</v>
      </c>
      <c r="E399" s="41">
        <v>0</v>
      </c>
      <c r="F399" s="41">
        <v>0</v>
      </c>
      <c r="G399" s="41">
        <v>0</v>
      </c>
      <c r="H399" s="41">
        <v>0</v>
      </c>
      <c r="I399" s="41">
        <v>0</v>
      </c>
      <c r="J399" s="39">
        <v>0</v>
      </c>
      <c r="K399" s="68">
        <v>0</v>
      </c>
      <c r="L399" s="49"/>
      <c r="M399" s="40">
        <v>997665</v>
      </c>
      <c r="N399" s="42"/>
      <c r="O399" s="43"/>
      <c r="P399" s="19"/>
      <c r="Q399" s="3"/>
      <c r="R399" s="3"/>
      <c r="S399" s="3"/>
      <c r="T399" s="3"/>
    </row>
    <row r="400" spans="2:20" ht="15">
      <c r="B400" s="22"/>
      <c r="C400" s="27" t="s">
        <v>454</v>
      </c>
      <c r="D400" s="40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39">
        <v>0</v>
      </c>
      <c r="K400" s="68">
        <v>0</v>
      </c>
      <c r="L400" s="49"/>
      <c r="M400" s="40">
        <v>108000</v>
      </c>
      <c r="N400" s="42"/>
      <c r="O400" s="43"/>
      <c r="P400" s="19"/>
      <c r="Q400" s="3"/>
      <c r="R400" s="3"/>
      <c r="S400" s="3"/>
      <c r="T400" s="3"/>
    </row>
    <row r="401" spans="2:20" ht="15">
      <c r="B401" s="22"/>
      <c r="C401" s="17" t="s">
        <v>155</v>
      </c>
      <c r="D401" s="40">
        <v>5887336</v>
      </c>
      <c r="E401" s="41">
        <v>9013967</v>
      </c>
      <c r="F401" s="41">
        <v>15775363</v>
      </c>
      <c r="G401" s="41">
        <v>12534267</v>
      </c>
      <c r="H401" s="41">
        <v>19069268</v>
      </c>
      <c r="I401" s="41">
        <v>10993623</v>
      </c>
      <c r="J401" s="39">
        <v>14914137</v>
      </c>
      <c r="K401" s="68">
        <v>4924000</v>
      </c>
      <c r="L401" s="49">
        <v>11346740</v>
      </c>
      <c r="M401" s="40">
        <v>55310998</v>
      </c>
      <c r="N401" s="42">
        <f aca="true" t="shared" si="77" ref="N401:N407">SUM(D401:M401)</f>
        <v>159769699</v>
      </c>
      <c r="O401" s="43">
        <f t="shared" si="76"/>
        <v>39.15267036320327</v>
      </c>
      <c r="P401" s="19"/>
      <c r="Q401" s="3"/>
      <c r="R401" s="3"/>
      <c r="S401" s="3"/>
      <c r="T401" s="3"/>
    </row>
    <row r="402" spans="2:20" ht="15">
      <c r="B402" s="22"/>
      <c r="C402" s="27" t="s">
        <v>278</v>
      </c>
      <c r="D402" s="40">
        <v>0</v>
      </c>
      <c r="E402" s="41">
        <v>0</v>
      </c>
      <c r="F402" s="41">
        <v>0</v>
      </c>
      <c r="G402" s="41">
        <v>0</v>
      </c>
      <c r="H402" s="41">
        <v>0</v>
      </c>
      <c r="I402" s="41">
        <v>0</v>
      </c>
      <c r="J402" s="39">
        <v>331945</v>
      </c>
      <c r="K402" s="68">
        <v>2030476</v>
      </c>
      <c r="L402" s="49">
        <v>1743500</v>
      </c>
      <c r="M402" s="40">
        <v>445831</v>
      </c>
      <c r="N402" s="42">
        <f t="shared" si="77"/>
        <v>4551752</v>
      </c>
      <c r="O402" s="43">
        <f t="shared" si="76"/>
        <v>1.1154383262063428</v>
      </c>
      <c r="P402" s="19"/>
      <c r="Q402" s="3"/>
      <c r="R402" s="3"/>
      <c r="S402" s="3"/>
      <c r="T402" s="3"/>
    </row>
    <row r="403" spans="2:20" ht="15">
      <c r="B403" s="22"/>
      <c r="C403" s="17" t="s">
        <v>156</v>
      </c>
      <c r="D403" s="40">
        <v>2537639</v>
      </c>
      <c r="E403" s="41">
        <v>2178388</v>
      </c>
      <c r="F403" s="41">
        <v>4500648</v>
      </c>
      <c r="G403" s="41">
        <v>2770184</v>
      </c>
      <c r="H403" s="41">
        <v>2974820</v>
      </c>
      <c r="I403" s="41">
        <v>3082232</v>
      </c>
      <c r="J403" s="39">
        <v>3711818</v>
      </c>
      <c r="K403" s="68">
        <v>12018446</v>
      </c>
      <c r="L403" s="49">
        <v>9946500</v>
      </c>
      <c r="M403" s="40">
        <v>0</v>
      </c>
      <c r="N403" s="42">
        <f t="shared" si="77"/>
        <v>43720675</v>
      </c>
      <c r="O403" s="43">
        <f t="shared" si="76"/>
        <v>10.714053960455557</v>
      </c>
      <c r="P403" s="19"/>
      <c r="Q403" s="3"/>
      <c r="R403" s="3"/>
      <c r="S403" s="3"/>
      <c r="T403" s="3"/>
    </row>
    <row r="404" spans="2:20" ht="15">
      <c r="B404" s="22"/>
      <c r="C404" s="27" t="s">
        <v>451</v>
      </c>
      <c r="D404" s="40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39">
        <v>0</v>
      </c>
      <c r="K404" s="68">
        <v>0</v>
      </c>
      <c r="L404" s="49">
        <v>2441392</v>
      </c>
      <c r="M404" s="40">
        <v>792011</v>
      </c>
      <c r="N404" s="42">
        <f t="shared" si="77"/>
        <v>3233403</v>
      </c>
      <c r="O404" s="43">
        <f t="shared" si="76"/>
        <v>0.7923677806415129</v>
      </c>
      <c r="P404" s="19"/>
      <c r="Q404" s="3"/>
      <c r="R404" s="3"/>
      <c r="S404" s="3"/>
      <c r="T404" s="3"/>
    </row>
    <row r="405" spans="2:20" ht="15">
      <c r="B405" s="22"/>
      <c r="C405" s="17" t="s">
        <v>157</v>
      </c>
      <c r="D405" s="40">
        <v>513644</v>
      </c>
      <c r="E405" s="41">
        <v>1986594</v>
      </c>
      <c r="F405" s="41">
        <v>1898301</v>
      </c>
      <c r="G405" s="41">
        <v>1892947</v>
      </c>
      <c r="H405" s="41">
        <v>2879868</v>
      </c>
      <c r="I405" s="41">
        <v>2257837</v>
      </c>
      <c r="J405" s="39">
        <v>4063208</v>
      </c>
      <c r="K405" s="68">
        <v>3054014</v>
      </c>
      <c r="L405" s="49">
        <v>1000000</v>
      </c>
      <c r="M405" s="40">
        <v>0</v>
      </c>
      <c r="N405" s="42">
        <f t="shared" si="77"/>
        <v>19546413</v>
      </c>
      <c r="O405" s="43">
        <f t="shared" si="76"/>
        <v>4.789983768899954</v>
      </c>
      <c r="P405" s="19"/>
      <c r="Q405" s="3"/>
      <c r="R405" s="3"/>
      <c r="S405" s="3"/>
      <c r="T405" s="3"/>
    </row>
    <row r="406" spans="2:20" ht="15">
      <c r="B406" s="22"/>
      <c r="C406" s="17" t="s">
        <v>158</v>
      </c>
      <c r="D406" s="40">
        <v>11480768</v>
      </c>
      <c r="E406" s="41">
        <v>2474839</v>
      </c>
      <c r="F406" s="41">
        <v>5675542</v>
      </c>
      <c r="G406" s="41">
        <v>1438064</v>
      </c>
      <c r="H406" s="41">
        <v>3227740</v>
      </c>
      <c r="I406" s="41">
        <v>1438128</v>
      </c>
      <c r="J406" s="39">
        <v>2325040</v>
      </c>
      <c r="K406" s="68">
        <v>2978489</v>
      </c>
      <c r="L406" s="49">
        <v>3680680</v>
      </c>
      <c r="M406" s="40">
        <v>3207888</v>
      </c>
      <c r="N406" s="42">
        <f t="shared" si="77"/>
        <v>37927178</v>
      </c>
      <c r="O406" s="43">
        <f t="shared" si="76"/>
        <v>9.294317428992183</v>
      </c>
      <c r="P406" s="19"/>
      <c r="Q406" s="3"/>
      <c r="R406" s="3"/>
      <c r="S406" s="3"/>
      <c r="T406" s="3"/>
    </row>
    <row r="407" spans="2:20" ht="15">
      <c r="B407" s="22"/>
      <c r="C407" s="27" t="s">
        <v>514</v>
      </c>
      <c r="D407" s="40">
        <v>0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39">
        <v>0</v>
      </c>
      <c r="K407" s="68">
        <v>0</v>
      </c>
      <c r="L407" s="49"/>
      <c r="M407" s="40">
        <v>1225490</v>
      </c>
      <c r="N407" s="42">
        <f t="shared" si="77"/>
        <v>1225490</v>
      </c>
      <c r="O407" s="43">
        <f t="shared" si="76"/>
        <v>0.30031480502070657</v>
      </c>
      <c r="P407" s="19"/>
      <c r="Q407" s="3"/>
      <c r="R407" s="3"/>
      <c r="S407" s="3"/>
      <c r="T407" s="3"/>
    </row>
    <row r="408" spans="2:20" ht="16.5" thickBot="1">
      <c r="B408" s="23"/>
      <c r="C408" s="20" t="s">
        <v>7</v>
      </c>
      <c r="D408" s="45">
        <f aca="true" t="shared" si="78" ref="D408:J408">SUM(D393:D406)</f>
        <v>31949622</v>
      </c>
      <c r="E408" s="46">
        <f t="shared" si="78"/>
        <v>18109038</v>
      </c>
      <c r="F408" s="46">
        <f t="shared" si="78"/>
        <v>46942220</v>
      </c>
      <c r="G408" s="46">
        <f t="shared" si="78"/>
        <v>30553512</v>
      </c>
      <c r="H408" s="46">
        <f t="shared" si="78"/>
        <v>40897853</v>
      </c>
      <c r="I408" s="46">
        <f t="shared" si="78"/>
        <v>34414458</v>
      </c>
      <c r="J408" s="44">
        <f t="shared" si="78"/>
        <v>36857960</v>
      </c>
      <c r="K408" s="69">
        <f>SUM(K394:K406)</f>
        <v>37958857</v>
      </c>
      <c r="L408" s="45">
        <f>SUM(L394:L406)</f>
        <v>49414144</v>
      </c>
      <c r="M408" s="45">
        <f>SUM(M394:M407)</f>
        <v>85453951</v>
      </c>
      <c r="N408" s="47">
        <f>SUM(N394:N406)</f>
        <v>408068460</v>
      </c>
      <c r="O408" s="48">
        <f>(N408/$N$601)*100</f>
        <v>2.8299757201029343</v>
      </c>
      <c r="P408" s="10"/>
      <c r="Q408" s="3"/>
      <c r="R408" s="3"/>
      <c r="S408" s="3"/>
      <c r="T408" s="3"/>
    </row>
    <row r="409" spans="2:20" ht="15">
      <c r="B409" s="22"/>
      <c r="C409" s="17"/>
      <c r="D409" s="40"/>
      <c r="E409" s="41"/>
      <c r="F409" s="41"/>
      <c r="G409" s="41"/>
      <c r="H409" s="41"/>
      <c r="I409" s="41"/>
      <c r="J409" s="39"/>
      <c r="K409" s="68"/>
      <c r="L409" s="49"/>
      <c r="M409" s="40"/>
      <c r="N409" s="42"/>
      <c r="O409" s="49"/>
      <c r="P409" s="19"/>
      <c r="Q409" s="3"/>
      <c r="R409" s="3"/>
      <c r="S409" s="3"/>
      <c r="T409" s="3"/>
    </row>
    <row r="410" spans="2:20" ht="15">
      <c r="B410" s="22" t="s">
        <v>159</v>
      </c>
      <c r="C410" s="17" t="s">
        <v>160</v>
      </c>
      <c r="D410" s="40">
        <v>3003007</v>
      </c>
      <c r="E410" s="41">
        <v>2995010</v>
      </c>
      <c r="F410" s="41">
        <v>2168322</v>
      </c>
      <c r="G410" s="41">
        <v>4347743</v>
      </c>
      <c r="H410" s="41">
        <v>3390700</v>
      </c>
      <c r="I410" s="41">
        <v>4414366</v>
      </c>
      <c r="J410" s="39">
        <v>4275391</v>
      </c>
      <c r="K410" s="68">
        <v>4294448</v>
      </c>
      <c r="L410" s="49">
        <v>4768609</v>
      </c>
      <c r="M410" s="40">
        <v>3968508</v>
      </c>
      <c r="N410" s="42">
        <f aca="true" t="shared" si="79" ref="N410:N427">SUM(D410:M410)</f>
        <v>37626104</v>
      </c>
      <c r="O410" s="43">
        <f>(N410/$N$428)*100</f>
        <v>5.992026969735311</v>
      </c>
      <c r="P410" s="19"/>
      <c r="Q410" s="3"/>
      <c r="R410" s="3"/>
      <c r="S410" s="3"/>
      <c r="T410" s="3"/>
    </row>
    <row r="411" spans="2:20" ht="15">
      <c r="B411" s="22"/>
      <c r="C411" s="17" t="s">
        <v>161</v>
      </c>
      <c r="D411" s="40">
        <v>0</v>
      </c>
      <c r="E411" s="41">
        <v>362820</v>
      </c>
      <c r="F411" s="41">
        <v>1220212</v>
      </c>
      <c r="G411" s="41">
        <v>7562</v>
      </c>
      <c r="H411" s="41">
        <v>1108800</v>
      </c>
      <c r="I411" s="41">
        <v>3189647</v>
      </c>
      <c r="J411" s="39">
        <v>2447060</v>
      </c>
      <c r="K411" s="68">
        <v>1766597</v>
      </c>
      <c r="L411" s="49">
        <v>2667969</v>
      </c>
      <c r="M411" s="40">
        <v>1771157</v>
      </c>
      <c r="N411" s="42">
        <f t="shared" si="79"/>
        <v>14541824</v>
      </c>
      <c r="O411" s="43">
        <f aca="true" t="shared" si="80" ref="O411:O427">(N411/$N$428)*100</f>
        <v>2.315812490103791</v>
      </c>
      <c r="P411" s="19"/>
      <c r="Q411" s="3"/>
      <c r="R411" s="3"/>
      <c r="S411" s="3"/>
      <c r="T411" s="3"/>
    </row>
    <row r="412" spans="2:16" ht="15">
      <c r="B412" s="22"/>
      <c r="C412" s="17" t="s">
        <v>162</v>
      </c>
      <c r="D412" s="40">
        <v>9738245</v>
      </c>
      <c r="E412" s="41">
        <v>11111205</v>
      </c>
      <c r="F412" s="41">
        <v>16050022</v>
      </c>
      <c r="G412" s="41">
        <v>11486777</v>
      </c>
      <c r="H412" s="41">
        <v>14962955</v>
      </c>
      <c r="I412" s="41">
        <v>13129366</v>
      </c>
      <c r="J412" s="39">
        <v>10018954</v>
      </c>
      <c r="K412" s="68">
        <v>12856784</v>
      </c>
      <c r="L412" s="49">
        <f>834059+14341939</f>
        <v>15175998</v>
      </c>
      <c r="M412" s="40">
        <v>12373429</v>
      </c>
      <c r="N412" s="42">
        <f t="shared" si="79"/>
        <v>126903735</v>
      </c>
      <c r="O412" s="43">
        <f t="shared" si="80"/>
        <v>20.209655580608153</v>
      </c>
      <c r="P412" s="17"/>
    </row>
    <row r="413" spans="2:20" ht="15">
      <c r="B413" s="22"/>
      <c r="C413" s="17" t="s">
        <v>163</v>
      </c>
      <c r="D413" s="40">
        <v>6425583</v>
      </c>
      <c r="E413" s="41">
        <v>9746832</v>
      </c>
      <c r="F413" s="41">
        <v>10742581</v>
      </c>
      <c r="G413" s="41">
        <v>10868972</v>
      </c>
      <c r="H413" s="41">
        <v>12282858</v>
      </c>
      <c r="I413" s="41">
        <v>1890014</v>
      </c>
      <c r="J413" s="39">
        <v>36814279</v>
      </c>
      <c r="K413" s="68">
        <v>14063221</v>
      </c>
      <c r="L413" s="49">
        <v>28244357</v>
      </c>
      <c r="M413" s="40">
        <v>19747185</v>
      </c>
      <c r="N413" s="42">
        <f t="shared" si="79"/>
        <v>150825882</v>
      </c>
      <c r="O413" s="43">
        <f t="shared" si="80"/>
        <v>24.019301936711692</v>
      </c>
      <c r="P413" s="19"/>
      <c r="Q413" s="3"/>
      <c r="R413" s="3"/>
      <c r="S413" s="3"/>
      <c r="T413" s="3"/>
    </row>
    <row r="414" spans="2:20" ht="15">
      <c r="B414" s="22"/>
      <c r="C414" s="17" t="s">
        <v>164</v>
      </c>
      <c r="D414" s="40">
        <v>4298400</v>
      </c>
      <c r="E414" s="41">
        <v>9954611</v>
      </c>
      <c r="F414" s="41">
        <v>12934987</v>
      </c>
      <c r="G414" s="41">
        <v>15068536</v>
      </c>
      <c r="H414" s="41">
        <v>15190362</v>
      </c>
      <c r="I414" s="41">
        <v>11354281</v>
      </c>
      <c r="J414" s="39">
        <v>6042325</v>
      </c>
      <c r="K414" s="68">
        <v>11873984</v>
      </c>
      <c r="L414" s="49">
        <v>13865154</v>
      </c>
      <c r="M414" s="40">
        <v>10928770</v>
      </c>
      <c r="N414" s="42">
        <f t="shared" si="79"/>
        <v>111511410</v>
      </c>
      <c r="O414" s="43">
        <f t="shared" si="80"/>
        <v>17.758399226058902</v>
      </c>
      <c r="P414" s="19"/>
      <c r="Q414" s="3"/>
      <c r="R414" s="3"/>
      <c r="S414" s="3"/>
      <c r="T414" s="3"/>
    </row>
    <row r="415" spans="2:20" ht="15">
      <c r="B415" s="22"/>
      <c r="C415" s="17" t="s">
        <v>165</v>
      </c>
      <c r="D415" s="40">
        <v>8670336</v>
      </c>
      <c r="E415" s="41">
        <v>5732000</v>
      </c>
      <c r="F415" s="41">
        <v>5771200</v>
      </c>
      <c r="G415" s="41">
        <v>7560000</v>
      </c>
      <c r="H415" s="41">
        <v>9931687</v>
      </c>
      <c r="I415" s="41">
        <v>9031194</v>
      </c>
      <c r="J415" s="39">
        <v>12479862</v>
      </c>
      <c r="K415" s="68">
        <v>10080715</v>
      </c>
      <c r="L415" s="49">
        <v>11758553</v>
      </c>
      <c r="M415" s="40">
        <v>9316224</v>
      </c>
      <c r="N415" s="42">
        <f t="shared" si="79"/>
        <v>90331771</v>
      </c>
      <c r="O415" s="43">
        <f t="shared" si="80"/>
        <v>14.385502364421093</v>
      </c>
      <c r="P415" s="19"/>
      <c r="Q415" s="3"/>
      <c r="R415" s="3"/>
      <c r="S415" s="3"/>
      <c r="T415" s="3"/>
    </row>
    <row r="416" spans="2:20" ht="15">
      <c r="B416" s="22"/>
      <c r="C416" s="27" t="s">
        <v>424</v>
      </c>
      <c r="D416" s="40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39">
        <v>0</v>
      </c>
      <c r="K416" s="68">
        <v>0</v>
      </c>
      <c r="L416" s="49"/>
      <c r="M416" s="40">
        <v>80000</v>
      </c>
      <c r="N416" s="42">
        <f t="shared" si="79"/>
        <v>80000</v>
      </c>
      <c r="O416" s="43">
        <f t="shared" si="80"/>
        <v>0.012740148636670563</v>
      </c>
      <c r="P416" s="19"/>
      <c r="Q416" s="3"/>
      <c r="R416" s="3"/>
      <c r="S416" s="3"/>
      <c r="T416" s="3"/>
    </row>
    <row r="417" spans="2:20" ht="15">
      <c r="B417" s="22"/>
      <c r="C417" s="27" t="s">
        <v>452</v>
      </c>
      <c r="D417" s="40">
        <v>0</v>
      </c>
      <c r="E417" s="41">
        <v>0</v>
      </c>
      <c r="F417" s="41">
        <v>0</v>
      </c>
      <c r="G417" s="41">
        <v>0</v>
      </c>
      <c r="H417" s="41">
        <v>0</v>
      </c>
      <c r="I417" s="41">
        <v>0</v>
      </c>
      <c r="J417" s="39">
        <v>0</v>
      </c>
      <c r="K417" s="68">
        <v>0</v>
      </c>
      <c r="L417" s="49">
        <v>258762</v>
      </c>
      <c r="M417" s="40">
        <v>253946</v>
      </c>
      <c r="N417" s="42">
        <f t="shared" si="79"/>
        <v>512708</v>
      </c>
      <c r="O417" s="43">
        <f t="shared" si="80"/>
        <v>0.08164970159012615</v>
      </c>
      <c r="P417" s="19"/>
      <c r="Q417" s="3"/>
      <c r="R417" s="3"/>
      <c r="S417" s="3"/>
      <c r="T417" s="3"/>
    </row>
    <row r="418" spans="2:20" ht="15">
      <c r="B418" s="22"/>
      <c r="C418" s="17" t="s">
        <v>166</v>
      </c>
      <c r="D418" s="40">
        <v>374052</v>
      </c>
      <c r="E418" s="41">
        <v>975149</v>
      </c>
      <c r="F418" s="41">
        <v>1058700</v>
      </c>
      <c r="G418" s="41">
        <v>1126800</v>
      </c>
      <c r="H418" s="41">
        <v>1127200</v>
      </c>
      <c r="I418" s="41">
        <v>0</v>
      </c>
      <c r="J418" s="39">
        <v>0</v>
      </c>
      <c r="K418" s="68">
        <v>0</v>
      </c>
      <c r="L418" s="49">
        <v>621119</v>
      </c>
      <c r="M418" s="40">
        <v>2339903</v>
      </c>
      <c r="N418" s="42">
        <f t="shared" si="79"/>
        <v>7622923</v>
      </c>
      <c r="O418" s="43">
        <f t="shared" si="80"/>
        <v>1.2139646508236834</v>
      </c>
      <c r="P418" s="19"/>
      <c r="Q418" s="3"/>
      <c r="R418" s="3"/>
      <c r="S418" s="3"/>
      <c r="T418" s="3"/>
    </row>
    <row r="419" spans="2:20" ht="15">
      <c r="B419" s="22"/>
      <c r="C419" s="27" t="s">
        <v>453</v>
      </c>
      <c r="D419" s="40">
        <v>0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39">
        <v>0</v>
      </c>
      <c r="K419" s="68">
        <v>0</v>
      </c>
      <c r="L419" s="49">
        <v>319720</v>
      </c>
      <c r="M419" s="40">
        <v>287600</v>
      </c>
      <c r="N419" s="42">
        <f t="shared" si="79"/>
        <v>607320</v>
      </c>
      <c r="O419" s="43">
        <f t="shared" si="80"/>
        <v>0.09671683837528458</v>
      </c>
      <c r="P419" s="19"/>
      <c r="Q419" s="3"/>
      <c r="R419" s="3"/>
      <c r="S419" s="3"/>
      <c r="T419" s="3"/>
    </row>
    <row r="420" spans="2:20" ht="15">
      <c r="B420" s="22"/>
      <c r="C420" s="27" t="s">
        <v>454</v>
      </c>
      <c r="D420" s="40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39">
        <v>0</v>
      </c>
      <c r="K420" s="68">
        <v>0</v>
      </c>
      <c r="L420" s="49">
        <v>204682</v>
      </c>
      <c r="M420" s="40">
        <v>232960</v>
      </c>
      <c r="N420" s="42">
        <f t="shared" si="79"/>
        <v>437642</v>
      </c>
      <c r="O420" s="43">
        <f t="shared" si="80"/>
        <v>0.06969530162062224</v>
      </c>
      <c r="P420" s="19"/>
      <c r="Q420" s="3"/>
      <c r="R420" s="3"/>
      <c r="S420" s="3"/>
      <c r="T420" s="3"/>
    </row>
    <row r="421" spans="2:20" ht="15">
      <c r="B421" s="22"/>
      <c r="C421" s="27" t="s">
        <v>455</v>
      </c>
      <c r="D421" s="40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39">
        <v>0</v>
      </c>
      <c r="K421" s="68">
        <v>0</v>
      </c>
      <c r="L421" s="49">
        <v>341325</v>
      </c>
      <c r="M421" s="40">
        <v>613844</v>
      </c>
      <c r="N421" s="42">
        <f t="shared" si="79"/>
        <v>955169</v>
      </c>
      <c r="O421" s="43">
        <f t="shared" si="80"/>
        <v>0.15211243791424983</v>
      </c>
      <c r="P421" s="19"/>
      <c r="Q421" s="3"/>
      <c r="R421" s="3"/>
      <c r="S421" s="3"/>
      <c r="T421" s="3"/>
    </row>
    <row r="422" spans="2:20" ht="15">
      <c r="B422" s="22"/>
      <c r="C422" s="27" t="s">
        <v>456</v>
      </c>
      <c r="D422" s="40">
        <v>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39">
        <v>0</v>
      </c>
      <c r="K422" s="68">
        <v>0</v>
      </c>
      <c r="L422" s="49">
        <v>326460</v>
      </c>
      <c r="M422" s="40">
        <v>217000</v>
      </c>
      <c r="N422" s="42">
        <f t="shared" si="79"/>
        <v>543460</v>
      </c>
      <c r="O422" s="43">
        <f t="shared" si="80"/>
        <v>0.0865470147260623</v>
      </c>
      <c r="P422" s="19"/>
      <c r="Q422" s="3"/>
      <c r="R422" s="3"/>
      <c r="S422" s="3"/>
      <c r="T422" s="3"/>
    </row>
    <row r="423" spans="2:20" ht="15">
      <c r="B423" s="22"/>
      <c r="C423" s="27" t="s">
        <v>261</v>
      </c>
      <c r="D423" s="40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39">
        <v>0</v>
      </c>
      <c r="K423" s="68">
        <v>0</v>
      </c>
      <c r="L423" s="49">
        <v>739883</v>
      </c>
      <c r="M423" s="40">
        <v>757955</v>
      </c>
      <c r="N423" s="42">
        <f t="shared" si="79"/>
        <v>1497838</v>
      </c>
      <c r="O423" s="43">
        <f t="shared" si="80"/>
        <v>0.23853348442066705</v>
      </c>
      <c r="P423" s="19"/>
      <c r="Q423" s="3"/>
      <c r="R423" s="3"/>
      <c r="S423" s="3"/>
      <c r="T423" s="3"/>
    </row>
    <row r="424" spans="2:20" ht="15">
      <c r="B424" s="22"/>
      <c r="C424" s="17" t="s">
        <v>167</v>
      </c>
      <c r="D424" s="40">
        <f>20308+447658</f>
        <v>467966</v>
      </c>
      <c r="E424" s="41">
        <v>1157478</v>
      </c>
      <c r="F424" s="41">
        <v>1916147</v>
      </c>
      <c r="G424" s="41">
        <v>2505582</v>
      </c>
      <c r="H424" s="41">
        <v>2189557</v>
      </c>
      <c r="I424" s="41">
        <v>4609775</v>
      </c>
      <c r="J424" s="39">
        <v>7173013</v>
      </c>
      <c r="K424" s="68">
        <v>3080327</v>
      </c>
      <c r="L424" s="49">
        <v>553872</v>
      </c>
      <c r="M424" s="40">
        <v>151248</v>
      </c>
      <c r="N424" s="42">
        <f t="shared" si="79"/>
        <v>23804965</v>
      </c>
      <c r="O424" s="43">
        <f t="shared" si="80"/>
        <v>3.790984904884256</v>
      </c>
      <c r="P424" s="19"/>
      <c r="Q424" s="3"/>
      <c r="R424" s="3"/>
      <c r="S424" s="3"/>
      <c r="T424" s="3"/>
    </row>
    <row r="425" spans="2:20" ht="15">
      <c r="B425" s="22"/>
      <c r="C425" s="17" t="s">
        <v>168</v>
      </c>
      <c r="D425" s="40">
        <v>1869762</v>
      </c>
      <c r="E425" s="41">
        <v>3066180</v>
      </c>
      <c r="F425" s="41">
        <v>3394488</v>
      </c>
      <c r="G425" s="41">
        <v>3508896</v>
      </c>
      <c r="H425" s="41">
        <v>4583386</v>
      </c>
      <c r="I425" s="41">
        <v>4078718</v>
      </c>
      <c r="J425" s="39">
        <v>4422579</v>
      </c>
      <c r="K425" s="68">
        <v>4203695</v>
      </c>
      <c r="L425" s="49">
        <v>4915000</v>
      </c>
      <c r="M425" s="40">
        <v>4869392</v>
      </c>
      <c r="N425" s="42">
        <f t="shared" si="79"/>
        <v>38912096</v>
      </c>
      <c r="O425" s="43">
        <f t="shared" si="80"/>
        <v>6.196823585054926</v>
      </c>
      <c r="P425" s="19"/>
      <c r="Q425" s="3"/>
      <c r="R425" s="3"/>
      <c r="S425" s="3"/>
      <c r="T425" s="3"/>
    </row>
    <row r="426" spans="2:20" ht="15">
      <c r="B426" s="22"/>
      <c r="C426" s="27" t="s">
        <v>457</v>
      </c>
      <c r="D426" s="40"/>
      <c r="E426" s="41"/>
      <c r="F426" s="41"/>
      <c r="G426" s="41"/>
      <c r="H426" s="41"/>
      <c r="I426" s="41"/>
      <c r="J426" s="39"/>
      <c r="K426" s="68"/>
      <c r="L426" s="49">
        <v>239200</v>
      </c>
      <c r="M426" s="40">
        <v>291031</v>
      </c>
      <c r="N426" s="42">
        <f t="shared" si="79"/>
        <v>530231</v>
      </c>
      <c r="O426" s="43">
        <f t="shared" si="80"/>
        <v>0.08444027189713087</v>
      </c>
      <c r="P426" s="19"/>
      <c r="Q426" s="3"/>
      <c r="R426" s="3"/>
      <c r="S426" s="3"/>
      <c r="T426" s="3"/>
    </row>
    <row r="427" spans="2:20" ht="15">
      <c r="B427" s="22"/>
      <c r="C427" s="17" t="s">
        <v>169</v>
      </c>
      <c r="D427" s="40">
        <v>1439426</v>
      </c>
      <c r="E427" s="41">
        <v>1499219</v>
      </c>
      <c r="F427" s="41">
        <v>2292447</v>
      </c>
      <c r="G427" s="41">
        <v>1878779</v>
      </c>
      <c r="H427" s="41">
        <v>3033565</v>
      </c>
      <c r="I427" s="41">
        <v>2064286</v>
      </c>
      <c r="J427" s="39">
        <v>1370680</v>
      </c>
      <c r="K427" s="68">
        <v>2751069</v>
      </c>
      <c r="L427" s="49">
        <v>2459001</v>
      </c>
      <c r="M427" s="40">
        <v>1902609</v>
      </c>
      <c r="N427" s="42">
        <f t="shared" si="79"/>
        <v>20691081</v>
      </c>
      <c r="O427" s="43">
        <f t="shared" si="80"/>
        <v>3.2950930924173774</v>
      </c>
      <c r="P427" s="19"/>
      <c r="Q427" s="3"/>
      <c r="R427" s="3"/>
      <c r="S427" s="3"/>
      <c r="T427" s="3"/>
    </row>
    <row r="428" spans="2:20" ht="16.5" thickBot="1">
      <c r="B428" s="23"/>
      <c r="C428" s="20" t="s">
        <v>7</v>
      </c>
      <c r="D428" s="45">
        <f aca="true" t="shared" si="81" ref="D428:J428">SUM(D409:D427)</f>
        <v>36286777</v>
      </c>
      <c r="E428" s="46">
        <f t="shared" si="81"/>
        <v>46600504</v>
      </c>
      <c r="F428" s="46">
        <f t="shared" si="81"/>
        <v>57549106</v>
      </c>
      <c r="G428" s="46">
        <f t="shared" si="81"/>
        <v>58359647</v>
      </c>
      <c r="H428" s="46">
        <f t="shared" si="81"/>
        <v>67801070</v>
      </c>
      <c r="I428" s="46">
        <f t="shared" si="81"/>
        <v>53761647</v>
      </c>
      <c r="J428" s="44">
        <f t="shared" si="81"/>
        <v>85044143</v>
      </c>
      <c r="K428" s="69">
        <f>SUM(K410:K427)</f>
        <v>64970840</v>
      </c>
      <c r="L428" s="45">
        <f>SUM(L410:L427)</f>
        <v>87459664</v>
      </c>
      <c r="M428" s="45">
        <f>SUM(M410:M427)</f>
        <v>70102761</v>
      </c>
      <c r="N428" s="47">
        <f>SUM(N410:N427)</f>
        <v>627936159</v>
      </c>
      <c r="O428" s="48">
        <f>(N428/$N$601)*100</f>
        <v>4.354769500550707</v>
      </c>
      <c r="P428" s="10"/>
      <c r="Q428" s="3"/>
      <c r="R428" s="3"/>
      <c r="S428" s="3"/>
      <c r="T428" s="3"/>
    </row>
    <row r="429" spans="2:20" ht="15">
      <c r="B429" s="22"/>
      <c r="C429" s="17"/>
      <c r="D429" s="40"/>
      <c r="E429" s="41"/>
      <c r="F429" s="41"/>
      <c r="G429" s="41"/>
      <c r="H429" s="41"/>
      <c r="I429" s="41"/>
      <c r="J429" s="39"/>
      <c r="K429" s="68"/>
      <c r="L429" s="49"/>
      <c r="M429" s="40"/>
      <c r="N429" s="42"/>
      <c r="O429" s="49"/>
      <c r="P429" s="19"/>
      <c r="Q429" s="3"/>
      <c r="R429" s="3"/>
      <c r="S429" s="3"/>
      <c r="T429" s="3"/>
    </row>
    <row r="430" spans="2:20" ht="15">
      <c r="B430" s="22" t="s">
        <v>170</v>
      </c>
      <c r="C430" s="27" t="s">
        <v>458</v>
      </c>
      <c r="D430" s="40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39">
        <v>0</v>
      </c>
      <c r="K430" s="68"/>
      <c r="L430" s="49">
        <v>587593</v>
      </c>
      <c r="M430" s="40">
        <v>296000</v>
      </c>
      <c r="N430" s="42">
        <f>SUM(D430:M430)</f>
        <v>883593</v>
      </c>
      <c r="O430" s="43">
        <f>(N430/$N$435)*100</f>
        <v>1.0604766822841778</v>
      </c>
      <c r="P430" s="19"/>
      <c r="Q430" s="3"/>
      <c r="R430" s="3"/>
      <c r="S430" s="3"/>
      <c r="T430" s="3"/>
    </row>
    <row r="431" spans="3:20" ht="15">
      <c r="C431" s="27" t="s">
        <v>329</v>
      </c>
      <c r="D431" s="40">
        <v>0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39">
        <v>0</v>
      </c>
      <c r="K431" s="68">
        <v>33600</v>
      </c>
      <c r="L431" s="49">
        <v>777937</v>
      </c>
      <c r="M431" s="40">
        <v>471804</v>
      </c>
      <c r="N431" s="42">
        <f>SUM(D431:M431)</f>
        <v>1283341</v>
      </c>
      <c r="O431" s="43">
        <f>(N431/$N$435)*100</f>
        <v>1.540248967476269</v>
      </c>
      <c r="P431" s="19"/>
      <c r="Q431" s="3"/>
      <c r="R431" s="3"/>
      <c r="S431" s="3"/>
      <c r="T431" s="3"/>
    </row>
    <row r="432" spans="3:20" ht="15">
      <c r="C432" s="17" t="s">
        <v>171</v>
      </c>
      <c r="D432" s="40">
        <v>2565269</v>
      </c>
      <c r="E432" s="41">
        <v>0</v>
      </c>
      <c r="F432" s="41">
        <v>2771530</v>
      </c>
      <c r="G432" s="41">
        <v>2844610</v>
      </c>
      <c r="H432" s="41">
        <v>7184014</v>
      </c>
      <c r="I432" s="41">
        <v>4240719</v>
      </c>
      <c r="J432" s="39">
        <v>4090648</v>
      </c>
      <c r="K432" s="68">
        <v>6676296</v>
      </c>
      <c r="L432" s="49">
        <v>5735230</v>
      </c>
      <c r="M432" s="40">
        <v>5731838</v>
      </c>
      <c r="N432" s="42">
        <f>SUM(D432:M432)</f>
        <v>41840154</v>
      </c>
      <c r="O432" s="43">
        <f>(N432/$N$435)*100</f>
        <v>50.21600182457203</v>
      </c>
      <c r="P432" s="19"/>
      <c r="Q432" s="3"/>
      <c r="R432" s="3"/>
      <c r="S432" s="3"/>
      <c r="T432" s="3"/>
    </row>
    <row r="433" spans="2:20" ht="15">
      <c r="B433" s="22"/>
      <c r="C433" s="17" t="s">
        <v>172</v>
      </c>
      <c r="D433" s="40">
        <v>0</v>
      </c>
      <c r="E433" s="41">
        <v>0</v>
      </c>
      <c r="F433" s="41">
        <v>0</v>
      </c>
      <c r="G433" s="41">
        <v>339136</v>
      </c>
      <c r="H433" s="41">
        <v>296000</v>
      </c>
      <c r="I433" s="41">
        <v>366276</v>
      </c>
      <c r="J433" s="39">
        <v>637172</v>
      </c>
      <c r="K433" s="68">
        <v>548108</v>
      </c>
      <c r="L433" s="49">
        <v>0</v>
      </c>
      <c r="M433" s="40">
        <v>0</v>
      </c>
      <c r="N433" s="42">
        <f>SUM(D433:M433)</f>
        <v>2186692</v>
      </c>
      <c r="O433" s="43">
        <f>(N433/$N$435)*100</f>
        <v>2.6244389411610927</v>
      </c>
      <c r="P433" s="19"/>
      <c r="Q433" s="3"/>
      <c r="R433" s="3"/>
      <c r="S433" s="3"/>
      <c r="T433" s="3"/>
    </row>
    <row r="434" spans="2:20" ht="15">
      <c r="B434" s="22"/>
      <c r="C434" s="17" t="s">
        <v>173</v>
      </c>
      <c r="D434" s="40">
        <v>1296373</v>
      </c>
      <c r="E434" s="41">
        <v>4061471</v>
      </c>
      <c r="F434" s="41">
        <v>2199400</v>
      </c>
      <c r="G434" s="41">
        <v>3648067</v>
      </c>
      <c r="H434" s="41">
        <v>3268760</v>
      </c>
      <c r="I434" s="41">
        <v>3870682</v>
      </c>
      <c r="J434" s="39">
        <v>4255407</v>
      </c>
      <c r="K434" s="68">
        <v>5696759</v>
      </c>
      <c r="L434" s="49">
        <v>4245039</v>
      </c>
      <c r="M434" s="40">
        <v>4584623</v>
      </c>
      <c r="N434" s="42">
        <f>SUM(D434:M434)</f>
        <v>37126581</v>
      </c>
      <c r="O434" s="43">
        <f>(N434/$N$435)*100</f>
        <v>44.55883358450644</v>
      </c>
      <c r="P434" s="19"/>
      <c r="Q434" s="3"/>
      <c r="R434" s="3"/>
      <c r="S434" s="3"/>
      <c r="T434" s="3"/>
    </row>
    <row r="435" spans="2:20" ht="16.5" thickBot="1">
      <c r="B435" s="23"/>
      <c r="C435" s="20" t="s">
        <v>7</v>
      </c>
      <c r="D435" s="45">
        <f aca="true" t="shared" si="82" ref="D435:J435">SUM(D429:D434)</f>
        <v>3861642</v>
      </c>
      <c r="E435" s="46">
        <f t="shared" si="82"/>
        <v>4061471</v>
      </c>
      <c r="F435" s="46">
        <f t="shared" si="82"/>
        <v>4970930</v>
      </c>
      <c r="G435" s="46">
        <f t="shared" si="82"/>
        <v>6831813</v>
      </c>
      <c r="H435" s="46">
        <f t="shared" si="82"/>
        <v>10748774</v>
      </c>
      <c r="I435" s="46">
        <f t="shared" si="82"/>
        <v>8477677</v>
      </c>
      <c r="J435" s="44">
        <f t="shared" si="82"/>
        <v>8983227</v>
      </c>
      <c r="K435" s="69">
        <f>SUM(K431:K434)</f>
        <v>12954763</v>
      </c>
      <c r="L435" s="45">
        <f>SUM(L430:L434)</f>
        <v>11345799</v>
      </c>
      <c r="M435" s="45">
        <f>SUM(M430:M434)</f>
        <v>11084265</v>
      </c>
      <c r="N435" s="47">
        <f>SUM(N430:N434)</f>
        <v>83320361</v>
      </c>
      <c r="O435" s="48">
        <f>(N435/$N$601)*100</f>
        <v>0.5778309811550039</v>
      </c>
      <c r="P435" s="10"/>
      <c r="Q435" s="3"/>
      <c r="R435" s="3"/>
      <c r="S435" s="3"/>
      <c r="T435" s="3"/>
    </row>
    <row r="436" spans="2:20" ht="15">
      <c r="B436" s="22"/>
      <c r="C436" s="17"/>
      <c r="D436" s="40"/>
      <c r="E436" s="41"/>
      <c r="F436" s="41"/>
      <c r="G436" s="41"/>
      <c r="H436" s="41"/>
      <c r="I436" s="41"/>
      <c r="J436" s="39"/>
      <c r="K436" s="68"/>
      <c r="L436" s="49"/>
      <c r="M436" s="40"/>
      <c r="N436" s="42"/>
      <c r="O436" s="49"/>
      <c r="P436" s="19"/>
      <c r="Q436" s="3"/>
      <c r="R436" s="3"/>
      <c r="S436" s="3"/>
      <c r="T436" s="3"/>
    </row>
    <row r="437" spans="2:20" ht="15">
      <c r="B437" s="22" t="s">
        <v>174</v>
      </c>
      <c r="C437" s="27" t="s">
        <v>330</v>
      </c>
      <c r="D437" s="40">
        <v>0</v>
      </c>
      <c r="E437" s="41">
        <v>0</v>
      </c>
      <c r="F437" s="41">
        <v>0</v>
      </c>
      <c r="G437" s="41">
        <v>0</v>
      </c>
      <c r="H437" s="41">
        <v>0</v>
      </c>
      <c r="I437" s="41">
        <v>0</v>
      </c>
      <c r="J437" s="39">
        <v>0</v>
      </c>
      <c r="K437" s="68">
        <v>148000</v>
      </c>
      <c r="L437" s="49">
        <v>0</v>
      </c>
      <c r="M437" s="40">
        <v>156000</v>
      </c>
      <c r="N437" s="42">
        <f aca="true" t="shared" si="83" ref="N437:N442">SUM(D437:M437)</f>
        <v>304000</v>
      </c>
      <c r="O437" s="43">
        <f>(N437/$N$186)*100</f>
        <v>0.6760710371857084</v>
      </c>
      <c r="P437" s="19"/>
      <c r="Q437" s="3"/>
      <c r="R437" s="3"/>
      <c r="S437" s="3"/>
      <c r="T437" s="3"/>
    </row>
    <row r="438" spans="3:20" ht="15">
      <c r="C438" s="17" t="s">
        <v>266</v>
      </c>
      <c r="D438" s="40">
        <v>0</v>
      </c>
      <c r="E438" s="41">
        <v>0</v>
      </c>
      <c r="F438" s="41">
        <v>0</v>
      </c>
      <c r="G438" s="41">
        <v>0</v>
      </c>
      <c r="H438" s="41">
        <v>0</v>
      </c>
      <c r="I438" s="41">
        <v>2110856</v>
      </c>
      <c r="J438" s="39">
        <v>337761</v>
      </c>
      <c r="K438" s="68">
        <v>3133200</v>
      </c>
      <c r="L438" s="49">
        <v>7086647</v>
      </c>
      <c r="M438" s="40">
        <v>843391</v>
      </c>
      <c r="N438" s="42">
        <f t="shared" si="83"/>
        <v>13511855</v>
      </c>
      <c r="O438" s="43">
        <f>(N438/$N$443)*100</f>
        <v>4.849901737287401</v>
      </c>
      <c r="P438" s="19"/>
      <c r="Q438" s="3"/>
      <c r="R438" s="3"/>
      <c r="S438" s="3"/>
      <c r="T438" s="3"/>
    </row>
    <row r="439" spans="3:20" ht="15">
      <c r="C439" s="27" t="s">
        <v>331</v>
      </c>
      <c r="D439" s="40">
        <v>0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39">
        <v>0</v>
      </c>
      <c r="K439" s="68">
        <v>275675</v>
      </c>
      <c r="L439" s="49">
        <v>63380</v>
      </c>
      <c r="M439" s="40">
        <v>1268766</v>
      </c>
      <c r="N439" s="42">
        <f t="shared" si="83"/>
        <v>1607821</v>
      </c>
      <c r="O439" s="43">
        <f>(N439/$N$443)*100</f>
        <v>0.5771060939558015</v>
      </c>
      <c r="P439" s="19"/>
      <c r="Q439" s="3"/>
      <c r="R439" s="3"/>
      <c r="S439" s="3"/>
      <c r="T439" s="3"/>
    </row>
    <row r="440" spans="2:20" ht="15">
      <c r="B440" s="22"/>
      <c r="C440" s="17" t="s">
        <v>175</v>
      </c>
      <c r="D440" s="40">
        <v>6809483</v>
      </c>
      <c r="E440" s="41">
        <v>18689399</v>
      </c>
      <c r="F440" s="41">
        <v>23743082</v>
      </c>
      <c r="G440" s="41">
        <v>27191998</v>
      </c>
      <c r="H440" s="41">
        <v>22145206</v>
      </c>
      <c r="I440" s="41">
        <v>25012784</v>
      </c>
      <c r="J440" s="39">
        <v>25269653</v>
      </c>
      <c r="K440" s="68">
        <v>30377142</v>
      </c>
      <c r="L440" s="49">
        <v>31380000</v>
      </c>
      <c r="M440" s="40">
        <v>31388652</v>
      </c>
      <c r="N440" s="42">
        <f t="shared" si="83"/>
        <v>242007399</v>
      </c>
      <c r="O440" s="43">
        <f>(N440/$N$443)*100</f>
        <v>86.86535674387456</v>
      </c>
      <c r="P440" s="19"/>
      <c r="Q440" s="3"/>
      <c r="R440" s="3"/>
      <c r="S440" s="3"/>
      <c r="T440" s="3"/>
    </row>
    <row r="441" spans="2:20" ht="15">
      <c r="B441" s="22"/>
      <c r="C441" s="27" t="s">
        <v>267</v>
      </c>
      <c r="D441" s="40">
        <v>0</v>
      </c>
      <c r="E441" s="41">
        <v>0</v>
      </c>
      <c r="F441" s="41">
        <v>0</v>
      </c>
      <c r="G441" s="41">
        <v>0</v>
      </c>
      <c r="H441" s="41">
        <v>0</v>
      </c>
      <c r="I441" s="41">
        <v>2325183</v>
      </c>
      <c r="J441" s="39">
        <v>2543398</v>
      </c>
      <c r="K441" s="68">
        <v>3106747</v>
      </c>
      <c r="L441" s="49">
        <v>2964217</v>
      </c>
      <c r="M441" s="40">
        <v>3048243</v>
      </c>
      <c r="N441" s="42">
        <f t="shared" si="83"/>
        <v>13987788</v>
      </c>
      <c r="O441" s="43">
        <f>(N441/$N$443)*100</f>
        <v>5.020731596217385</v>
      </c>
      <c r="P441" s="19"/>
      <c r="Q441" s="3"/>
      <c r="R441" s="3"/>
      <c r="S441" s="3"/>
      <c r="T441" s="3"/>
    </row>
    <row r="442" spans="2:20" ht="15">
      <c r="B442" s="22"/>
      <c r="C442" s="17" t="s">
        <v>176</v>
      </c>
      <c r="D442" s="40">
        <v>188000</v>
      </c>
      <c r="E442" s="41">
        <v>1709200</v>
      </c>
      <c r="F442" s="41">
        <v>1801485</v>
      </c>
      <c r="G442" s="41">
        <v>1246575</v>
      </c>
      <c r="H442" s="41">
        <v>1871145</v>
      </c>
      <c r="I442" s="41">
        <v>0</v>
      </c>
      <c r="J442" s="39">
        <v>365325</v>
      </c>
      <c r="K442" s="68">
        <v>0</v>
      </c>
      <c r="L442" s="49">
        <v>0</v>
      </c>
      <c r="M442" s="40">
        <v>0</v>
      </c>
      <c r="N442" s="42">
        <f t="shared" si="83"/>
        <v>7181730</v>
      </c>
      <c r="O442" s="43">
        <f>(N442/$N$443)*100</f>
        <v>2.5777870472802618</v>
      </c>
      <c r="P442" s="19"/>
      <c r="Q442" s="3"/>
      <c r="R442" s="3"/>
      <c r="S442" s="3"/>
      <c r="T442" s="3"/>
    </row>
    <row r="443" spans="2:20" ht="16.5" thickBot="1">
      <c r="B443" s="23"/>
      <c r="C443" s="20" t="s">
        <v>7</v>
      </c>
      <c r="D443" s="45">
        <f aca="true" t="shared" si="84" ref="D443:J443">SUM(D436:D442)</f>
        <v>6997483</v>
      </c>
      <c r="E443" s="46">
        <f t="shared" si="84"/>
        <v>20398599</v>
      </c>
      <c r="F443" s="46">
        <f t="shared" si="84"/>
        <v>25544567</v>
      </c>
      <c r="G443" s="46">
        <f t="shared" si="84"/>
        <v>28438573</v>
      </c>
      <c r="H443" s="46">
        <f t="shared" si="84"/>
        <v>24016351</v>
      </c>
      <c r="I443" s="46">
        <f t="shared" si="84"/>
        <v>29448823</v>
      </c>
      <c r="J443" s="44">
        <f t="shared" si="84"/>
        <v>28516137</v>
      </c>
      <c r="K443" s="69">
        <f>SUM(K437:K442)</f>
        <v>37040764</v>
      </c>
      <c r="L443" s="45">
        <f>SUM(L437:L442)</f>
        <v>41494244</v>
      </c>
      <c r="M443" s="45">
        <f>SUM(M437:M442)</f>
        <v>36705052</v>
      </c>
      <c r="N443" s="47">
        <f>SUM(N437:N442)</f>
        <v>278600593</v>
      </c>
      <c r="O443" s="48">
        <f>(N443/$N$601)*100</f>
        <v>1.9321094156511867</v>
      </c>
      <c r="P443" s="10"/>
      <c r="Q443" s="3"/>
      <c r="R443" s="3"/>
      <c r="S443" s="3"/>
      <c r="T443" s="3"/>
    </row>
    <row r="444" spans="2:20" ht="15">
      <c r="B444" s="22"/>
      <c r="C444" s="17"/>
      <c r="D444" s="40"/>
      <c r="E444" s="41"/>
      <c r="F444" s="41"/>
      <c r="G444" s="41"/>
      <c r="H444" s="41"/>
      <c r="I444" s="41"/>
      <c r="J444" s="39"/>
      <c r="K444" s="68"/>
      <c r="L444" s="49"/>
      <c r="M444" s="40"/>
      <c r="N444" s="42"/>
      <c r="O444" s="49"/>
      <c r="P444" s="19"/>
      <c r="Q444" s="3"/>
      <c r="R444" s="3"/>
      <c r="S444" s="3"/>
      <c r="T444" s="3"/>
    </row>
    <row r="445" spans="2:20" ht="15">
      <c r="B445" s="22" t="s">
        <v>177</v>
      </c>
      <c r="C445" s="72" t="s">
        <v>140</v>
      </c>
      <c r="D445" s="40">
        <v>1008000</v>
      </c>
      <c r="E445" s="41">
        <v>2187200</v>
      </c>
      <c r="F445" s="41">
        <v>1677014</v>
      </c>
      <c r="G445" s="41">
        <v>1068000</v>
      </c>
      <c r="H445" s="41">
        <v>3196000</v>
      </c>
      <c r="I445" s="41">
        <v>4217200</v>
      </c>
      <c r="J445" s="39">
        <v>3359000</v>
      </c>
      <c r="K445" s="68">
        <v>3647400</v>
      </c>
      <c r="L445" s="49">
        <v>4509721</v>
      </c>
      <c r="M445" s="40">
        <v>6495868</v>
      </c>
      <c r="N445" s="42">
        <f aca="true" t="shared" si="85" ref="N445:N463">SUM(D445:M445)</f>
        <v>31365403</v>
      </c>
      <c r="O445" s="43">
        <f>(N445/$N$464)*100</f>
        <v>3.8045179769255193</v>
      </c>
      <c r="P445" s="19"/>
      <c r="Q445" s="3"/>
      <c r="R445" s="3"/>
      <c r="S445" s="3"/>
      <c r="T445" s="3"/>
    </row>
    <row r="446" spans="2:20" ht="15">
      <c r="B446" s="22"/>
      <c r="C446" s="27" t="s">
        <v>459</v>
      </c>
      <c r="D446" s="40">
        <v>0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39">
        <v>0</v>
      </c>
      <c r="K446" s="68">
        <v>0</v>
      </c>
      <c r="L446" s="49">
        <v>748823</v>
      </c>
      <c r="M446" s="40">
        <v>377912</v>
      </c>
      <c r="N446" s="42">
        <f t="shared" si="85"/>
        <v>1126735</v>
      </c>
      <c r="O446" s="43">
        <f aca="true" t="shared" si="86" ref="O446:O463">(N446/$N$464)*100</f>
        <v>0.1366691689799482</v>
      </c>
      <c r="P446" s="19"/>
      <c r="Q446" s="3"/>
      <c r="R446" s="3"/>
      <c r="S446" s="3"/>
      <c r="T446" s="3"/>
    </row>
    <row r="447" spans="2:20" ht="15">
      <c r="B447" s="22"/>
      <c r="C447" s="27" t="s">
        <v>460</v>
      </c>
      <c r="D447" s="40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39">
        <v>0</v>
      </c>
      <c r="K447" s="68">
        <v>0</v>
      </c>
      <c r="L447" s="49">
        <v>245000</v>
      </c>
      <c r="M447" s="40">
        <v>75000</v>
      </c>
      <c r="N447" s="42">
        <f t="shared" si="85"/>
        <v>320000</v>
      </c>
      <c r="O447" s="43">
        <f t="shared" si="86"/>
        <v>0.03881492460390725</v>
      </c>
      <c r="P447" s="19"/>
      <c r="Q447" s="3"/>
      <c r="R447" s="3"/>
      <c r="S447" s="3"/>
      <c r="T447" s="3"/>
    </row>
    <row r="448" spans="2:20" ht="15">
      <c r="B448" s="22"/>
      <c r="C448" s="17" t="s">
        <v>178</v>
      </c>
      <c r="D448" s="40">
        <v>1126658</v>
      </c>
      <c r="E448" s="41">
        <v>972207</v>
      </c>
      <c r="F448" s="41">
        <v>2488268</v>
      </c>
      <c r="G448" s="41">
        <v>802877</v>
      </c>
      <c r="H448" s="41">
        <v>2273911</v>
      </c>
      <c r="I448" s="41">
        <v>2728365</v>
      </c>
      <c r="J448" s="39">
        <v>2392176</v>
      </c>
      <c r="K448" s="68">
        <v>2801856</v>
      </c>
      <c r="L448" s="49">
        <v>3479303</v>
      </c>
      <c r="M448" s="40">
        <v>3534208</v>
      </c>
      <c r="N448" s="42">
        <f t="shared" si="85"/>
        <v>22599829</v>
      </c>
      <c r="O448" s="43">
        <f t="shared" si="86"/>
        <v>2.741283308425614</v>
      </c>
      <c r="P448" s="19"/>
      <c r="Q448" s="3"/>
      <c r="R448" s="3"/>
      <c r="S448" s="3"/>
      <c r="T448" s="3"/>
    </row>
    <row r="449" spans="2:20" ht="15">
      <c r="B449" s="22"/>
      <c r="C449" s="27" t="s">
        <v>461</v>
      </c>
      <c r="D449" s="40">
        <v>0</v>
      </c>
      <c r="E449" s="41">
        <v>0</v>
      </c>
      <c r="F449" s="41">
        <v>0</v>
      </c>
      <c r="G449" s="41">
        <v>0</v>
      </c>
      <c r="H449" s="41">
        <v>0</v>
      </c>
      <c r="I449" s="41">
        <v>0</v>
      </c>
      <c r="J449" s="39">
        <v>0</v>
      </c>
      <c r="K449" s="68"/>
      <c r="L449" s="49">
        <v>297156</v>
      </c>
      <c r="M449" s="40">
        <v>671468</v>
      </c>
      <c r="N449" s="42">
        <f t="shared" si="85"/>
        <v>968624</v>
      </c>
      <c r="O449" s="43">
        <f t="shared" si="86"/>
        <v>0.11749083602979704</v>
      </c>
      <c r="P449" s="19"/>
      <c r="Q449" s="3"/>
      <c r="R449" s="3"/>
      <c r="S449" s="3"/>
      <c r="T449" s="3"/>
    </row>
    <row r="450" spans="2:20" ht="15">
      <c r="B450" s="22"/>
      <c r="C450" s="27" t="s">
        <v>268</v>
      </c>
      <c r="D450" s="40">
        <v>0</v>
      </c>
      <c r="E450" s="41">
        <v>0</v>
      </c>
      <c r="F450" s="41">
        <v>0</v>
      </c>
      <c r="G450" s="41">
        <v>0</v>
      </c>
      <c r="H450" s="41">
        <v>0</v>
      </c>
      <c r="I450" s="41">
        <v>1292000</v>
      </c>
      <c r="J450" s="39">
        <v>1792553</v>
      </c>
      <c r="K450" s="68">
        <v>700727</v>
      </c>
      <c r="L450" s="49">
        <v>1363000</v>
      </c>
      <c r="M450" s="40">
        <v>2685710</v>
      </c>
      <c r="N450" s="42">
        <f t="shared" si="85"/>
        <v>7833990</v>
      </c>
      <c r="O450" s="43">
        <f t="shared" si="86"/>
        <v>0.9502366599930105</v>
      </c>
      <c r="P450" s="19"/>
      <c r="Q450" s="3"/>
      <c r="R450" s="3"/>
      <c r="S450" s="3"/>
      <c r="T450" s="3"/>
    </row>
    <row r="451" spans="2:20" ht="15">
      <c r="B451" s="22"/>
      <c r="C451" s="27" t="s">
        <v>332</v>
      </c>
      <c r="D451" s="40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39">
        <v>0</v>
      </c>
      <c r="K451" s="68">
        <v>230000</v>
      </c>
      <c r="L451" s="49">
        <v>600000</v>
      </c>
      <c r="M451" s="40">
        <v>335000</v>
      </c>
      <c r="N451" s="42">
        <f t="shared" si="85"/>
        <v>1165000</v>
      </c>
      <c r="O451" s="43">
        <f t="shared" si="86"/>
        <v>0.14131058488609982</v>
      </c>
      <c r="P451" s="19"/>
      <c r="Q451" s="3"/>
      <c r="R451" s="3"/>
      <c r="S451" s="3"/>
      <c r="T451" s="3"/>
    </row>
    <row r="452" spans="2:20" ht="15">
      <c r="B452" s="22"/>
      <c r="C452" s="27" t="s">
        <v>333</v>
      </c>
      <c r="D452" s="40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39">
        <v>0</v>
      </c>
      <c r="K452" s="68">
        <v>942822</v>
      </c>
      <c r="L452" s="49">
        <v>368743</v>
      </c>
      <c r="M452" s="40">
        <v>500000</v>
      </c>
      <c r="N452" s="42">
        <f t="shared" si="85"/>
        <v>1811565</v>
      </c>
      <c r="O452" s="43">
        <f t="shared" si="86"/>
        <v>0.2197367465314914</v>
      </c>
      <c r="P452" s="19"/>
      <c r="Q452" s="3"/>
      <c r="R452" s="3"/>
      <c r="S452" s="3"/>
      <c r="T452" s="3"/>
    </row>
    <row r="453" spans="2:20" ht="15">
      <c r="B453" s="22"/>
      <c r="C453" s="17" t="s">
        <v>269</v>
      </c>
      <c r="D453" s="40">
        <v>12285302</v>
      </c>
      <c r="E453" s="41">
        <v>30464041</v>
      </c>
      <c r="F453" s="41">
        <v>19011377</v>
      </c>
      <c r="G453" s="41">
        <v>26850531</v>
      </c>
      <c r="H453" s="41">
        <v>18686037</v>
      </c>
      <c r="I453" s="41">
        <v>15316306</v>
      </c>
      <c r="J453" s="39">
        <v>25799125</v>
      </c>
      <c r="K453" s="68">
        <v>44514230</v>
      </c>
      <c r="L453" s="49">
        <v>89105637</v>
      </c>
      <c r="M453" s="40">
        <v>24413657</v>
      </c>
      <c r="N453" s="42">
        <f t="shared" si="85"/>
        <v>306446243</v>
      </c>
      <c r="O453" s="43">
        <f t="shared" si="86"/>
        <v>37.17089942873638</v>
      </c>
      <c r="P453" s="19"/>
      <c r="Q453" s="3"/>
      <c r="R453" s="3"/>
      <c r="S453" s="3"/>
      <c r="T453" s="3"/>
    </row>
    <row r="454" spans="2:20" ht="15">
      <c r="B454" s="22"/>
      <c r="C454" s="17" t="s">
        <v>179</v>
      </c>
      <c r="D454" s="40">
        <v>14532850</v>
      </c>
      <c r="E454" s="41">
        <v>27031812</v>
      </c>
      <c r="F454" s="41">
        <v>40719312</v>
      </c>
      <c r="G454" s="41">
        <v>24361243</v>
      </c>
      <c r="H454" s="41">
        <v>37496156</v>
      </c>
      <c r="I454" s="41">
        <v>30246943</v>
      </c>
      <c r="J454" s="39">
        <v>40455791</v>
      </c>
      <c r="K454" s="68">
        <v>57893194</v>
      </c>
      <c r="L454" s="49">
        <v>110866476</v>
      </c>
      <c r="M454" s="40">
        <v>28813717</v>
      </c>
      <c r="N454" s="42">
        <f t="shared" si="85"/>
        <v>412417494</v>
      </c>
      <c r="O454" s="43">
        <f t="shared" si="86"/>
        <v>50.02485604669491</v>
      </c>
      <c r="P454" s="19"/>
      <c r="Q454" s="3"/>
      <c r="R454" s="3"/>
      <c r="S454" s="3"/>
      <c r="T454" s="3"/>
    </row>
    <row r="455" spans="2:20" ht="15">
      <c r="B455" s="22"/>
      <c r="C455" s="27" t="s">
        <v>279</v>
      </c>
      <c r="D455" s="40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39">
        <v>12683</v>
      </c>
      <c r="K455" s="68">
        <v>0</v>
      </c>
      <c r="L455" s="49">
        <v>1882018</v>
      </c>
      <c r="M455" s="40">
        <v>2027730</v>
      </c>
      <c r="N455" s="42">
        <f t="shared" si="85"/>
        <v>3922431</v>
      </c>
      <c r="O455" s="43">
        <f t="shared" si="86"/>
        <v>0.47577769852821417</v>
      </c>
      <c r="P455" s="19"/>
      <c r="Q455" s="3"/>
      <c r="R455" s="3"/>
      <c r="S455" s="3"/>
      <c r="T455" s="3"/>
    </row>
    <row r="456" spans="2:20" ht="15">
      <c r="B456" s="22"/>
      <c r="C456" s="17" t="s">
        <v>180</v>
      </c>
      <c r="D456" s="40">
        <v>572981</v>
      </c>
      <c r="E456" s="41">
        <v>733447</v>
      </c>
      <c r="F456" s="41">
        <v>839061</v>
      </c>
      <c r="G456" s="41">
        <v>778711</v>
      </c>
      <c r="H456" s="41">
        <v>1315189</v>
      </c>
      <c r="I456" s="41">
        <v>1320571</v>
      </c>
      <c r="J456" s="39">
        <v>1093153</v>
      </c>
      <c r="K456" s="68">
        <v>1656434</v>
      </c>
      <c r="L456" s="49">
        <v>5563731</v>
      </c>
      <c r="M456" s="40">
        <v>2836678</v>
      </c>
      <c r="N456" s="42">
        <f t="shared" si="85"/>
        <v>16709956</v>
      </c>
      <c r="O456" s="43">
        <f t="shared" si="86"/>
        <v>2.0268615071081486</v>
      </c>
      <c r="P456" s="19"/>
      <c r="Q456" s="3"/>
      <c r="R456" s="3"/>
      <c r="S456" s="3"/>
      <c r="T456" s="3"/>
    </row>
    <row r="457" spans="2:20" ht="15">
      <c r="B457" s="22"/>
      <c r="C457" s="27" t="s">
        <v>334</v>
      </c>
      <c r="D457" s="40"/>
      <c r="E457" s="41"/>
      <c r="F457" s="41"/>
      <c r="G457" s="41"/>
      <c r="H457" s="41"/>
      <c r="I457" s="41"/>
      <c r="J457" s="39"/>
      <c r="K457" s="68">
        <v>131000</v>
      </c>
      <c r="L457" s="49">
        <v>1234575</v>
      </c>
      <c r="M457" s="40">
        <v>0</v>
      </c>
      <c r="N457" s="42">
        <f t="shared" si="85"/>
        <v>1365575</v>
      </c>
      <c r="O457" s="43">
        <f t="shared" si="86"/>
        <v>0.1656396583311895</v>
      </c>
      <c r="P457" s="19"/>
      <c r="Q457" s="3"/>
      <c r="R457" s="3"/>
      <c r="S457" s="3"/>
      <c r="T457" s="3"/>
    </row>
    <row r="458" spans="2:20" ht="15">
      <c r="B458" s="22"/>
      <c r="C458" s="17" t="s">
        <v>181</v>
      </c>
      <c r="D458" s="40">
        <v>1227532</v>
      </c>
      <c r="E458" s="41">
        <v>2765927</v>
      </c>
      <c r="F458" s="41">
        <v>2959937</v>
      </c>
      <c r="G458" s="41">
        <v>2498615</v>
      </c>
      <c r="H458" s="41">
        <v>1581181</v>
      </c>
      <c r="I458" s="41">
        <v>667371</v>
      </c>
      <c r="J458" s="39">
        <v>320080</v>
      </c>
      <c r="K458" s="68">
        <v>80024</v>
      </c>
      <c r="L458" s="49">
        <v>0</v>
      </c>
      <c r="M458" s="40">
        <v>0</v>
      </c>
      <c r="N458" s="42">
        <f t="shared" si="85"/>
        <v>12100667</v>
      </c>
      <c r="O458" s="43">
        <f t="shared" si="86"/>
        <v>1.4677702414437142</v>
      </c>
      <c r="P458" s="19"/>
      <c r="Q458" s="3"/>
      <c r="R458" s="3"/>
      <c r="S458" s="3"/>
      <c r="T458" s="3"/>
    </row>
    <row r="459" spans="2:20" ht="15">
      <c r="B459" s="22"/>
      <c r="C459" s="27" t="s">
        <v>335</v>
      </c>
      <c r="D459" s="40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39">
        <v>0</v>
      </c>
      <c r="K459" s="68">
        <v>201046</v>
      </c>
      <c r="L459" s="49">
        <v>186394</v>
      </c>
      <c r="M459" s="40">
        <v>44440</v>
      </c>
      <c r="N459" s="42">
        <f t="shared" si="85"/>
        <v>431880</v>
      </c>
      <c r="O459" s="43">
        <f t="shared" si="86"/>
        <v>0.05238559261854832</v>
      </c>
      <c r="P459" s="19"/>
      <c r="Q459" s="3"/>
      <c r="R459" s="3"/>
      <c r="S459" s="3"/>
      <c r="T459" s="3"/>
    </row>
    <row r="460" spans="2:20" ht="15">
      <c r="B460" s="22"/>
      <c r="C460" s="27" t="s">
        <v>462</v>
      </c>
      <c r="D460" s="40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39">
        <v>0</v>
      </c>
      <c r="K460" s="68"/>
      <c r="L460" s="49">
        <v>500000</v>
      </c>
      <c r="M460" s="40">
        <v>245000</v>
      </c>
      <c r="N460" s="42">
        <f t="shared" si="85"/>
        <v>745000</v>
      </c>
      <c r="O460" s="43">
        <f t="shared" si="86"/>
        <v>0.09036599634347156</v>
      </c>
      <c r="P460" s="19"/>
      <c r="Q460" s="3"/>
      <c r="R460" s="3"/>
      <c r="S460" s="3"/>
      <c r="T460" s="3"/>
    </row>
    <row r="461" spans="2:20" ht="15">
      <c r="B461" s="22"/>
      <c r="C461" s="17" t="s">
        <v>48</v>
      </c>
      <c r="D461" s="40">
        <v>0</v>
      </c>
      <c r="E461" s="41">
        <v>718731</v>
      </c>
      <c r="F461" s="41">
        <v>0</v>
      </c>
      <c r="G461" s="41">
        <v>0</v>
      </c>
      <c r="H461" s="41">
        <v>7450</v>
      </c>
      <c r="I461" s="41">
        <v>0</v>
      </c>
      <c r="J461" s="39">
        <v>0</v>
      </c>
      <c r="K461" s="68">
        <v>0</v>
      </c>
      <c r="L461" s="49">
        <v>0</v>
      </c>
      <c r="M461" s="40">
        <v>0</v>
      </c>
      <c r="N461" s="42">
        <f t="shared" si="85"/>
        <v>726181</v>
      </c>
      <c r="O461" s="43">
        <f t="shared" si="86"/>
        <v>0.08808331488684366</v>
      </c>
      <c r="P461" s="19"/>
      <c r="Q461" s="3"/>
      <c r="R461" s="3"/>
      <c r="S461" s="3"/>
      <c r="T461" s="3"/>
    </row>
    <row r="462" spans="2:20" ht="15">
      <c r="B462" s="22"/>
      <c r="C462" s="27" t="s">
        <v>336</v>
      </c>
      <c r="D462" s="40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39">
        <v>0</v>
      </c>
      <c r="K462" s="68">
        <v>1700000</v>
      </c>
      <c r="L462" s="49">
        <v>418000</v>
      </c>
      <c r="M462" s="40">
        <v>0</v>
      </c>
      <c r="N462" s="42">
        <f t="shared" si="85"/>
        <v>2118000</v>
      </c>
      <c r="O462" s="43">
        <f t="shared" si="86"/>
        <v>0.2569062822221111</v>
      </c>
      <c r="P462" s="19"/>
      <c r="Q462" s="3"/>
      <c r="R462" s="3"/>
      <c r="S462" s="3"/>
      <c r="T462" s="3"/>
    </row>
    <row r="463" spans="2:20" ht="15">
      <c r="B463" s="22"/>
      <c r="C463" s="17" t="s">
        <v>280</v>
      </c>
      <c r="D463" s="40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39">
        <v>30000</v>
      </c>
      <c r="K463" s="68">
        <v>0</v>
      </c>
      <c r="L463" s="49">
        <v>48576</v>
      </c>
      <c r="M463" s="40">
        <v>172000</v>
      </c>
      <c r="N463" s="42">
        <f t="shared" si="85"/>
        <v>250576</v>
      </c>
      <c r="O463" s="43">
        <f t="shared" si="86"/>
        <v>0.030394026711089574</v>
      </c>
      <c r="P463" s="19"/>
      <c r="Q463" s="3"/>
      <c r="R463" s="3"/>
      <c r="S463" s="3"/>
      <c r="T463" s="3"/>
    </row>
    <row r="464" spans="2:20" ht="16.5" thickBot="1">
      <c r="B464" s="23"/>
      <c r="C464" s="20" t="s">
        <v>7</v>
      </c>
      <c r="D464" s="45">
        <f aca="true" t="shared" si="87" ref="D464:J464">SUM(D444:D463)</f>
        <v>30753323</v>
      </c>
      <c r="E464" s="46">
        <f t="shared" si="87"/>
        <v>64873365</v>
      </c>
      <c r="F464" s="46">
        <f t="shared" si="87"/>
        <v>67694969</v>
      </c>
      <c r="G464" s="46">
        <f t="shared" si="87"/>
        <v>56359977</v>
      </c>
      <c r="H464" s="46">
        <f t="shared" si="87"/>
        <v>64555924</v>
      </c>
      <c r="I464" s="46">
        <f t="shared" si="87"/>
        <v>55788756</v>
      </c>
      <c r="J464" s="44">
        <f t="shared" si="87"/>
        <v>75254561</v>
      </c>
      <c r="K464" s="69">
        <f>SUM(K445:K463)</f>
        <v>114498733</v>
      </c>
      <c r="L464" s="45">
        <f>SUM(L445:L463)</f>
        <v>221417153</v>
      </c>
      <c r="M464" s="45">
        <f>SUM(M445:M463)</f>
        <v>73228388</v>
      </c>
      <c r="N464" s="47">
        <f>SUM(N445:N463)</f>
        <v>824425149</v>
      </c>
      <c r="O464" s="48">
        <f>(N464/$N$601)*100</f>
        <v>5.7174307338338375</v>
      </c>
      <c r="P464" s="10"/>
      <c r="Q464" s="3"/>
      <c r="R464" s="3"/>
      <c r="S464" s="3"/>
      <c r="T464" s="3"/>
    </row>
    <row r="465" spans="2:20" ht="15">
      <c r="B465" s="22"/>
      <c r="C465" s="17"/>
      <c r="D465" s="40"/>
      <c r="E465" s="41"/>
      <c r="F465" s="41"/>
      <c r="G465" s="41"/>
      <c r="H465" s="41"/>
      <c r="I465" s="41"/>
      <c r="J465" s="39"/>
      <c r="K465" s="68"/>
      <c r="L465" s="49"/>
      <c r="M465" s="40"/>
      <c r="N465" s="42"/>
      <c r="O465" s="49"/>
      <c r="P465" s="19"/>
      <c r="Q465" s="3"/>
      <c r="R465" s="3"/>
      <c r="S465" s="3"/>
      <c r="T465" s="3"/>
    </row>
    <row r="466" spans="2:20" ht="15">
      <c r="B466" s="22"/>
      <c r="C466" s="17"/>
      <c r="D466" s="40"/>
      <c r="E466" s="41"/>
      <c r="F466" s="41"/>
      <c r="G466" s="41"/>
      <c r="H466" s="41"/>
      <c r="I466" s="41"/>
      <c r="J466" s="39"/>
      <c r="K466" s="68"/>
      <c r="L466" s="49"/>
      <c r="M466" s="40"/>
      <c r="N466" s="42"/>
      <c r="O466" s="49"/>
      <c r="P466" s="19"/>
      <c r="Q466" s="3"/>
      <c r="R466" s="3"/>
      <c r="S466" s="3"/>
      <c r="T466" s="3"/>
    </row>
    <row r="467" spans="2:20" ht="15">
      <c r="B467" s="22" t="s">
        <v>182</v>
      </c>
      <c r="C467" s="27" t="s">
        <v>480</v>
      </c>
      <c r="D467" s="40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39">
        <v>0</v>
      </c>
      <c r="K467" s="68">
        <v>0</v>
      </c>
      <c r="L467" s="49">
        <v>18000</v>
      </c>
      <c r="M467" s="40">
        <v>0</v>
      </c>
      <c r="N467" s="42">
        <f aca="true" t="shared" si="88" ref="N467:N472">SUM(D467:M467)</f>
        <v>18000</v>
      </c>
      <c r="O467" s="43">
        <f aca="true" t="shared" si="89" ref="O467:O472">(N467/$N$473)*100</f>
        <v>0.013621278689364196</v>
      </c>
      <c r="P467" s="19"/>
      <c r="Q467" s="3"/>
      <c r="R467" s="3"/>
      <c r="S467" s="3"/>
      <c r="T467" s="3"/>
    </row>
    <row r="468" spans="2:20" ht="15">
      <c r="B468" s="22"/>
      <c r="C468" s="27" t="s">
        <v>516</v>
      </c>
      <c r="D468" s="40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39">
        <v>0</v>
      </c>
      <c r="K468" s="68">
        <v>0</v>
      </c>
      <c r="L468" s="49"/>
      <c r="M468" s="40">
        <v>13200</v>
      </c>
      <c r="N468" s="42">
        <f t="shared" si="88"/>
        <v>13200</v>
      </c>
      <c r="O468" s="43">
        <f t="shared" si="89"/>
        <v>0.009988937705533744</v>
      </c>
      <c r="P468" s="19"/>
      <c r="Q468" s="3"/>
      <c r="R468" s="3"/>
      <c r="S468" s="3"/>
      <c r="T468" s="3"/>
    </row>
    <row r="469" spans="2:20" ht="15">
      <c r="B469" s="22"/>
      <c r="C469" s="27" t="s">
        <v>463</v>
      </c>
      <c r="D469" s="40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39">
        <v>0</v>
      </c>
      <c r="K469" s="68">
        <v>0</v>
      </c>
      <c r="L469" s="49">
        <v>131654</v>
      </c>
      <c r="M469" s="40">
        <v>0</v>
      </c>
      <c r="N469" s="42">
        <f t="shared" si="88"/>
        <v>131654</v>
      </c>
      <c r="O469" s="43">
        <f t="shared" si="89"/>
        <v>0.09962754580941967</v>
      </c>
      <c r="P469" s="19"/>
      <c r="Q469" s="3"/>
      <c r="R469" s="3"/>
      <c r="S469" s="3"/>
      <c r="T469" s="3"/>
    </row>
    <row r="470" spans="2:20" ht="15">
      <c r="B470" s="22"/>
      <c r="C470" s="27" t="s">
        <v>464</v>
      </c>
      <c r="D470" s="40">
        <v>0</v>
      </c>
      <c r="E470" s="41">
        <v>0</v>
      </c>
      <c r="F470" s="41">
        <v>0</v>
      </c>
      <c r="G470" s="41">
        <v>0</v>
      </c>
      <c r="H470" s="41">
        <v>0</v>
      </c>
      <c r="I470" s="41">
        <v>0</v>
      </c>
      <c r="J470" s="39">
        <v>0</v>
      </c>
      <c r="K470" s="68">
        <v>0</v>
      </c>
      <c r="L470" s="49">
        <v>17242</v>
      </c>
      <c r="M470" s="40">
        <v>25789</v>
      </c>
      <c r="N470" s="42">
        <f t="shared" si="88"/>
        <v>43031</v>
      </c>
      <c r="O470" s="43">
        <f t="shared" si="89"/>
        <v>0.03256318018233505</v>
      </c>
      <c r="P470" s="19"/>
      <c r="Q470" s="3"/>
      <c r="R470" s="3"/>
      <c r="S470" s="3"/>
      <c r="T470" s="3"/>
    </row>
    <row r="471" spans="3:20" ht="15">
      <c r="C471" s="17" t="s">
        <v>183</v>
      </c>
      <c r="D471" s="40">
        <v>3538760</v>
      </c>
      <c r="E471" s="41">
        <v>472574</v>
      </c>
      <c r="F471" s="41">
        <v>4410120</v>
      </c>
      <c r="G471" s="41">
        <v>757007</v>
      </c>
      <c r="H471" s="41">
        <v>175000</v>
      </c>
      <c r="I471" s="41">
        <v>1349960</v>
      </c>
      <c r="J471" s="39">
        <v>197960</v>
      </c>
      <c r="K471" s="68">
        <v>20000</v>
      </c>
      <c r="L471" s="49">
        <v>0</v>
      </c>
      <c r="M471" s="40">
        <v>0</v>
      </c>
      <c r="N471" s="42">
        <f t="shared" si="88"/>
        <v>10921381</v>
      </c>
      <c r="O471" s="43">
        <f t="shared" si="89"/>
        <v>8.264620792984836</v>
      </c>
      <c r="P471" s="19"/>
      <c r="Q471" s="3"/>
      <c r="R471" s="3"/>
      <c r="S471" s="3"/>
      <c r="T471" s="3"/>
    </row>
    <row r="472" spans="2:20" ht="15">
      <c r="B472" s="22"/>
      <c r="C472" s="17" t="s">
        <v>184</v>
      </c>
      <c r="D472" s="40">
        <v>7045928</v>
      </c>
      <c r="E472" s="41">
        <v>6990544</v>
      </c>
      <c r="F472" s="41">
        <v>16164566</v>
      </c>
      <c r="G472" s="41">
        <v>1665917</v>
      </c>
      <c r="H472" s="41">
        <v>10780004</v>
      </c>
      <c r="I472" s="41">
        <v>16470782</v>
      </c>
      <c r="J472" s="39">
        <v>27856740</v>
      </c>
      <c r="K472" s="68">
        <v>0</v>
      </c>
      <c r="L472" s="49">
        <v>33550257</v>
      </c>
      <c r="M472" s="40">
        <v>494180</v>
      </c>
      <c r="N472" s="42">
        <f t="shared" si="88"/>
        <v>121018918</v>
      </c>
      <c r="O472" s="43">
        <f t="shared" si="89"/>
        <v>91.57957826462851</v>
      </c>
      <c r="P472" s="19"/>
      <c r="Q472" s="3"/>
      <c r="R472" s="3"/>
      <c r="S472" s="3"/>
      <c r="T472" s="3"/>
    </row>
    <row r="473" spans="2:20" ht="16.5" thickBot="1">
      <c r="B473" s="23"/>
      <c r="C473" s="20" t="s">
        <v>7</v>
      </c>
      <c r="D473" s="45">
        <f aca="true" t="shared" si="90" ref="D473:J473">SUM(D465:D472)</f>
        <v>10584688</v>
      </c>
      <c r="E473" s="46">
        <f t="shared" si="90"/>
        <v>7463118</v>
      </c>
      <c r="F473" s="46">
        <f t="shared" si="90"/>
        <v>20574686</v>
      </c>
      <c r="G473" s="46">
        <f t="shared" si="90"/>
        <v>2422924</v>
      </c>
      <c r="H473" s="46">
        <f t="shared" si="90"/>
        <v>10955004</v>
      </c>
      <c r="I473" s="46">
        <f t="shared" si="90"/>
        <v>17820742</v>
      </c>
      <c r="J473" s="44">
        <f t="shared" si="90"/>
        <v>28054700</v>
      </c>
      <c r="K473" s="69">
        <f>SUM(K471:K472)</f>
        <v>20000</v>
      </c>
      <c r="L473" s="45">
        <f>SUM(L467:L472)</f>
        <v>33717153</v>
      </c>
      <c r="M473" s="45">
        <f>SUM(M467:M472)</f>
        <v>533169</v>
      </c>
      <c r="N473" s="47">
        <f>SUM(N467:N472)</f>
        <v>132146184</v>
      </c>
      <c r="O473" s="48">
        <f>(N473/$N$601)*100</f>
        <v>0.9164405703500214</v>
      </c>
      <c r="P473" s="10"/>
      <c r="Q473" s="3"/>
      <c r="R473" s="3"/>
      <c r="S473" s="3"/>
      <c r="T473" s="3"/>
    </row>
    <row r="474" spans="2:20" ht="15">
      <c r="B474" s="22"/>
      <c r="C474" s="17"/>
      <c r="D474" s="40"/>
      <c r="E474" s="41"/>
      <c r="F474" s="41"/>
      <c r="G474" s="41"/>
      <c r="H474" s="41"/>
      <c r="I474" s="41"/>
      <c r="J474" s="39"/>
      <c r="K474" s="68"/>
      <c r="L474" s="49"/>
      <c r="M474" s="40"/>
      <c r="N474" s="42"/>
      <c r="O474" s="49"/>
      <c r="P474" s="19"/>
      <c r="Q474" s="3"/>
      <c r="R474" s="3"/>
      <c r="S474" s="3"/>
      <c r="T474" s="3"/>
    </row>
    <row r="475" spans="2:20" ht="15">
      <c r="B475" s="22" t="s">
        <v>185</v>
      </c>
      <c r="C475" s="17" t="s">
        <v>102</v>
      </c>
      <c r="D475" s="40">
        <v>5904800</v>
      </c>
      <c r="E475" s="41">
        <v>2737612</v>
      </c>
      <c r="F475" s="41">
        <v>13208000</v>
      </c>
      <c r="G475" s="41">
        <v>12029842</v>
      </c>
      <c r="H475" s="41">
        <v>12146020</v>
      </c>
      <c r="I475" s="41">
        <v>11211558</v>
      </c>
      <c r="J475" s="39">
        <v>5716000</v>
      </c>
      <c r="K475" s="68">
        <v>13910833</v>
      </c>
      <c r="L475" s="49">
        <v>10535104</v>
      </c>
      <c r="M475" s="40">
        <v>25805228</v>
      </c>
      <c r="N475" s="42">
        <f>SUM(D475:M475)</f>
        <v>113204997</v>
      </c>
      <c r="O475" s="43">
        <f>(N475/$N$477)*100</f>
        <v>89.88636443308461</v>
      </c>
      <c r="P475" s="19"/>
      <c r="Q475" s="3"/>
      <c r="R475" s="3"/>
      <c r="S475" s="3"/>
      <c r="T475" s="3"/>
    </row>
    <row r="476" spans="2:20" ht="15">
      <c r="B476" s="22"/>
      <c r="C476" s="17" t="s">
        <v>186</v>
      </c>
      <c r="D476" s="40">
        <v>3791200</v>
      </c>
      <c r="E476" s="41">
        <v>2140000</v>
      </c>
      <c r="F476" s="41">
        <v>3700000</v>
      </c>
      <c r="G476" s="41">
        <v>184934</v>
      </c>
      <c r="H476" s="41">
        <v>640000</v>
      </c>
      <c r="I476" s="41">
        <v>869216</v>
      </c>
      <c r="J476" s="39">
        <v>1068000</v>
      </c>
      <c r="K476" s="68">
        <v>344000</v>
      </c>
      <c r="L476" s="49">
        <v>0</v>
      </c>
      <c r="M476" s="40">
        <v>0</v>
      </c>
      <c r="N476" s="42">
        <f>SUM(D476:M476)</f>
        <v>12737350</v>
      </c>
      <c r="O476" s="43">
        <f>(N476/$N$477)*100</f>
        <v>10.113635566915393</v>
      </c>
      <c r="P476" s="19"/>
      <c r="Q476" s="3"/>
      <c r="R476" s="3"/>
      <c r="S476" s="3"/>
      <c r="T476" s="3"/>
    </row>
    <row r="477" spans="2:20" ht="16.5" thickBot="1">
      <c r="B477" s="23"/>
      <c r="C477" s="20" t="s">
        <v>7</v>
      </c>
      <c r="D477" s="45">
        <f aca="true" t="shared" si="91" ref="D477:J477">SUM(D474:D476)</f>
        <v>9696000</v>
      </c>
      <c r="E477" s="46">
        <f t="shared" si="91"/>
        <v>4877612</v>
      </c>
      <c r="F477" s="46">
        <f t="shared" si="91"/>
        <v>16908000</v>
      </c>
      <c r="G477" s="46">
        <f t="shared" si="91"/>
        <v>12214776</v>
      </c>
      <c r="H477" s="46">
        <f t="shared" si="91"/>
        <v>12786020</v>
      </c>
      <c r="I477" s="46">
        <f t="shared" si="91"/>
        <v>12080774</v>
      </c>
      <c r="J477" s="44">
        <f t="shared" si="91"/>
        <v>6784000</v>
      </c>
      <c r="K477" s="69">
        <f>SUM(K475:K476)</f>
        <v>14254833</v>
      </c>
      <c r="L477" s="45">
        <f>SUM(L475:L476)</f>
        <v>10535104</v>
      </c>
      <c r="M477" s="45">
        <f>SUM(M475:M476)</f>
        <v>25805228</v>
      </c>
      <c r="N477" s="47">
        <f>SUM(N474:N476)</f>
        <v>125942347</v>
      </c>
      <c r="O477" s="48">
        <f>(N477/$N$601)*100</f>
        <v>0.873416642253554</v>
      </c>
      <c r="P477" s="10"/>
      <c r="Q477" s="3"/>
      <c r="R477" s="3"/>
      <c r="S477" s="3"/>
      <c r="T477" s="3"/>
    </row>
    <row r="478" spans="2:20" ht="15">
      <c r="B478" s="22"/>
      <c r="C478" s="17"/>
      <c r="D478" s="40"/>
      <c r="E478" s="41"/>
      <c r="F478" s="41"/>
      <c r="G478" s="41"/>
      <c r="H478" s="41"/>
      <c r="I478" s="41"/>
      <c r="J478" s="39"/>
      <c r="K478" s="68"/>
      <c r="L478" s="49"/>
      <c r="M478" s="40"/>
      <c r="N478" s="42"/>
      <c r="O478" s="49"/>
      <c r="P478" s="19"/>
      <c r="Q478" s="3"/>
      <c r="R478" s="3"/>
      <c r="S478" s="3"/>
      <c r="T478" s="3"/>
    </row>
    <row r="479" spans="2:20" ht="15">
      <c r="B479" s="22" t="s">
        <v>187</v>
      </c>
      <c r="C479" s="27" t="s">
        <v>337</v>
      </c>
      <c r="D479" s="40">
        <v>0</v>
      </c>
      <c r="E479" s="41">
        <v>0</v>
      </c>
      <c r="F479" s="41">
        <v>0</v>
      </c>
      <c r="G479" s="41">
        <v>0</v>
      </c>
      <c r="H479" s="41">
        <v>0</v>
      </c>
      <c r="I479" s="41">
        <v>0</v>
      </c>
      <c r="J479" s="39">
        <v>0</v>
      </c>
      <c r="K479" s="68">
        <v>238280</v>
      </c>
      <c r="L479" s="49">
        <v>164800</v>
      </c>
      <c r="M479" s="40">
        <v>210000</v>
      </c>
      <c r="N479" s="42">
        <f aca="true" t="shared" si="92" ref="N479:N488">SUM(D479:M479)</f>
        <v>613080</v>
      </c>
      <c r="O479" s="43">
        <f>(N479/$N$489)*100</f>
        <v>1.0261329146409324</v>
      </c>
      <c r="P479" s="19"/>
      <c r="Q479" s="3"/>
      <c r="R479" s="3"/>
      <c r="S479" s="3"/>
      <c r="T479" s="3"/>
    </row>
    <row r="480" spans="3:20" ht="15">
      <c r="C480" s="17" t="s">
        <v>188</v>
      </c>
      <c r="D480" s="40">
        <v>1210000</v>
      </c>
      <c r="E480" s="41">
        <v>2180700</v>
      </c>
      <c r="F480" s="41">
        <v>7394614</v>
      </c>
      <c r="G480" s="41">
        <v>2341338</v>
      </c>
      <c r="H480" s="41">
        <v>5213634</v>
      </c>
      <c r="I480" s="41">
        <v>3224658</v>
      </c>
      <c r="J480" s="39">
        <v>2182224</v>
      </c>
      <c r="K480" s="68">
        <v>2930700</v>
      </c>
      <c r="L480" s="49">
        <v>2812006</v>
      </c>
      <c r="M480" s="40">
        <v>2324700</v>
      </c>
      <c r="N480" s="42">
        <f t="shared" si="92"/>
        <v>31814574</v>
      </c>
      <c r="O480" s="43">
        <f>(N480/$N$489)*100</f>
        <v>53.249138035296575</v>
      </c>
      <c r="P480" s="19"/>
      <c r="Q480" s="3"/>
      <c r="R480" s="3"/>
      <c r="S480" s="3"/>
      <c r="T480" s="3"/>
    </row>
    <row r="481" spans="2:20" ht="15">
      <c r="B481" s="22"/>
      <c r="C481" s="17" t="s">
        <v>189</v>
      </c>
      <c r="D481" s="40">
        <v>188975</v>
      </c>
      <c r="E481" s="41">
        <v>0</v>
      </c>
      <c r="F481" s="41">
        <v>0</v>
      </c>
      <c r="G481" s="41">
        <v>0</v>
      </c>
      <c r="H481" s="41">
        <v>640000</v>
      </c>
      <c r="I481" s="41">
        <v>3985807</v>
      </c>
      <c r="J481" s="39">
        <v>1902240</v>
      </c>
      <c r="K481" s="68">
        <v>2817040</v>
      </c>
      <c r="L481" s="49">
        <v>273782</v>
      </c>
      <c r="M481" s="40">
        <v>0</v>
      </c>
      <c r="N481" s="42">
        <f t="shared" si="92"/>
        <v>9807844</v>
      </c>
      <c r="O481" s="43">
        <f aca="true" t="shared" si="93" ref="O481:O488">(N481/$N$489)*100</f>
        <v>16.415723152057772</v>
      </c>
      <c r="P481" s="19"/>
      <c r="Q481" s="3"/>
      <c r="R481" s="3"/>
      <c r="S481" s="3"/>
      <c r="T481" s="3"/>
    </row>
    <row r="482" spans="2:20" ht="15">
      <c r="B482" s="22"/>
      <c r="C482" s="27" t="s">
        <v>486</v>
      </c>
      <c r="D482" s="40">
        <v>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39">
        <v>0</v>
      </c>
      <c r="K482" s="68">
        <v>0</v>
      </c>
      <c r="L482" s="49"/>
      <c r="M482" s="40">
        <v>353052</v>
      </c>
      <c r="N482" s="42">
        <f t="shared" si="92"/>
        <v>353052</v>
      </c>
      <c r="O482" s="43">
        <f t="shared" si="93"/>
        <v>0.5909151787365604</v>
      </c>
      <c r="P482" s="19"/>
      <c r="Q482" s="3"/>
      <c r="R482" s="3"/>
      <c r="S482" s="3"/>
      <c r="T482" s="3"/>
    </row>
    <row r="483" spans="2:20" ht="15">
      <c r="B483" s="22"/>
      <c r="C483" s="17" t="s">
        <v>190</v>
      </c>
      <c r="D483" s="40">
        <v>609336</v>
      </c>
      <c r="E483" s="41">
        <v>729730</v>
      </c>
      <c r="F483" s="41">
        <v>1477403</v>
      </c>
      <c r="G483" s="41">
        <v>1112000</v>
      </c>
      <c r="H483" s="41">
        <v>1381601</v>
      </c>
      <c r="I483" s="41">
        <v>0</v>
      </c>
      <c r="J483" s="39">
        <v>1056089</v>
      </c>
      <c r="K483" s="68">
        <v>0</v>
      </c>
      <c r="L483" s="49">
        <v>1451800</v>
      </c>
      <c r="M483" s="40">
        <v>1303000</v>
      </c>
      <c r="N483" s="42">
        <f t="shared" si="92"/>
        <v>9120959</v>
      </c>
      <c r="O483" s="43">
        <f t="shared" si="93"/>
        <v>15.266060290647948</v>
      </c>
      <c r="P483" s="19"/>
      <c r="Q483" s="3"/>
      <c r="R483" s="3"/>
      <c r="S483" s="3"/>
      <c r="T483" s="3"/>
    </row>
    <row r="484" spans="2:20" ht="15">
      <c r="B484" s="22"/>
      <c r="C484" s="27" t="s">
        <v>465</v>
      </c>
      <c r="D484" s="40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39">
        <v>0</v>
      </c>
      <c r="K484" s="68">
        <v>0</v>
      </c>
      <c r="L484" s="49">
        <v>299034</v>
      </c>
      <c r="M484" s="40">
        <v>352581</v>
      </c>
      <c r="N484" s="42">
        <f t="shared" si="92"/>
        <v>651615</v>
      </c>
      <c r="O484" s="43">
        <f t="shared" si="93"/>
        <v>1.0906302589772152</v>
      </c>
      <c r="P484" s="19"/>
      <c r="Q484" s="3"/>
      <c r="R484" s="3"/>
      <c r="S484" s="3"/>
      <c r="T484" s="3"/>
    </row>
    <row r="485" spans="2:20" ht="15">
      <c r="B485" s="22"/>
      <c r="C485" s="27" t="s">
        <v>517</v>
      </c>
      <c r="D485" s="40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39">
        <v>0</v>
      </c>
      <c r="K485" s="68">
        <v>0</v>
      </c>
      <c r="L485" s="49"/>
      <c r="M485" s="40">
        <v>7500</v>
      </c>
      <c r="N485" s="42">
        <f t="shared" si="92"/>
        <v>7500</v>
      </c>
      <c r="O485" s="43">
        <f t="shared" si="93"/>
        <v>0.01255300590429796</v>
      </c>
      <c r="P485" s="19"/>
      <c r="Q485" s="3"/>
      <c r="R485" s="3"/>
      <c r="S485" s="3"/>
      <c r="T485" s="3"/>
    </row>
    <row r="486" spans="2:20" ht="15">
      <c r="B486" s="22"/>
      <c r="C486" s="27" t="s">
        <v>466</v>
      </c>
      <c r="D486" s="40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39">
        <v>0</v>
      </c>
      <c r="K486" s="68">
        <v>0</v>
      </c>
      <c r="L486" s="49">
        <v>150000</v>
      </c>
      <c r="M486" s="40">
        <v>729340</v>
      </c>
      <c r="N486" s="42">
        <f t="shared" si="92"/>
        <v>879340</v>
      </c>
      <c r="O486" s="43">
        <f t="shared" si="93"/>
        <v>1.4717813615847155</v>
      </c>
      <c r="P486" s="19"/>
      <c r="Q486" s="3"/>
      <c r="R486" s="3"/>
      <c r="S486" s="3"/>
      <c r="T486" s="3"/>
    </row>
    <row r="487" spans="2:20" ht="15">
      <c r="B487" s="22"/>
      <c r="C487" s="17" t="s">
        <v>191</v>
      </c>
      <c r="D487" s="40">
        <v>248293</v>
      </c>
      <c r="E487" s="41">
        <v>931150</v>
      </c>
      <c r="F487" s="41">
        <v>115784</v>
      </c>
      <c r="G487" s="41">
        <v>526382</v>
      </c>
      <c r="H487" s="41">
        <v>607912</v>
      </c>
      <c r="I487" s="41">
        <v>523552</v>
      </c>
      <c r="J487" s="39">
        <v>1439838</v>
      </c>
      <c r="K487" s="68">
        <v>426193</v>
      </c>
      <c r="L487" s="49">
        <v>0</v>
      </c>
      <c r="M487" s="40">
        <v>0</v>
      </c>
      <c r="N487" s="42">
        <f t="shared" si="92"/>
        <v>4819104</v>
      </c>
      <c r="O487" s="43">
        <f t="shared" si="93"/>
        <v>8.06589879539012</v>
      </c>
      <c r="P487" s="19"/>
      <c r="Q487" s="3"/>
      <c r="R487" s="3"/>
      <c r="S487" s="3"/>
      <c r="T487" s="3"/>
    </row>
    <row r="488" spans="2:20" ht="15">
      <c r="B488" s="22"/>
      <c r="C488" s="27" t="s">
        <v>467</v>
      </c>
      <c r="D488" s="40"/>
      <c r="E488" s="41"/>
      <c r="F488" s="41"/>
      <c r="G488" s="41"/>
      <c r="H488" s="41"/>
      <c r="I488" s="41"/>
      <c r="J488" s="39"/>
      <c r="K488" s="68"/>
      <c r="L488" s="49">
        <v>1204539</v>
      </c>
      <c r="M488" s="40">
        <v>475039</v>
      </c>
      <c r="N488" s="42">
        <f t="shared" si="92"/>
        <v>1679578</v>
      </c>
      <c r="O488" s="43">
        <f t="shared" si="93"/>
        <v>2.8111670067638608</v>
      </c>
      <c r="P488" s="19"/>
      <c r="Q488" s="3"/>
      <c r="R488" s="3"/>
      <c r="S488" s="3"/>
      <c r="T488" s="3"/>
    </row>
    <row r="489" spans="2:20" ht="16.5" thickBot="1">
      <c r="B489" s="23"/>
      <c r="C489" s="20" t="s">
        <v>7</v>
      </c>
      <c r="D489" s="45">
        <f aca="true" t="shared" si="94" ref="D489:J489">SUM(D478:D487)</f>
        <v>2256604</v>
      </c>
      <c r="E489" s="46">
        <f t="shared" si="94"/>
        <v>3841580</v>
      </c>
      <c r="F489" s="46">
        <f t="shared" si="94"/>
        <v>8987801</v>
      </c>
      <c r="G489" s="46">
        <f t="shared" si="94"/>
        <v>3979720</v>
      </c>
      <c r="H489" s="46">
        <f t="shared" si="94"/>
        <v>7843147</v>
      </c>
      <c r="I489" s="46">
        <f t="shared" si="94"/>
        <v>7734017</v>
      </c>
      <c r="J489" s="44">
        <f t="shared" si="94"/>
        <v>6580391</v>
      </c>
      <c r="K489" s="69">
        <f>SUM(K479:K487)</f>
        <v>6412213</v>
      </c>
      <c r="L489" s="45">
        <f>SUM(L479:L488)</f>
        <v>6355961</v>
      </c>
      <c r="M489" s="45">
        <f>SUM(M479:M488)</f>
        <v>5755212</v>
      </c>
      <c r="N489" s="47">
        <f>SUM(N479:N488)</f>
        <v>59746646</v>
      </c>
      <c r="O489" s="48">
        <f>(N489/$N$601)*100</f>
        <v>0.41434605736886676</v>
      </c>
      <c r="P489" s="10"/>
      <c r="Q489" s="3"/>
      <c r="R489" s="3"/>
      <c r="S489" s="3"/>
      <c r="T489" s="3"/>
    </row>
    <row r="490" spans="2:20" ht="15">
      <c r="B490" s="22"/>
      <c r="C490" s="17"/>
      <c r="D490" s="40"/>
      <c r="E490" s="41"/>
      <c r="F490" s="41"/>
      <c r="G490" s="41"/>
      <c r="H490" s="41"/>
      <c r="I490" s="41"/>
      <c r="J490" s="39"/>
      <c r="K490" s="68"/>
      <c r="L490" s="49"/>
      <c r="M490" s="40"/>
      <c r="N490" s="42"/>
      <c r="O490" s="49"/>
      <c r="P490" s="19"/>
      <c r="Q490" s="3"/>
      <c r="R490" s="3"/>
      <c r="S490" s="3"/>
      <c r="T490" s="3"/>
    </row>
    <row r="491" spans="2:20" ht="15">
      <c r="B491" s="22" t="s">
        <v>192</v>
      </c>
      <c r="C491" s="27" t="s">
        <v>338</v>
      </c>
      <c r="D491" s="40"/>
      <c r="E491" s="41"/>
      <c r="F491" s="41"/>
      <c r="G491" s="41"/>
      <c r="H491" s="41"/>
      <c r="I491" s="41"/>
      <c r="J491" s="39"/>
      <c r="K491" s="68">
        <v>72800</v>
      </c>
      <c r="L491" s="49">
        <v>178400</v>
      </c>
      <c r="M491" s="40">
        <v>124000</v>
      </c>
      <c r="N491" s="42">
        <f>SUM(D491:M491)</f>
        <v>375200</v>
      </c>
      <c r="O491" s="43">
        <f>(N491/$N$493)*100</f>
        <v>28.15679552853277</v>
      </c>
      <c r="P491" s="19"/>
      <c r="Q491" s="3"/>
      <c r="R491" s="3"/>
      <c r="S491" s="3"/>
      <c r="T491" s="3"/>
    </row>
    <row r="492" spans="3:20" ht="15">
      <c r="C492" s="17" t="s">
        <v>193</v>
      </c>
      <c r="D492" s="40">
        <v>177492</v>
      </c>
      <c r="E492" s="41">
        <v>148800</v>
      </c>
      <c r="F492" s="41">
        <v>141526</v>
      </c>
      <c r="G492" s="41">
        <v>136800</v>
      </c>
      <c r="H492" s="41">
        <v>151760</v>
      </c>
      <c r="I492" s="41">
        <v>96160</v>
      </c>
      <c r="J492" s="39">
        <v>104800</v>
      </c>
      <c r="K492" s="68">
        <v>0</v>
      </c>
      <c r="L492" s="49">
        <v>0</v>
      </c>
      <c r="M492" s="40">
        <v>0</v>
      </c>
      <c r="N492" s="42">
        <f>SUM(D492:M492)</f>
        <v>957338</v>
      </c>
      <c r="O492" s="43">
        <f>(N492/$N$493)*100</f>
        <v>71.84320447146723</v>
      </c>
      <c r="P492" s="19"/>
      <c r="Q492" s="3"/>
      <c r="R492" s="3"/>
      <c r="S492" s="3"/>
      <c r="T492" s="3"/>
    </row>
    <row r="493" spans="2:20" ht="16.5" thickBot="1">
      <c r="B493" s="23"/>
      <c r="C493" s="20" t="s">
        <v>7</v>
      </c>
      <c r="D493" s="45">
        <f aca="true" t="shared" si="95" ref="D493:J493">SUM(D490:D492)</f>
        <v>177492</v>
      </c>
      <c r="E493" s="46">
        <f t="shared" si="95"/>
        <v>148800</v>
      </c>
      <c r="F493" s="46">
        <f t="shared" si="95"/>
        <v>141526</v>
      </c>
      <c r="G493" s="46">
        <f t="shared" si="95"/>
        <v>136800</v>
      </c>
      <c r="H493" s="46">
        <f t="shared" si="95"/>
        <v>151760</v>
      </c>
      <c r="I493" s="46">
        <f t="shared" si="95"/>
        <v>96160</v>
      </c>
      <c r="J493" s="44">
        <f t="shared" si="95"/>
        <v>104800</v>
      </c>
      <c r="K493" s="69">
        <f>SUM(K491:K492)</f>
        <v>72800</v>
      </c>
      <c r="L493" s="45">
        <f>SUM(L491:L492)</f>
        <v>178400</v>
      </c>
      <c r="M493" s="45">
        <f>SUM(M491:M492)</f>
        <v>124000</v>
      </c>
      <c r="N493" s="47">
        <f>SUM(N491:N492)</f>
        <v>1332538</v>
      </c>
      <c r="O493" s="48">
        <f>(N493/$N$601)*100</f>
        <v>0.009241219441743977</v>
      </c>
      <c r="P493" s="10"/>
      <c r="Q493" s="3"/>
      <c r="R493" s="3"/>
      <c r="S493" s="3"/>
      <c r="T493" s="3"/>
    </row>
    <row r="494" spans="2:20" ht="15">
      <c r="B494" s="22"/>
      <c r="C494" s="17"/>
      <c r="D494" s="40"/>
      <c r="E494" s="41"/>
      <c r="F494" s="41"/>
      <c r="G494" s="41"/>
      <c r="H494" s="41"/>
      <c r="I494" s="41"/>
      <c r="J494" s="39"/>
      <c r="K494" s="68"/>
      <c r="L494" s="49"/>
      <c r="M494" s="40"/>
      <c r="N494" s="42"/>
      <c r="O494" s="49"/>
      <c r="P494" s="19"/>
      <c r="Q494" s="3"/>
      <c r="R494" s="3"/>
      <c r="S494" s="3"/>
      <c r="T494" s="3"/>
    </row>
    <row r="495" spans="2:20" ht="15">
      <c r="B495" s="22" t="s">
        <v>194</v>
      </c>
      <c r="C495" s="17" t="s">
        <v>195</v>
      </c>
      <c r="D495" s="40">
        <v>1613684</v>
      </c>
      <c r="E495" s="41">
        <v>1804157</v>
      </c>
      <c r="F495" s="41">
        <v>1054605</v>
      </c>
      <c r="G495" s="41">
        <v>3570913</v>
      </c>
      <c r="H495" s="41">
        <v>1540000</v>
      </c>
      <c r="I495" s="41">
        <v>2607498</v>
      </c>
      <c r="J495" s="39">
        <v>2307567</v>
      </c>
      <c r="K495" s="68">
        <v>2240400</v>
      </c>
      <c r="L495" s="49">
        <v>2415100</v>
      </c>
      <c r="M495" s="40">
        <v>2490043</v>
      </c>
      <c r="N495" s="42">
        <f aca="true" t="shared" si="96" ref="N495:N504">SUM(D495:M495)</f>
        <v>21643967</v>
      </c>
      <c r="O495" s="43">
        <f aca="true" t="shared" si="97" ref="O495:O504">(N495/$N$505)*100</f>
        <v>12.504691216244671</v>
      </c>
      <c r="P495" s="19"/>
      <c r="Q495" s="3"/>
      <c r="R495" s="3"/>
      <c r="S495" s="3"/>
      <c r="T495" s="3"/>
    </row>
    <row r="496" spans="2:20" ht="15">
      <c r="B496" s="22"/>
      <c r="C496" s="27" t="s">
        <v>468</v>
      </c>
      <c r="D496" s="40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39">
        <v>0</v>
      </c>
      <c r="K496" s="68">
        <v>0</v>
      </c>
      <c r="L496" s="49">
        <v>644142</v>
      </c>
      <c r="M496" s="40">
        <v>121000</v>
      </c>
      <c r="N496" s="42">
        <f t="shared" si="96"/>
        <v>765142</v>
      </c>
      <c r="O496" s="43">
        <f t="shared" si="97"/>
        <v>0.442056876476474</v>
      </c>
      <c r="P496" s="19"/>
      <c r="Q496" s="3"/>
      <c r="R496" s="3"/>
      <c r="S496" s="3"/>
      <c r="T496" s="3"/>
    </row>
    <row r="497" spans="2:20" ht="15">
      <c r="B497" s="22"/>
      <c r="C497" s="27" t="s">
        <v>122</v>
      </c>
      <c r="D497" s="40">
        <v>0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39">
        <v>0</v>
      </c>
      <c r="K497" s="68">
        <v>0</v>
      </c>
      <c r="L497" s="49">
        <v>480000</v>
      </c>
      <c r="M497" s="40">
        <v>0</v>
      </c>
      <c r="N497" s="42">
        <f t="shared" si="96"/>
        <v>480000</v>
      </c>
      <c r="O497" s="43">
        <f>(N497/$N$505)*100</f>
        <v>0.27731754459787533</v>
      </c>
      <c r="P497" s="19"/>
      <c r="Q497" s="3"/>
      <c r="R497" s="3"/>
      <c r="S497" s="3"/>
      <c r="T497" s="3"/>
    </row>
    <row r="498" spans="2:20" ht="15">
      <c r="B498" s="22"/>
      <c r="C498" s="27" t="s">
        <v>469</v>
      </c>
      <c r="D498" s="40">
        <v>0</v>
      </c>
      <c r="E498" s="41">
        <v>0</v>
      </c>
      <c r="F498" s="41">
        <v>0</v>
      </c>
      <c r="G498" s="41">
        <v>0</v>
      </c>
      <c r="H498" s="41">
        <v>0</v>
      </c>
      <c r="I498" s="41">
        <v>0</v>
      </c>
      <c r="J498" s="39">
        <v>0</v>
      </c>
      <c r="K498" s="68">
        <v>0</v>
      </c>
      <c r="L498" s="49">
        <v>198400</v>
      </c>
      <c r="M498" s="40">
        <v>330400</v>
      </c>
      <c r="N498" s="42">
        <f t="shared" si="96"/>
        <v>528800</v>
      </c>
      <c r="O498" s="43">
        <f t="shared" si="97"/>
        <v>0.305511494965326</v>
      </c>
      <c r="P498" s="19"/>
      <c r="Q498" s="3"/>
      <c r="R498" s="3"/>
      <c r="S498" s="3"/>
      <c r="T498" s="3"/>
    </row>
    <row r="499" spans="2:20" ht="15">
      <c r="B499" s="22"/>
      <c r="C499" s="27" t="s">
        <v>470</v>
      </c>
      <c r="D499" s="40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39">
        <v>0</v>
      </c>
      <c r="K499" s="68">
        <v>0</v>
      </c>
      <c r="L499" s="49">
        <v>104000</v>
      </c>
      <c r="M499" s="40">
        <v>88000</v>
      </c>
      <c r="N499" s="42">
        <f t="shared" si="96"/>
        <v>192000</v>
      </c>
      <c r="O499" s="43">
        <f t="shared" si="97"/>
        <v>0.11092701783915013</v>
      </c>
      <c r="P499" s="19"/>
      <c r="Q499" s="3"/>
      <c r="R499" s="3"/>
      <c r="S499" s="3"/>
      <c r="T499" s="3"/>
    </row>
    <row r="500" spans="2:20" ht="15">
      <c r="B500" s="22"/>
      <c r="C500" s="17" t="s">
        <v>196</v>
      </c>
      <c r="D500" s="40">
        <v>869372</v>
      </c>
      <c r="E500" s="41">
        <v>1659097</v>
      </c>
      <c r="F500" s="41">
        <v>1545094</v>
      </c>
      <c r="G500" s="41">
        <v>2060788</v>
      </c>
      <c r="H500" s="41">
        <v>2244756</v>
      </c>
      <c r="I500" s="41">
        <v>2719087</v>
      </c>
      <c r="J500" s="39">
        <v>2883129</v>
      </c>
      <c r="K500" s="68">
        <v>2661946</v>
      </c>
      <c r="L500" s="49">
        <v>2864805</v>
      </c>
      <c r="M500" s="40">
        <v>3474678</v>
      </c>
      <c r="N500" s="42">
        <f t="shared" si="96"/>
        <v>22982752</v>
      </c>
      <c r="O500" s="43">
        <f t="shared" si="97"/>
        <v>13.278167401545643</v>
      </c>
      <c r="P500" s="19"/>
      <c r="Q500" s="3"/>
      <c r="R500" s="3"/>
      <c r="S500" s="3"/>
      <c r="T500" s="3"/>
    </row>
    <row r="501" spans="2:20" ht="15">
      <c r="B501" s="22"/>
      <c r="C501" s="17" t="s">
        <v>197</v>
      </c>
      <c r="D501" s="40">
        <v>2527840</v>
      </c>
      <c r="E501" s="41">
        <v>4867000</v>
      </c>
      <c r="F501" s="41">
        <v>4396440</v>
      </c>
      <c r="G501" s="41">
        <v>3720624</v>
      </c>
      <c r="H501" s="41">
        <v>4178000</v>
      </c>
      <c r="I501" s="41">
        <v>4526400</v>
      </c>
      <c r="J501" s="39">
        <v>6551600</v>
      </c>
      <c r="K501" s="68">
        <v>8547400</v>
      </c>
      <c r="L501" s="49">
        <v>8274134</v>
      </c>
      <c r="M501" s="40">
        <v>10021000</v>
      </c>
      <c r="N501" s="42">
        <f t="shared" si="96"/>
        <v>57610438</v>
      </c>
      <c r="O501" s="43">
        <f t="shared" si="97"/>
        <v>33.28413585285027</v>
      </c>
      <c r="P501" s="19"/>
      <c r="Q501" s="3"/>
      <c r="R501" s="3"/>
      <c r="S501" s="3"/>
      <c r="T501" s="3"/>
    </row>
    <row r="502" spans="2:20" ht="15">
      <c r="B502" s="22"/>
      <c r="C502" s="17" t="s">
        <v>198</v>
      </c>
      <c r="D502" s="40">
        <v>1173904</v>
      </c>
      <c r="E502" s="41">
        <v>4692343</v>
      </c>
      <c r="F502" s="41">
        <v>3950400</v>
      </c>
      <c r="G502" s="41">
        <v>4036000</v>
      </c>
      <c r="H502" s="41">
        <v>3830800</v>
      </c>
      <c r="I502" s="41">
        <v>0</v>
      </c>
      <c r="J502" s="39">
        <v>0</v>
      </c>
      <c r="K502" s="68">
        <v>5742806</v>
      </c>
      <c r="L502" s="49">
        <v>0</v>
      </c>
      <c r="M502" s="40">
        <v>0</v>
      </c>
      <c r="N502" s="42">
        <f t="shared" si="96"/>
        <v>23426253</v>
      </c>
      <c r="O502" s="43">
        <f t="shared" si="97"/>
        <v>13.534397835601272</v>
      </c>
      <c r="P502" s="19"/>
      <c r="Q502" s="3"/>
      <c r="R502" s="3"/>
      <c r="S502" s="3"/>
      <c r="T502" s="3"/>
    </row>
    <row r="503" spans="2:20" ht="15">
      <c r="B503" s="22"/>
      <c r="C503" s="17" t="s">
        <v>199</v>
      </c>
      <c r="D503" s="40">
        <v>0</v>
      </c>
      <c r="E503" s="41">
        <v>0</v>
      </c>
      <c r="F503" s="41">
        <v>0</v>
      </c>
      <c r="G503" s="41">
        <v>0</v>
      </c>
      <c r="H503" s="41">
        <v>0</v>
      </c>
      <c r="I503" s="41">
        <v>5620725</v>
      </c>
      <c r="J503" s="39">
        <v>7869107</v>
      </c>
      <c r="K503" s="68">
        <v>0</v>
      </c>
      <c r="L503" s="49">
        <v>13788500</v>
      </c>
      <c r="M503" s="40">
        <v>6396000</v>
      </c>
      <c r="N503" s="42">
        <f t="shared" si="96"/>
        <v>33674332</v>
      </c>
      <c r="O503" s="43">
        <f t="shared" si="97"/>
        <v>19.45517305461179</v>
      </c>
      <c r="P503" s="19"/>
      <c r="Q503" s="3"/>
      <c r="R503" s="3"/>
      <c r="S503" s="3"/>
      <c r="T503" s="3"/>
    </row>
    <row r="504" spans="2:20" ht="15">
      <c r="B504" s="22"/>
      <c r="C504" s="17" t="s">
        <v>200</v>
      </c>
      <c r="D504" s="40">
        <v>911937</v>
      </c>
      <c r="E504" s="41">
        <v>1008803</v>
      </c>
      <c r="F504" s="41">
        <v>1331306</v>
      </c>
      <c r="G504" s="41">
        <v>1188296</v>
      </c>
      <c r="H504" s="41">
        <v>765051</v>
      </c>
      <c r="I504" s="41">
        <v>1182733</v>
      </c>
      <c r="J504" s="39">
        <v>570700</v>
      </c>
      <c r="K504" s="68">
        <v>4036473</v>
      </c>
      <c r="L504" s="49">
        <v>787794</v>
      </c>
      <c r="M504" s="40">
        <v>0</v>
      </c>
      <c r="N504" s="42">
        <f t="shared" si="96"/>
        <v>11783093</v>
      </c>
      <c r="O504" s="43">
        <f t="shared" si="97"/>
        <v>6.807621705267526</v>
      </c>
      <c r="P504" s="19"/>
      <c r="Q504" s="3"/>
      <c r="R504" s="3"/>
      <c r="S504" s="3"/>
      <c r="T504" s="3"/>
    </row>
    <row r="505" spans="2:20" ht="16.5" thickBot="1">
      <c r="B505" s="23"/>
      <c r="C505" s="20" t="s">
        <v>7</v>
      </c>
      <c r="D505" s="45">
        <f aca="true" t="shared" si="98" ref="D505:J505">SUM(D494:D504)</f>
        <v>7096737</v>
      </c>
      <c r="E505" s="46">
        <f t="shared" si="98"/>
        <v>14031400</v>
      </c>
      <c r="F505" s="46">
        <f t="shared" si="98"/>
        <v>12277845</v>
      </c>
      <c r="G505" s="46">
        <f t="shared" si="98"/>
        <v>14576621</v>
      </c>
      <c r="H505" s="46">
        <f t="shared" si="98"/>
        <v>12558607</v>
      </c>
      <c r="I505" s="46">
        <f t="shared" si="98"/>
        <v>16656443</v>
      </c>
      <c r="J505" s="44">
        <f t="shared" si="98"/>
        <v>20182103</v>
      </c>
      <c r="K505" s="69">
        <f>SUM(K495:K504)</f>
        <v>23229025</v>
      </c>
      <c r="L505" s="45">
        <f>SUM(L495:L504)</f>
        <v>29556875</v>
      </c>
      <c r="M505" s="45">
        <f>SUM(M495:M504)</f>
        <v>22921121</v>
      </c>
      <c r="N505" s="47">
        <f>SUM(N494:N504)</f>
        <v>173086777</v>
      </c>
      <c r="O505" s="48">
        <f>(N505/$N$601)*100</f>
        <v>1.2003656846718098</v>
      </c>
      <c r="P505" s="10"/>
      <c r="Q505" s="3"/>
      <c r="R505" s="3"/>
      <c r="S505" s="3"/>
      <c r="T505" s="3"/>
    </row>
    <row r="506" spans="2:20" ht="15">
      <c r="B506" s="22"/>
      <c r="C506" s="17"/>
      <c r="D506" s="40"/>
      <c r="E506" s="41"/>
      <c r="F506" s="41"/>
      <c r="G506" s="41"/>
      <c r="H506" s="41"/>
      <c r="I506" s="41"/>
      <c r="J506" s="39"/>
      <c r="K506" s="68"/>
      <c r="L506" s="49"/>
      <c r="M506" s="40"/>
      <c r="N506" s="42"/>
      <c r="O506" s="49"/>
      <c r="P506" s="19"/>
      <c r="Q506" s="3"/>
      <c r="R506" s="3"/>
      <c r="S506" s="3"/>
      <c r="T506" s="3"/>
    </row>
    <row r="507" spans="2:20" ht="15">
      <c r="B507" s="22" t="s">
        <v>201</v>
      </c>
      <c r="C507" s="27" t="s">
        <v>339</v>
      </c>
      <c r="D507" s="40"/>
      <c r="E507" s="41"/>
      <c r="F507" s="41"/>
      <c r="G507" s="41"/>
      <c r="H507" s="41"/>
      <c r="I507" s="41"/>
      <c r="J507" s="39"/>
      <c r="K507" s="68">
        <v>-72001</v>
      </c>
      <c r="L507" s="49">
        <v>957076</v>
      </c>
      <c r="M507" s="40">
        <v>414800</v>
      </c>
      <c r="N507" s="42">
        <f aca="true" t="shared" si="99" ref="N507:N535">SUM(D507:M507)</f>
        <v>1299875</v>
      </c>
      <c r="O507" s="43">
        <f>(N507/$N$536)*100</f>
        <v>0.12195290218931229</v>
      </c>
      <c r="P507" s="19"/>
      <c r="Q507" s="3"/>
      <c r="R507" s="3"/>
      <c r="S507" s="3"/>
      <c r="T507" s="3"/>
    </row>
    <row r="508" spans="3:20" ht="15">
      <c r="C508" s="17" t="s">
        <v>202</v>
      </c>
      <c r="D508" s="40">
        <v>0</v>
      </c>
      <c r="E508" s="41">
        <v>1728604</v>
      </c>
      <c r="F508" s="41">
        <v>7745843</v>
      </c>
      <c r="G508" s="41">
        <v>3194511</v>
      </c>
      <c r="H508" s="41">
        <v>0</v>
      </c>
      <c r="I508" s="41">
        <v>18221104</v>
      </c>
      <c r="J508" s="39">
        <v>0</v>
      </c>
      <c r="K508" s="68">
        <v>0</v>
      </c>
      <c r="L508" s="49">
        <v>28102927</v>
      </c>
      <c r="M508" s="40">
        <v>27745713</v>
      </c>
      <c r="N508" s="42">
        <f t="shared" si="99"/>
        <v>86738702</v>
      </c>
      <c r="O508" s="43">
        <f aca="true" t="shared" si="100" ref="O508:O535">(N508/$N$536)*100</f>
        <v>8.13773358287059</v>
      </c>
      <c r="P508" s="19"/>
      <c r="Q508" s="3"/>
      <c r="R508" s="3"/>
      <c r="S508" s="3"/>
      <c r="T508" s="3"/>
    </row>
    <row r="509" spans="3:20" ht="15">
      <c r="C509" s="27" t="s">
        <v>340</v>
      </c>
      <c r="D509" s="40">
        <v>0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39">
        <v>0</v>
      </c>
      <c r="K509" s="68">
        <v>1278091</v>
      </c>
      <c r="L509" s="49">
        <v>1355974</v>
      </c>
      <c r="M509" s="40">
        <v>1308799</v>
      </c>
      <c r="N509" s="42">
        <f t="shared" si="99"/>
        <v>3942864</v>
      </c>
      <c r="O509" s="43">
        <f t="shared" si="100"/>
        <v>0.3699153439659664</v>
      </c>
      <c r="P509" s="19"/>
      <c r="Q509" s="3"/>
      <c r="R509" s="3"/>
      <c r="S509" s="3"/>
      <c r="T509" s="3"/>
    </row>
    <row r="510" spans="3:20" ht="15">
      <c r="C510" s="27" t="s">
        <v>341</v>
      </c>
      <c r="D510" s="40">
        <v>0</v>
      </c>
      <c r="E510" s="41">
        <v>0</v>
      </c>
      <c r="F510" s="41">
        <v>0</v>
      </c>
      <c r="G510" s="41">
        <v>0</v>
      </c>
      <c r="H510" s="41">
        <v>0</v>
      </c>
      <c r="I510" s="41">
        <v>0</v>
      </c>
      <c r="J510" s="39">
        <v>0</v>
      </c>
      <c r="K510" s="68">
        <v>58810</v>
      </c>
      <c r="L510" s="49">
        <v>9785285</v>
      </c>
      <c r="M510" s="40">
        <v>185781</v>
      </c>
      <c r="N510" s="42">
        <f t="shared" si="99"/>
        <v>10029876</v>
      </c>
      <c r="O510" s="43">
        <f t="shared" si="100"/>
        <v>0.940992392960039</v>
      </c>
      <c r="P510" s="19"/>
      <c r="Q510" s="3"/>
      <c r="R510" s="3"/>
      <c r="S510" s="3"/>
      <c r="T510" s="3"/>
    </row>
    <row r="511" spans="2:20" ht="15">
      <c r="B511" s="22"/>
      <c r="C511" s="17" t="s">
        <v>203</v>
      </c>
      <c r="D511" s="40">
        <v>0</v>
      </c>
      <c r="E511" s="41">
        <v>756000</v>
      </c>
      <c r="F511" s="41">
        <v>1508640</v>
      </c>
      <c r="G511" s="41">
        <v>1859280</v>
      </c>
      <c r="H511" s="41">
        <v>0</v>
      </c>
      <c r="I511" s="41">
        <v>2419368</v>
      </c>
      <c r="J511" s="39">
        <v>4271475</v>
      </c>
      <c r="K511" s="68">
        <v>2881165</v>
      </c>
      <c r="L511" s="49">
        <v>2361381</v>
      </c>
      <c r="M511" s="40">
        <v>813654</v>
      </c>
      <c r="N511" s="42">
        <f t="shared" si="99"/>
        <v>16870963</v>
      </c>
      <c r="O511" s="43">
        <f t="shared" si="100"/>
        <v>1.5828159635184205</v>
      </c>
      <c r="P511" s="19"/>
      <c r="Q511" s="3"/>
      <c r="R511" s="3"/>
      <c r="S511" s="3"/>
      <c r="T511" s="3"/>
    </row>
    <row r="512" spans="2:16" ht="15">
      <c r="B512" s="22"/>
      <c r="C512" s="17" t="s">
        <v>204</v>
      </c>
      <c r="D512" s="40">
        <v>8093873</v>
      </c>
      <c r="E512" s="41">
        <v>151200</v>
      </c>
      <c r="F512" s="41">
        <v>15202216</v>
      </c>
      <c r="G512" s="41">
        <v>15610320</v>
      </c>
      <c r="H512" s="41">
        <v>5979139</v>
      </c>
      <c r="I512" s="41">
        <v>44415142</v>
      </c>
      <c r="J512" s="39">
        <v>53764726</v>
      </c>
      <c r="K512" s="68">
        <v>54641769</v>
      </c>
      <c r="L512" s="49">
        <v>44128689</v>
      </c>
      <c r="M512" s="40">
        <v>63507986</v>
      </c>
      <c r="N512" s="42">
        <f t="shared" si="99"/>
        <v>305495060</v>
      </c>
      <c r="O512" s="43">
        <f t="shared" si="100"/>
        <v>28.661224480429343</v>
      </c>
      <c r="P512" s="17"/>
    </row>
    <row r="513" spans="2:16" ht="15">
      <c r="B513" s="22"/>
      <c r="C513" s="27" t="s">
        <v>281</v>
      </c>
      <c r="D513" s="40">
        <v>0</v>
      </c>
      <c r="E513" s="41">
        <v>0</v>
      </c>
      <c r="F513" s="41">
        <v>0</v>
      </c>
      <c r="G513" s="41">
        <v>0</v>
      </c>
      <c r="H513" s="41">
        <v>0</v>
      </c>
      <c r="I513" s="41">
        <v>0</v>
      </c>
      <c r="J513" s="39">
        <v>449000</v>
      </c>
      <c r="K513" s="68">
        <v>129638</v>
      </c>
      <c r="L513" s="49">
        <v>496249</v>
      </c>
      <c r="M513" s="40">
        <v>816768</v>
      </c>
      <c r="N513" s="42">
        <f t="shared" si="99"/>
        <v>1891655</v>
      </c>
      <c r="O513" s="43">
        <f t="shared" si="100"/>
        <v>0.1774730779428203</v>
      </c>
      <c r="P513" s="17"/>
    </row>
    <row r="514" spans="2:16" ht="15">
      <c r="B514" s="22"/>
      <c r="C514" s="17" t="s">
        <v>205</v>
      </c>
      <c r="D514" s="40">
        <v>8078237</v>
      </c>
      <c r="E514" s="41">
        <v>0</v>
      </c>
      <c r="F514" s="41">
        <v>8150022</v>
      </c>
      <c r="G514" s="41">
        <v>13479621</v>
      </c>
      <c r="H514" s="41">
        <v>18044085</v>
      </c>
      <c r="I514" s="41">
        <v>7733487</v>
      </c>
      <c r="J514" s="39">
        <v>4584274</v>
      </c>
      <c r="K514" s="68">
        <v>13646830</v>
      </c>
      <c r="L514" s="49">
        <v>15651196</v>
      </c>
      <c r="M514" s="40">
        <v>10427045</v>
      </c>
      <c r="N514" s="42">
        <f t="shared" si="99"/>
        <v>99794797</v>
      </c>
      <c r="O514" s="43">
        <f t="shared" si="100"/>
        <v>9.362642652211386</v>
      </c>
      <c r="P514" s="17"/>
    </row>
    <row r="515" spans="2:16" ht="15">
      <c r="B515" s="22"/>
      <c r="C515" s="27" t="s">
        <v>342</v>
      </c>
      <c r="D515" s="40"/>
      <c r="E515" s="41"/>
      <c r="F515" s="41"/>
      <c r="G515" s="41"/>
      <c r="H515" s="41"/>
      <c r="I515" s="41"/>
      <c r="J515" s="39"/>
      <c r="K515" s="68">
        <v>725929</v>
      </c>
      <c r="L515" s="49">
        <v>734372</v>
      </c>
      <c r="M515" s="40">
        <v>200000</v>
      </c>
      <c r="N515" s="42">
        <f t="shared" si="99"/>
        <v>1660301</v>
      </c>
      <c r="O515" s="43">
        <f t="shared" si="100"/>
        <v>0.1557676895530858</v>
      </c>
      <c r="P515" s="17"/>
    </row>
    <row r="516" spans="2:20" ht="15">
      <c r="B516" s="22"/>
      <c r="C516" s="17" t="s">
        <v>206</v>
      </c>
      <c r="D516" s="40">
        <v>71851</v>
      </c>
      <c r="E516" s="41">
        <v>11028215</v>
      </c>
      <c r="F516" s="41">
        <v>11659729</v>
      </c>
      <c r="G516" s="41">
        <v>36944657</v>
      </c>
      <c r="H516" s="41">
        <v>36901910</v>
      </c>
      <c r="I516" s="41">
        <v>42113502</v>
      </c>
      <c r="J516" s="39">
        <v>50168464</v>
      </c>
      <c r="K516" s="68">
        <v>57649338</v>
      </c>
      <c r="L516" s="49">
        <v>56157809</v>
      </c>
      <c r="M516" s="40">
        <v>55611167</v>
      </c>
      <c r="N516" s="42">
        <f t="shared" si="99"/>
        <v>358306642</v>
      </c>
      <c r="O516" s="43">
        <f t="shared" si="100"/>
        <v>33.6159514304121</v>
      </c>
      <c r="P516" s="19"/>
      <c r="Q516" s="3"/>
      <c r="R516" s="3"/>
      <c r="S516" s="3"/>
      <c r="T516" s="3"/>
    </row>
    <row r="517" spans="2:20" ht="15">
      <c r="B517" s="22"/>
      <c r="C517" s="27" t="s">
        <v>474</v>
      </c>
      <c r="D517" s="40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39">
        <v>0</v>
      </c>
      <c r="K517" s="68"/>
      <c r="L517" s="49">
        <v>386302</v>
      </c>
      <c r="M517" s="40">
        <v>789177</v>
      </c>
      <c r="N517" s="42">
        <f t="shared" si="99"/>
        <v>1175479</v>
      </c>
      <c r="O517" s="43">
        <f t="shared" si="100"/>
        <v>0.11028220060589719</v>
      </c>
      <c r="P517" s="19"/>
      <c r="Q517" s="3"/>
      <c r="R517" s="3"/>
      <c r="S517" s="3"/>
      <c r="T517" s="3"/>
    </row>
    <row r="518" spans="2:20" ht="15">
      <c r="B518" s="22"/>
      <c r="C518" s="27" t="s">
        <v>343</v>
      </c>
      <c r="D518" s="40">
        <v>0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39">
        <v>0</v>
      </c>
      <c r="K518" s="68">
        <v>83080</v>
      </c>
      <c r="L518" s="49">
        <v>124800</v>
      </c>
      <c r="M518" s="40">
        <v>24402</v>
      </c>
      <c r="N518" s="42">
        <f t="shared" si="99"/>
        <v>232282</v>
      </c>
      <c r="O518" s="43">
        <f t="shared" si="100"/>
        <v>0.021792452371449438</v>
      </c>
      <c r="P518" s="19"/>
      <c r="Q518" s="3"/>
      <c r="R518" s="3"/>
      <c r="S518" s="3"/>
      <c r="T518" s="3"/>
    </row>
    <row r="519" spans="2:20" ht="15">
      <c r="B519" s="22"/>
      <c r="C519" s="27" t="s">
        <v>344</v>
      </c>
      <c r="D519" s="40">
        <v>0</v>
      </c>
      <c r="E519" s="41">
        <v>0</v>
      </c>
      <c r="F519" s="41">
        <v>0</v>
      </c>
      <c r="G519" s="41">
        <v>0</v>
      </c>
      <c r="H519" s="41">
        <v>0</v>
      </c>
      <c r="I519" s="41">
        <v>0</v>
      </c>
      <c r="J519" s="39">
        <v>0</v>
      </c>
      <c r="K519" s="68">
        <v>233880</v>
      </c>
      <c r="L519" s="49">
        <v>361608</v>
      </c>
      <c r="M519" s="40">
        <v>249628</v>
      </c>
      <c r="N519" s="42">
        <f t="shared" si="99"/>
        <v>845116</v>
      </c>
      <c r="O519" s="43">
        <f t="shared" si="100"/>
        <v>0.0792878922101147</v>
      </c>
      <c r="P519" s="19"/>
      <c r="Q519" s="3"/>
      <c r="R519" s="3"/>
      <c r="S519" s="3"/>
      <c r="T519" s="3"/>
    </row>
    <row r="520" spans="2:20" ht="15">
      <c r="B520" s="22"/>
      <c r="C520" s="27" t="s">
        <v>270</v>
      </c>
      <c r="D520" s="40">
        <v>0</v>
      </c>
      <c r="E520" s="41">
        <v>0</v>
      </c>
      <c r="F520" s="41">
        <v>0</v>
      </c>
      <c r="G520" s="41">
        <v>0</v>
      </c>
      <c r="H520" s="41">
        <v>0</v>
      </c>
      <c r="I520" s="41">
        <v>1325560</v>
      </c>
      <c r="J520" s="39">
        <v>1294180</v>
      </c>
      <c r="K520" s="68">
        <v>1182615</v>
      </c>
      <c r="L520" s="49">
        <v>788368</v>
      </c>
      <c r="M520" s="40">
        <v>3524160</v>
      </c>
      <c r="N520" s="42">
        <f t="shared" si="99"/>
        <v>8114883</v>
      </c>
      <c r="O520" s="43">
        <f t="shared" si="100"/>
        <v>0.7613297684598236</v>
      </c>
      <c r="P520" s="19"/>
      <c r="Q520" s="3"/>
      <c r="R520" s="3"/>
      <c r="S520" s="3"/>
      <c r="T520" s="3"/>
    </row>
    <row r="521" spans="2:20" ht="15">
      <c r="B521" s="22"/>
      <c r="C521" s="17" t="s">
        <v>207</v>
      </c>
      <c r="D521" s="40">
        <v>0</v>
      </c>
      <c r="E521" s="41">
        <v>0</v>
      </c>
      <c r="F521" s="41">
        <v>1531900</v>
      </c>
      <c r="G521" s="41">
        <v>52184</v>
      </c>
      <c r="H521" s="41">
        <v>268493</v>
      </c>
      <c r="I521" s="41">
        <v>0</v>
      </c>
      <c r="J521" s="39">
        <v>956615</v>
      </c>
      <c r="K521" s="68">
        <v>1019016</v>
      </c>
      <c r="L521" s="49">
        <v>1405997</v>
      </c>
      <c r="M521" s="40">
        <v>1147250</v>
      </c>
      <c r="N521" s="42">
        <f t="shared" si="99"/>
        <v>6381455</v>
      </c>
      <c r="O521" s="43">
        <f t="shared" si="100"/>
        <v>0.5987013808562346</v>
      </c>
      <c r="P521" s="19"/>
      <c r="Q521" s="3"/>
      <c r="R521" s="3"/>
      <c r="S521" s="3"/>
      <c r="T521" s="3"/>
    </row>
    <row r="522" spans="2:20" ht="15">
      <c r="B522" s="22"/>
      <c r="C522" s="27" t="s">
        <v>518</v>
      </c>
      <c r="D522" s="40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39">
        <v>0</v>
      </c>
      <c r="K522" s="68"/>
      <c r="L522" s="49"/>
      <c r="M522" s="40">
        <v>643133</v>
      </c>
      <c r="N522" s="42">
        <f t="shared" si="99"/>
        <v>643133</v>
      </c>
      <c r="O522" s="43">
        <f t="shared" si="100"/>
        <v>0.06033806007786824</v>
      </c>
      <c r="P522" s="19"/>
      <c r="Q522" s="3"/>
      <c r="R522" s="3"/>
      <c r="S522" s="3"/>
      <c r="T522" s="3"/>
    </row>
    <row r="523" spans="2:20" ht="15">
      <c r="B523" s="22"/>
      <c r="C523" s="27" t="s">
        <v>471</v>
      </c>
      <c r="D523" s="40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39">
        <v>0</v>
      </c>
      <c r="K523" s="68"/>
      <c r="L523" s="49">
        <v>1060000</v>
      </c>
      <c r="M523" s="40">
        <v>0</v>
      </c>
      <c r="N523" s="42">
        <f t="shared" si="99"/>
        <v>1060000</v>
      </c>
      <c r="O523" s="43">
        <f t="shared" si="100"/>
        <v>0.09944808256230102</v>
      </c>
      <c r="P523" s="19"/>
      <c r="Q523" s="3"/>
      <c r="R523" s="3"/>
      <c r="S523" s="3"/>
      <c r="T523" s="3"/>
    </row>
    <row r="524" spans="2:20" ht="15">
      <c r="B524" s="22"/>
      <c r="C524" s="27" t="s">
        <v>345</v>
      </c>
      <c r="D524" s="40">
        <v>0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39">
        <v>0</v>
      </c>
      <c r="K524" s="68">
        <v>115727</v>
      </c>
      <c r="L524" s="49">
        <v>273000</v>
      </c>
      <c r="M524" s="40">
        <v>0</v>
      </c>
      <c r="N524" s="42">
        <f t="shared" si="99"/>
        <v>388727</v>
      </c>
      <c r="O524" s="43">
        <f t="shared" si="100"/>
        <v>0.03646995734924112</v>
      </c>
      <c r="P524" s="19"/>
      <c r="Q524" s="3"/>
      <c r="R524" s="3"/>
      <c r="S524" s="3"/>
      <c r="T524" s="3"/>
    </row>
    <row r="525" spans="2:20" ht="15">
      <c r="B525" s="22"/>
      <c r="C525" s="17" t="s">
        <v>208</v>
      </c>
      <c r="D525" s="40">
        <v>7941754</v>
      </c>
      <c r="E525" s="41">
        <v>6172373</v>
      </c>
      <c r="F525" s="41">
        <v>12348840</v>
      </c>
      <c r="G525" s="41">
        <v>7594184</v>
      </c>
      <c r="H525" s="41">
        <v>14554940</v>
      </c>
      <c r="I525" s="41">
        <v>7135444</v>
      </c>
      <c r="J525" s="39">
        <v>9296480</v>
      </c>
      <c r="K525" s="68">
        <v>12269190</v>
      </c>
      <c r="L525" s="49">
        <v>19829301</v>
      </c>
      <c r="M525" s="40">
        <v>18522991</v>
      </c>
      <c r="N525" s="42">
        <f t="shared" si="99"/>
        <v>115665497</v>
      </c>
      <c r="O525" s="43">
        <f t="shared" si="100"/>
        <v>10.851614995533566</v>
      </c>
      <c r="P525" s="19"/>
      <c r="Q525" s="3"/>
      <c r="R525" s="3"/>
      <c r="S525" s="3"/>
      <c r="T525" s="3"/>
    </row>
    <row r="526" spans="2:20" ht="15">
      <c r="B526" s="22"/>
      <c r="C526" s="27" t="s">
        <v>346</v>
      </c>
      <c r="D526" s="40"/>
      <c r="E526" s="41"/>
      <c r="F526" s="41"/>
      <c r="G526" s="41"/>
      <c r="H526" s="41"/>
      <c r="I526" s="41"/>
      <c r="J526" s="39"/>
      <c r="K526" s="68">
        <v>20000</v>
      </c>
      <c r="L526" s="49">
        <v>30000</v>
      </c>
      <c r="M526" s="40">
        <v>77000</v>
      </c>
      <c r="N526" s="42">
        <f t="shared" si="99"/>
        <v>127000</v>
      </c>
      <c r="O526" s="43">
        <f t="shared" si="100"/>
        <v>0.011915006118313424</v>
      </c>
      <c r="P526" s="19"/>
      <c r="Q526" s="3"/>
      <c r="R526" s="3"/>
      <c r="S526" s="3"/>
      <c r="T526" s="3"/>
    </row>
    <row r="527" spans="2:20" ht="15">
      <c r="B527" s="22"/>
      <c r="C527" s="17" t="s">
        <v>209</v>
      </c>
      <c r="D527" s="40">
        <v>3817398</v>
      </c>
      <c r="E527" s="41">
        <v>4084379</v>
      </c>
      <c r="F527" s="41">
        <v>3352327</v>
      </c>
      <c r="G527" s="41">
        <v>4909427</v>
      </c>
      <c r="H527" s="41">
        <v>4915174</v>
      </c>
      <c r="I527" s="41">
        <v>5117055</v>
      </c>
      <c r="J527" s="39">
        <v>9992783</v>
      </c>
      <c r="K527" s="68">
        <v>384111</v>
      </c>
      <c r="L527" s="49">
        <v>630206</v>
      </c>
      <c r="M527" s="40">
        <v>0</v>
      </c>
      <c r="N527" s="42">
        <f t="shared" si="99"/>
        <v>37202860</v>
      </c>
      <c r="O527" s="43">
        <f t="shared" si="100"/>
        <v>3.4903331064469114</v>
      </c>
      <c r="P527" s="19"/>
      <c r="Q527" s="3"/>
      <c r="R527" s="3"/>
      <c r="S527" s="3"/>
      <c r="T527" s="3"/>
    </row>
    <row r="528" spans="2:20" ht="15">
      <c r="B528" s="22"/>
      <c r="C528" s="27" t="s">
        <v>519</v>
      </c>
      <c r="D528" s="40">
        <v>0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39">
        <v>0</v>
      </c>
      <c r="K528" s="68"/>
      <c r="L528" s="49"/>
      <c r="M528" s="40">
        <v>250000</v>
      </c>
      <c r="N528" s="42">
        <f t="shared" si="99"/>
        <v>250000</v>
      </c>
      <c r="O528" s="43">
        <f t="shared" si="100"/>
        <v>0.023454736453372878</v>
      </c>
      <c r="P528" s="19"/>
      <c r="Q528" s="3"/>
      <c r="R528" s="3"/>
      <c r="S528" s="3"/>
      <c r="T528" s="3"/>
    </row>
    <row r="529" spans="2:20" ht="15">
      <c r="B529" s="22"/>
      <c r="C529" s="27" t="s">
        <v>472</v>
      </c>
      <c r="D529" s="40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39">
        <v>0</v>
      </c>
      <c r="K529" s="68"/>
      <c r="L529" s="49">
        <v>222374</v>
      </c>
      <c r="M529" s="40">
        <v>248865</v>
      </c>
      <c r="N529" s="42">
        <f t="shared" si="99"/>
        <v>471239</v>
      </c>
      <c r="O529" s="43">
        <f t="shared" si="100"/>
        <v>0.04421114620620393</v>
      </c>
      <c r="P529" s="19"/>
      <c r="Q529" s="3"/>
      <c r="R529" s="3"/>
      <c r="S529" s="3"/>
      <c r="T529" s="3"/>
    </row>
    <row r="530" spans="2:20" ht="15">
      <c r="B530" s="22"/>
      <c r="C530" s="27" t="s">
        <v>347</v>
      </c>
      <c r="D530" s="40">
        <v>0</v>
      </c>
      <c r="E530" s="41">
        <v>0</v>
      </c>
      <c r="F530" s="41">
        <v>0</v>
      </c>
      <c r="G530" s="41">
        <v>0</v>
      </c>
      <c r="H530" s="41">
        <v>0</v>
      </c>
      <c r="I530" s="41">
        <v>0</v>
      </c>
      <c r="J530" s="39">
        <v>0</v>
      </c>
      <c r="K530" s="68">
        <v>271261</v>
      </c>
      <c r="L530" s="49">
        <v>156800</v>
      </c>
      <c r="M530" s="40">
        <v>0</v>
      </c>
      <c r="N530" s="42">
        <f t="shared" si="99"/>
        <v>428061</v>
      </c>
      <c r="O530" s="43">
        <f t="shared" si="100"/>
        <v>0.04016023176386899</v>
      </c>
      <c r="P530" s="19"/>
      <c r="Q530" s="3"/>
      <c r="R530" s="3"/>
      <c r="S530" s="3"/>
      <c r="T530" s="3"/>
    </row>
    <row r="531" spans="2:20" ht="15">
      <c r="B531" s="22"/>
      <c r="C531" s="27" t="s">
        <v>473</v>
      </c>
      <c r="D531" s="40">
        <v>0</v>
      </c>
      <c r="E531" s="41">
        <v>0</v>
      </c>
      <c r="F531" s="41">
        <v>0</v>
      </c>
      <c r="G531" s="41">
        <v>0</v>
      </c>
      <c r="H531" s="41">
        <v>0</v>
      </c>
      <c r="I531" s="41">
        <v>0</v>
      </c>
      <c r="J531" s="39">
        <v>0</v>
      </c>
      <c r="K531" s="68"/>
      <c r="L531" s="49">
        <v>1027330</v>
      </c>
      <c r="M531" s="40">
        <v>0</v>
      </c>
      <c r="N531" s="42">
        <f t="shared" si="99"/>
        <v>1027330</v>
      </c>
      <c r="O531" s="43">
        <f t="shared" si="100"/>
        <v>0.09638301760257424</v>
      </c>
      <c r="P531" s="19"/>
      <c r="Q531" s="3"/>
      <c r="R531" s="3"/>
      <c r="S531" s="3"/>
      <c r="T531" s="3"/>
    </row>
    <row r="532" spans="2:20" ht="15">
      <c r="B532" s="22"/>
      <c r="C532" s="27" t="s">
        <v>348</v>
      </c>
      <c r="D532" s="40">
        <v>0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39">
        <v>0</v>
      </c>
      <c r="K532" s="68">
        <v>417412</v>
      </c>
      <c r="L532" s="49">
        <v>310549</v>
      </c>
      <c r="M532" s="40">
        <v>541437</v>
      </c>
      <c r="N532" s="42">
        <f t="shared" si="99"/>
        <v>1269398</v>
      </c>
      <c r="O532" s="43">
        <f t="shared" si="100"/>
        <v>0.11909358217775451</v>
      </c>
      <c r="P532" s="19"/>
      <c r="Q532" s="3"/>
      <c r="R532" s="3"/>
      <c r="S532" s="3"/>
      <c r="T532" s="3"/>
    </row>
    <row r="533" spans="2:20" ht="15">
      <c r="B533" s="22"/>
      <c r="C533" s="27" t="s">
        <v>349</v>
      </c>
      <c r="D533" s="40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39">
        <v>0</v>
      </c>
      <c r="K533" s="68">
        <v>278342</v>
      </c>
      <c r="L533" s="49">
        <v>197484</v>
      </c>
      <c r="M533" s="40">
        <v>349028</v>
      </c>
      <c r="N533" s="42">
        <f t="shared" si="99"/>
        <v>824854</v>
      </c>
      <c r="O533" s="43">
        <f t="shared" si="100"/>
        <v>0.07738693273004174</v>
      </c>
      <c r="P533" s="19"/>
      <c r="Q533" s="3"/>
      <c r="R533" s="3"/>
      <c r="S533" s="3"/>
      <c r="T533" s="3"/>
    </row>
    <row r="534" spans="2:20" ht="15">
      <c r="B534" s="22"/>
      <c r="C534" s="27" t="s">
        <v>350</v>
      </c>
      <c r="D534" s="40">
        <v>0</v>
      </c>
      <c r="E534" s="41">
        <v>0</v>
      </c>
      <c r="F534" s="41">
        <v>0</v>
      </c>
      <c r="G534" s="41">
        <v>0</v>
      </c>
      <c r="H534" s="41">
        <v>0</v>
      </c>
      <c r="I534" s="41">
        <v>0</v>
      </c>
      <c r="J534" s="39">
        <v>0</v>
      </c>
      <c r="K534" s="68">
        <v>300000</v>
      </c>
      <c r="L534" s="49">
        <v>839154</v>
      </c>
      <c r="M534" s="40">
        <v>1871389</v>
      </c>
      <c r="N534" s="42">
        <f t="shared" si="99"/>
        <v>3010543</v>
      </c>
      <c r="O534" s="43">
        <f t="shared" si="100"/>
        <v>0.2824459705861862</v>
      </c>
      <c r="P534" s="19"/>
      <c r="Q534" s="3"/>
      <c r="R534" s="3"/>
      <c r="S534" s="3"/>
      <c r="T534" s="3"/>
    </row>
    <row r="535" spans="2:20" ht="15">
      <c r="B535" s="22"/>
      <c r="C535" s="27" t="s">
        <v>351</v>
      </c>
      <c r="D535" s="40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0</v>
      </c>
      <c r="J535" s="39">
        <v>0</v>
      </c>
      <c r="K535" s="68">
        <v>204597</v>
      </c>
      <c r="L535" s="49">
        <v>286000</v>
      </c>
      <c r="M535" s="40">
        <v>243604</v>
      </c>
      <c r="N535" s="42">
        <f t="shared" si="99"/>
        <v>734201</v>
      </c>
      <c r="O535" s="43">
        <f t="shared" si="100"/>
        <v>0.06888196383521128</v>
      </c>
      <c r="P535" s="19"/>
      <c r="Q535" s="3"/>
      <c r="R535" s="3"/>
      <c r="S535" s="3"/>
      <c r="T535" s="3"/>
    </row>
    <row r="536" spans="2:20" ht="16.5" thickBot="1">
      <c r="B536" s="23"/>
      <c r="C536" s="20" t="s">
        <v>7</v>
      </c>
      <c r="D536" s="45">
        <f aca="true" t="shared" si="101" ref="D536:J536">SUM(D506:D527)</f>
        <v>28003113</v>
      </c>
      <c r="E536" s="46">
        <f t="shared" si="101"/>
        <v>23920771</v>
      </c>
      <c r="F536" s="46">
        <f t="shared" si="101"/>
        <v>61499517</v>
      </c>
      <c r="G536" s="46">
        <f t="shared" si="101"/>
        <v>83644184</v>
      </c>
      <c r="H536" s="46">
        <f t="shared" si="101"/>
        <v>80663741</v>
      </c>
      <c r="I536" s="46">
        <f t="shared" si="101"/>
        <v>128480662</v>
      </c>
      <c r="J536" s="44">
        <f t="shared" si="101"/>
        <v>134777997</v>
      </c>
      <c r="K536" s="69">
        <f>SUM(K507:K535)</f>
        <v>147718800</v>
      </c>
      <c r="L536" s="45">
        <f>SUM(L507:L535)</f>
        <v>187660231</v>
      </c>
      <c r="M536" s="45">
        <f>SUM(M507:M535)</f>
        <v>189513777</v>
      </c>
      <c r="N536" s="47">
        <f>SUM(N506:N535)</f>
        <v>1065882793</v>
      </c>
      <c r="O536" s="48">
        <f>(N536/$N$601)*100</f>
        <v>7.3919518912721225</v>
      </c>
      <c r="P536" s="10"/>
      <c r="Q536" s="3"/>
      <c r="R536" s="3"/>
      <c r="S536" s="3"/>
      <c r="T536" s="3"/>
    </row>
    <row r="537" spans="2:20" ht="15">
      <c r="B537" s="22"/>
      <c r="C537" s="17"/>
      <c r="D537" s="40"/>
      <c r="E537" s="41"/>
      <c r="F537" s="41"/>
      <c r="G537" s="41"/>
      <c r="H537" s="41"/>
      <c r="I537" s="41"/>
      <c r="J537" s="39"/>
      <c r="K537" s="68"/>
      <c r="L537" s="49"/>
      <c r="M537" s="40"/>
      <c r="N537" s="42"/>
      <c r="O537" s="49"/>
      <c r="P537" s="19"/>
      <c r="Q537" s="3"/>
      <c r="R537" s="3"/>
      <c r="S537" s="3"/>
      <c r="T537" s="3"/>
    </row>
    <row r="538" spans="2:20" ht="15">
      <c r="B538" s="22" t="s">
        <v>210</v>
      </c>
      <c r="C538" s="27" t="s">
        <v>352</v>
      </c>
      <c r="D538" s="40"/>
      <c r="E538" s="41"/>
      <c r="F538" s="41"/>
      <c r="G538" s="41"/>
      <c r="H538" s="41"/>
      <c r="I538" s="41"/>
      <c r="J538" s="39"/>
      <c r="K538" s="68">
        <v>300000</v>
      </c>
      <c r="L538" s="49">
        <v>464622</v>
      </c>
      <c r="M538" s="40">
        <v>474093</v>
      </c>
      <c r="N538" s="42">
        <f aca="true" t="shared" si="102" ref="N538:N543">SUM(D538:M538)</f>
        <v>1238715</v>
      </c>
      <c r="O538" s="43">
        <f aca="true" t="shared" si="103" ref="O538:O543">(N538/$N$536)*100</f>
        <v>0.11621493546335915</v>
      </c>
      <c r="P538" s="19"/>
      <c r="Q538" s="3"/>
      <c r="R538" s="3"/>
      <c r="S538" s="3"/>
      <c r="T538" s="3"/>
    </row>
    <row r="539" spans="3:20" ht="15">
      <c r="C539" s="17" t="s">
        <v>211</v>
      </c>
      <c r="D539" s="40">
        <v>2482937</v>
      </c>
      <c r="E539" s="41">
        <v>2863135</v>
      </c>
      <c r="F539" s="41">
        <v>4412807</v>
      </c>
      <c r="G539" s="41">
        <v>7841925</v>
      </c>
      <c r="H539" s="41">
        <v>3823425</v>
      </c>
      <c r="I539" s="41">
        <v>5745963</v>
      </c>
      <c r="J539" s="39">
        <v>4038522</v>
      </c>
      <c r="K539" s="68">
        <v>0</v>
      </c>
      <c r="L539" s="49">
        <v>0</v>
      </c>
      <c r="M539" s="40">
        <v>5273787</v>
      </c>
      <c r="N539" s="42">
        <f t="shared" si="102"/>
        <v>36482501</v>
      </c>
      <c r="O539" s="43">
        <f t="shared" si="103"/>
        <v>3.4227497844596497</v>
      </c>
      <c r="P539" s="19"/>
      <c r="Q539" s="3"/>
      <c r="R539" s="3"/>
      <c r="S539" s="3"/>
      <c r="T539" s="3"/>
    </row>
    <row r="540" spans="2:20" ht="15">
      <c r="B540" s="22"/>
      <c r="C540" s="17" t="s">
        <v>212</v>
      </c>
      <c r="D540" s="40">
        <v>2399506</v>
      </c>
      <c r="E540" s="41">
        <v>2690192</v>
      </c>
      <c r="F540" s="41">
        <v>3678314</v>
      </c>
      <c r="G540" s="41">
        <v>4058708</v>
      </c>
      <c r="H540" s="41">
        <v>3338201</v>
      </c>
      <c r="I540" s="41">
        <v>3839952</v>
      </c>
      <c r="J540" s="39">
        <v>3342448</v>
      </c>
      <c r="K540" s="68">
        <v>0</v>
      </c>
      <c r="L540" s="49">
        <v>0</v>
      </c>
      <c r="M540" s="40">
        <v>4221426</v>
      </c>
      <c r="N540" s="42">
        <f t="shared" si="102"/>
        <v>27568747</v>
      </c>
      <c r="O540" s="43">
        <f t="shared" si="103"/>
        <v>2.586470780938857</v>
      </c>
      <c r="P540" s="19"/>
      <c r="Q540" s="3"/>
      <c r="R540" s="3"/>
      <c r="S540" s="3"/>
      <c r="T540" s="3"/>
    </row>
    <row r="541" spans="2:20" ht="15">
      <c r="B541" s="22"/>
      <c r="C541" s="17" t="s">
        <v>213</v>
      </c>
      <c r="D541" s="40">
        <v>10793777</v>
      </c>
      <c r="E541" s="41">
        <v>9131887</v>
      </c>
      <c r="F541" s="41">
        <v>9447914</v>
      </c>
      <c r="G541" s="41">
        <v>15626074</v>
      </c>
      <c r="H541" s="41">
        <v>11186457</v>
      </c>
      <c r="I541" s="41">
        <v>11191456</v>
      </c>
      <c r="J541" s="39">
        <v>13494125</v>
      </c>
      <c r="K541" s="68">
        <v>21708039</v>
      </c>
      <c r="L541" s="49">
        <v>21133831</v>
      </c>
      <c r="M541" s="40">
        <v>12107921</v>
      </c>
      <c r="N541" s="42">
        <f t="shared" si="102"/>
        <v>135821481</v>
      </c>
      <c r="O541" s="43">
        <f t="shared" si="103"/>
        <v>12.742628166247169</v>
      </c>
      <c r="P541" s="19"/>
      <c r="Q541" s="3"/>
      <c r="R541" s="3"/>
      <c r="S541" s="3"/>
      <c r="T541" s="3"/>
    </row>
    <row r="542" spans="2:20" ht="15">
      <c r="B542" s="22"/>
      <c r="C542" s="27" t="s">
        <v>353</v>
      </c>
      <c r="D542" s="40"/>
      <c r="E542" s="41"/>
      <c r="F542" s="41"/>
      <c r="G542" s="41"/>
      <c r="H542" s="41"/>
      <c r="I542" s="41"/>
      <c r="J542" s="39"/>
      <c r="K542" s="68">
        <v>169809</v>
      </c>
      <c r="L542" s="49">
        <v>53809</v>
      </c>
      <c r="M542" s="40">
        <v>76639</v>
      </c>
      <c r="N542" s="42">
        <f t="shared" si="102"/>
        <v>300257</v>
      </c>
      <c r="O542" s="43">
        <f t="shared" si="103"/>
        <v>0.028169795213121525</v>
      </c>
      <c r="P542" s="19"/>
      <c r="Q542" s="3"/>
      <c r="R542" s="3"/>
      <c r="S542" s="3"/>
      <c r="T542" s="3"/>
    </row>
    <row r="543" spans="2:20" ht="15">
      <c r="B543" s="22"/>
      <c r="C543" s="17" t="s">
        <v>214</v>
      </c>
      <c r="D543" s="40">
        <v>47840</v>
      </c>
      <c r="E543" s="41">
        <v>0</v>
      </c>
      <c r="F543" s="41">
        <v>0</v>
      </c>
      <c r="G543" s="41">
        <v>12114761</v>
      </c>
      <c r="H543" s="41">
        <v>3539102</v>
      </c>
      <c r="I543" s="41">
        <v>138400</v>
      </c>
      <c r="J543" s="39">
        <v>405072</v>
      </c>
      <c r="K543" s="68">
        <v>0</v>
      </c>
      <c r="L543" s="49">
        <v>0</v>
      </c>
      <c r="M543" s="40">
        <v>0</v>
      </c>
      <c r="N543" s="42">
        <f t="shared" si="102"/>
        <v>16245175</v>
      </c>
      <c r="O543" s="43">
        <f t="shared" si="103"/>
        <v>1.524105193055687</v>
      </c>
      <c r="P543" s="19"/>
      <c r="Q543" s="3"/>
      <c r="R543" s="3"/>
      <c r="S543" s="3"/>
      <c r="T543" s="3"/>
    </row>
    <row r="544" spans="2:20" ht="16.5" thickBot="1">
      <c r="B544" s="23"/>
      <c r="C544" s="20" t="s">
        <v>7</v>
      </c>
      <c r="D544" s="45">
        <f aca="true" t="shared" si="104" ref="D544:J544">SUM(D537:D543)</f>
        <v>15724060</v>
      </c>
      <c r="E544" s="46">
        <f t="shared" si="104"/>
        <v>14685214</v>
      </c>
      <c r="F544" s="46">
        <f t="shared" si="104"/>
        <v>17539035</v>
      </c>
      <c r="G544" s="46">
        <f t="shared" si="104"/>
        <v>39641468</v>
      </c>
      <c r="H544" s="46">
        <f t="shared" si="104"/>
        <v>21887185</v>
      </c>
      <c r="I544" s="46">
        <f t="shared" si="104"/>
        <v>20915771</v>
      </c>
      <c r="J544" s="44">
        <f t="shared" si="104"/>
        <v>21280167</v>
      </c>
      <c r="K544" s="69">
        <f>SUM(K538:K543)</f>
        <v>22177848</v>
      </c>
      <c r="L544" s="45">
        <f>SUM(L538:L543)</f>
        <v>21652262</v>
      </c>
      <c r="M544" s="45">
        <f>SUM(M538:M543)</f>
        <v>22153866</v>
      </c>
      <c r="N544" s="47">
        <f>SUM(N538:N543)</f>
        <v>217656876</v>
      </c>
      <c r="O544" s="48">
        <f>(N544/$N$601)*100</f>
        <v>1.5094616094403748</v>
      </c>
      <c r="P544" s="10"/>
      <c r="Q544" s="3"/>
      <c r="R544" s="3"/>
      <c r="S544" s="3"/>
      <c r="T544" s="3"/>
    </row>
    <row r="545" spans="2:20" ht="15">
      <c r="B545" s="22"/>
      <c r="C545" s="17"/>
      <c r="D545" s="40"/>
      <c r="E545" s="41"/>
      <c r="F545" s="41"/>
      <c r="G545" s="41"/>
      <c r="H545" s="41"/>
      <c r="I545" s="41"/>
      <c r="J545" s="39"/>
      <c r="K545" s="68"/>
      <c r="L545" s="49"/>
      <c r="M545" s="40"/>
      <c r="N545" s="42"/>
      <c r="O545" s="49"/>
      <c r="P545" s="19"/>
      <c r="Q545" s="3"/>
      <c r="R545" s="3"/>
      <c r="S545" s="3"/>
      <c r="T545" s="3"/>
    </row>
    <row r="546" spans="2:20" ht="15">
      <c r="B546" s="22" t="s">
        <v>215</v>
      </c>
      <c r="C546" s="27" t="s">
        <v>354</v>
      </c>
      <c r="D546" s="40">
        <v>0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39">
        <v>0</v>
      </c>
      <c r="K546" s="68">
        <v>527200</v>
      </c>
      <c r="L546" s="49">
        <v>0</v>
      </c>
      <c r="M546" s="40">
        <v>588301</v>
      </c>
      <c r="N546" s="42">
        <f aca="true" t="shared" si="105" ref="N546:N560">SUM(D546:M546)</f>
        <v>1115501</v>
      </c>
      <c r="O546" s="43">
        <f>(N546/$N$561)*100</f>
        <v>0.46773374269454426</v>
      </c>
      <c r="P546" s="19"/>
      <c r="Q546" s="3"/>
      <c r="R546" s="3"/>
      <c r="S546" s="3"/>
      <c r="T546" s="3"/>
    </row>
    <row r="547" spans="2:20" ht="15">
      <c r="B547" s="22"/>
      <c r="C547" s="27" t="s">
        <v>475</v>
      </c>
      <c r="D547" s="40">
        <v>0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39">
        <v>0</v>
      </c>
      <c r="K547" s="68">
        <v>0</v>
      </c>
      <c r="L547" s="49">
        <v>20000</v>
      </c>
      <c r="M547" s="40">
        <v>0</v>
      </c>
      <c r="N547" s="42">
        <f t="shared" si="105"/>
        <v>20000</v>
      </c>
      <c r="O547" s="43">
        <f aca="true" t="shared" si="106" ref="O547:O560">(N547/$N$561)*100</f>
        <v>0.008386074825473832</v>
      </c>
      <c r="P547" s="19"/>
      <c r="Q547" s="3"/>
      <c r="R547" s="3"/>
      <c r="S547" s="3"/>
      <c r="T547" s="3"/>
    </row>
    <row r="548" spans="2:20" ht="15">
      <c r="B548" s="22"/>
      <c r="C548" s="27" t="s">
        <v>355</v>
      </c>
      <c r="D548" s="40">
        <v>0</v>
      </c>
      <c r="E548" s="41">
        <v>0</v>
      </c>
      <c r="F548" s="41">
        <v>0</v>
      </c>
      <c r="G548" s="41">
        <v>0</v>
      </c>
      <c r="H548" s="41">
        <v>0</v>
      </c>
      <c r="I548" s="41">
        <v>0</v>
      </c>
      <c r="J548" s="39">
        <v>0</v>
      </c>
      <c r="K548" s="68">
        <v>68800</v>
      </c>
      <c r="L548" s="49">
        <v>0</v>
      </c>
      <c r="M548" s="40">
        <v>0</v>
      </c>
      <c r="N548" s="42">
        <f t="shared" si="105"/>
        <v>68800</v>
      </c>
      <c r="O548" s="43">
        <f t="shared" si="106"/>
        <v>0.02884809739962998</v>
      </c>
      <c r="P548" s="19"/>
      <c r="Q548" s="3"/>
      <c r="R548" s="3"/>
      <c r="S548" s="3"/>
      <c r="T548" s="3"/>
    </row>
    <row r="549" spans="2:20" ht="15">
      <c r="B549" s="22"/>
      <c r="C549" s="27" t="s">
        <v>356</v>
      </c>
      <c r="D549" s="40">
        <v>0</v>
      </c>
      <c r="E549" s="41">
        <v>0</v>
      </c>
      <c r="F549" s="41">
        <v>0</v>
      </c>
      <c r="G549" s="41">
        <v>0</v>
      </c>
      <c r="H549" s="41">
        <v>0</v>
      </c>
      <c r="I549" s="41">
        <v>0</v>
      </c>
      <c r="J549" s="39">
        <v>0</v>
      </c>
      <c r="K549" s="68">
        <v>53488</v>
      </c>
      <c r="L549" s="49">
        <v>41013</v>
      </c>
      <c r="M549" s="40">
        <v>20000</v>
      </c>
      <c r="N549" s="42">
        <f t="shared" si="105"/>
        <v>114501</v>
      </c>
      <c r="O549" s="43">
        <f t="shared" si="106"/>
        <v>0.04801069767957897</v>
      </c>
      <c r="P549" s="19"/>
      <c r="Q549" s="3"/>
      <c r="R549" s="3"/>
      <c r="S549" s="3"/>
      <c r="T549" s="3"/>
    </row>
    <row r="550" spans="2:20" ht="15">
      <c r="B550" s="22"/>
      <c r="C550" s="27" t="s">
        <v>357</v>
      </c>
      <c r="D550" s="40">
        <v>0</v>
      </c>
      <c r="E550" s="41">
        <v>0</v>
      </c>
      <c r="F550" s="41">
        <v>0</v>
      </c>
      <c r="G550" s="41">
        <v>0</v>
      </c>
      <c r="H550" s="41">
        <v>0</v>
      </c>
      <c r="I550" s="41">
        <v>0</v>
      </c>
      <c r="J550" s="39">
        <v>0</v>
      </c>
      <c r="K550" s="68">
        <v>122000</v>
      </c>
      <c r="L550" s="49">
        <v>196000</v>
      </c>
      <c r="M550" s="40">
        <v>123200</v>
      </c>
      <c r="N550" s="42">
        <f t="shared" si="105"/>
        <v>441200</v>
      </c>
      <c r="O550" s="43">
        <f t="shared" si="106"/>
        <v>0.18499681064995274</v>
      </c>
      <c r="P550" s="19"/>
      <c r="Q550" s="3"/>
      <c r="R550" s="3"/>
      <c r="S550" s="3"/>
      <c r="T550" s="3"/>
    </row>
    <row r="551" spans="2:20" ht="15">
      <c r="B551" s="22"/>
      <c r="C551" s="27" t="s">
        <v>178</v>
      </c>
      <c r="D551" s="40">
        <v>0</v>
      </c>
      <c r="E551" s="41">
        <v>0</v>
      </c>
      <c r="F551" s="41">
        <v>0</v>
      </c>
      <c r="G551" s="41">
        <v>0</v>
      </c>
      <c r="H551" s="41">
        <v>0</v>
      </c>
      <c r="I551" s="41">
        <v>0</v>
      </c>
      <c r="J551" s="39">
        <v>0</v>
      </c>
      <c r="K551" s="68">
        <v>0</v>
      </c>
      <c r="L551" s="49">
        <v>0</v>
      </c>
      <c r="M551" s="40">
        <v>0</v>
      </c>
      <c r="N551" s="42">
        <f t="shared" si="105"/>
        <v>0</v>
      </c>
      <c r="O551" s="43">
        <f t="shared" si="106"/>
        <v>0</v>
      </c>
      <c r="P551" s="19"/>
      <c r="Q551" s="3"/>
      <c r="R551" s="3"/>
      <c r="S551" s="3"/>
      <c r="T551" s="3"/>
    </row>
    <row r="552" spans="2:20" ht="15">
      <c r="B552" s="22"/>
      <c r="C552" s="27" t="s">
        <v>359</v>
      </c>
      <c r="D552" s="40">
        <v>0</v>
      </c>
      <c r="E552" s="41">
        <v>0</v>
      </c>
      <c r="F552" s="41">
        <v>0</v>
      </c>
      <c r="G552" s="41">
        <v>0</v>
      </c>
      <c r="H552" s="41">
        <v>0</v>
      </c>
      <c r="I552" s="41">
        <v>0</v>
      </c>
      <c r="J552" s="39">
        <v>0</v>
      </c>
      <c r="K552" s="68">
        <v>40000</v>
      </c>
      <c r="L552" s="49">
        <v>52000</v>
      </c>
      <c r="M552" s="40">
        <v>76800</v>
      </c>
      <c r="N552" s="42">
        <f t="shared" si="105"/>
        <v>168800</v>
      </c>
      <c r="O552" s="43">
        <f t="shared" si="106"/>
        <v>0.07077847152699915</v>
      </c>
      <c r="P552" s="19"/>
      <c r="Q552" s="3"/>
      <c r="R552" s="3"/>
      <c r="S552" s="3"/>
      <c r="T552" s="3"/>
    </row>
    <row r="553" spans="2:20" ht="15">
      <c r="B553" s="22"/>
      <c r="C553" s="27" t="s">
        <v>358</v>
      </c>
      <c r="D553" s="40">
        <v>0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39">
        <v>0</v>
      </c>
      <c r="K553" s="68">
        <v>768877</v>
      </c>
      <c r="L553" s="49">
        <v>169494</v>
      </c>
      <c r="M553" s="40">
        <v>384000</v>
      </c>
      <c r="N553" s="42">
        <f t="shared" si="105"/>
        <v>1322371</v>
      </c>
      <c r="O553" s="43">
        <f t="shared" si="106"/>
        <v>0.5544751076518328</v>
      </c>
      <c r="P553" s="19"/>
      <c r="Q553" s="3"/>
      <c r="R553" s="3"/>
      <c r="S553" s="3"/>
      <c r="T553" s="3"/>
    </row>
    <row r="554" spans="3:20" ht="15">
      <c r="C554" s="17" t="s">
        <v>479</v>
      </c>
      <c r="D554" s="40">
        <v>9946911</v>
      </c>
      <c r="E554" s="41">
        <v>15764622</v>
      </c>
      <c r="F554" s="41">
        <v>12513525</v>
      </c>
      <c r="G554" s="41">
        <v>14288158</v>
      </c>
      <c r="H554" s="41">
        <v>16388805</v>
      </c>
      <c r="I554" s="41">
        <v>0</v>
      </c>
      <c r="J554" s="39">
        <v>0</v>
      </c>
      <c r="K554" s="68">
        <v>0</v>
      </c>
      <c r="L554" s="49">
        <v>0</v>
      </c>
      <c r="M554" s="40">
        <v>0</v>
      </c>
      <c r="N554" s="42">
        <f t="shared" si="105"/>
        <v>68902021</v>
      </c>
      <c r="O554" s="43">
        <f t="shared" si="106"/>
        <v>28.89087518661847</v>
      </c>
      <c r="P554" s="19"/>
      <c r="Q554" s="3"/>
      <c r="R554" s="3"/>
      <c r="S554" s="3"/>
      <c r="T554" s="3"/>
    </row>
    <row r="555" spans="2:20" ht="15">
      <c r="B555" s="22"/>
      <c r="C555" s="17" t="s">
        <v>216</v>
      </c>
      <c r="D555" s="40">
        <v>1890138</v>
      </c>
      <c r="E555" s="41">
        <v>4028186</v>
      </c>
      <c r="F555" s="41">
        <v>5027080</v>
      </c>
      <c r="G555" s="41">
        <v>6783074</v>
      </c>
      <c r="H555" s="41">
        <v>8899435</v>
      </c>
      <c r="I555" s="41">
        <v>5437200</v>
      </c>
      <c r="J555" s="39">
        <v>8100529</v>
      </c>
      <c r="K555" s="68">
        <v>7288955</v>
      </c>
      <c r="L555" s="49">
        <v>10059524</v>
      </c>
      <c r="M555" s="40">
        <v>9048037</v>
      </c>
      <c r="N555" s="42">
        <f t="shared" si="105"/>
        <v>66562158</v>
      </c>
      <c r="O555" s="43">
        <f t="shared" si="106"/>
        <v>27.909761876650585</v>
      </c>
      <c r="P555" s="19"/>
      <c r="Q555" s="3"/>
      <c r="R555" s="3"/>
      <c r="S555" s="3"/>
      <c r="T555" s="3"/>
    </row>
    <row r="556" spans="2:20" ht="15">
      <c r="B556" s="22"/>
      <c r="C556" s="27" t="s">
        <v>360</v>
      </c>
      <c r="D556" s="40"/>
      <c r="E556" s="41"/>
      <c r="F556" s="41"/>
      <c r="G556" s="41"/>
      <c r="H556" s="41"/>
      <c r="I556" s="41"/>
      <c r="J556" s="39"/>
      <c r="K556" s="68">
        <v>219000</v>
      </c>
      <c r="L556" s="49">
        <v>861676</v>
      </c>
      <c r="M556" s="40">
        <v>697608</v>
      </c>
      <c r="N556" s="42">
        <f t="shared" si="105"/>
        <v>1778284</v>
      </c>
      <c r="O556" s="43">
        <f t="shared" si="106"/>
        <v>0.7456411342471454</v>
      </c>
      <c r="P556" s="19"/>
      <c r="Q556" s="3"/>
      <c r="R556" s="3"/>
      <c r="S556" s="3"/>
      <c r="T556" s="3"/>
    </row>
    <row r="557" spans="2:20" ht="15">
      <c r="B557" s="22"/>
      <c r="C557" s="17" t="s">
        <v>217</v>
      </c>
      <c r="D557" s="40">
        <v>1085588</v>
      </c>
      <c r="E557" s="41">
        <v>461242</v>
      </c>
      <c r="F557" s="41">
        <v>60000</v>
      </c>
      <c r="G557" s="41">
        <v>1390938</v>
      </c>
      <c r="H557" s="41">
        <v>1710994</v>
      </c>
      <c r="I557" s="41">
        <v>1595409</v>
      </c>
      <c r="J557" s="39">
        <v>6779766</v>
      </c>
      <c r="K557" s="68">
        <v>55851</v>
      </c>
      <c r="L557" s="49">
        <v>0</v>
      </c>
      <c r="M557" s="40">
        <v>0</v>
      </c>
      <c r="N557" s="42">
        <f t="shared" si="105"/>
        <v>13139788</v>
      </c>
      <c r="O557" s="43">
        <f t="shared" si="106"/>
        <v>5.509562267943158</v>
      </c>
      <c r="P557" s="19"/>
      <c r="Q557" s="3"/>
      <c r="R557" s="3"/>
      <c r="S557" s="3"/>
      <c r="T557" s="3"/>
    </row>
    <row r="558" spans="2:20" ht="15">
      <c r="B558" s="22"/>
      <c r="C558" s="27" t="s">
        <v>271</v>
      </c>
      <c r="D558" s="40">
        <v>0</v>
      </c>
      <c r="E558" s="41">
        <v>0</v>
      </c>
      <c r="F558" s="41">
        <v>0</v>
      </c>
      <c r="G558" s="41">
        <v>0</v>
      </c>
      <c r="H558" s="41">
        <v>0</v>
      </c>
      <c r="I558" s="41">
        <v>18877902</v>
      </c>
      <c r="J558" s="39">
        <v>11756315</v>
      </c>
      <c r="K558" s="68">
        <v>14889514</v>
      </c>
      <c r="L558" s="49">
        <v>14180830</v>
      </c>
      <c r="M558" s="40">
        <v>13945168</v>
      </c>
      <c r="N558" s="42">
        <f t="shared" si="105"/>
        <v>73649729</v>
      </c>
      <c r="O558" s="43">
        <f t="shared" si="106"/>
        <v>30.881606913493503</v>
      </c>
      <c r="P558" s="19"/>
      <c r="Q558" s="3"/>
      <c r="R558" s="3"/>
      <c r="S558" s="3"/>
      <c r="T558" s="3"/>
    </row>
    <row r="559" spans="2:20" ht="15">
      <c r="B559" s="22"/>
      <c r="C559" s="17" t="s">
        <v>45</v>
      </c>
      <c r="D559" s="40">
        <v>0</v>
      </c>
      <c r="E559" s="41">
        <v>80000</v>
      </c>
      <c r="F559" s="41">
        <v>1300000</v>
      </c>
      <c r="G559" s="41">
        <v>280000</v>
      </c>
      <c r="H559" s="41">
        <v>0</v>
      </c>
      <c r="I559" s="41">
        <v>550000</v>
      </c>
      <c r="J559" s="39">
        <v>3455955</v>
      </c>
      <c r="K559" s="68">
        <v>0</v>
      </c>
      <c r="L559" s="49">
        <v>2524914</v>
      </c>
      <c r="M559" s="40">
        <v>2331592</v>
      </c>
      <c r="N559" s="42">
        <f t="shared" si="105"/>
        <v>10522461</v>
      </c>
      <c r="O559" s="43">
        <f t="shared" si="106"/>
        <v>4.412107264706511</v>
      </c>
      <c r="P559" s="19"/>
      <c r="Q559" s="3"/>
      <c r="R559" s="3"/>
      <c r="S559" s="3"/>
      <c r="T559" s="3"/>
    </row>
    <row r="560" spans="2:20" ht="15">
      <c r="B560" s="22"/>
      <c r="C560" s="27" t="s">
        <v>361</v>
      </c>
      <c r="D560" s="40"/>
      <c r="E560" s="41"/>
      <c r="F560" s="41"/>
      <c r="G560" s="41"/>
      <c r="H560" s="41"/>
      <c r="I560" s="41"/>
      <c r="J560" s="39"/>
      <c r="K560" s="68">
        <v>480000</v>
      </c>
      <c r="L560" s="49">
        <v>0</v>
      </c>
      <c r="M560" s="40">
        <v>204984</v>
      </c>
      <c r="N560" s="42">
        <f t="shared" si="105"/>
        <v>684984</v>
      </c>
      <c r="O560" s="43">
        <f t="shared" si="106"/>
        <v>0.2872163539126184</v>
      </c>
      <c r="P560" s="19"/>
      <c r="Q560" s="3"/>
      <c r="R560" s="3"/>
      <c r="S560" s="3"/>
      <c r="T560" s="3"/>
    </row>
    <row r="561" spans="2:20" ht="16.5" thickBot="1">
      <c r="B561" s="23"/>
      <c r="C561" s="20" t="s">
        <v>7</v>
      </c>
      <c r="D561" s="45">
        <f aca="true" t="shared" si="107" ref="D561:J561">SUM(D545:D559)</f>
        <v>12922637</v>
      </c>
      <c r="E561" s="46">
        <f t="shared" si="107"/>
        <v>20334050</v>
      </c>
      <c r="F561" s="46">
        <f t="shared" si="107"/>
        <v>18900605</v>
      </c>
      <c r="G561" s="46">
        <f t="shared" si="107"/>
        <v>22742170</v>
      </c>
      <c r="H561" s="46">
        <f t="shared" si="107"/>
        <v>26999234</v>
      </c>
      <c r="I561" s="46">
        <f t="shared" si="107"/>
        <v>26460511</v>
      </c>
      <c r="J561" s="44">
        <f t="shared" si="107"/>
        <v>30092565</v>
      </c>
      <c r="K561" s="69">
        <f>SUM(K546:K560)</f>
        <v>24513685</v>
      </c>
      <c r="L561" s="45">
        <f>SUM(L546:L560)</f>
        <v>28105451</v>
      </c>
      <c r="M561" s="45">
        <f>SUM(M546:M560)</f>
        <v>27419690</v>
      </c>
      <c r="N561" s="47">
        <f>SUM(N546:N560)</f>
        <v>238490598</v>
      </c>
      <c r="O561" s="48">
        <f>(N561/$N$601)*100</f>
        <v>1.6539445411018274</v>
      </c>
      <c r="P561" s="10"/>
      <c r="Q561" s="3"/>
      <c r="R561" s="3"/>
      <c r="S561" s="3"/>
      <c r="T561" s="3"/>
    </row>
    <row r="562" spans="2:20" ht="15">
      <c r="B562" s="22"/>
      <c r="C562" s="17"/>
      <c r="D562" s="40"/>
      <c r="E562" s="41"/>
      <c r="F562" s="41"/>
      <c r="G562" s="41"/>
      <c r="H562" s="41"/>
      <c r="I562" s="41"/>
      <c r="J562" s="39"/>
      <c r="K562" s="68"/>
      <c r="L562" s="49"/>
      <c r="M562" s="40"/>
      <c r="N562" s="42"/>
      <c r="O562" s="49"/>
      <c r="P562" s="19"/>
      <c r="Q562" s="3"/>
      <c r="R562" s="3"/>
      <c r="S562" s="3"/>
      <c r="T562" s="3"/>
    </row>
    <row r="563" spans="2:20" ht="15">
      <c r="B563" s="22" t="s">
        <v>218</v>
      </c>
      <c r="C563" s="27" t="s">
        <v>362</v>
      </c>
      <c r="D563" s="40"/>
      <c r="E563" s="41"/>
      <c r="F563" s="41"/>
      <c r="G563" s="41"/>
      <c r="H563" s="41"/>
      <c r="I563" s="41"/>
      <c r="J563" s="39"/>
      <c r="K563" s="68">
        <v>738476</v>
      </c>
      <c r="L563" s="49">
        <v>902000</v>
      </c>
      <c r="M563" s="40">
        <v>1328227</v>
      </c>
      <c r="N563" s="42">
        <f>SUM(D563:M563)</f>
        <v>2968703</v>
      </c>
      <c r="O563" s="43">
        <f>(N563/$N$565)*100</f>
        <v>54.03329067631367</v>
      </c>
      <c r="P563" s="19"/>
      <c r="Q563" s="3"/>
      <c r="R563" s="3"/>
      <c r="S563" s="3"/>
      <c r="T563" s="3"/>
    </row>
    <row r="564" spans="3:20" ht="15">
      <c r="C564" s="17" t="s">
        <v>219</v>
      </c>
      <c r="D564" s="40">
        <v>287540</v>
      </c>
      <c r="E564" s="41">
        <v>377080</v>
      </c>
      <c r="F564" s="41">
        <v>411284</v>
      </c>
      <c r="G564" s="41">
        <v>0</v>
      </c>
      <c r="H564" s="41">
        <v>0</v>
      </c>
      <c r="I564" s="41">
        <v>938968</v>
      </c>
      <c r="J564" s="39">
        <v>510636</v>
      </c>
      <c r="K564" s="68">
        <v>0</v>
      </c>
      <c r="L564" s="49">
        <v>0</v>
      </c>
      <c r="M564" s="40">
        <v>0</v>
      </c>
      <c r="N564" s="42">
        <f>SUM(D564:M564)</f>
        <v>2525508</v>
      </c>
      <c r="O564" s="43">
        <f>(N564/$N$565)*100</f>
        <v>45.96670932368633</v>
      </c>
      <c r="P564" s="19"/>
      <c r="Q564" s="3"/>
      <c r="R564" s="3"/>
      <c r="S564" s="3"/>
      <c r="T564" s="3"/>
    </row>
    <row r="565" spans="2:20" ht="16.5" thickBot="1">
      <c r="B565" s="23"/>
      <c r="C565" s="20" t="s">
        <v>7</v>
      </c>
      <c r="D565" s="45">
        <f aca="true" t="shared" si="108" ref="D565:J565">SUM(D562:D564)</f>
        <v>287540</v>
      </c>
      <c r="E565" s="46">
        <f t="shared" si="108"/>
        <v>377080</v>
      </c>
      <c r="F565" s="46">
        <f t="shared" si="108"/>
        <v>411284</v>
      </c>
      <c r="G565" s="46">
        <f t="shared" si="108"/>
        <v>0</v>
      </c>
      <c r="H565" s="46">
        <f t="shared" si="108"/>
        <v>0</v>
      </c>
      <c r="I565" s="46">
        <f t="shared" si="108"/>
        <v>938968</v>
      </c>
      <c r="J565" s="44">
        <f t="shared" si="108"/>
        <v>510636</v>
      </c>
      <c r="K565" s="69">
        <f>SUM(K563:K564)</f>
        <v>738476</v>
      </c>
      <c r="L565" s="45">
        <f>SUM(L563:L564)</f>
        <v>902000</v>
      </c>
      <c r="M565" s="45">
        <f>SUM(M563:M564)</f>
        <v>1328227</v>
      </c>
      <c r="N565" s="47">
        <f>SUM(N563:N564)</f>
        <v>5494211</v>
      </c>
      <c r="O565" s="48">
        <f>(N565/$N$601)*100</f>
        <v>0.038102635354671774</v>
      </c>
      <c r="P565" s="10"/>
      <c r="Q565" s="3"/>
      <c r="R565" s="3"/>
      <c r="S565" s="3"/>
      <c r="T565" s="3"/>
    </row>
    <row r="566" spans="2:20" ht="15">
      <c r="B566" s="22"/>
      <c r="C566" s="17"/>
      <c r="D566" s="40"/>
      <c r="E566" s="41"/>
      <c r="F566" s="41"/>
      <c r="G566" s="41"/>
      <c r="H566" s="41"/>
      <c r="I566" s="41"/>
      <c r="J566" s="39"/>
      <c r="K566" s="68"/>
      <c r="L566" s="49"/>
      <c r="M566" s="40"/>
      <c r="N566" s="42"/>
      <c r="O566" s="49"/>
      <c r="P566" s="19"/>
      <c r="Q566" s="3"/>
      <c r="R566" s="3"/>
      <c r="S566" s="3"/>
      <c r="T566" s="3"/>
    </row>
    <row r="567" spans="2:20" ht="15">
      <c r="B567" s="22" t="s">
        <v>220</v>
      </c>
      <c r="C567" s="27" t="s">
        <v>363</v>
      </c>
      <c r="D567" s="40">
        <v>0</v>
      </c>
      <c r="E567" s="41">
        <v>0</v>
      </c>
      <c r="F567" s="41">
        <v>0</v>
      </c>
      <c r="G567" s="41">
        <v>0</v>
      </c>
      <c r="H567" s="41">
        <v>0</v>
      </c>
      <c r="I567" s="41">
        <v>0</v>
      </c>
      <c r="J567" s="39">
        <v>0</v>
      </c>
      <c r="K567" s="68">
        <v>1277489</v>
      </c>
      <c r="L567" s="49">
        <v>829576</v>
      </c>
      <c r="M567" s="40">
        <v>1190894</v>
      </c>
      <c r="N567" s="42">
        <f aca="true" t="shared" si="109" ref="N567:N578">SUM(D567:M567)</f>
        <v>3297959</v>
      </c>
      <c r="O567" s="43">
        <f>(N567/$N$579)*100</f>
        <v>0.5869842857120482</v>
      </c>
      <c r="P567" s="19"/>
      <c r="Q567" s="3"/>
      <c r="R567" s="3"/>
      <c r="S567" s="3"/>
      <c r="T567" s="3"/>
    </row>
    <row r="568" spans="2:20" ht="15">
      <c r="B568" s="22"/>
      <c r="C568" s="27" t="s">
        <v>364</v>
      </c>
      <c r="D568" s="40">
        <v>0</v>
      </c>
      <c r="E568" s="41">
        <v>0</v>
      </c>
      <c r="F568" s="41">
        <v>0</v>
      </c>
      <c r="G568" s="41">
        <v>0</v>
      </c>
      <c r="H568" s="41">
        <v>0</v>
      </c>
      <c r="I568" s="41">
        <v>0</v>
      </c>
      <c r="J568" s="39">
        <v>0</v>
      </c>
      <c r="K568" s="68">
        <v>22048</v>
      </c>
      <c r="L568" s="49">
        <v>40552</v>
      </c>
      <c r="M568" s="40">
        <v>29700</v>
      </c>
      <c r="N568" s="42">
        <f t="shared" si="109"/>
        <v>92300</v>
      </c>
      <c r="O568" s="43">
        <f aca="true" t="shared" si="110" ref="O568:O578">(N568/$N$579)*100</f>
        <v>0.016427933025007904</v>
      </c>
      <c r="P568" s="19"/>
      <c r="Q568" s="3"/>
      <c r="R568" s="3"/>
      <c r="S568" s="3"/>
      <c r="T568" s="3"/>
    </row>
    <row r="569" spans="2:20" ht="15">
      <c r="B569" s="22"/>
      <c r="C569" s="27" t="s">
        <v>344</v>
      </c>
      <c r="D569" s="40">
        <v>0</v>
      </c>
      <c r="E569" s="41">
        <v>0</v>
      </c>
      <c r="F569" s="41">
        <v>0</v>
      </c>
      <c r="G569" s="41">
        <v>0</v>
      </c>
      <c r="H569" s="41">
        <v>0</v>
      </c>
      <c r="I569" s="41">
        <v>0</v>
      </c>
      <c r="J569" s="39">
        <v>0</v>
      </c>
      <c r="K569" s="68">
        <v>0</v>
      </c>
      <c r="L569" s="49">
        <v>7100</v>
      </c>
      <c r="M569" s="40">
        <v>0</v>
      </c>
      <c r="N569" s="42">
        <f t="shared" si="109"/>
        <v>7100</v>
      </c>
      <c r="O569" s="43">
        <f t="shared" si="110"/>
        <v>0.001263687155769839</v>
      </c>
      <c r="P569" s="19"/>
      <c r="Q569" s="3"/>
      <c r="R569" s="3"/>
      <c r="S569" s="3"/>
      <c r="T569" s="3"/>
    </row>
    <row r="570" spans="2:20" ht="15">
      <c r="B570" s="22"/>
      <c r="C570" s="27" t="s">
        <v>476</v>
      </c>
      <c r="D570" s="40">
        <v>0</v>
      </c>
      <c r="E570" s="41">
        <v>0</v>
      </c>
      <c r="F570" s="41">
        <v>0</v>
      </c>
      <c r="G570" s="41">
        <v>0</v>
      </c>
      <c r="H570" s="41">
        <v>0</v>
      </c>
      <c r="I570" s="41">
        <v>0</v>
      </c>
      <c r="J570" s="39">
        <v>0</v>
      </c>
      <c r="K570" s="68">
        <v>0</v>
      </c>
      <c r="L570" s="49">
        <v>513037</v>
      </c>
      <c r="M570" s="40">
        <v>2216874</v>
      </c>
      <c r="N570" s="42">
        <f t="shared" si="109"/>
        <v>2729911</v>
      </c>
      <c r="O570" s="43">
        <f t="shared" si="110"/>
        <v>0.48588077001335167</v>
      </c>
      <c r="P570" s="19"/>
      <c r="Q570" s="3"/>
      <c r="R570" s="3"/>
      <c r="S570" s="3"/>
      <c r="T570" s="3"/>
    </row>
    <row r="571" spans="2:20" ht="15">
      <c r="B571" s="22"/>
      <c r="C571" s="27" t="s">
        <v>365</v>
      </c>
      <c r="D571" s="40">
        <v>0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39">
        <v>0</v>
      </c>
      <c r="K571" s="68">
        <v>288000</v>
      </c>
      <c r="L571" s="49">
        <v>0</v>
      </c>
      <c r="M571" s="40">
        <v>65000</v>
      </c>
      <c r="N571" s="42">
        <f t="shared" si="109"/>
        <v>353000</v>
      </c>
      <c r="O571" s="43">
        <f t="shared" si="110"/>
        <v>0.06282838957559903</v>
      </c>
      <c r="P571" s="19"/>
      <c r="Q571" s="3"/>
      <c r="R571" s="3"/>
      <c r="S571" s="3"/>
      <c r="T571" s="3"/>
    </row>
    <row r="572" spans="2:20" ht="15">
      <c r="B572" s="22"/>
      <c r="C572" s="27" t="s">
        <v>366</v>
      </c>
      <c r="D572" s="40">
        <v>0</v>
      </c>
      <c r="E572" s="41">
        <v>0</v>
      </c>
      <c r="F572" s="41">
        <v>0</v>
      </c>
      <c r="G572" s="41">
        <v>0</v>
      </c>
      <c r="H572" s="41">
        <v>0</v>
      </c>
      <c r="I572" s="41">
        <v>0</v>
      </c>
      <c r="J572" s="39">
        <v>0</v>
      </c>
      <c r="K572" s="68">
        <v>464061</v>
      </c>
      <c r="L572" s="49">
        <v>0</v>
      </c>
      <c r="M572" s="40">
        <v>4493322</v>
      </c>
      <c r="N572" s="42">
        <f t="shared" si="109"/>
        <v>4957383</v>
      </c>
      <c r="O572" s="43">
        <f t="shared" si="110"/>
        <v>0.8823353835678523</v>
      </c>
      <c r="P572" s="19"/>
      <c r="Q572" s="3"/>
      <c r="R572" s="3"/>
      <c r="S572" s="3"/>
      <c r="T572" s="3"/>
    </row>
    <row r="573" spans="3:20" ht="15">
      <c r="C573" s="17" t="s">
        <v>175</v>
      </c>
      <c r="D573" s="40">
        <v>0</v>
      </c>
      <c r="E573" s="41">
        <v>0</v>
      </c>
      <c r="F573" s="41">
        <v>0</v>
      </c>
      <c r="G573" s="41">
        <v>2035000</v>
      </c>
      <c r="H573" s="41">
        <v>6896478</v>
      </c>
      <c r="I573" s="41">
        <v>4040284</v>
      </c>
      <c r="J573" s="39">
        <v>0</v>
      </c>
      <c r="K573" s="68">
        <v>4048186</v>
      </c>
      <c r="L573" s="49">
        <v>987579</v>
      </c>
      <c r="M573" s="40">
        <v>427708</v>
      </c>
      <c r="N573" s="42">
        <f t="shared" si="109"/>
        <v>18435235</v>
      </c>
      <c r="O573" s="43">
        <f t="shared" si="110"/>
        <v>3.2811788286054346</v>
      </c>
      <c r="P573" s="19"/>
      <c r="Q573" s="3"/>
      <c r="R573" s="3"/>
      <c r="S573" s="3"/>
      <c r="T573" s="3"/>
    </row>
    <row r="574" spans="2:16" ht="15">
      <c r="B574" s="22"/>
      <c r="C574" s="17" t="s">
        <v>221</v>
      </c>
      <c r="D574" s="40">
        <v>26925735</v>
      </c>
      <c r="E574" s="41">
        <v>9666000</v>
      </c>
      <c r="F574" s="41">
        <v>28780526</v>
      </c>
      <c r="G574" s="41">
        <v>57092086</v>
      </c>
      <c r="H574" s="41">
        <v>41540344</v>
      </c>
      <c r="I574" s="41">
        <v>48501733</v>
      </c>
      <c r="J574" s="39">
        <v>43028473</v>
      </c>
      <c r="K574" s="68">
        <v>37286754</v>
      </c>
      <c r="L574" s="49">
        <v>30762277</v>
      </c>
      <c r="M574" s="40">
        <v>98423844</v>
      </c>
      <c r="N574" s="42">
        <f t="shared" si="109"/>
        <v>422007772</v>
      </c>
      <c r="O574" s="43">
        <f t="shared" si="110"/>
        <v>75.11067621287981</v>
      </c>
      <c r="P574" s="17"/>
    </row>
    <row r="575" spans="2:16" ht="15">
      <c r="B575" s="22"/>
      <c r="C575" s="17" t="s">
        <v>222</v>
      </c>
      <c r="D575" s="40">
        <v>1238722</v>
      </c>
      <c r="E575" s="41">
        <v>0</v>
      </c>
      <c r="F575" s="41">
        <v>0</v>
      </c>
      <c r="G575" s="41">
        <v>4789120</v>
      </c>
      <c r="H575" s="41">
        <v>2074196</v>
      </c>
      <c r="I575" s="41">
        <v>1410124</v>
      </c>
      <c r="J575" s="39">
        <v>7210000</v>
      </c>
      <c r="K575" s="68">
        <v>5936432</v>
      </c>
      <c r="L575" s="49">
        <v>11911918</v>
      </c>
      <c r="M575" s="40">
        <v>8147561</v>
      </c>
      <c r="N575" s="42">
        <f t="shared" si="109"/>
        <v>42718073</v>
      </c>
      <c r="O575" s="43">
        <f t="shared" si="110"/>
        <v>7.603138052019485</v>
      </c>
      <c r="P575" s="17"/>
    </row>
    <row r="576" spans="2:16" ht="15">
      <c r="B576" s="22"/>
      <c r="C576" s="17" t="s">
        <v>223</v>
      </c>
      <c r="D576" s="40">
        <v>5048500</v>
      </c>
      <c r="E576" s="41">
        <v>1125638</v>
      </c>
      <c r="F576" s="41">
        <v>862938</v>
      </c>
      <c r="G576" s="41">
        <v>3026479</v>
      </c>
      <c r="H576" s="41">
        <v>4707744</v>
      </c>
      <c r="I576" s="41">
        <v>3327221</v>
      </c>
      <c r="J576" s="39">
        <v>9376446</v>
      </c>
      <c r="K576" s="68">
        <v>1364068</v>
      </c>
      <c r="L576" s="49">
        <v>0</v>
      </c>
      <c r="M576" s="40">
        <v>0</v>
      </c>
      <c r="N576" s="42">
        <f t="shared" si="109"/>
        <v>28839034</v>
      </c>
      <c r="O576" s="43">
        <f t="shared" si="110"/>
        <v>5.132889697268969</v>
      </c>
      <c r="P576" s="17"/>
    </row>
    <row r="577" spans="2:16" ht="15">
      <c r="B577" s="22"/>
      <c r="C577" s="17" t="s">
        <v>224</v>
      </c>
      <c r="D577" s="40">
        <v>2265434</v>
      </c>
      <c r="E577" s="41">
        <v>1176921</v>
      </c>
      <c r="F577" s="41">
        <v>16050314</v>
      </c>
      <c r="G577" s="41">
        <v>0</v>
      </c>
      <c r="H577" s="41">
        <v>11381171</v>
      </c>
      <c r="I577" s="41">
        <v>4713441</v>
      </c>
      <c r="J577" s="39">
        <v>0</v>
      </c>
      <c r="K577" s="68">
        <v>14238</v>
      </c>
      <c r="L577" s="49">
        <v>0</v>
      </c>
      <c r="M577" s="40">
        <v>0</v>
      </c>
      <c r="N577" s="42">
        <f t="shared" si="109"/>
        <v>35601519</v>
      </c>
      <c r="O577" s="43">
        <f t="shared" si="110"/>
        <v>6.336504547351532</v>
      </c>
      <c r="P577" s="17"/>
    </row>
    <row r="578" spans="2:16" ht="15">
      <c r="B578" s="22"/>
      <c r="C578" s="27" t="s">
        <v>367</v>
      </c>
      <c r="D578" s="40"/>
      <c r="E578" s="41"/>
      <c r="F578" s="41"/>
      <c r="G578" s="41"/>
      <c r="H578" s="41"/>
      <c r="I578" s="41"/>
      <c r="J578" s="39"/>
      <c r="K578" s="68">
        <v>630619</v>
      </c>
      <c r="L578" s="49">
        <v>1029669</v>
      </c>
      <c r="M578" s="40">
        <v>1148346</v>
      </c>
      <c r="N578" s="42">
        <f t="shared" si="109"/>
        <v>2808634</v>
      </c>
      <c r="O578" s="43">
        <f t="shared" si="110"/>
        <v>0.499892212825136</v>
      </c>
      <c r="P578" s="17"/>
    </row>
    <row r="579" spans="2:16" ht="16.5" thickBot="1">
      <c r="B579" s="23"/>
      <c r="C579" s="20" t="s">
        <v>7</v>
      </c>
      <c r="D579" s="45">
        <f aca="true" t="shared" si="111" ref="D579:J579">SUM(D566:D577)</f>
        <v>35478391</v>
      </c>
      <c r="E579" s="46">
        <f t="shared" si="111"/>
        <v>11968559</v>
      </c>
      <c r="F579" s="46">
        <f t="shared" si="111"/>
        <v>45693778</v>
      </c>
      <c r="G579" s="46">
        <f t="shared" si="111"/>
        <v>66942685</v>
      </c>
      <c r="H579" s="46">
        <f t="shared" si="111"/>
        <v>66599933</v>
      </c>
      <c r="I579" s="46">
        <f t="shared" si="111"/>
        <v>61992803</v>
      </c>
      <c r="J579" s="44">
        <f t="shared" si="111"/>
        <v>59614919</v>
      </c>
      <c r="K579" s="69">
        <f>SUM(K567:K578)</f>
        <v>51331895</v>
      </c>
      <c r="L579" s="45">
        <f>SUM(L567:L578)</f>
        <v>46081708</v>
      </c>
      <c r="M579" s="45">
        <f>SUM(M567:M578)</f>
        <v>116143249</v>
      </c>
      <c r="N579" s="47">
        <f>SUM(N567:N578)</f>
        <v>561847920</v>
      </c>
      <c r="O579" s="48">
        <f>(N579/$N$601)*100</f>
        <v>3.896444170153057</v>
      </c>
      <c r="P579" s="9"/>
    </row>
    <row r="580" spans="2:16" ht="15">
      <c r="B580" s="22"/>
      <c r="C580" s="17"/>
      <c r="D580" s="40"/>
      <c r="E580" s="41"/>
      <c r="F580" s="41"/>
      <c r="G580" s="41"/>
      <c r="H580" s="41"/>
      <c r="I580" s="41"/>
      <c r="J580" s="39"/>
      <c r="K580" s="68"/>
      <c r="L580" s="49"/>
      <c r="M580" s="40"/>
      <c r="N580" s="42"/>
      <c r="O580" s="49"/>
      <c r="P580" s="17"/>
    </row>
    <row r="581" spans="2:16" ht="15">
      <c r="B581" s="22" t="s">
        <v>225</v>
      </c>
      <c r="C581" s="27" t="s">
        <v>477</v>
      </c>
      <c r="D581" s="40"/>
      <c r="E581" s="41"/>
      <c r="F581" s="41"/>
      <c r="G581" s="41"/>
      <c r="H581" s="41"/>
      <c r="I581" s="41"/>
      <c r="J581" s="39"/>
      <c r="K581" s="68"/>
      <c r="L581" s="49">
        <v>118800</v>
      </c>
      <c r="M581" s="40">
        <v>109942</v>
      </c>
      <c r="N581" s="42">
        <f>SUM(D581:M581)</f>
        <v>228742</v>
      </c>
      <c r="O581" s="43">
        <f>(N581/$N$586)*100</f>
        <v>0.10787108434429248</v>
      </c>
      <c r="P581" s="17"/>
    </row>
    <row r="582" spans="3:16" ht="15">
      <c r="C582" s="17" t="s">
        <v>226</v>
      </c>
      <c r="D582" s="40">
        <v>4108103</v>
      </c>
      <c r="E582" s="41">
        <v>0</v>
      </c>
      <c r="F582" s="41">
        <v>5198614</v>
      </c>
      <c r="G582" s="41">
        <v>4828844</v>
      </c>
      <c r="H582" s="41">
        <v>3902179</v>
      </c>
      <c r="I582" s="41">
        <v>4830457</v>
      </c>
      <c r="J582" s="39">
        <v>4466160</v>
      </c>
      <c r="K582" s="68">
        <v>5295650</v>
      </c>
      <c r="L582" s="49">
        <v>5155224</v>
      </c>
      <c r="M582" s="40">
        <v>5637668</v>
      </c>
      <c r="N582" s="42">
        <f>SUM(D582:M582)</f>
        <v>43422899</v>
      </c>
      <c r="O582" s="43">
        <f>(N582/$N$586)*100</f>
        <v>20.477547632278696</v>
      </c>
      <c r="P582" s="17"/>
    </row>
    <row r="583" spans="2:20" ht="15">
      <c r="B583" s="22"/>
      <c r="C583" s="17" t="s">
        <v>227</v>
      </c>
      <c r="D583" s="40">
        <v>7234771</v>
      </c>
      <c r="E583" s="41">
        <v>7875474</v>
      </c>
      <c r="F583" s="41">
        <v>7324800</v>
      </c>
      <c r="G583" s="41">
        <v>16378200</v>
      </c>
      <c r="H583" s="41">
        <v>17044923</v>
      </c>
      <c r="I583" s="41">
        <v>18642863</v>
      </c>
      <c r="J583" s="39">
        <v>1926174</v>
      </c>
      <c r="K583" s="68">
        <v>39425639</v>
      </c>
      <c r="L583" s="49">
        <v>22593368</v>
      </c>
      <c r="M583" s="40">
        <v>22534408</v>
      </c>
      <c r="N583" s="42">
        <f>SUM(D583:M583)</f>
        <v>160980620</v>
      </c>
      <c r="O583" s="43">
        <f>(N583/$N$586)*100</f>
        <v>75.91589667755156</v>
      </c>
      <c r="P583" s="19"/>
      <c r="Q583" s="3"/>
      <c r="R583" s="3"/>
      <c r="S583" s="3"/>
      <c r="T583" s="3"/>
    </row>
    <row r="584" spans="2:20" ht="15">
      <c r="B584" s="22"/>
      <c r="C584" s="27" t="s">
        <v>478</v>
      </c>
      <c r="D584" s="40"/>
      <c r="E584" s="41"/>
      <c r="F584" s="41"/>
      <c r="G584" s="41"/>
      <c r="H584" s="41"/>
      <c r="I584" s="41"/>
      <c r="J584" s="39"/>
      <c r="K584" s="68"/>
      <c r="L584" s="49">
        <v>80000</v>
      </c>
      <c r="M584" s="40">
        <v>34400</v>
      </c>
      <c r="N584" s="42">
        <f>SUM(D584:M584)</f>
        <v>114400</v>
      </c>
      <c r="O584" s="43">
        <f>(N584/$N$586)*100</f>
        <v>0.05394921811030357</v>
      </c>
      <c r="P584" s="19"/>
      <c r="Q584" s="3"/>
      <c r="R584" s="3"/>
      <c r="S584" s="3"/>
      <c r="T584" s="3"/>
    </row>
    <row r="585" spans="2:20" ht="15">
      <c r="B585" s="22"/>
      <c r="C585" s="17" t="s">
        <v>228</v>
      </c>
      <c r="D585" s="40">
        <v>1656480</v>
      </c>
      <c r="E585" s="41">
        <v>1728000</v>
      </c>
      <c r="F585" s="41">
        <v>48000</v>
      </c>
      <c r="G585" s="41">
        <v>1245600</v>
      </c>
      <c r="H585" s="41">
        <v>129760</v>
      </c>
      <c r="I585" s="41">
        <v>0</v>
      </c>
      <c r="J585" s="39">
        <v>1389565</v>
      </c>
      <c r="K585" s="68">
        <v>1107200</v>
      </c>
      <c r="L585" s="49">
        <v>0</v>
      </c>
      <c r="M585" s="40"/>
      <c r="N585" s="42">
        <f>SUM(D585:M585)</f>
        <v>7304605</v>
      </c>
      <c r="O585" s="43">
        <f>(N585/$N$586)*100</f>
        <v>3.4447353877151574</v>
      </c>
      <c r="P585" s="19"/>
      <c r="Q585" s="3"/>
      <c r="R585" s="3"/>
      <c r="S585" s="3"/>
      <c r="T585" s="3"/>
    </row>
    <row r="586" spans="2:20" ht="16.5" thickBot="1">
      <c r="B586" s="23"/>
      <c r="C586" s="20" t="s">
        <v>7</v>
      </c>
      <c r="D586" s="45">
        <f aca="true" t="shared" si="112" ref="D586:J586">SUM(D580:D585)</f>
        <v>12999354</v>
      </c>
      <c r="E586" s="46">
        <f t="shared" si="112"/>
        <v>9603474</v>
      </c>
      <c r="F586" s="46">
        <f t="shared" si="112"/>
        <v>12571414</v>
      </c>
      <c r="G586" s="46">
        <f t="shared" si="112"/>
        <v>22452644</v>
      </c>
      <c r="H586" s="46">
        <f t="shared" si="112"/>
        <v>21076862</v>
      </c>
      <c r="I586" s="46">
        <f t="shared" si="112"/>
        <v>23473320</v>
      </c>
      <c r="J586" s="44">
        <f t="shared" si="112"/>
        <v>7781899</v>
      </c>
      <c r="K586" s="69">
        <f>SUM(K582:K585)</f>
        <v>45828489</v>
      </c>
      <c r="L586" s="45">
        <f>SUM(L581:L585)</f>
        <v>27947392</v>
      </c>
      <c r="M586" s="45">
        <f>SUM(M581:M585)</f>
        <v>28316418</v>
      </c>
      <c r="N586" s="47">
        <f>SUM(N581:N585)</f>
        <v>212051266</v>
      </c>
      <c r="O586" s="48">
        <f>(N586/$N$601)*100</f>
        <v>1.4705864163015414</v>
      </c>
      <c r="P586" s="10"/>
      <c r="Q586" s="3"/>
      <c r="R586" s="3"/>
      <c r="S586" s="3"/>
      <c r="T586" s="3"/>
    </row>
    <row r="587" spans="2:20" ht="15">
      <c r="B587" s="22"/>
      <c r="C587" s="17"/>
      <c r="D587" s="40"/>
      <c r="E587" s="41"/>
      <c r="F587" s="41"/>
      <c r="G587" s="41"/>
      <c r="H587" s="41"/>
      <c r="I587" s="41"/>
      <c r="J587" s="39"/>
      <c r="K587" s="68"/>
      <c r="L587" s="49"/>
      <c r="M587" s="40"/>
      <c r="N587" s="42"/>
      <c r="O587" s="49"/>
      <c r="P587" s="19"/>
      <c r="Q587" s="3"/>
      <c r="R587" s="3"/>
      <c r="S587" s="3"/>
      <c r="T587" s="3"/>
    </row>
    <row r="588" spans="2:20" ht="15">
      <c r="B588" s="22" t="s">
        <v>229</v>
      </c>
      <c r="C588" s="27" t="s">
        <v>188</v>
      </c>
      <c r="D588" s="40">
        <v>0</v>
      </c>
      <c r="E588" s="41">
        <v>0</v>
      </c>
      <c r="F588" s="41">
        <v>0</v>
      </c>
      <c r="G588" s="41">
        <v>0</v>
      </c>
      <c r="H588" s="41">
        <v>0</v>
      </c>
      <c r="I588" s="41">
        <v>0</v>
      </c>
      <c r="J588" s="39">
        <v>0</v>
      </c>
      <c r="K588" s="68">
        <v>32000</v>
      </c>
      <c r="L588" s="49">
        <v>0</v>
      </c>
      <c r="M588" s="40">
        <v>214400</v>
      </c>
      <c r="N588" s="42">
        <f aca="true" t="shared" si="113" ref="N588:N593">SUM(D588:M588)</f>
        <v>246400</v>
      </c>
      <c r="O588" s="43">
        <f aca="true" t="shared" si="114" ref="O588:O593">(N588/$N$594)*100</f>
        <v>9.518298387838211</v>
      </c>
      <c r="P588" s="19"/>
      <c r="Q588" s="3"/>
      <c r="R588" s="3"/>
      <c r="S588" s="3"/>
      <c r="T588" s="3"/>
    </row>
    <row r="589" spans="2:20" ht="15">
      <c r="B589" s="22"/>
      <c r="C589" s="27" t="s">
        <v>368</v>
      </c>
      <c r="D589" s="40">
        <v>0</v>
      </c>
      <c r="E589" s="41">
        <v>0</v>
      </c>
      <c r="F589" s="41">
        <v>0</v>
      </c>
      <c r="G589" s="41">
        <v>0</v>
      </c>
      <c r="H589" s="41">
        <v>0</v>
      </c>
      <c r="I589" s="41">
        <v>0</v>
      </c>
      <c r="J589" s="39">
        <v>0</v>
      </c>
      <c r="K589" s="68">
        <v>31980</v>
      </c>
      <c r="L589" s="49">
        <v>0</v>
      </c>
      <c r="M589" s="40">
        <v>19280</v>
      </c>
      <c r="N589" s="42">
        <f t="shared" si="113"/>
        <v>51260</v>
      </c>
      <c r="O589" s="43">
        <f t="shared" si="114"/>
        <v>1.980146003898485</v>
      </c>
      <c r="P589" s="19"/>
      <c r="Q589" s="3"/>
      <c r="R589" s="3"/>
      <c r="S589" s="3"/>
      <c r="T589" s="3"/>
    </row>
    <row r="590" spans="2:20" ht="15">
      <c r="B590" s="22"/>
      <c r="C590" s="27" t="s">
        <v>369</v>
      </c>
      <c r="D590" s="40">
        <v>0</v>
      </c>
      <c r="E590" s="41">
        <v>0</v>
      </c>
      <c r="F590" s="41">
        <v>0</v>
      </c>
      <c r="G590" s="41">
        <v>0</v>
      </c>
      <c r="H590" s="41">
        <v>0</v>
      </c>
      <c r="I590" s="41">
        <v>0</v>
      </c>
      <c r="J590" s="39">
        <v>0</v>
      </c>
      <c r="K590" s="68">
        <v>175000</v>
      </c>
      <c r="L590" s="49">
        <v>183896</v>
      </c>
      <c r="M590" s="40">
        <v>7187</v>
      </c>
      <c r="N590" s="42">
        <f t="shared" si="113"/>
        <v>366083</v>
      </c>
      <c r="O590" s="43">
        <f>(N590/$N$594)*100</f>
        <v>14.141587778875714</v>
      </c>
      <c r="P590" s="19"/>
      <c r="Q590" s="3"/>
      <c r="R590" s="3"/>
      <c r="S590" s="3"/>
      <c r="T590" s="3"/>
    </row>
    <row r="591" spans="3:20" ht="15">
      <c r="C591" s="14" t="s">
        <v>230</v>
      </c>
      <c r="D591" s="40">
        <f>240656+4000</f>
        <v>244656</v>
      </c>
      <c r="E591" s="41">
        <v>401695</v>
      </c>
      <c r="F591" s="41">
        <v>247560</v>
      </c>
      <c r="G591" s="41">
        <v>11280</v>
      </c>
      <c r="H591" s="41">
        <v>147880</v>
      </c>
      <c r="I591" s="41">
        <v>374240</v>
      </c>
      <c r="J591" s="39">
        <v>421300</v>
      </c>
      <c r="K591" s="68">
        <v>0</v>
      </c>
      <c r="L591" s="49">
        <v>0</v>
      </c>
      <c r="M591" s="40">
        <v>0</v>
      </c>
      <c r="N591" s="42">
        <f t="shared" si="113"/>
        <v>1848611</v>
      </c>
      <c r="O591" s="43">
        <f t="shared" si="114"/>
        <v>71.41084050746747</v>
      </c>
      <c r="P591" s="19"/>
      <c r="Q591" s="3"/>
      <c r="R591" s="3"/>
      <c r="S591" s="3"/>
      <c r="T591" s="3"/>
    </row>
    <row r="592" spans="3:20" ht="15">
      <c r="C592" s="38" t="s">
        <v>370</v>
      </c>
      <c r="D592" s="40"/>
      <c r="E592" s="41"/>
      <c r="F592" s="41"/>
      <c r="G592" s="41"/>
      <c r="H592" s="41"/>
      <c r="I592" s="41"/>
      <c r="J592" s="39"/>
      <c r="K592" s="68">
        <v>20624</v>
      </c>
      <c r="L592" s="49">
        <v>24320</v>
      </c>
      <c r="M592" s="40">
        <v>16400</v>
      </c>
      <c r="N592" s="42">
        <f t="shared" si="113"/>
        <v>61344</v>
      </c>
      <c r="O592" s="43">
        <f t="shared" si="114"/>
        <v>2.369685455777383</v>
      </c>
      <c r="P592" s="19"/>
      <c r="Q592" s="3"/>
      <c r="R592" s="3"/>
      <c r="S592" s="3"/>
      <c r="T592" s="3"/>
    </row>
    <row r="593" spans="3:20" ht="15">
      <c r="C593" s="38" t="s">
        <v>371</v>
      </c>
      <c r="D593" s="40"/>
      <c r="E593" s="41"/>
      <c r="F593" s="41"/>
      <c r="G593" s="41"/>
      <c r="H593" s="41"/>
      <c r="I593" s="41"/>
      <c r="J593" s="39"/>
      <c r="K593" s="68">
        <v>5000</v>
      </c>
      <c r="L593" s="49">
        <v>10000</v>
      </c>
      <c r="M593" s="40">
        <v>0</v>
      </c>
      <c r="N593" s="42">
        <f t="shared" si="113"/>
        <v>15000</v>
      </c>
      <c r="O593" s="43">
        <f t="shared" si="114"/>
        <v>0.5794418661427482</v>
      </c>
      <c r="P593" s="19"/>
      <c r="Q593" s="3"/>
      <c r="R593" s="3"/>
      <c r="S593" s="3"/>
      <c r="T593" s="3"/>
    </row>
    <row r="594" spans="2:20" ht="16.5" thickBot="1">
      <c r="B594" s="23"/>
      <c r="C594" s="20" t="s">
        <v>7</v>
      </c>
      <c r="D594" s="45">
        <f aca="true" t="shared" si="115" ref="D594:J594">SUM(D587:D591)</f>
        <v>244656</v>
      </c>
      <c r="E594" s="46">
        <f t="shared" si="115"/>
        <v>401695</v>
      </c>
      <c r="F594" s="46">
        <f t="shared" si="115"/>
        <v>247560</v>
      </c>
      <c r="G594" s="46">
        <f t="shared" si="115"/>
        <v>11280</v>
      </c>
      <c r="H594" s="46">
        <f t="shared" si="115"/>
        <v>147880</v>
      </c>
      <c r="I594" s="46">
        <f t="shared" si="115"/>
        <v>374240</v>
      </c>
      <c r="J594" s="44">
        <f t="shared" si="115"/>
        <v>421300</v>
      </c>
      <c r="K594" s="69">
        <f>SUM(K588:K593)</f>
        <v>264604</v>
      </c>
      <c r="L594" s="45">
        <f>SUM(L588:L593)</f>
        <v>218216</v>
      </c>
      <c r="M594" s="45">
        <f>SUM(M588:M593)</f>
        <v>257267</v>
      </c>
      <c r="N594" s="47">
        <f>SUM(N588:N593)</f>
        <v>2588698</v>
      </c>
      <c r="O594" s="48">
        <f>(N594/$N$601)*100</f>
        <v>0.01795275353228482</v>
      </c>
      <c r="P594" s="10"/>
      <c r="Q594" s="3"/>
      <c r="R594" s="3"/>
      <c r="S594" s="3"/>
      <c r="T594" s="3"/>
    </row>
    <row r="595" spans="2:20" ht="15">
      <c r="B595" s="22"/>
      <c r="C595" s="14"/>
      <c r="D595" s="40"/>
      <c r="E595" s="41"/>
      <c r="F595" s="41"/>
      <c r="G595" s="41"/>
      <c r="H595" s="41"/>
      <c r="I595" s="41"/>
      <c r="J595" s="39"/>
      <c r="K595" s="68"/>
      <c r="L595" s="49"/>
      <c r="M595" s="40"/>
      <c r="N595" s="42"/>
      <c r="O595" s="49"/>
      <c r="P595" s="19"/>
      <c r="Q595" s="3"/>
      <c r="R595" s="3"/>
      <c r="S595" s="3"/>
      <c r="T595" s="3"/>
    </row>
    <row r="596" spans="2:20" ht="15">
      <c r="B596" s="22" t="s">
        <v>231</v>
      </c>
      <c r="C596" s="38" t="s">
        <v>372</v>
      </c>
      <c r="D596" s="40">
        <v>0</v>
      </c>
      <c r="E596" s="41">
        <v>0</v>
      </c>
      <c r="F596" s="41">
        <v>0</v>
      </c>
      <c r="G596" s="41">
        <v>0</v>
      </c>
      <c r="H596" s="41">
        <v>0</v>
      </c>
      <c r="I596" s="41">
        <v>0</v>
      </c>
      <c r="J596" s="39">
        <v>0</v>
      </c>
      <c r="K596" s="68">
        <v>102728</v>
      </c>
      <c r="L596" s="49">
        <v>118600</v>
      </c>
      <c r="M596" s="40">
        <v>0</v>
      </c>
      <c r="N596" s="42">
        <f>SUM(D596:M596)</f>
        <v>221328</v>
      </c>
      <c r="O596" s="43">
        <f>(N596/$N$599)*100</f>
        <v>12.363117993909157</v>
      </c>
      <c r="P596" s="19"/>
      <c r="Q596" s="3"/>
      <c r="R596" s="3"/>
      <c r="S596" s="3"/>
      <c r="T596" s="3"/>
    </row>
    <row r="597" spans="2:20" ht="15">
      <c r="B597" s="22"/>
      <c r="C597" s="38" t="s">
        <v>373</v>
      </c>
      <c r="D597" s="40">
        <v>0</v>
      </c>
      <c r="E597" s="41">
        <v>0</v>
      </c>
      <c r="F597" s="41">
        <v>0</v>
      </c>
      <c r="G597" s="41">
        <v>0</v>
      </c>
      <c r="H597" s="41">
        <v>0</v>
      </c>
      <c r="I597" s="41">
        <v>0</v>
      </c>
      <c r="J597" s="39">
        <v>0</v>
      </c>
      <c r="K597" s="68">
        <v>166283</v>
      </c>
      <c r="L597" s="49">
        <v>0</v>
      </c>
      <c r="M597" s="40">
        <v>183756</v>
      </c>
      <c r="N597" s="42">
        <f>SUM(D597:M597)</f>
        <v>350039</v>
      </c>
      <c r="O597" s="43">
        <f>(N597/$N$599)*100</f>
        <v>19.55276087738545</v>
      </c>
      <c r="P597" s="19"/>
      <c r="Q597" s="3"/>
      <c r="R597" s="3"/>
      <c r="S597" s="3"/>
      <c r="T597" s="3"/>
    </row>
    <row r="598" spans="3:20" ht="15">
      <c r="C598" s="14" t="s">
        <v>232</v>
      </c>
      <c r="D598" s="40">
        <v>6400</v>
      </c>
      <c r="E598" s="41">
        <v>242274</v>
      </c>
      <c r="F598" s="41">
        <v>261761</v>
      </c>
      <c r="G598" s="41">
        <v>123960</v>
      </c>
      <c r="H598" s="41">
        <v>228160</v>
      </c>
      <c r="I598" s="41">
        <v>243169</v>
      </c>
      <c r="J598" s="39">
        <v>113137</v>
      </c>
      <c r="K598" s="68">
        <v>0</v>
      </c>
      <c r="L598" s="49">
        <v>0</v>
      </c>
      <c r="M598" s="40">
        <v>0</v>
      </c>
      <c r="N598" s="42">
        <f>SUM(D598:M598)</f>
        <v>1218861</v>
      </c>
      <c r="O598" s="43">
        <f>(N598/$N$599)*100</f>
        <v>68.0841211287054</v>
      </c>
      <c r="P598" s="19"/>
      <c r="Q598" s="3"/>
      <c r="R598" s="3"/>
      <c r="S598" s="3"/>
      <c r="T598" s="3"/>
    </row>
    <row r="599" spans="2:20" ht="16.5" thickBot="1">
      <c r="B599" s="23"/>
      <c r="C599" s="20" t="s">
        <v>7</v>
      </c>
      <c r="D599" s="45">
        <f aca="true" t="shared" si="116" ref="D599:J599">SUM(D595:D598)</f>
        <v>6400</v>
      </c>
      <c r="E599" s="46">
        <f t="shared" si="116"/>
        <v>242274</v>
      </c>
      <c r="F599" s="46">
        <f t="shared" si="116"/>
        <v>261761</v>
      </c>
      <c r="G599" s="46">
        <f t="shared" si="116"/>
        <v>123960</v>
      </c>
      <c r="H599" s="46">
        <f t="shared" si="116"/>
        <v>228160</v>
      </c>
      <c r="I599" s="46">
        <f t="shared" si="116"/>
        <v>243169</v>
      </c>
      <c r="J599" s="44">
        <f t="shared" si="116"/>
        <v>113137</v>
      </c>
      <c r="K599" s="69">
        <f>SUM(K596:K598)</f>
        <v>269011</v>
      </c>
      <c r="L599" s="45">
        <f>SUM(L596:L598)</f>
        <v>118600</v>
      </c>
      <c r="M599" s="45">
        <f>SUM(M596:M598)</f>
        <v>183756</v>
      </c>
      <c r="N599" s="47">
        <f>SUM(N595:N598)</f>
        <v>1790228</v>
      </c>
      <c r="O599" s="48">
        <f>(N599/$N$601)*100</f>
        <v>0.012415323089288586</v>
      </c>
      <c r="P599" s="10"/>
      <c r="Q599" s="3"/>
      <c r="R599" s="3"/>
      <c r="S599" s="3"/>
      <c r="T599" s="3"/>
    </row>
    <row r="600" spans="2:20" ht="15">
      <c r="B600" s="5"/>
      <c r="C600" s="59"/>
      <c r="D600" s="51"/>
      <c r="E600" s="52"/>
      <c r="F600" s="52"/>
      <c r="G600" s="52"/>
      <c r="H600" s="52"/>
      <c r="I600" s="52"/>
      <c r="J600" s="50"/>
      <c r="K600" s="70"/>
      <c r="L600" s="51"/>
      <c r="M600" s="51"/>
      <c r="N600" s="53" t="s">
        <v>0</v>
      </c>
      <c r="O600" s="51"/>
      <c r="P600" s="6"/>
      <c r="Q600" s="3"/>
      <c r="R600" s="3"/>
      <c r="S600" s="3"/>
      <c r="T600" s="3"/>
    </row>
    <row r="601" spans="2:20" ht="15.75">
      <c r="B601" s="1"/>
      <c r="C601" s="60" t="s">
        <v>3</v>
      </c>
      <c r="D601" s="54">
        <f aca="true" t="shared" si="117" ref="D601:O601">D12+D28+D36+D44+D92+D104+D116+D119+D125+D158+D171+D175+D186+D195+D210+D226+D233+D243+D255+D268+D278+D284+D304+D313+D321+D327+D331+D349+D355+D360+D368+D381+D387+D392+D408+D428+D435+D443+D464+D473+D477+D489+D493+D505+D536+D544+D561+D565+D579+D586+D594+D599</f>
        <v>659903430</v>
      </c>
      <c r="E601" s="54">
        <f t="shared" si="117"/>
        <v>817002737</v>
      </c>
      <c r="F601" s="54">
        <f t="shared" si="117"/>
        <v>1235022576</v>
      </c>
      <c r="G601" s="54">
        <f t="shared" si="117"/>
        <v>1295942047</v>
      </c>
      <c r="H601" s="54">
        <f t="shared" si="117"/>
        <v>1415671433</v>
      </c>
      <c r="I601" s="54">
        <f t="shared" si="117"/>
        <v>1689451425</v>
      </c>
      <c r="J601" s="65">
        <f t="shared" si="117"/>
        <v>1550232865</v>
      </c>
      <c r="K601" s="71">
        <f t="shared" si="117"/>
        <v>1882215265</v>
      </c>
      <c r="L601" s="63">
        <f t="shared" si="117"/>
        <v>1900783023</v>
      </c>
      <c r="M601" s="63">
        <f t="shared" si="117"/>
        <v>1977762277.7</v>
      </c>
      <c r="N601" s="54">
        <f t="shared" si="117"/>
        <v>14419503923.7</v>
      </c>
      <c r="O601" s="43">
        <f t="shared" si="117"/>
        <v>100.00000000000001</v>
      </c>
      <c r="P601" s="7"/>
      <c r="Q601" s="3"/>
      <c r="R601" s="3"/>
      <c r="S601" s="3"/>
      <c r="T601" s="3"/>
    </row>
    <row r="602" spans="2:20" ht="15">
      <c r="B602" s="1"/>
      <c r="C602" s="61" t="s">
        <v>284</v>
      </c>
      <c r="D602" s="55">
        <f aca="true" t="shared" si="118" ref="D602:M602">(D601/$N601)*100</f>
        <v>4.5764641661172405</v>
      </c>
      <c r="E602" s="56">
        <f t="shared" si="118"/>
        <v>5.665955925551422</v>
      </c>
      <c r="F602" s="56">
        <f t="shared" si="118"/>
        <v>8.564944969917502</v>
      </c>
      <c r="G602" s="56">
        <f t="shared" si="118"/>
        <v>8.987424628873537</v>
      </c>
      <c r="H602" s="56">
        <f t="shared" si="118"/>
        <v>9.817754067622204</v>
      </c>
      <c r="I602" s="56">
        <f t="shared" si="118"/>
        <v>11.716432367851473</v>
      </c>
      <c r="J602" s="66">
        <f t="shared" si="118"/>
        <v>10.750944506849685</v>
      </c>
      <c r="K602" s="55">
        <f t="shared" si="118"/>
        <v>13.05325949463752</v>
      </c>
      <c r="L602" s="58">
        <f t="shared" si="118"/>
        <v>13.182027849625669</v>
      </c>
      <c r="M602" s="58">
        <f t="shared" si="118"/>
        <v>13.715882933041376</v>
      </c>
      <c r="N602" s="57">
        <f>SUM(D602:M602)</f>
        <v>100.03109091008763</v>
      </c>
      <c r="O602" s="58"/>
      <c r="P602" s="26"/>
      <c r="Q602" s="3"/>
      <c r="R602" s="3"/>
      <c r="S602" s="3"/>
      <c r="T602" s="3"/>
    </row>
    <row r="603" spans="2:16" ht="15.75" thickBot="1">
      <c r="B603" s="8"/>
      <c r="C603" s="62"/>
      <c r="D603" s="45"/>
      <c r="E603" s="46"/>
      <c r="F603" s="46"/>
      <c r="G603" s="46"/>
      <c r="H603" s="46"/>
      <c r="I603" s="46"/>
      <c r="J603" s="44"/>
      <c r="K603" s="69"/>
      <c r="L603" s="45"/>
      <c r="M603" s="45"/>
      <c r="N603" s="47"/>
      <c r="O603" s="45"/>
      <c r="P603" s="4"/>
    </row>
    <row r="604" spans="4:15" ht="15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20" ht="15.75">
      <c r="C605" s="2" t="s">
        <v>233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2"/>
      <c r="Q605" s="2"/>
      <c r="R605" s="2"/>
      <c r="S605" s="2"/>
      <c r="T605" s="2"/>
    </row>
    <row r="606" spans="3:20" ht="15.75">
      <c r="C606" s="2" t="s">
        <v>234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2"/>
      <c r="Q606" s="2"/>
      <c r="R606" s="2"/>
      <c r="S606" s="2"/>
      <c r="T606" s="2"/>
    </row>
  </sheetData>
  <mergeCells count="3">
    <mergeCell ref="B1:P1"/>
    <mergeCell ref="B2:P2"/>
    <mergeCell ref="B3:P3"/>
  </mergeCells>
  <printOptions horizontalCentered="1"/>
  <pageMargins left="0.5" right="0" top="0.5" bottom="0.5" header="0.5" footer="0.5"/>
  <pageSetup horizontalDpi="300" verticalDpi="300" orientation="portrait" scale="40" r:id="rId1"/>
  <rowBreaks count="5" manualBreakCount="5">
    <brk id="116" min="1" max="15" man="1"/>
    <brk id="220" min="1" max="15" man="1"/>
    <brk id="327" min="1" max="15" man="1"/>
    <brk id="435" min="1" max="15" man="1"/>
    <brk id="544" min="1" max="15" man="1"/>
  </rowBreaks>
  <ignoredErrors>
    <ignoredError sqref="M4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2008-08-06T13:29:41Z</cp:lastPrinted>
  <dcterms:created xsi:type="dcterms:W3CDTF">1999-01-14T15:20:30Z</dcterms:created>
  <dcterms:modified xsi:type="dcterms:W3CDTF">2008-08-06T13:31:42Z</dcterms:modified>
  <cp:category/>
  <cp:version/>
  <cp:contentType/>
  <cp:contentStatus/>
</cp:coreProperties>
</file>