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540" windowHeight="6860" activeTab="0"/>
  </bookViews>
  <sheets>
    <sheet name="020723" sheetId="1" r:id="rId1"/>
    <sheet name="020528" sheetId="2" r:id="rId2"/>
    <sheet name="020527" sheetId="3" r:id="rId3"/>
    <sheet name="020328a" sheetId="4" r:id="rId4"/>
    <sheet name="020328" sheetId="5" r:id="rId5"/>
    <sheet name="020213" sheetId="6" r:id="rId6"/>
    <sheet name="020204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<sst xmlns="http://schemas.openxmlformats.org/spreadsheetml/2006/main" count="265" uniqueCount="39">
  <si>
    <t>E907 element</t>
  </si>
  <si>
    <t>Jolly Green Giant</t>
  </si>
  <si>
    <t>Target</t>
  </si>
  <si>
    <t>Chamber 1(E690)</t>
  </si>
  <si>
    <t>E690 Cerenkov</t>
  </si>
  <si>
    <t>RICH</t>
  </si>
  <si>
    <t>Calorimeter</t>
  </si>
  <si>
    <t>TPC</t>
  </si>
  <si>
    <t>Chamber 2 (E690)</t>
  </si>
  <si>
    <t>TOF</t>
  </si>
  <si>
    <t>Chamber 3 (E690)</t>
  </si>
  <si>
    <t>ROSY</t>
  </si>
  <si>
    <t>Chamber 4 (E690)</t>
  </si>
  <si>
    <t>Chamber 5 (Iowa)</t>
  </si>
  <si>
    <t>Chamber 6 (Iowa)</t>
  </si>
  <si>
    <t>Gary Smith</t>
  </si>
  <si>
    <t>Coordinate System</t>
  </si>
  <si>
    <t>Target Zero</t>
  </si>
  <si>
    <t>z Positions (cm)</t>
  </si>
  <si>
    <t>Center</t>
  </si>
  <si>
    <t>Upstream</t>
  </si>
  <si>
    <t>Downstream</t>
  </si>
  <si>
    <t>Cerenkov Apex wrt Upstream window</t>
  </si>
  <si>
    <t>Desired distance</t>
  </si>
  <si>
    <t>Actual</t>
  </si>
  <si>
    <t>z Halfwidth</t>
  </si>
  <si>
    <t>(cm)</t>
  </si>
  <si>
    <t>E907 Experiment Elements</t>
  </si>
  <si>
    <t>From ME-397568, revised 2/4/02.</t>
  </si>
  <si>
    <t>Shower Detector</t>
  </si>
  <si>
    <t xml:space="preserve">Delta from </t>
  </si>
  <si>
    <t>Sheet</t>
  </si>
  <si>
    <t>(cm, wrt</t>
  </si>
  <si>
    <t>target)</t>
  </si>
  <si>
    <t>From ME-397568, revised 2/13/02.</t>
  </si>
  <si>
    <t>From 9200.001-ME-397568, revised 3/28/02.</t>
  </si>
  <si>
    <t>Corrected divide by 2 error in Upstream and Downstream calculations.</t>
  </si>
  <si>
    <t>Moved NCAL, Shower downstream to clear interference with RICH.</t>
  </si>
  <si>
    <t>020328a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</si>
</sst>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00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165" fontId="0" fillId="0" borderId="4" xfId="0" applyNumberFormat="1" applyBorder="1" applyAlignment="1">
      <alignment/>
    </xf>
    <xf numFmtId="0" fontId="0" fillId="0" borderId="16" xfId="0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7" fontId="1" fillId="0" borderId="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sitions_02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_25_02"/>
      <sheetName val="03_28_02a"/>
      <sheetName val="03_28_02"/>
      <sheetName val="02_13_02"/>
      <sheetName val="02_04_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7">
      <selection activeCell="J8" sqref="J8"/>
    </sheetView>
  </sheetViews>
  <sheetFormatPr defaultColWidth="11.00390625" defaultRowHeight="12"/>
  <cols>
    <col min="1" max="1" width="16.50390625" style="0" customWidth="1"/>
    <col min="2" max="8" width="11.50390625" style="0" customWidth="1"/>
    <col min="9" max="9" width="2.875" style="0" customWidth="1"/>
    <col min="10" max="16384" width="11.50390625" style="0" customWidth="1"/>
  </cols>
  <sheetData>
    <row r="1" ht="15.75">
      <c r="A1" s="31" t="s">
        <v>27</v>
      </c>
    </row>
    <row r="3" ht="12.75">
      <c r="A3" t="s">
        <v>35</v>
      </c>
    </row>
    <row r="4" ht="12.75">
      <c r="A4" s="32" t="s">
        <v>37</v>
      </c>
    </row>
    <row r="5" ht="13.5" thickBot="1"/>
    <row r="6" spans="1:10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9" t="s">
        <v>30</v>
      </c>
    </row>
    <row r="7" spans="1:10" ht="12.75">
      <c r="A7" s="8"/>
      <c r="B7" s="27" t="s">
        <v>26</v>
      </c>
      <c r="C7" s="34" t="s">
        <v>19</v>
      </c>
      <c r="D7" s="35"/>
      <c r="E7" s="35" t="s">
        <v>20</v>
      </c>
      <c r="F7" s="35"/>
      <c r="G7" s="35" t="s">
        <v>21</v>
      </c>
      <c r="H7" s="36"/>
      <c r="J7" s="33">
        <v>20528</v>
      </c>
    </row>
    <row r="8" spans="1:10" ht="12.75">
      <c r="A8" s="8"/>
      <c r="B8" s="8"/>
      <c r="C8" s="5"/>
      <c r="D8" s="5"/>
      <c r="E8" s="5"/>
      <c r="F8" s="5"/>
      <c r="G8" s="5"/>
      <c r="H8" s="6"/>
      <c r="J8" s="27" t="s">
        <v>31</v>
      </c>
    </row>
    <row r="9" spans="1:10" ht="13.5" thickBot="1">
      <c r="A9" s="8"/>
      <c r="B9" s="8"/>
      <c r="C9" s="4" t="s">
        <v>16</v>
      </c>
      <c r="D9" s="4"/>
      <c r="E9" s="4"/>
      <c r="F9" s="4"/>
      <c r="G9" s="4"/>
      <c r="H9" s="7"/>
      <c r="J9" s="27" t="s">
        <v>32</v>
      </c>
    </row>
    <row r="10" spans="1:10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27" t="s">
        <v>33</v>
      </c>
    </row>
    <row r="11" spans="1:10" ht="12.75">
      <c r="A11" s="12"/>
      <c r="B11" s="17"/>
      <c r="C11" s="18"/>
      <c r="D11" s="11"/>
      <c r="E11" s="18"/>
      <c r="F11" s="11"/>
      <c r="G11" s="18"/>
      <c r="H11" s="19"/>
      <c r="J11" s="17"/>
    </row>
    <row r="12" spans="1:12" ht="12.75">
      <c r="A12" s="20" t="s">
        <v>2</v>
      </c>
      <c r="B12" s="13">
        <v>1</v>
      </c>
      <c r="C12" s="14">
        <v>-832.549</v>
      </c>
      <c r="D12" s="15">
        <v>0</v>
      </c>
      <c r="E12" s="14">
        <f aca="true" t="shared" si="0" ref="E12:E26">C12-$B12</f>
        <v>-833.549</v>
      </c>
      <c r="F12" s="16">
        <f aca="true" t="shared" si="1" ref="F12:F26">D12-$B12</f>
        <v>-1</v>
      </c>
      <c r="G12" s="14">
        <f aca="true" t="shared" si="2" ref="G12:G26">C12+$B12</f>
        <v>-831.549</v>
      </c>
      <c r="H12" s="21">
        <f aca="true" t="shared" si="3" ref="H12:H26">D12+$B12</f>
        <v>1</v>
      </c>
      <c r="J12" s="13">
        <f aca="true" ca="1" t="shared" si="4" ref="J12:J26">C12-INDIRECT("'"&amp;TEXT($J$7,"000000")&amp;"'!C"&amp;TEXT(ROW(J12),"0"))</f>
        <v>0</v>
      </c>
      <c r="K12" s="1"/>
      <c r="L12" s="1"/>
    </row>
    <row r="13" spans="1:12" ht="12.75">
      <c r="A13" s="20" t="s">
        <v>1</v>
      </c>
      <c r="B13" s="13">
        <v>160.002</v>
      </c>
      <c r="C13" s="14">
        <v>-739.998</v>
      </c>
      <c r="D13" s="16">
        <f aca="true" t="shared" si="5" ref="D13:D26">C13-$C$12</f>
        <v>92.55099999999993</v>
      </c>
      <c r="E13" s="14">
        <f t="shared" si="0"/>
        <v>-900</v>
      </c>
      <c r="F13" s="16">
        <f t="shared" si="1"/>
        <v>-67.45100000000008</v>
      </c>
      <c r="G13" s="14">
        <f t="shared" si="2"/>
        <v>-579.9960000000001</v>
      </c>
      <c r="H13" s="21">
        <f t="shared" si="3"/>
        <v>252.55299999999994</v>
      </c>
      <c r="J13" s="13">
        <f ca="1" t="shared" si="4"/>
        <v>0</v>
      </c>
      <c r="K13" s="1"/>
      <c r="L13" s="1"/>
    </row>
    <row r="14" spans="1:12" ht="12.75">
      <c r="A14" s="20" t="s">
        <v>7</v>
      </c>
      <c r="B14" s="13">
        <v>127</v>
      </c>
      <c r="C14" s="14">
        <v>-739.998</v>
      </c>
      <c r="D14" s="16">
        <f t="shared" si="5"/>
        <v>92.55099999999993</v>
      </c>
      <c r="E14" s="14">
        <f t="shared" si="0"/>
        <v>-866.998</v>
      </c>
      <c r="F14" s="16">
        <f t="shared" si="1"/>
        <v>-34.44900000000007</v>
      </c>
      <c r="G14" s="14">
        <f t="shared" si="2"/>
        <v>-612.998</v>
      </c>
      <c r="H14" s="21">
        <f t="shared" si="3"/>
        <v>219.55099999999993</v>
      </c>
      <c r="J14" s="13">
        <f ca="1" t="shared" si="4"/>
        <v>0</v>
      </c>
      <c r="K14" s="1"/>
      <c r="L14" s="1"/>
    </row>
    <row r="15" spans="1:12" ht="12.75">
      <c r="A15" s="20" t="s">
        <v>3</v>
      </c>
      <c r="B15" s="13">
        <v>12.7</v>
      </c>
      <c r="C15" s="14">
        <v>-607.535</v>
      </c>
      <c r="D15" s="16">
        <f t="shared" si="5"/>
        <v>225.014</v>
      </c>
      <c r="E15" s="14">
        <f t="shared" si="0"/>
        <v>-620.235</v>
      </c>
      <c r="F15" s="16">
        <f t="shared" si="1"/>
        <v>212.31400000000002</v>
      </c>
      <c r="G15" s="14">
        <f t="shared" si="2"/>
        <v>-594.8349999999999</v>
      </c>
      <c r="H15" s="21">
        <f t="shared" si="3"/>
        <v>237.714</v>
      </c>
      <c r="J15" s="13">
        <f ca="1" t="shared" si="4"/>
        <v>3.173999999999978</v>
      </c>
      <c r="K15" s="1"/>
      <c r="L15" s="1"/>
    </row>
    <row r="16" spans="1:12" ht="12.75">
      <c r="A16" s="20" t="s">
        <v>4</v>
      </c>
      <c r="B16" s="13">
        <v>64.77</v>
      </c>
      <c r="C16" s="14">
        <v>-540.859</v>
      </c>
      <c r="D16" s="16">
        <f t="shared" si="5"/>
        <v>291.68999999999994</v>
      </c>
      <c r="E16" s="14">
        <f t="shared" si="0"/>
        <v>-605.629</v>
      </c>
      <c r="F16" s="16">
        <f t="shared" si="1"/>
        <v>226.91999999999996</v>
      </c>
      <c r="G16" s="14">
        <f t="shared" si="2"/>
        <v>-476.08900000000006</v>
      </c>
      <c r="H16" s="21">
        <f t="shared" si="3"/>
        <v>356.4599999999999</v>
      </c>
      <c r="J16" s="13">
        <f ca="1" t="shared" si="4"/>
        <v>0</v>
      </c>
      <c r="K16" s="1"/>
      <c r="L16" s="1"/>
    </row>
    <row r="17" spans="1:12" ht="12.75">
      <c r="A17" s="20" t="s">
        <v>8</v>
      </c>
      <c r="B17" s="13">
        <v>12.7</v>
      </c>
      <c r="C17" s="14">
        <v>-445.819</v>
      </c>
      <c r="D17" s="16">
        <f t="shared" si="5"/>
        <v>386.72999999999996</v>
      </c>
      <c r="E17" s="14">
        <f t="shared" si="0"/>
        <v>-458.519</v>
      </c>
      <c r="F17" s="16">
        <f t="shared" si="1"/>
        <v>374.03</v>
      </c>
      <c r="G17" s="14">
        <f t="shared" si="2"/>
        <v>-433.119</v>
      </c>
      <c r="H17" s="21">
        <f t="shared" si="3"/>
        <v>399.42999999999995</v>
      </c>
      <c r="J17" s="13">
        <f ca="1" t="shared" si="4"/>
        <v>25.189999999999998</v>
      </c>
      <c r="K17" s="1"/>
      <c r="L17" s="1"/>
    </row>
    <row r="18" spans="1:12" ht="12.75">
      <c r="A18" s="20" t="s">
        <v>10</v>
      </c>
      <c r="B18" s="13">
        <v>12.7</v>
      </c>
      <c r="C18" s="14">
        <v>-316.135</v>
      </c>
      <c r="D18" s="16">
        <f t="shared" si="5"/>
        <v>516.414</v>
      </c>
      <c r="E18" s="14">
        <f t="shared" si="0"/>
        <v>-328.835</v>
      </c>
      <c r="F18" s="16">
        <f t="shared" si="1"/>
        <v>503.714</v>
      </c>
      <c r="G18" s="14">
        <f t="shared" si="2"/>
        <v>-303.435</v>
      </c>
      <c r="H18" s="21">
        <f t="shared" si="3"/>
        <v>529.114</v>
      </c>
      <c r="J18" s="13">
        <f ca="1" t="shared" si="4"/>
        <v>0</v>
      </c>
      <c r="K18" s="1"/>
      <c r="L18" s="1"/>
    </row>
    <row r="19" spans="1:12" ht="12.75">
      <c r="A19" s="20" t="s">
        <v>9</v>
      </c>
      <c r="B19" s="13">
        <v>2.54</v>
      </c>
      <c r="C19" s="14">
        <v>-263.699</v>
      </c>
      <c r="D19" s="16">
        <f t="shared" si="5"/>
        <v>568.8499999999999</v>
      </c>
      <c r="E19" s="14">
        <f t="shared" si="0"/>
        <v>-266.23900000000003</v>
      </c>
      <c r="F19" s="16">
        <f t="shared" si="1"/>
        <v>566.31</v>
      </c>
      <c r="G19" s="14">
        <f t="shared" si="2"/>
        <v>-261.159</v>
      </c>
      <c r="H19" s="21">
        <f t="shared" si="3"/>
        <v>571.3899999999999</v>
      </c>
      <c r="J19" s="13">
        <f ca="1" t="shared" si="4"/>
        <v>0</v>
      </c>
      <c r="K19" s="1"/>
      <c r="L19" s="1"/>
    </row>
    <row r="20" spans="1:12" ht="12.75">
      <c r="A20" s="20" t="s">
        <v>11</v>
      </c>
      <c r="B20" s="13">
        <v>151.917</v>
      </c>
      <c r="C20" s="14">
        <v>-121.619</v>
      </c>
      <c r="D20" s="16">
        <f t="shared" si="5"/>
        <v>710.93</v>
      </c>
      <c r="E20" s="14">
        <f t="shared" si="0"/>
        <v>-273.536</v>
      </c>
      <c r="F20" s="16">
        <f t="shared" si="1"/>
        <v>559.0129999999999</v>
      </c>
      <c r="G20" s="14">
        <f t="shared" si="2"/>
        <v>30.298000000000002</v>
      </c>
      <c r="H20" s="21">
        <f t="shared" si="3"/>
        <v>862.847</v>
      </c>
      <c r="J20" s="13">
        <f ca="1" t="shared" si="4"/>
        <v>0</v>
      </c>
      <c r="K20" s="1"/>
      <c r="L20" s="1"/>
    </row>
    <row r="21" spans="1:12" ht="12.75">
      <c r="A21" s="20" t="s">
        <v>12</v>
      </c>
      <c r="B21" s="13">
        <v>12.7</v>
      </c>
      <c r="C21" s="14">
        <v>43.009</v>
      </c>
      <c r="D21" s="16">
        <f t="shared" si="5"/>
        <v>875.558</v>
      </c>
      <c r="E21" s="14">
        <f t="shared" si="0"/>
        <v>30.309</v>
      </c>
      <c r="F21" s="16">
        <f t="shared" si="1"/>
        <v>862.858</v>
      </c>
      <c r="G21" s="14">
        <f t="shared" si="2"/>
        <v>55.709</v>
      </c>
      <c r="H21" s="21">
        <f t="shared" si="3"/>
        <v>888.258</v>
      </c>
      <c r="J21" s="13">
        <f ca="1" t="shared" si="4"/>
        <v>0.009000000000000341</v>
      </c>
      <c r="K21" s="1"/>
      <c r="L21" s="1"/>
    </row>
    <row r="22" spans="1:12" ht="12.75">
      <c r="A22" s="20" t="s">
        <v>13</v>
      </c>
      <c r="B22" s="13">
        <v>12.7</v>
      </c>
      <c r="C22" s="14">
        <v>134.074</v>
      </c>
      <c r="D22" s="16">
        <f t="shared" si="5"/>
        <v>966.623</v>
      </c>
      <c r="E22" s="14">
        <f t="shared" si="0"/>
        <v>121.37400000000001</v>
      </c>
      <c r="F22" s="16">
        <f t="shared" si="1"/>
        <v>953.923</v>
      </c>
      <c r="G22" s="14">
        <f t="shared" si="2"/>
        <v>146.774</v>
      </c>
      <c r="H22" s="21">
        <f t="shared" si="3"/>
        <v>979.3230000000001</v>
      </c>
      <c r="J22" s="13">
        <f ca="1" t="shared" si="4"/>
        <v>0.0010000000000047748</v>
      </c>
      <c r="K22" s="1"/>
      <c r="L22" s="1"/>
    </row>
    <row r="23" spans="1:12" ht="12.75">
      <c r="A23" s="20" t="s">
        <v>5</v>
      </c>
      <c r="B23" s="13">
        <v>532.065</v>
      </c>
      <c r="C23" s="14">
        <v>746.249</v>
      </c>
      <c r="D23" s="16">
        <f t="shared" si="5"/>
        <v>1578.798</v>
      </c>
      <c r="E23" s="14">
        <f t="shared" si="0"/>
        <v>214.18399999999997</v>
      </c>
      <c r="F23" s="16">
        <f t="shared" si="1"/>
        <v>1046.733</v>
      </c>
      <c r="G23" s="14">
        <f t="shared" si="2"/>
        <v>1278.314</v>
      </c>
      <c r="H23" s="21">
        <f t="shared" si="3"/>
        <v>2110.8630000000003</v>
      </c>
      <c r="J23" s="13">
        <f ca="1" t="shared" si="4"/>
        <v>0</v>
      </c>
      <c r="K23" s="1"/>
      <c r="L23" s="1"/>
    </row>
    <row r="24" spans="1:12" ht="12.75">
      <c r="A24" s="20" t="s">
        <v>14</v>
      </c>
      <c r="B24" s="13">
        <v>12.7</v>
      </c>
      <c r="C24" s="14">
        <v>1311.581</v>
      </c>
      <c r="D24" s="16">
        <f t="shared" si="5"/>
        <v>2144.13</v>
      </c>
      <c r="E24" s="14">
        <f t="shared" si="0"/>
        <v>1298.8809999999999</v>
      </c>
      <c r="F24" s="16">
        <f t="shared" si="1"/>
        <v>2131.4300000000003</v>
      </c>
      <c r="G24" s="14">
        <f t="shared" si="2"/>
        <v>1324.281</v>
      </c>
      <c r="H24" s="21">
        <f t="shared" si="3"/>
        <v>2156.83</v>
      </c>
      <c r="J24" s="13">
        <f ca="1" t="shared" si="4"/>
        <v>0</v>
      </c>
      <c r="K24" s="1"/>
      <c r="L24" s="1"/>
    </row>
    <row r="25" spans="1:12" ht="12.75">
      <c r="A25" s="20" t="s">
        <v>29</v>
      </c>
      <c r="B25" s="13">
        <v>58</v>
      </c>
      <c r="C25" s="14">
        <v>1351.59</v>
      </c>
      <c r="D25" s="16">
        <f t="shared" si="5"/>
        <v>2184.139</v>
      </c>
      <c r="E25" s="14">
        <f t="shared" si="0"/>
        <v>1293.59</v>
      </c>
      <c r="F25" s="16">
        <f t="shared" si="1"/>
        <v>2126.139</v>
      </c>
      <c r="G25" s="14">
        <f t="shared" si="2"/>
        <v>1409.59</v>
      </c>
      <c r="H25" s="21">
        <f t="shared" si="3"/>
        <v>2242.139</v>
      </c>
      <c r="I25" s="1"/>
      <c r="J25" s="13">
        <f ca="1" t="shared" si="4"/>
        <v>-66.41000000000008</v>
      </c>
      <c r="K25" s="1"/>
      <c r="L25" s="1"/>
    </row>
    <row r="26" spans="1:12" ht="13.5" thickBot="1">
      <c r="A26" s="22" t="s">
        <v>6</v>
      </c>
      <c r="B26" s="23">
        <v>100</v>
      </c>
      <c r="C26" s="24">
        <v>1510.63</v>
      </c>
      <c r="D26" s="25">
        <f t="shared" si="5"/>
        <v>2343.179</v>
      </c>
      <c r="E26" s="24">
        <f t="shared" si="0"/>
        <v>1410.63</v>
      </c>
      <c r="F26" s="25">
        <f t="shared" si="1"/>
        <v>2243.179</v>
      </c>
      <c r="G26" s="24">
        <f t="shared" si="2"/>
        <v>1610.63</v>
      </c>
      <c r="H26" s="26">
        <f t="shared" si="3"/>
        <v>2443.179</v>
      </c>
      <c r="J26" s="13">
        <f ca="1" t="shared" si="4"/>
        <v>-65.36999999999989</v>
      </c>
      <c r="K26" s="1"/>
      <c r="L26" s="1"/>
    </row>
    <row r="29" spans="1:3" ht="12.75">
      <c r="A29" t="s">
        <v>22</v>
      </c>
      <c r="C29">
        <v>51.419</v>
      </c>
    </row>
    <row r="30" spans="1:3" ht="12.75">
      <c r="A30" t="s">
        <v>23</v>
      </c>
      <c r="C30" s="1">
        <f>109.245*2.54</f>
        <v>277.4823</v>
      </c>
    </row>
    <row r="31" spans="1:3" ht="12.75">
      <c r="A31" t="s">
        <v>24</v>
      </c>
      <c r="C31" s="1">
        <f>F16+C29-H12</f>
        <v>277.33899999999994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7">
      <selection activeCell="K12" sqref="K12"/>
    </sheetView>
  </sheetViews>
  <sheetFormatPr defaultColWidth="11.00390625" defaultRowHeight="12"/>
  <cols>
    <col min="1" max="1" width="16.50390625" style="0" customWidth="1"/>
    <col min="2" max="8" width="11.50390625" style="0" customWidth="1"/>
    <col min="9" max="9" width="2.875" style="0" customWidth="1"/>
    <col min="10" max="16384" width="11.50390625" style="0" customWidth="1"/>
  </cols>
  <sheetData>
    <row r="1" ht="15.75">
      <c r="A1" s="31" t="s">
        <v>27</v>
      </c>
    </row>
    <row r="3" ht="12.75">
      <c r="A3" t="s">
        <v>35</v>
      </c>
    </row>
    <row r="4" ht="12.75">
      <c r="A4" s="32" t="s">
        <v>37</v>
      </c>
    </row>
    <row r="5" ht="13.5" thickBot="1"/>
    <row r="6" spans="1:10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9" t="s">
        <v>30</v>
      </c>
    </row>
    <row r="7" spans="1:10" ht="12.75">
      <c r="A7" s="8"/>
      <c r="B7" s="27" t="s">
        <v>26</v>
      </c>
      <c r="C7" s="34" t="s">
        <v>19</v>
      </c>
      <c r="D7" s="35"/>
      <c r="E7" s="35" t="s">
        <v>20</v>
      </c>
      <c r="F7" s="35"/>
      <c r="G7" s="35" t="s">
        <v>21</v>
      </c>
      <c r="H7" s="36"/>
      <c r="J7" s="33">
        <v>20527</v>
      </c>
    </row>
    <row r="8" spans="1:10" ht="12.75">
      <c r="A8" s="8"/>
      <c r="B8" s="8"/>
      <c r="C8" s="5"/>
      <c r="D8" s="5"/>
      <c r="E8" s="5"/>
      <c r="F8" s="5"/>
      <c r="G8" s="5"/>
      <c r="H8" s="6"/>
      <c r="J8" s="27" t="s">
        <v>31</v>
      </c>
    </row>
    <row r="9" spans="1:10" ht="13.5" thickBot="1">
      <c r="A9" s="8"/>
      <c r="B9" s="8"/>
      <c r="C9" s="4" t="s">
        <v>16</v>
      </c>
      <c r="D9" s="4"/>
      <c r="E9" s="4"/>
      <c r="F9" s="4"/>
      <c r="G9" s="4"/>
      <c r="H9" s="7"/>
      <c r="J9" s="27" t="s">
        <v>32</v>
      </c>
    </row>
    <row r="10" spans="1:10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27" t="s">
        <v>33</v>
      </c>
    </row>
    <row r="11" spans="1:10" ht="12.75">
      <c r="A11" s="12"/>
      <c r="B11" s="17"/>
      <c r="C11" s="18"/>
      <c r="D11" s="11"/>
      <c r="E11" s="18"/>
      <c r="F11" s="11"/>
      <c r="G11" s="18"/>
      <c r="H11" s="19"/>
      <c r="J11" s="17"/>
    </row>
    <row r="12" spans="1:12" ht="12.75">
      <c r="A12" s="20" t="s">
        <v>2</v>
      </c>
      <c r="B12" s="13">
        <v>1</v>
      </c>
      <c r="C12" s="14">
        <v>-832.549</v>
      </c>
      <c r="D12" s="15">
        <v>0</v>
      </c>
      <c r="E12" s="14">
        <f aca="true" t="shared" si="0" ref="E12:E26">C12-$B12</f>
        <v>-833.549</v>
      </c>
      <c r="F12" s="16">
        <f aca="true" t="shared" si="1" ref="F12:F26">D12-$B12</f>
        <v>-1</v>
      </c>
      <c r="G12" s="14">
        <f aca="true" t="shared" si="2" ref="G12:G26">C12+$B12</f>
        <v>-831.549</v>
      </c>
      <c r="H12" s="21">
        <f aca="true" t="shared" si="3" ref="H12:H26">D12+$B12</f>
        <v>1</v>
      </c>
      <c r="J12" s="13">
        <f ca="1">C12-INDIRECT("'"&amp;TEXT($J$7,"000000")&amp;"'!C"&amp;TEXT(ROW(J12),"0"))</f>
        <v>0.9850000000000136</v>
      </c>
      <c r="K12" s="1"/>
      <c r="L12" s="1"/>
    </row>
    <row r="13" spans="1:12" ht="12.75">
      <c r="A13" s="20" t="s">
        <v>1</v>
      </c>
      <c r="B13" s="13">
        <v>160.002</v>
      </c>
      <c r="C13" s="14">
        <v>-739.998</v>
      </c>
      <c r="D13" s="16">
        <f aca="true" t="shared" si="4" ref="D13:D26">C13-$C$12</f>
        <v>92.55099999999993</v>
      </c>
      <c r="E13" s="14">
        <f t="shared" si="0"/>
        <v>-900</v>
      </c>
      <c r="F13" s="16">
        <f t="shared" si="1"/>
        <v>-67.45100000000008</v>
      </c>
      <c r="G13" s="14">
        <f t="shared" si="2"/>
        <v>-579.9960000000001</v>
      </c>
      <c r="H13" s="21">
        <f t="shared" si="3"/>
        <v>252.55299999999994</v>
      </c>
      <c r="J13" s="13">
        <f aca="true" ca="1" t="shared" si="5" ref="J13:J26">C13-INDIRECT("'"&amp;TEXT($J$7,"000000")&amp;"'!C"&amp;TEXT(ROW(J13),"0"))</f>
        <v>0</v>
      </c>
      <c r="K13" s="1"/>
      <c r="L13" s="1"/>
    </row>
    <row r="14" spans="1:12" ht="12.75">
      <c r="A14" s="20" t="s">
        <v>7</v>
      </c>
      <c r="B14" s="13">
        <v>127</v>
      </c>
      <c r="C14" s="14">
        <v>-739.998</v>
      </c>
      <c r="D14" s="16">
        <f t="shared" si="4"/>
        <v>92.55099999999993</v>
      </c>
      <c r="E14" s="14">
        <f t="shared" si="0"/>
        <v>-866.998</v>
      </c>
      <c r="F14" s="16">
        <f t="shared" si="1"/>
        <v>-34.44900000000007</v>
      </c>
      <c r="G14" s="14">
        <f t="shared" si="2"/>
        <v>-612.998</v>
      </c>
      <c r="H14" s="21">
        <f t="shared" si="3"/>
        <v>219.55099999999993</v>
      </c>
      <c r="J14" s="13">
        <f ca="1" t="shared" si="5"/>
        <v>0</v>
      </c>
      <c r="K14" s="1"/>
      <c r="L14" s="1"/>
    </row>
    <row r="15" spans="1:12" ht="12.75">
      <c r="A15" s="20" t="s">
        <v>3</v>
      </c>
      <c r="B15" s="13">
        <v>12.7</v>
      </c>
      <c r="C15" s="14">
        <v>-610.709</v>
      </c>
      <c r="D15" s="16">
        <f t="shared" si="4"/>
        <v>221.84000000000003</v>
      </c>
      <c r="E15" s="14">
        <f t="shared" si="0"/>
        <v>-623.409</v>
      </c>
      <c r="F15" s="16">
        <f t="shared" si="1"/>
        <v>209.14000000000004</v>
      </c>
      <c r="G15" s="14">
        <f t="shared" si="2"/>
        <v>-598.0089999999999</v>
      </c>
      <c r="H15" s="21">
        <f t="shared" si="3"/>
        <v>234.54000000000002</v>
      </c>
      <c r="J15" s="13">
        <f ca="1" t="shared" si="5"/>
        <v>0</v>
      </c>
      <c r="K15" s="1"/>
      <c r="L15" s="1"/>
    </row>
    <row r="16" spans="1:12" ht="12.75">
      <c r="A16" s="20" t="s">
        <v>4</v>
      </c>
      <c r="B16" s="13">
        <v>64.77</v>
      </c>
      <c r="C16" s="14">
        <v>-540.859</v>
      </c>
      <c r="D16" s="16">
        <f t="shared" si="4"/>
        <v>291.68999999999994</v>
      </c>
      <c r="E16" s="14">
        <f t="shared" si="0"/>
        <v>-605.629</v>
      </c>
      <c r="F16" s="16">
        <f t="shared" si="1"/>
        <v>226.91999999999996</v>
      </c>
      <c r="G16" s="14">
        <f t="shared" si="2"/>
        <v>-476.08900000000006</v>
      </c>
      <c r="H16" s="21">
        <f t="shared" si="3"/>
        <v>356.4599999999999</v>
      </c>
      <c r="J16" s="13">
        <f ca="1" t="shared" si="5"/>
        <v>0</v>
      </c>
      <c r="K16" s="1"/>
      <c r="L16" s="1"/>
    </row>
    <row r="17" spans="1:12" ht="12.75">
      <c r="A17" s="20" t="s">
        <v>8</v>
      </c>
      <c r="B17" s="13">
        <v>12.7</v>
      </c>
      <c r="C17" s="14">
        <v>-471.009</v>
      </c>
      <c r="D17" s="16">
        <f t="shared" si="4"/>
        <v>361.53999999999996</v>
      </c>
      <c r="E17" s="14">
        <f t="shared" si="0"/>
        <v>-483.709</v>
      </c>
      <c r="F17" s="16">
        <f t="shared" si="1"/>
        <v>348.84</v>
      </c>
      <c r="G17" s="14">
        <f t="shared" si="2"/>
        <v>-458.309</v>
      </c>
      <c r="H17" s="21">
        <f t="shared" si="3"/>
        <v>374.23999999999995</v>
      </c>
      <c r="J17" s="13">
        <f ca="1" t="shared" si="5"/>
        <v>0.08899999999999864</v>
      </c>
      <c r="K17" s="1"/>
      <c r="L17" s="1"/>
    </row>
    <row r="18" spans="1:12" ht="12.75">
      <c r="A18" s="20" t="s">
        <v>10</v>
      </c>
      <c r="B18" s="13">
        <v>12.7</v>
      </c>
      <c r="C18" s="14">
        <v>-316.135</v>
      </c>
      <c r="D18" s="16">
        <f t="shared" si="4"/>
        <v>516.414</v>
      </c>
      <c r="E18" s="14">
        <f t="shared" si="0"/>
        <v>-328.835</v>
      </c>
      <c r="F18" s="16">
        <f t="shared" si="1"/>
        <v>503.714</v>
      </c>
      <c r="G18" s="14">
        <f t="shared" si="2"/>
        <v>-303.435</v>
      </c>
      <c r="H18" s="21">
        <f t="shared" si="3"/>
        <v>529.114</v>
      </c>
      <c r="J18" s="13">
        <f ca="1" t="shared" si="5"/>
        <v>-29.89699999999999</v>
      </c>
      <c r="K18" s="1"/>
      <c r="L18" s="1"/>
    </row>
    <row r="19" spans="1:12" ht="12.75">
      <c r="A19" s="20" t="s">
        <v>9</v>
      </c>
      <c r="B19" s="13">
        <v>2.54</v>
      </c>
      <c r="C19" s="14">
        <v>-263.699</v>
      </c>
      <c r="D19" s="16">
        <f t="shared" si="4"/>
        <v>568.8499999999999</v>
      </c>
      <c r="E19" s="14">
        <f t="shared" si="0"/>
        <v>-266.23900000000003</v>
      </c>
      <c r="F19" s="16">
        <f t="shared" si="1"/>
        <v>566.31</v>
      </c>
      <c r="G19" s="14">
        <f t="shared" si="2"/>
        <v>-261.159</v>
      </c>
      <c r="H19" s="21">
        <f t="shared" si="3"/>
        <v>571.3899999999999</v>
      </c>
      <c r="J19" s="13">
        <f ca="1" t="shared" si="5"/>
        <v>43.27699999999999</v>
      </c>
      <c r="K19" s="1"/>
      <c r="L19" s="1"/>
    </row>
    <row r="20" spans="1:12" ht="12.75">
      <c r="A20" s="20" t="s">
        <v>11</v>
      </c>
      <c r="B20" s="13">
        <v>151.917</v>
      </c>
      <c r="C20" s="14">
        <v>-121.619</v>
      </c>
      <c r="D20" s="16">
        <f t="shared" si="4"/>
        <v>710.93</v>
      </c>
      <c r="E20" s="14">
        <f t="shared" si="0"/>
        <v>-273.536</v>
      </c>
      <c r="F20" s="16">
        <f t="shared" si="1"/>
        <v>559.0129999999999</v>
      </c>
      <c r="G20" s="14">
        <f t="shared" si="2"/>
        <v>30.298000000000002</v>
      </c>
      <c r="H20" s="21">
        <f t="shared" si="3"/>
        <v>862.847</v>
      </c>
      <c r="J20" s="13">
        <f ca="1" t="shared" si="5"/>
        <v>0</v>
      </c>
      <c r="K20" s="1"/>
      <c r="L20" s="1"/>
    </row>
    <row r="21" spans="1:12" ht="12.75">
      <c r="A21" s="20" t="s">
        <v>12</v>
      </c>
      <c r="B21" s="13">
        <v>12.7</v>
      </c>
      <c r="C21" s="14">
        <v>43</v>
      </c>
      <c r="D21" s="16">
        <f t="shared" si="4"/>
        <v>875.549</v>
      </c>
      <c r="E21" s="14">
        <f t="shared" si="0"/>
        <v>30.3</v>
      </c>
      <c r="F21" s="16">
        <f t="shared" si="1"/>
        <v>862.8489999999999</v>
      </c>
      <c r="G21" s="14">
        <f t="shared" si="2"/>
        <v>55.7</v>
      </c>
      <c r="H21" s="21">
        <f t="shared" si="3"/>
        <v>888.249</v>
      </c>
      <c r="J21" s="13">
        <f ca="1" t="shared" si="5"/>
        <v>-0.008000000000002672</v>
      </c>
      <c r="K21" s="1"/>
      <c r="L21" s="1"/>
    </row>
    <row r="22" spans="1:12" ht="12.75">
      <c r="A22" s="20" t="s">
        <v>13</v>
      </c>
      <c r="B22" s="13">
        <v>12.7</v>
      </c>
      <c r="C22" s="14">
        <v>134.073</v>
      </c>
      <c r="D22" s="16">
        <f t="shared" si="4"/>
        <v>966.622</v>
      </c>
      <c r="E22" s="14">
        <f t="shared" si="0"/>
        <v>121.373</v>
      </c>
      <c r="F22" s="16">
        <f t="shared" si="1"/>
        <v>953.9219999999999</v>
      </c>
      <c r="G22" s="14">
        <f t="shared" si="2"/>
        <v>146.773</v>
      </c>
      <c r="H22" s="21">
        <f t="shared" si="3"/>
        <v>979.322</v>
      </c>
      <c r="J22" s="13">
        <f ca="1" t="shared" si="5"/>
        <v>0</v>
      </c>
      <c r="K22" s="1"/>
      <c r="L22" s="1"/>
    </row>
    <row r="23" spans="1:12" ht="12.75">
      <c r="A23" s="20" t="s">
        <v>5</v>
      </c>
      <c r="B23" s="13">
        <v>532.065</v>
      </c>
      <c r="C23" s="14">
        <v>746.249</v>
      </c>
      <c r="D23" s="16">
        <f t="shared" si="4"/>
        <v>1578.798</v>
      </c>
      <c r="E23" s="14">
        <f t="shared" si="0"/>
        <v>214.18399999999997</v>
      </c>
      <c r="F23" s="16">
        <f t="shared" si="1"/>
        <v>1046.733</v>
      </c>
      <c r="G23" s="14">
        <f t="shared" si="2"/>
        <v>1278.314</v>
      </c>
      <c r="H23" s="21">
        <f t="shared" si="3"/>
        <v>2110.8630000000003</v>
      </c>
      <c r="J23" s="13">
        <f ca="1" t="shared" si="5"/>
        <v>0</v>
      </c>
      <c r="K23" s="1"/>
      <c r="L23" s="1"/>
    </row>
    <row r="24" spans="1:12" ht="12.75">
      <c r="A24" s="20" t="s">
        <v>14</v>
      </c>
      <c r="B24" s="13">
        <v>12.7</v>
      </c>
      <c r="C24" s="14">
        <v>1311.581</v>
      </c>
      <c r="D24" s="16">
        <f t="shared" si="4"/>
        <v>2144.13</v>
      </c>
      <c r="E24" s="14">
        <f t="shared" si="0"/>
        <v>1298.8809999999999</v>
      </c>
      <c r="F24" s="16">
        <f t="shared" si="1"/>
        <v>2131.4300000000003</v>
      </c>
      <c r="G24" s="14">
        <f t="shared" si="2"/>
        <v>1324.281</v>
      </c>
      <c r="H24" s="21">
        <f t="shared" si="3"/>
        <v>2156.83</v>
      </c>
      <c r="J24" s="13">
        <f ca="1" t="shared" si="5"/>
        <v>-0.013000000000147338</v>
      </c>
      <c r="K24" s="1"/>
      <c r="L24" s="1"/>
    </row>
    <row r="25" spans="1:12" ht="12.75">
      <c r="A25" s="20" t="s">
        <v>29</v>
      </c>
      <c r="B25" s="13">
        <v>58</v>
      </c>
      <c r="C25" s="14">
        <v>1418</v>
      </c>
      <c r="D25" s="16">
        <f t="shared" si="4"/>
        <v>2250.549</v>
      </c>
      <c r="E25" s="14">
        <f t="shared" si="0"/>
        <v>1360</v>
      </c>
      <c r="F25" s="16">
        <f t="shared" si="1"/>
        <v>2192.549</v>
      </c>
      <c r="G25" s="14">
        <f t="shared" si="2"/>
        <v>1476</v>
      </c>
      <c r="H25" s="21">
        <f t="shared" si="3"/>
        <v>2308.549</v>
      </c>
      <c r="I25" s="1"/>
      <c r="J25" s="13">
        <f ca="1" t="shared" si="5"/>
        <v>66.40599999999995</v>
      </c>
      <c r="K25" s="1"/>
      <c r="L25" s="1"/>
    </row>
    <row r="26" spans="1:12" ht="13.5" thickBot="1">
      <c r="A26" s="22" t="s">
        <v>6</v>
      </c>
      <c r="B26" s="23">
        <v>100</v>
      </c>
      <c r="C26" s="24">
        <v>1576</v>
      </c>
      <c r="D26" s="25">
        <f t="shared" si="4"/>
        <v>2408.549</v>
      </c>
      <c r="E26" s="24">
        <f t="shared" si="0"/>
        <v>1476</v>
      </c>
      <c r="F26" s="25">
        <f t="shared" si="1"/>
        <v>2308.549</v>
      </c>
      <c r="G26" s="24">
        <f t="shared" si="2"/>
        <v>1676</v>
      </c>
      <c r="H26" s="26">
        <f t="shared" si="3"/>
        <v>2508.549</v>
      </c>
      <c r="J26" s="13">
        <f ca="1" t="shared" si="5"/>
        <v>116.17399999999998</v>
      </c>
      <c r="K26" s="1"/>
      <c r="L26" s="1"/>
    </row>
    <row r="29" spans="1:3" ht="12.75">
      <c r="A29" t="s">
        <v>22</v>
      </c>
      <c r="C29">
        <v>51.419</v>
      </c>
    </row>
    <row r="30" spans="1:3" ht="12.75">
      <c r="A30" t="s">
        <v>23</v>
      </c>
      <c r="C30" s="1">
        <f>109.245*2.54</f>
        <v>277.4823</v>
      </c>
    </row>
    <row r="31" spans="1:3" ht="12.75">
      <c r="A31" t="s">
        <v>24</v>
      </c>
      <c r="C31" s="1">
        <f>F16+C29-H12</f>
        <v>277.33899999999994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7">
      <selection activeCell="C12" sqref="C12:C26"/>
    </sheetView>
  </sheetViews>
  <sheetFormatPr defaultColWidth="11.00390625" defaultRowHeight="12"/>
  <cols>
    <col min="1" max="1" width="16.50390625" style="0" customWidth="1"/>
    <col min="2" max="8" width="11.50390625" style="0" customWidth="1"/>
    <col min="9" max="9" width="2.875" style="0" customWidth="1"/>
    <col min="10" max="16384" width="11.50390625" style="0" customWidth="1"/>
  </cols>
  <sheetData>
    <row r="1" ht="15.75">
      <c r="A1" s="31" t="s">
        <v>27</v>
      </c>
    </row>
    <row r="3" ht="12.75">
      <c r="A3" t="s">
        <v>35</v>
      </c>
    </row>
    <row r="4" ht="12.75">
      <c r="A4" s="32" t="s">
        <v>37</v>
      </c>
    </row>
    <row r="5" ht="13.5" thickBot="1"/>
    <row r="6" spans="1:10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9" t="s">
        <v>30</v>
      </c>
    </row>
    <row r="7" spans="1:10" ht="12.75">
      <c r="A7" s="8"/>
      <c r="B7" s="27" t="s">
        <v>26</v>
      </c>
      <c r="C7" s="34" t="s">
        <v>19</v>
      </c>
      <c r="D7" s="35"/>
      <c r="E7" s="35" t="s">
        <v>20</v>
      </c>
      <c r="F7" s="35"/>
      <c r="G7" s="35" t="s">
        <v>21</v>
      </c>
      <c r="H7" s="36"/>
      <c r="J7" s="27" t="s">
        <v>38</v>
      </c>
    </row>
    <row r="8" spans="1:10" ht="12.75">
      <c r="A8" s="8"/>
      <c r="B8" s="8"/>
      <c r="C8" s="5"/>
      <c r="D8" s="5"/>
      <c r="E8" s="5"/>
      <c r="F8" s="5"/>
      <c r="G8" s="5"/>
      <c r="H8" s="6"/>
      <c r="J8" s="27" t="s">
        <v>31</v>
      </c>
    </row>
    <row r="9" spans="1:10" ht="13.5" thickBot="1">
      <c r="A9" s="8"/>
      <c r="B9" s="8"/>
      <c r="C9" s="4" t="s">
        <v>16</v>
      </c>
      <c r="D9" s="4"/>
      <c r="E9" s="4"/>
      <c r="F9" s="4"/>
      <c r="G9" s="4"/>
      <c r="H9" s="7"/>
      <c r="J9" s="27" t="s">
        <v>32</v>
      </c>
    </row>
    <row r="10" spans="1:10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27" t="s">
        <v>33</v>
      </c>
    </row>
    <row r="11" spans="1:10" ht="12.75">
      <c r="A11" s="12"/>
      <c r="B11" s="17"/>
      <c r="C11" s="18"/>
      <c r="D11" s="11"/>
      <c r="E11" s="18"/>
      <c r="F11" s="11"/>
      <c r="G11" s="18"/>
      <c r="H11" s="19"/>
      <c r="J11" s="17"/>
    </row>
    <row r="12" spans="1:12" ht="12.75">
      <c r="A12" s="20" t="s">
        <v>2</v>
      </c>
      <c r="B12" s="13">
        <v>1</v>
      </c>
      <c r="C12" s="14">
        <v>-833.534</v>
      </c>
      <c r="D12" s="15">
        <v>0</v>
      </c>
      <c r="E12" s="14">
        <f aca="true" t="shared" si="0" ref="E12:E26">C12-$B12</f>
        <v>-834.534</v>
      </c>
      <c r="F12" s="16">
        <f aca="true" t="shared" si="1" ref="F12:F26">D12-$B12</f>
        <v>-1</v>
      </c>
      <c r="G12" s="14">
        <f aca="true" t="shared" si="2" ref="G12:G26">C12+$B12</f>
        <v>-832.534</v>
      </c>
      <c r="H12" s="21">
        <f aca="true" t="shared" si="3" ref="H12:H26">D12+$B12</f>
        <v>1</v>
      </c>
      <c r="J12" s="13">
        <f ca="1">C12-INDIRECT("'"&amp;TEXT($J$7,"000000")&amp;"'!C"&amp;TEXT(ROW(J12),"0"))</f>
        <v>-0.9850000000000136</v>
      </c>
      <c r="L12" s="1"/>
    </row>
    <row r="13" spans="1:12" ht="12.75">
      <c r="A13" s="20" t="s">
        <v>1</v>
      </c>
      <c r="B13" s="13">
        <v>160.002</v>
      </c>
      <c r="C13" s="14">
        <v>-739.998</v>
      </c>
      <c r="D13" s="16">
        <f aca="true" t="shared" si="4" ref="D13:D26">C13-$C$12</f>
        <v>93.53599999999994</v>
      </c>
      <c r="E13" s="14">
        <f t="shared" si="0"/>
        <v>-900</v>
      </c>
      <c r="F13" s="16">
        <f t="shared" si="1"/>
        <v>-66.46600000000007</v>
      </c>
      <c r="G13" s="14">
        <f t="shared" si="2"/>
        <v>-579.9960000000001</v>
      </c>
      <c r="H13" s="21">
        <f t="shared" si="3"/>
        <v>253.53799999999995</v>
      </c>
      <c r="J13" s="13">
        <f aca="true" ca="1" t="shared" si="5" ref="J13:J26">C13-INDIRECT("'"&amp;TEXT($J$7,"000000")&amp;"'!C"&amp;TEXT(ROW(J13),"0"))</f>
        <v>0</v>
      </c>
      <c r="L13" s="1"/>
    </row>
    <row r="14" spans="1:12" ht="12.75">
      <c r="A14" s="20" t="s">
        <v>7</v>
      </c>
      <c r="B14" s="13">
        <v>127</v>
      </c>
      <c r="C14" s="14">
        <v>-739.998</v>
      </c>
      <c r="D14" s="16">
        <f t="shared" si="4"/>
        <v>93.53599999999994</v>
      </c>
      <c r="E14" s="14">
        <f t="shared" si="0"/>
        <v>-866.998</v>
      </c>
      <c r="F14" s="16">
        <f t="shared" si="1"/>
        <v>-33.464000000000055</v>
      </c>
      <c r="G14" s="14">
        <f t="shared" si="2"/>
        <v>-612.998</v>
      </c>
      <c r="H14" s="21">
        <f t="shared" si="3"/>
        <v>220.53599999999994</v>
      </c>
      <c r="J14" s="13">
        <f ca="1" t="shared" si="5"/>
        <v>0</v>
      </c>
      <c r="L14" s="1"/>
    </row>
    <row r="15" spans="1:12" ht="12.75">
      <c r="A15" s="20" t="s">
        <v>3</v>
      </c>
      <c r="B15" s="13">
        <v>12.7</v>
      </c>
      <c r="C15" s="14">
        <v>-610.709</v>
      </c>
      <c r="D15" s="16">
        <f t="shared" si="4"/>
        <v>222.82500000000005</v>
      </c>
      <c r="E15" s="14">
        <f t="shared" si="0"/>
        <v>-623.409</v>
      </c>
      <c r="F15" s="16">
        <f t="shared" si="1"/>
        <v>210.12500000000006</v>
      </c>
      <c r="G15" s="14">
        <f t="shared" si="2"/>
        <v>-598.0089999999999</v>
      </c>
      <c r="H15" s="21">
        <f t="shared" si="3"/>
        <v>235.52500000000003</v>
      </c>
      <c r="J15" s="13">
        <f ca="1" t="shared" si="5"/>
        <v>0</v>
      </c>
      <c r="L15" s="1"/>
    </row>
    <row r="16" spans="1:12" ht="12.75">
      <c r="A16" s="20" t="s">
        <v>4</v>
      </c>
      <c r="B16" s="13">
        <v>64.77</v>
      </c>
      <c r="C16" s="14">
        <v>-540.859</v>
      </c>
      <c r="D16" s="16">
        <f t="shared" si="4"/>
        <v>292.67499999999995</v>
      </c>
      <c r="E16" s="14">
        <f t="shared" si="0"/>
        <v>-605.629</v>
      </c>
      <c r="F16" s="16">
        <f t="shared" si="1"/>
        <v>227.90499999999997</v>
      </c>
      <c r="G16" s="14">
        <f t="shared" si="2"/>
        <v>-476.08900000000006</v>
      </c>
      <c r="H16" s="21">
        <f t="shared" si="3"/>
        <v>357.44499999999994</v>
      </c>
      <c r="J16" s="13">
        <f ca="1" t="shared" si="5"/>
        <v>0</v>
      </c>
      <c r="L16" s="1"/>
    </row>
    <row r="17" spans="1:12" ht="12.75">
      <c r="A17" s="20" t="s">
        <v>8</v>
      </c>
      <c r="B17" s="13">
        <v>12.7</v>
      </c>
      <c r="C17" s="14">
        <v>-471.098</v>
      </c>
      <c r="D17" s="16">
        <f t="shared" si="4"/>
        <v>362.436</v>
      </c>
      <c r="E17" s="14">
        <f t="shared" si="0"/>
        <v>-483.798</v>
      </c>
      <c r="F17" s="16">
        <f t="shared" si="1"/>
        <v>349.736</v>
      </c>
      <c r="G17" s="14">
        <f t="shared" si="2"/>
        <v>-458.398</v>
      </c>
      <c r="H17" s="21">
        <f t="shared" si="3"/>
        <v>375.13599999999997</v>
      </c>
      <c r="J17" s="13">
        <f ca="1" t="shared" si="5"/>
        <v>-0.08899999999999864</v>
      </c>
      <c r="L17" s="1"/>
    </row>
    <row r="18" spans="1:12" ht="12.75">
      <c r="A18" s="20" t="s">
        <v>10</v>
      </c>
      <c r="B18" s="13">
        <v>12.7</v>
      </c>
      <c r="C18" s="14">
        <v>-286.238</v>
      </c>
      <c r="D18" s="16">
        <f t="shared" si="4"/>
        <v>547.296</v>
      </c>
      <c r="E18" s="14">
        <f t="shared" si="0"/>
        <v>-298.938</v>
      </c>
      <c r="F18" s="16">
        <f t="shared" si="1"/>
        <v>534.596</v>
      </c>
      <c r="G18" s="14">
        <f t="shared" si="2"/>
        <v>-273.538</v>
      </c>
      <c r="H18" s="21">
        <f t="shared" si="3"/>
        <v>559.9960000000001</v>
      </c>
      <c r="J18" s="13">
        <f ca="1" t="shared" si="5"/>
        <v>29.89699999999999</v>
      </c>
      <c r="L18" s="1"/>
    </row>
    <row r="19" spans="1:12" ht="12.75">
      <c r="A19" s="20" t="s">
        <v>9</v>
      </c>
      <c r="B19" s="13">
        <v>2.54</v>
      </c>
      <c r="C19" s="14">
        <v>-306.976</v>
      </c>
      <c r="D19" s="16">
        <f t="shared" si="4"/>
        <v>526.558</v>
      </c>
      <c r="E19" s="14">
        <f t="shared" si="0"/>
        <v>-309.516</v>
      </c>
      <c r="F19" s="16">
        <f t="shared" si="1"/>
        <v>524.018</v>
      </c>
      <c r="G19" s="14">
        <f t="shared" si="2"/>
        <v>-304.436</v>
      </c>
      <c r="H19" s="21">
        <f t="shared" si="3"/>
        <v>529.098</v>
      </c>
      <c r="J19" s="13">
        <f ca="1" t="shared" si="5"/>
        <v>-43.27699999999999</v>
      </c>
      <c r="L19" s="1"/>
    </row>
    <row r="20" spans="1:12" ht="12.75">
      <c r="A20" s="20" t="s">
        <v>11</v>
      </c>
      <c r="B20" s="13">
        <v>151.917</v>
      </c>
      <c r="C20" s="14">
        <v>-121.619</v>
      </c>
      <c r="D20" s="16">
        <f t="shared" si="4"/>
        <v>711.915</v>
      </c>
      <c r="E20" s="14">
        <f t="shared" si="0"/>
        <v>-273.536</v>
      </c>
      <c r="F20" s="16">
        <f t="shared" si="1"/>
        <v>559.9979999999999</v>
      </c>
      <c r="G20" s="14">
        <f t="shared" si="2"/>
        <v>30.298000000000002</v>
      </c>
      <c r="H20" s="21">
        <f t="shared" si="3"/>
        <v>863.832</v>
      </c>
      <c r="J20" s="13">
        <f ca="1" t="shared" si="5"/>
        <v>0</v>
      </c>
      <c r="L20" s="1"/>
    </row>
    <row r="21" spans="1:12" ht="12.75">
      <c r="A21" s="20" t="s">
        <v>12</v>
      </c>
      <c r="B21" s="13">
        <v>12.7</v>
      </c>
      <c r="C21" s="14">
        <v>43.008</v>
      </c>
      <c r="D21" s="16">
        <f t="shared" si="4"/>
        <v>876.542</v>
      </c>
      <c r="E21" s="14">
        <f t="shared" si="0"/>
        <v>30.308000000000003</v>
      </c>
      <c r="F21" s="16">
        <f t="shared" si="1"/>
        <v>863.842</v>
      </c>
      <c r="G21" s="14">
        <f t="shared" si="2"/>
        <v>55.708</v>
      </c>
      <c r="H21" s="21">
        <f t="shared" si="3"/>
        <v>889.2420000000001</v>
      </c>
      <c r="J21" s="13">
        <f ca="1" t="shared" si="5"/>
        <v>0.008000000000002672</v>
      </c>
      <c r="L21" s="1"/>
    </row>
    <row r="22" spans="1:12" ht="12.75">
      <c r="A22" s="20" t="s">
        <v>13</v>
      </c>
      <c r="B22" s="13">
        <v>12.7</v>
      </c>
      <c r="C22" s="14">
        <v>134.073</v>
      </c>
      <c r="D22" s="16">
        <f t="shared" si="4"/>
        <v>967.607</v>
      </c>
      <c r="E22" s="14">
        <f t="shared" si="0"/>
        <v>121.373</v>
      </c>
      <c r="F22" s="16">
        <f t="shared" si="1"/>
        <v>954.9069999999999</v>
      </c>
      <c r="G22" s="14">
        <f t="shared" si="2"/>
        <v>146.773</v>
      </c>
      <c r="H22" s="21">
        <f t="shared" si="3"/>
        <v>980.307</v>
      </c>
      <c r="J22" s="13">
        <f ca="1" t="shared" si="5"/>
        <v>0</v>
      </c>
      <c r="L22" s="1"/>
    </row>
    <row r="23" spans="1:12" ht="12.75">
      <c r="A23" s="20" t="s">
        <v>5</v>
      </c>
      <c r="B23" s="13">
        <v>532.065</v>
      </c>
      <c r="C23" s="14">
        <v>746.249</v>
      </c>
      <c r="D23" s="16">
        <f t="shared" si="4"/>
        <v>1579.783</v>
      </c>
      <c r="E23" s="14">
        <f t="shared" si="0"/>
        <v>214.18399999999997</v>
      </c>
      <c r="F23" s="16">
        <f t="shared" si="1"/>
        <v>1047.7179999999998</v>
      </c>
      <c r="G23" s="14">
        <f t="shared" si="2"/>
        <v>1278.314</v>
      </c>
      <c r="H23" s="21">
        <f t="shared" si="3"/>
        <v>2111.848</v>
      </c>
      <c r="J23" s="13">
        <f ca="1" t="shared" si="5"/>
        <v>0</v>
      </c>
      <c r="L23" s="1"/>
    </row>
    <row r="24" spans="1:12" ht="12.75">
      <c r="A24" s="20" t="s">
        <v>14</v>
      </c>
      <c r="B24" s="13">
        <v>12.7</v>
      </c>
      <c r="C24" s="14">
        <v>1311.594</v>
      </c>
      <c r="D24" s="16">
        <f t="shared" si="4"/>
        <v>2145.128</v>
      </c>
      <c r="E24" s="14">
        <f t="shared" si="0"/>
        <v>1298.894</v>
      </c>
      <c r="F24" s="16">
        <f t="shared" si="1"/>
        <v>2132.4280000000003</v>
      </c>
      <c r="G24" s="14">
        <f t="shared" si="2"/>
        <v>1324.294</v>
      </c>
      <c r="H24" s="21">
        <f t="shared" si="3"/>
        <v>2157.828</v>
      </c>
      <c r="J24" s="13">
        <f ca="1" t="shared" si="5"/>
        <v>0.013000000000147338</v>
      </c>
      <c r="L24" s="1"/>
    </row>
    <row r="25" spans="1:12" ht="12.75">
      <c r="A25" s="20" t="s">
        <v>29</v>
      </c>
      <c r="B25" s="13">
        <v>58</v>
      </c>
      <c r="C25" s="14">
        <v>1351.594</v>
      </c>
      <c r="D25" s="16">
        <f t="shared" si="4"/>
        <v>2185.128</v>
      </c>
      <c r="E25" s="14">
        <f t="shared" si="0"/>
        <v>1293.594</v>
      </c>
      <c r="F25" s="16">
        <f t="shared" si="1"/>
        <v>2127.128</v>
      </c>
      <c r="G25" s="14">
        <f t="shared" si="2"/>
        <v>1409.594</v>
      </c>
      <c r="H25" s="21">
        <f t="shared" si="3"/>
        <v>2243.128</v>
      </c>
      <c r="I25" s="1"/>
      <c r="J25" s="13">
        <f ca="1" t="shared" si="5"/>
        <v>0</v>
      </c>
      <c r="L25" s="1"/>
    </row>
    <row r="26" spans="1:12" ht="13.5" thickBot="1">
      <c r="A26" s="22" t="s">
        <v>6</v>
      </c>
      <c r="B26" s="23">
        <v>100</v>
      </c>
      <c r="C26" s="24">
        <v>1459.826</v>
      </c>
      <c r="D26" s="25">
        <f t="shared" si="4"/>
        <v>2293.36</v>
      </c>
      <c r="E26" s="24">
        <f t="shared" si="0"/>
        <v>1359.826</v>
      </c>
      <c r="F26" s="25">
        <f t="shared" si="1"/>
        <v>2193.36</v>
      </c>
      <c r="G26" s="24">
        <f t="shared" si="2"/>
        <v>1559.826</v>
      </c>
      <c r="H26" s="26">
        <f t="shared" si="3"/>
        <v>2393.36</v>
      </c>
      <c r="J26" s="13">
        <f ca="1" t="shared" si="5"/>
        <v>-50.799999999999955</v>
      </c>
      <c r="L26" s="1"/>
    </row>
    <row r="29" spans="1:3" ht="12.75">
      <c r="A29" t="s">
        <v>22</v>
      </c>
      <c r="C29">
        <v>51.419</v>
      </c>
    </row>
    <row r="30" spans="1:3" ht="12.75">
      <c r="A30" t="s">
        <v>23</v>
      </c>
      <c r="C30" s="1">
        <f>109.245*2.54</f>
        <v>277.4823</v>
      </c>
    </row>
    <row r="31" spans="1:3" ht="12.75">
      <c r="A31" t="s">
        <v>24</v>
      </c>
      <c r="C31" s="1">
        <f>F16+C29-H12</f>
        <v>278.32399999999996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7">
      <selection activeCell="L12" sqref="L12:L26"/>
    </sheetView>
  </sheetViews>
  <sheetFormatPr defaultColWidth="11.00390625" defaultRowHeight="12"/>
  <cols>
    <col min="1" max="1" width="16.50390625" style="0" customWidth="1"/>
    <col min="2" max="2" width="11.50390625" style="0" customWidth="1"/>
    <col min="9" max="9" width="2.875" style="0" customWidth="1"/>
  </cols>
  <sheetData>
    <row r="1" ht="15.75">
      <c r="A1" s="31" t="s">
        <v>27</v>
      </c>
    </row>
    <row r="3" ht="12.75">
      <c r="A3" t="s">
        <v>35</v>
      </c>
    </row>
    <row r="4" ht="12.75">
      <c r="A4" s="32" t="s">
        <v>36</v>
      </c>
    </row>
    <row r="5" ht="13.5" thickBot="1"/>
    <row r="6" spans="1:10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9" t="s">
        <v>30</v>
      </c>
    </row>
    <row r="7" spans="1:10" ht="12.75">
      <c r="A7" s="8"/>
      <c r="B7" s="27" t="s">
        <v>26</v>
      </c>
      <c r="C7" s="34" t="s">
        <v>19</v>
      </c>
      <c r="D7" s="35"/>
      <c r="E7" s="35" t="s">
        <v>20</v>
      </c>
      <c r="F7" s="35"/>
      <c r="G7" s="35" t="s">
        <v>21</v>
      </c>
      <c r="H7" s="36"/>
      <c r="J7" s="33">
        <v>20213</v>
      </c>
    </row>
    <row r="8" spans="1:10" ht="12.75">
      <c r="A8" s="8"/>
      <c r="B8" s="8"/>
      <c r="C8" s="5"/>
      <c r="D8" s="5"/>
      <c r="E8" s="5"/>
      <c r="F8" s="5"/>
      <c r="G8" s="5"/>
      <c r="H8" s="6"/>
      <c r="J8" s="27" t="s">
        <v>31</v>
      </c>
    </row>
    <row r="9" spans="1:10" ht="13.5" thickBot="1">
      <c r="A9" s="8"/>
      <c r="B9" s="8"/>
      <c r="C9" s="4" t="s">
        <v>16</v>
      </c>
      <c r="D9" s="4"/>
      <c r="E9" s="4"/>
      <c r="F9" s="4"/>
      <c r="G9" s="4"/>
      <c r="H9" s="7"/>
      <c r="J9" s="27" t="s">
        <v>32</v>
      </c>
    </row>
    <row r="10" spans="1:10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27" t="s">
        <v>33</v>
      </c>
    </row>
    <row r="11" spans="1:10" ht="12.75">
      <c r="A11" s="12"/>
      <c r="B11" s="17"/>
      <c r="C11" s="18"/>
      <c r="D11" s="11"/>
      <c r="E11" s="18"/>
      <c r="F11" s="11"/>
      <c r="G11" s="18"/>
      <c r="H11" s="19"/>
      <c r="J11" s="17"/>
    </row>
    <row r="12" spans="1:12" ht="12.75">
      <c r="A12" s="20" t="s">
        <v>2</v>
      </c>
      <c r="B12" s="13">
        <v>1</v>
      </c>
      <c r="C12" s="14">
        <v>-832.549</v>
      </c>
      <c r="D12" s="15">
        <v>0</v>
      </c>
      <c r="E12" s="14">
        <f aca="true" t="shared" si="0" ref="E12:E26">C12-$B12</f>
        <v>-833.549</v>
      </c>
      <c r="F12" s="16">
        <f aca="true" t="shared" si="1" ref="F12:F26">D12-$B12</f>
        <v>-1</v>
      </c>
      <c r="G12" s="14">
        <f aca="true" t="shared" si="2" ref="G12:G26">C12+$B12</f>
        <v>-831.549</v>
      </c>
      <c r="H12" s="21">
        <f aca="true" t="shared" si="3" ref="H12:H26">D12+$B12</f>
        <v>1</v>
      </c>
      <c r="J12" s="13">
        <f ca="1">C12-INDIRECT("'"&amp;TEXT($J$7,"000000")&amp;"'!C"&amp;TEXT(ROW(J12),"0"))</f>
        <v>0.9850000000000136</v>
      </c>
      <c r="L12" s="1"/>
    </row>
    <row r="13" spans="1:12" ht="12.75">
      <c r="A13" s="20" t="s">
        <v>1</v>
      </c>
      <c r="B13" s="13">
        <v>160.002</v>
      </c>
      <c r="C13" s="14">
        <v>-739.998</v>
      </c>
      <c r="D13" s="16">
        <f aca="true" t="shared" si="4" ref="D13:D26">C13-$C$12</f>
        <v>92.55099999999993</v>
      </c>
      <c r="E13" s="14">
        <f t="shared" si="0"/>
        <v>-900</v>
      </c>
      <c r="F13" s="16">
        <f t="shared" si="1"/>
        <v>-67.45100000000008</v>
      </c>
      <c r="G13" s="14">
        <f t="shared" si="2"/>
        <v>-579.9960000000001</v>
      </c>
      <c r="H13" s="21">
        <f t="shared" si="3"/>
        <v>252.55299999999994</v>
      </c>
      <c r="J13" s="13">
        <f aca="true" ca="1" t="shared" si="5" ref="J13:J26">C13-INDIRECT("'"&amp;TEXT($J$7,"000000")&amp;"'!C"&amp;TEXT(ROW(J13),"0"))</f>
        <v>0</v>
      </c>
      <c r="L13" s="1"/>
    </row>
    <row r="14" spans="1:12" ht="12.75">
      <c r="A14" s="20" t="s">
        <v>7</v>
      </c>
      <c r="B14" s="13">
        <v>127</v>
      </c>
      <c r="C14" s="14">
        <v>-739.998</v>
      </c>
      <c r="D14" s="16">
        <f t="shared" si="4"/>
        <v>92.55099999999993</v>
      </c>
      <c r="E14" s="14">
        <f t="shared" si="0"/>
        <v>-866.998</v>
      </c>
      <c r="F14" s="16">
        <f t="shared" si="1"/>
        <v>-34.44900000000007</v>
      </c>
      <c r="G14" s="14">
        <f t="shared" si="2"/>
        <v>-612.998</v>
      </c>
      <c r="H14" s="21">
        <f t="shared" si="3"/>
        <v>219.55099999999993</v>
      </c>
      <c r="J14" s="13">
        <f ca="1" t="shared" si="5"/>
        <v>0</v>
      </c>
      <c r="L14" s="1"/>
    </row>
    <row r="15" spans="1:12" ht="12.75">
      <c r="A15" s="20" t="s">
        <v>3</v>
      </c>
      <c r="B15" s="13">
        <v>12.7</v>
      </c>
      <c r="C15" s="14">
        <v>-610.709</v>
      </c>
      <c r="D15" s="16">
        <f t="shared" si="4"/>
        <v>221.84000000000003</v>
      </c>
      <c r="E15" s="14">
        <f t="shared" si="0"/>
        <v>-623.409</v>
      </c>
      <c r="F15" s="16">
        <f t="shared" si="1"/>
        <v>209.14000000000004</v>
      </c>
      <c r="G15" s="14">
        <f t="shared" si="2"/>
        <v>-598.0089999999999</v>
      </c>
      <c r="H15" s="21">
        <f t="shared" si="3"/>
        <v>234.54000000000002</v>
      </c>
      <c r="J15" s="13">
        <f ca="1" t="shared" si="5"/>
        <v>0</v>
      </c>
      <c r="L15" s="1"/>
    </row>
    <row r="16" spans="1:12" ht="12.75">
      <c r="A16" s="20" t="s">
        <v>4</v>
      </c>
      <c r="B16" s="13">
        <v>64.77</v>
      </c>
      <c r="C16" s="14">
        <v>-540.859</v>
      </c>
      <c r="D16" s="16">
        <f t="shared" si="4"/>
        <v>291.68999999999994</v>
      </c>
      <c r="E16" s="14">
        <f t="shared" si="0"/>
        <v>-605.629</v>
      </c>
      <c r="F16" s="16">
        <f t="shared" si="1"/>
        <v>226.91999999999996</v>
      </c>
      <c r="G16" s="14">
        <f t="shared" si="2"/>
        <v>-476.08900000000006</v>
      </c>
      <c r="H16" s="21">
        <f t="shared" si="3"/>
        <v>356.4599999999999</v>
      </c>
      <c r="J16" s="13">
        <f ca="1" t="shared" si="5"/>
        <v>0</v>
      </c>
      <c r="L16" s="1"/>
    </row>
    <row r="17" spans="1:12" ht="12.75">
      <c r="A17" s="20" t="s">
        <v>8</v>
      </c>
      <c r="B17" s="13">
        <v>12.7</v>
      </c>
      <c r="C17" s="14">
        <v>-471.009</v>
      </c>
      <c r="D17" s="16">
        <f t="shared" si="4"/>
        <v>361.53999999999996</v>
      </c>
      <c r="E17" s="14">
        <f t="shared" si="0"/>
        <v>-483.709</v>
      </c>
      <c r="F17" s="16">
        <f t="shared" si="1"/>
        <v>348.84</v>
      </c>
      <c r="G17" s="14">
        <f t="shared" si="2"/>
        <v>-458.309</v>
      </c>
      <c r="H17" s="21">
        <f t="shared" si="3"/>
        <v>374.23999999999995</v>
      </c>
      <c r="J17" s="13">
        <f ca="1" t="shared" si="5"/>
        <v>0.08899999999999864</v>
      </c>
      <c r="L17" s="1"/>
    </row>
    <row r="18" spans="1:12" ht="12.75">
      <c r="A18" s="20" t="s">
        <v>10</v>
      </c>
      <c r="B18" s="13">
        <v>12.7</v>
      </c>
      <c r="C18" s="14">
        <v>-316.135</v>
      </c>
      <c r="D18" s="16">
        <f t="shared" si="4"/>
        <v>516.414</v>
      </c>
      <c r="E18" s="14">
        <f t="shared" si="0"/>
        <v>-328.835</v>
      </c>
      <c r="F18" s="16">
        <f t="shared" si="1"/>
        <v>503.714</v>
      </c>
      <c r="G18" s="14">
        <f t="shared" si="2"/>
        <v>-303.435</v>
      </c>
      <c r="H18" s="21">
        <f t="shared" si="3"/>
        <v>529.114</v>
      </c>
      <c r="J18" s="13">
        <f ca="1">C18-INDIRECT("'"&amp;TEXT($J$7,"000000")&amp;"'!C"&amp;TEXT(ROW(J18)+1,"0"))</f>
        <v>-29.89699999999999</v>
      </c>
      <c r="L18" s="1"/>
    </row>
    <row r="19" spans="1:12" ht="12.75">
      <c r="A19" s="20" t="s">
        <v>9</v>
      </c>
      <c r="B19" s="13">
        <v>2.54</v>
      </c>
      <c r="C19" s="14">
        <v>-263.699</v>
      </c>
      <c r="D19" s="16">
        <f t="shared" si="4"/>
        <v>568.8499999999999</v>
      </c>
      <c r="E19" s="14">
        <f t="shared" si="0"/>
        <v>-266.23900000000003</v>
      </c>
      <c r="F19" s="16">
        <f t="shared" si="1"/>
        <v>566.31</v>
      </c>
      <c r="G19" s="14">
        <f t="shared" si="2"/>
        <v>-261.159</v>
      </c>
      <c r="H19" s="21">
        <f t="shared" si="3"/>
        <v>571.3899999999999</v>
      </c>
      <c r="J19" s="13">
        <f ca="1">C19-INDIRECT("'"&amp;TEXT($J$7,"000000")&amp;"'!C"&amp;TEXT(ROW(J19)-1,"0"))</f>
        <v>43.27699999999999</v>
      </c>
      <c r="L19" s="1"/>
    </row>
    <row r="20" spans="1:12" ht="12.75">
      <c r="A20" s="20" t="s">
        <v>11</v>
      </c>
      <c r="B20" s="13">
        <v>151.917</v>
      </c>
      <c r="C20" s="14">
        <v>-121.619</v>
      </c>
      <c r="D20" s="16">
        <f t="shared" si="4"/>
        <v>710.93</v>
      </c>
      <c r="E20" s="14">
        <f t="shared" si="0"/>
        <v>-273.536</v>
      </c>
      <c r="F20" s="16">
        <f t="shared" si="1"/>
        <v>559.0129999999999</v>
      </c>
      <c r="G20" s="14">
        <f t="shared" si="2"/>
        <v>30.298000000000002</v>
      </c>
      <c r="H20" s="21">
        <f t="shared" si="3"/>
        <v>862.847</v>
      </c>
      <c r="J20" s="13">
        <f ca="1" t="shared" si="5"/>
        <v>0</v>
      </c>
      <c r="L20" s="1"/>
    </row>
    <row r="21" spans="1:12" ht="12.75">
      <c r="A21" s="20" t="s">
        <v>12</v>
      </c>
      <c r="B21" s="13">
        <v>12.7</v>
      </c>
      <c r="C21" s="14">
        <v>43</v>
      </c>
      <c r="D21" s="16">
        <f t="shared" si="4"/>
        <v>875.549</v>
      </c>
      <c r="E21" s="14">
        <f t="shared" si="0"/>
        <v>30.3</v>
      </c>
      <c r="F21" s="16">
        <f t="shared" si="1"/>
        <v>862.8489999999999</v>
      </c>
      <c r="G21" s="14">
        <f t="shared" si="2"/>
        <v>55.7</v>
      </c>
      <c r="H21" s="21">
        <f t="shared" si="3"/>
        <v>888.249</v>
      </c>
      <c r="J21" s="13">
        <f ca="1" t="shared" si="5"/>
        <v>-0.008000000000002672</v>
      </c>
      <c r="L21" s="1"/>
    </row>
    <row r="22" spans="1:12" ht="12.75">
      <c r="A22" s="20" t="s">
        <v>13</v>
      </c>
      <c r="B22" s="13">
        <v>12.7</v>
      </c>
      <c r="C22" s="14">
        <v>134.073</v>
      </c>
      <c r="D22" s="16">
        <f t="shared" si="4"/>
        <v>966.622</v>
      </c>
      <c r="E22" s="14">
        <f t="shared" si="0"/>
        <v>121.373</v>
      </c>
      <c r="F22" s="16">
        <f t="shared" si="1"/>
        <v>953.9219999999999</v>
      </c>
      <c r="G22" s="14">
        <f t="shared" si="2"/>
        <v>146.773</v>
      </c>
      <c r="H22" s="21">
        <f t="shared" si="3"/>
        <v>979.322</v>
      </c>
      <c r="J22" s="13">
        <f ca="1" t="shared" si="5"/>
        <v>0</v>
      </c>
      <c r="L22" s="1"/>
    </row>
    <row r="23" spans="1:12" ht="12.75">
      <c r="A23" s="20" t="s">
        <v>5</v>
      </c>
      <c r="B23" s="13">
        <v>532.065</v>
      </c>
      <c r="C23" s="14">
        <v>746.249</v>
      </c>
      <c r="D23" s="16">
        <f t="shared" si="4"/>
        <v>1578.798</v>
      </c>
      <c r="E23" s="14">
        <f t="shared" si="0"/>
        <v>214.18399999999997</v>
      </c>
      <c r="F23" s="16">
        <f t="shared" si="1"/>
        <v>1046.733</v>
      </c>
      <c r="G23" s="14">
        <f t="shared" si="2"/>
        <v>1278.314</v>
      </c>
      <c r="H23" s="21">
        <f t="shared" si="3"/>
        <v>2110.8630000000003</v>
      </c>
      <c r="J23" s="13">
        <f ca="1" t="shared" si="5"/>
        <v>0</v>
      </c>
      <c r="L23" s="1"/>
    </row>
    <row r="24" spans="1:12" ht="12.75">
      <c r="A24" s="20" t="s">
        <v>14</v>
      </c>
      <c r="B24" s="13">
        <v>12.7</v>
      </c>
      <c r="C24" s="14">
        <v>1311.581</v>
      </c>
      <c r="D24" s="16">
        <f t="shared" si="4"/>
        <v>2144.13</v>
      </c>
      <c r="E24" s="14">
        <f t="shared" si="0"/>
        <v>1298.8809999999999</v>
      </c>
      <c r="F24" s="16">
        <f t="shared" si="1"/>
        <v>2131.4300000000003</v>
      </c>
      <c r="G24" s="14">
        <f t="shared" si="2"/>
        <v>1324.281</v>
      </c>
      <c r="H24" s="21">
        <f t="shared" si="3"/>
        <v>2156.83</v>
      </c>
      <c r="J24" s="13">
        <f ca="1" t="shared" si="5"/>
        <v>-0.013000000000147338</v>
      </c>
      <c r="L24" s="1"/>
    </row>
    <row r="25" spans="1:12" ht="12.75">
      <c r="A25" s="20" t="s">
        <v>29</v>
      </c>
      <c r="B25" s="13">
        <v>58</v>
      </c>
      <c r="C25" s="14">
        <v>1351.594</v>
      </c>
      <c r="D25" s="16">
        <f t="shared" si="4"/>
        <v>2184.143</v>
      </c>
      <c r="E25" s="14">
        <f t="shared" si="0"/>
        <v>1293.594</v>
      </c>
      <c r="F25" s="16">
        <f t="shared" si="1"/>
        <v>2126.143</v>
      </c>
      <c r="G25" s="14">
        <f t="shared" si="2"/>
        <v>1409.594</v>
      </c>
      <c r="H25" s="21">
        <f t="shared" si="3"/>
        <v>2242.143</v>
      </c>
      <c r="I25" s="1"/>
      <c r="J25" s="13">
        <f ca="1" t="shared" si="5"/>
        <v>0</v>
      </c>
      <c r="L25" s="1"/>
    </row>
    <row r="26" spans="1:12" ht="13.5" thickBot="1">
      <c r="A26" s="22" t="s">
        <v>6</v>
      </c>
      <c r="B26" s="23">
        <v>100</v>
      </c>
      <c r="C26" s="24">
        <v>1510.626</v>
      </c>
      <c r="D26" s="25">
        <f t="shared" si="4"/>
        <v>2343.175</v>
      </c>
      <c r="E26" s="24">
        <f t="shared" si="0"/>
        <v>1410.626</v>
      </c>
      <c r="F26" s="25">
        <f t="shared" si="1"/>
        <v>2243.175</v>
      </c>
      <c r="G26" s="24">
        <f t="shared" si="2"/>
        <v>1610.626</v>
      </c>
      <c r="H26" s="26">
        <f t="shared" si="3"/>
        <v>2443.175</v>
      </c>
      <c r="J26" s="13">
        <f ca="1" t="shared" si="5"/>
        <v>50.799999999999955</v>
      </c>
      <c r="L26" s="1"/>
    </row>
    <row r="29" spans="1:3" ht="12.75">
      <c r="A29" t="s">
        <v>22</v>
      </c>
      <c r="C29">
        <v>51.419</v>
      </c>
    </row>
    <row r="30" spans="1:3" ht="12.75">
      <c r="A30" t="s">
        <v>23</v>
      </c>
      <c r="C30" s="1">
        <f>109.245*2.54</f>
        <v>277.4823</v>
      </c>
    </row>
    <row r="31" spans="1:3" ht="12.75">
      <c r="A31" t="s">
        <v>24</v>
      </c>
      <c r="C31" s="1">
        <f>F16+C29-H12</f>
        <v>277.33899999999994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7">
      <selection activeCell="K18" sqref="K18"/>
    </sheetView>
  </sheetViews>
  <sheetFormatPr defaultColWidth="11.00390625" defaultRowHeight="12"/>
  <cols>
    <col min="1" max="1" width="16.50390625" style="0" customWidth="1"/>
    <col min="2" max="2" width="11.50390625" style="0" customWidth="1"/>
    <col min="9" max="9" width="2.875" style="0" customWidth="1"/>
  </cols>
  <sheetData>
    <row r="1" ht="15.75">
      <c r="A1" s="31" t="s">
        <v>27</v>
      </c>
    </row>
    <row r="3" ht="12.75">
      <c r="A3" t="s">
        <v>35</v>
      </c>
    </row>
    <row r="5" ht="13.5" thickBot="1"/>
    <row r="6" spans="1:10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9" t="s">
        <v>30</v>
      </c>
    </row>
    <row r="7" spans="1:10" ht="12.75">
      <c r="A7" s="8"/>
      <c r="B7" s="27" t="s">
        <v>26</v>
      </c>
      <c r="C7" s="34" t="s">
        <v>19</v>
      </c>
      <c r="D7" s="35"/>
      <c r="E7" s="35" t="s">
        <v>20</v>
      </c>
      <c r="F7" s="35"/>
      <c r="G7" s="35" t="s">
        <v>21</v>
      </c>
      <c r="H7" s="36"/>
      <c r="J7" s="33">
        <v>20213</v>
      </c>
    </row>
    <row r="8" spans="1:10" ht="12.75">
      <c r="A8" s="8"/>
      <c r="B8" s="8"/>
      <c r="C8" s="5"/>
      <c r="D8" s="5"/>
      <c r="E8" s="5"/>
      <c r="F8" s="5"/>
      <c r="G8" s="5"/>
      <c r="H8" s="6"/>
      <c r="J8" s="27" t="s">
        <v>31</v>
      </c>
    </row>
    <row r="9" spans="1:10" ht="13.5" thickBot="1">
      <c r="A9" s="8"/>
      <c r="B9" s="8"/>
      <c r="C9" s="4" t="s">
        <v>16</v>
      </c>
      <c r="D9" s="4"/>
      <c r="E9" s="4"/>
      <c r="F9" s="4"/>
      <c r="G9" s="4"/>
      <c r="H9" s="7"/>
      <c r="J9" s="27" t="s">
        <v>32</v>
      </c>
    </row>
    <row r="10" spans="1:10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27" t="s">
        <v>33</v>
      </c>
    </row>
    <row r="11" spans="1:10" ht="12.75">
      <c r="A11" s="12"/>
      <c r="B11" s="17"/>
      <c r="C11" s="18"/>
      <c r="D11" s="11"/>
      <c r="E11" s="18"/>
      <c r="F11" s="11"/>
      <c r="G11" s="18"/>
      <c r="H11" s="19"/>
      <c r="J11" s="17"/>
    </row>
    <row r="12" spans="1:10" ht="12.75">
      <c r="A12" s="20" t="s">
        <v>2</v>
      </c>
      <c r="B12" s="13">
        <v>1</v>
      </c>
      <c r="C12" s="14">
        <v>-832.549</v>
      </c>
      <c r="D12" s="15">
        <v>0</v>
      </c>
      <c r="E12" s="14">
        <f aca="true" t="shared" si="0" ref="E12:E26">C12-$B12/2</f>
        <v>-833.049</v>
      </c>
      <c r="F12" s="16">
        <f aca="true" t="shared" si="1" ref="F12:F26">D12-$B12/2</f>
        <v>-0.5</v>
      </c>
      <c r="G12" s="14">
        <f aca="true" t="shared" si="2" ref="G12:G26">C12+$B12/2</f>
        <v>-832.049</v>
      </c>
      <c r="H12" s="21">
        <f aca="true" t="shared" si="3" ref="H12:H26">D12+$B12/2</f>
        <v>0.5</v>
      </c>
      <c r="J12" s="13">
        <f ca="1">C12-INDIRECT("'"&amp;TEXT($J$7,"000000")&amp;"'!C"&amp;TEXT(ROW(J12),"0"))</f>
        <v>0.9850000000000136</v>
      </c>
    </row>
    <row r="13" spans="1:10" ht="12.75">
      <c r="A13" s="20" t="s">
        <v>1</v>
      </c>
      <c r="B13" s="13">
        <v>160.002</v>
      </c>
      <c r="C13" s="14">
        <v>-739.998</v>
      </c>
      <c r="D13" s="16">
        <f aca="true" t="shared" si="4" ref="D13:D26">C13-$C$12</f>
        <v>92.55099999999993</v>
      </c>
      <c r="E13" s="14">
        <f t="shared" si="0"/>
        <v>-819.999</v>
      </c>
      <c r="F13" s="16">
        <f t="shared" si="1"/>
        <v>12.549999999999926</v>
      </c>
      <c r="G13" s="14">
        <f t="shared" si="2"/>
        <v>-659.9970000000001</v>
      </c>
      <c r="H13" s="21">
        <f t="shared" si="3"/>
        <v>172.55199999999994</v>
      </c>
      <c r="J13" s="13">
        <f aca="true" ca="1" t="shared" si="5" ref="J13:J26">C13-INDIRECT("'"&amp;TEXT($J$7,"000000")&amp;"'!C"&amp;TEXT(ROW(J13),"0"))</f>
        <v>0</v>
      </c>
    </row>
    <row r="14" spans="1:10" ht="12.75">
      <c r="A14" s="20" t="s">
        <v>7</v>
      </c>
      <c r="B14" s="13">
        <v>127</v>
      </c>
      <c r="C14" s="14">
        <v>-739.998</v>
      </c>
      <c r="D14" s="16">
        <f t="shared" si="4"/>
        <v>92.55099999999993</v>
      </c>
      <c r="E14" s="14">
        <f t="shared" si="0"/>
        <v>-803.498</v>
      </c>
      <c r="F14" s="16">
        <f t="shared" si="1"/>
        <v>29.05099999999993</v>
      </c>
      <c r="G14" s="14">
        <f t="shared" si="2"/>
        <v>-676.498</v>
      </c>
      <c r="H14" s="21">
        <f t="shared" si="3"/>
        <v>156.05099999999993</v>
      </c>
      <c r="J14" s="13">
        <f ca="1" t="shared" si="5"/>
        <v>0</v>
      </c>
    </row>
    <row r="15" spans="1:10" ht="12.75">
      <c r="A15" s="20" t="s">
        <v>3</v>
      </c>
      <c r="B15" s="13">
        <v>12.7</v>
      </c>
      <c r="C15" s="14">
        <v>-610.709</v>
      </c>
      <c r="D15" s="16">
        <f t="shared" si="4"/>
        <v>221.84000000000003</v>
      </c>
      <c r="E15" s="14">
        <f t="shared" si="0"/>
        <v>-617.059</v>
      </c>
      <c r="F15" s="16">
        <f t="shared" si="1"/>
        <v>215.49000000000004</v>
      </c>
      <c r="G15" s="14">
        <f t="shared" si="2"/>
        <v>-604.3589999999999</v>
      </c>
      <c r="H15" s="21">
        <f t="shared" si="3"/>
        <v>228.19000000000003</v>
      </c>
      <c r="J15" s="13">
        <f ca="1" t="shared" si="5"/>
        <v>0</v>
      </c>
    </row>
    <row r="16" spans="1:10" ht="12.75">
      <c r="A16" s="20" t="s">
        <v>4</v>
      </c>
      <c r="B16" s="13">
        <v>64.77</v>
      </c>
      <c r="C16" s="14">
        <v>-540.859</v>
      </c>
      <c r="D16" s="16">
        <f t="shared" si="4"/>
        <v>291.68999999999994</v>
      </c>
      <c r="E16" s="14">
        <f t="shared" si="0"/>
        <v>-573.244</v>
      </c>
      <c r="F16" s="16">
        <f t="shared" si="1"/>
        <v>259.30499999999995</v>
      </c>
      <c r="G16" s="14">
        <f t="shared" si="2"/>
        <v>-508.47400000000005</v>
      </c>
      <c r="H16" s="21">
        <f t="shared" si="3"/>
        <v>324.07499999999993</v>
      </c>
      <c r="J16" s="13">
        <f ca="1" t="shared" si="5"/>
        <v>0</v>
      </c>
    </row>
    <row r="17" spans="1:10" ht="12.75">
      <c r="A17" s="20" t="s">
        <v>8</v>
      </c>
      <c r="B17" s="13">
        <v>12.7</v>
      </c>
      <c r="C17" s="14">
        <v>-471.009</v>
      </c>
      <c r="D17" s="16">
        <f t="shared" si="4"/>
        <v>361.53999999999996</v>
      </c>
      <c r="E17" s="14">
        <f t="shared" si="0"/>
        <v>-477.35900000000004</v>
      </c>
      <c r="F17" s="16">
        <f t="shared" si="1"/>
        <v>355.18999999999994</v>
      </c>
      <c r="G17" s="14">
        <f t="shared" si="2"/>
        <v>-464.659</v>
      </c>
      <c r="H17" s="21">
        <f t="shared" si="3"/>
        <v>367.89</v>
      </c>
      <c r="J17" s="13">
        <f ca="1" t="shared" si="5"/>
        <v>0.08899999999999864</v>
      </c>
    </row>
    <row r="18" spans="1:10" ht="12.75">
      <c r="A18" s="20" t="s">
        <v>10</v>
      </c>
      <c r="B18" s="13">
        <v>12.7</v>
      </c>
      <c r="C18" s="14">
        <v>-316.135</v>
      </c>
      <c r="D18" s="16">
        <f t="shared" si="4"/>
        <v>516.414</v>
      </c>
      <c r="E18" s="14">
        <f t="shared" si="0"/>
        <v>-322.485</v>
      </c>
      <c r="F18" s="16">
        <f t="shared" si="1"/>
        <v>510.06399999999996</v>
      </c>
      <c r="G18" s="14">
        <f t="shared" si="2"/>
        <v>-309.78499999999997</v>
      </c>
      <c r="H18" s="21">
        <f t="shared" si="3"/>
        <v>522.764</v>
      </c>
      <c r="J18" s="13">
        <f ca="1">C18-INDIRECT("'"&amp;TEXT($J$7,"000000")&amp;"'!C"&amp;TEXT(ROW(J18)+1,"0"))</f>
        <v>-29.89699999999999</v>
      </c>
    </row>
    <row r="19" spans="1:10" ht="12.75">
      <c r="A19" s="20" t="s">
        <v>9</v>
      </c>
      <c r="B19" s="13">
        <v>2.54</v>
      </c>
      <c r="C19" s="14">
        <v>-263.699</v>
      </c>
      <c r="D19" s="16">
        <f t="shared" si="4"/>
        <v>568.8499999999999</v>
      </c>
      <c r="E19" s="14">
        <f t="shared" si="0"/>
        <v>-264.969</v>
      </c>
      <c r="F19" s="16">
        <f t="shared" si="1"/>
        <v>567.5799999999999</v>
      </c>
      <c r="G19" s="14">
        <f t="shared" si="2"/>
        <v>-262.42900000000003</v>
      </c>
      <c r="H19" s="21">
        <f t="shared" si="3"/>
        <v>570.1199999999999</v>
      </c>
      <c r="J19" s="13">
        <f ca="1">C19-INDIRECT("'"&amp;TEXT($J$7,"000000")&amp;"'!C"&amp;TEXT(ROW(J19)-1,"0"))</f>
        <v>43.27699999999999</v>
      </c>
    </row>
    <row r="20" spans="1:10" ht="12.75">
      <c r="A20" s="20" t="s">
        <v>11</v>
      </c>
      <c r="B20" s="13">
        <v>151.917</v>
      </c>
      <c r="C20" s="14">
        <v>-121.619</v>
      </c>
      <c r="D20" s="16">
        <f t="shared" si="4"/>
        <v>710.93</v>
      </c>
      <c r="E20" s="14">
        <f t="shared" si="0"/>
        <v>-197.5775</v>
      </c>
      <c r="F20" s="16">
        <f t="shared" si="1"/>
        <v>634.9715</v>
      </c>
      <c r="G20" s="14">
        <f t="shared" si="2"/>
        <v>-45.6605</v>
      </c>
      <c r="H20" s="21">
        <f t="shared" si="3"/>
        <v>786.8884999999999</v>
      </c>
      <c r="J20" s="13">
        <f ca="1">C20-INDIRECT("'"&amp;TEXT($J$7,"000000")&amp;"'!C"&amp;TEXT(ROW(J20),"0"))</f>
        <v>0</v>
      </c>
    </row>
    <row r="21" spans="1:10" ht="12.75">
      <c r="A21" s="20" t="s">
        <v>12</v>
      </c>
      <c r="B21" s="13">
        <v>12.7</v>
      </c>
      <c r="C21" s="14">
        <v>43</v>
      </c>
      <c r="D21" s="16">
        <f t="shared" si="4"/>
        <v>875.549</v>
      </c>
      <c r="E21" s="14">
        <f t="shared" si="0"/>
        <v>36.65</v>
      </c>
      <c r="F21" s="16">
        <f t="shared" si="1"/>
        <v>869.199</v>
      </c>
      <c r="G21" s="14">
        <f t="shared" si="2"/>
        <v>49.35</v>
      </c>
      <c r="H21" s="21">
        <f t="shared" si="3"/>
        <v>881.899</v>
      </c>
      <c r="J21" s="13">
        <f ca="1" t="shared" si="5"/>
        <v>-0.008000000000002672</v>
      </c>
    </row>
    <row r="22" spans="1:10" ht="12.75">
      <c r="A22" s="20" t="s">
        <v>13</v>
      </c>
      <c r="B22" s="13">
        <v>12.7</v>
      </c>
      <c r="C22" s="14">
        <v>134.073</v>
      </c>
      <c r="D22" s="16">
        <f t="shared" si="4"/>
        <v>966.622</v>
      </c>
      <c r="E22" s="14">
        <f t="shared" si="0"/>
        <v>127.72300000000001</v>
      </c>
      <c r="F22" s="16">
        <f t="shared" si="1"/>
        <v>960.2719999999999</v>
      </c>
      <c r="G22" s="14">
        <f t="shared" si="2"/>
        <v>140.423</v>
      </c>
      <c r="H22" s="21">
        <f t="shared" si="3"/>
        <v>972.972</v>
      </c>
      <c r="J22" s="13">
        <f ca="1" t="shared" si="5"/>
        <v>0</v>
      </c>
    </row>
    <row r="23" spans="1:10" ht="12.75">
      <c r="A23" s="20" t="s">
        <v>5</v>
      </c>
      <c r="B23" s="13">
        <v>532.065</v>
      </c>
      <c r="C23" s="14">
        <v>746.249</v>
      </c>
      <c r="D23" s="16">
        <f t="shared" si="4"/>
        <v>1578.798</v>
      </c>
      <c r="E23" s="14">
        <f t="shared" si="0"/>
        <v>480.2165</v>
      </c>
      <c r="F23" s="16">
        <f t="shared" si="1"/>
        <v>1312.7655</v>
      </c>
      <c r="G23" s="14">
        <f t="shared" si="2"/>
        <v>1012.2815</v>
      </c>
      <c r="H23" s="21">
        <f t="shared" si="3"/>
        <v>1844.8305</v>
      </c>
      <c r="J23" s="13">
        <f ca="1" t="shared" si="5"/>
        <v>0</v>
      </c>
    </row>
    <row r="24" spans="1:10" ht="12.75">
      <c r="A24" s="20" t="s">
        <v>14</v>
      </c>
      <c r="B24" s="13">
        <v>12.7</v>
      </c>
      <c r="C24" s="14">
        <v>1311.581</v>
      </c>
      <c r="D24" s="16">
        <f t="shared" si="4"/>
        <v>2144.13</v>
      </c>
      <c r="E24" s="14">
        <f t="shared" si="0"/>
        <v>1305.231</v>
      </c>
      <c r="F24" s="16">
        <f t="shared" si="1"/>
        <v>2137.78</v>
      </c>
      <c r="G24" s="14">
        <f t="shared" si="2"/>
        <v>1317.9309999999998</v>
      </c>
      <c r="H24" s="21">
        <f t="shared" si="3"/>
        <v>2150.48</v>
      </c>
      <c r="J24" s="13">
        <f ca="1" t="shared" si="5"/>
        <v>-0.013000000000147338</v>
      </c>
    </row>
    <row r="25" spans="1:10" ht="12.75">
      <c r="A25" s="20" t="s">
        <v>29</v>
      </c>
      <c r="B25" s="13">
        <v>58</v>
      </c>
      <c r="C25" s="14">
        <v>1351.594</v>
      </c>
      <c r="D25" s="16">
        <f t="shared" si="4"/>
        <v>2184.143</v>
      </c>
      <c r="E25" s="14">
        <f t="shared" si="0"/>
        <v>1322.594</v>
      </c>
      <c r="F25" s="16">
        <f t="shared" si="1"/>
        <v>2155.143</v>
      </c>
      <c r="G25" s="14">
        <f t="shared" si="2"/>
        <v>1380.594</v>
      </c>
      <c r="H25" s="21">
        <f t="shared" si="3"/>
        <v>2213.143</v>
      </c>
      <c r="I25" s="1"/>
      <c r="J25" s="13">
        <f ca="1" t="shared" si="5"/>
        <v>0</v>
      </c>
    </row>
    <row r="26" spans="1:10" ht="13.5" thickBot="1">
      <c r="A26" s="22" t="s">
        <v>6</v>
      </c>
      <c r="B26" s="23">
        <v>100</v>
      </c>
      <c r="C26" s="24">
        <v>1510.626</v>
      </c>
      <c r="D26" s="25">
        <f t="shared" si="4"/>
        <v>2343.175</v>
      </c>
      <c r="E26" s="24">
        <f t="shared" si="0"/>
        <v>1460.626</v>
      </c>
      <c r="F26" s="25">
        <f t="shared" si="1"/>
        <v>2293.175</v>
      </c>
      <c r="G26" s="24">
        <f t="shared" si="2"/>
        <v>1560.626</v>
      </c>
      <c r="H26" s="26">
        <f t="shared" si="3"/>
        <v>2393.175</v>
      </c>
      <c r="J26" s="13">
        <f ca="1" t="shared" si="5"/>
        <v>50.799999999999955</v>
      </c>
    </row>
    <row r="29" spans="1:3" ht="12.75">
      <c r="A29" t="s">
        <v>22</v>
      </c>
      <c r="C29">
        <v>51.419</v>
      </c>
    </row>
    <row r="30" spans="1:3" ht="12.75">
      <c r="A30" t="s">
        <v>23</v>
      </c>
      <c r="C30">
        <f>109.245*2.54</f>
        <v>277.4823</v>
      </c>
    </row>
    <row r="31" spans="1:3" ht="12.75">
      <c r="A31" t="s">
        <v>24</v>
      </c>
      <c r="C31" s="1">
        <f>F16+C29-H12</f>
        <v>310.22399999999993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7">
      <selection activeCell="J12" sqref="J12"/>
    </sheetView>
  </sheetViews>
  <sheetFormatPr defaultColWidth="11.00390625" defaultRowHeight="12"/>
  <cols>
    <col min="1" max="1" width="16.50390625" style="0" customWidth="1"/>
    <col min="2" max="2" width="11.50390625" style="0" customWidth="1"/>
    <col min="9" max="9" width="2.875" style="0" customWidth="1"/>
  </cols>
  <sheetData>
    <row r="1" ht="15.75">
      <c r="A1" s="31" t="s">
        <v>27</v>
      </c>
    </row>
    <row r="3" ht="12.75">
      <c r="A3" t="s">
        <v>34</v>
      </c>
    </row>
    <row r="5" ht="13.5" thickBot="1"/>
    <row r="6" spans="1:10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9" t="s">
        <v>30</v>
      </c>
    </row>
    <row r="7" spans="1:10" ht="12.75">
      <c r="A7" s="8"/>
      <c r="B7" s="27" t="s">
        <v>26</v>
      </c>
      <c r="C7" s="34" t="s">
        <v>19</v>
      </c>
      <c r="D7" s="35"/>
      <c r="E7" s="35" t="s">
        <v>20</v>
      </c>
      <c r="F7" s="35"/>
      <c r="G7" s="35" t="s">
        <v>21</v>
      </c>
      <c r="H7" s="36"/>
      <c r="J7" s="33">
        <v>20204</v>
      </c>
    </row>
    <row r="8" spans="1:10" ht="12.75">
      <c r="A8" s="8"/>
      <c r="B8" s="8"/>
      <c r="C8" s="5"/>
      <c r="D8" s="5"/>
      <c r="E8" s="5"/>
      <c r="F8" s="5"/>
      <c r="G8" s="5"/>
      <c r="H8" s="6"/>
      <c r="J8" s="27" t="s">
        <v>31</v>
      </c>
    </row>
    <row r="9" spans="1:10" ht="13.5" thickBot="1">
      <c r="A9" s="8"/>
      <c r="B9" s="8"/>
      <c r="C9" s="4" t="s">
        <v>16</v>
      </c>
      <c r="D9" s="4"/>
      <c r="E9" s="4"/>
      <c r="F9" s="4"/>
      <c r="G9" s="4"/>
      <c r="H9" s="7"/>
      <c r="J9" s="27" t="s">
        <v>26</v>
      </c>
    </row>
    <row r="10" spans="1:10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27"/>
    </row>
    <row r="11" spans="1:10" ht="12.75">
      <c r="A11" s="12"/>
      <c r="B11" s="17"/>
      <c r="C11" s="18"/>
      <c r="D11" s="11"/>
      <c r="E11" s="18"/>
      <c r="F11" s="11"/>
      <c r="G11" s="18"/>
      <c r="H11" s="19"/>
      <c r="J11" s="17"/>
    </row>
    <row r="12" spans="1:10" ht="12.75">
      <c r="A12" s="20" t="s">
        <v>2</v>
      </c>
      <c r="B12" s="13">
        <v>1</v>
      </c>
      <c r="C12" s="14">
        <v>-833.534</v>
      </c>
      <c r="D12" s="15">
        <v>0</v>
      </c>
      <c r="E12" s="14">
        <f aca="true" t="shared" si="0" ref="E12:E26">C12-$B12/2</f>
        <v>-834.034</v>
      </c>
      <c r="F12" s="16">
        <f aca="true" t="shared" si="1" ref="F12:F26">D12-$B12/2</f>
        <v>-0.5</v>
      </c>
      <c r="G12" s="14">
        <f aca="true" t="shared" si="2" ref="G12:G26">C12+$B12/2</f>
        <v>-833.034</v>
      </c>
      <c r="H12" s="21">
        <f aca="true" t="shared" si="3" ref="H12:H26">D12+$B12/2</f>
        <v>0.5</v>
      </c>
      <c r="J12" s="13">
        <f ca="1">C12-INDIRECT("'"&amp;TEXT($J$7,"000000")&amp;"'!C"&amp;TEXT(ROW(J12),"0"))</f>
        <v>52.68799999999999</v>
      </c>
    </row>
    <row r="13" spans="1:10" ht="12.75">
      <c r="A13" s="20" t="s">
        <v>1</v>
      </c>
      <c r="B13" s="13">
        <v>160.002</v>
      </c>
      <c r="C13" s="14">
        <v>-739.998</v>
      </c>
      <c r="D13" s="16">
        <f aca="true" t="shared" si="4" ref="D13:D26">C13-$C$12</f>
        <v>93.53599999999994</v>
      </c>
      <c r="E13" s="14">
        <f t="shared" si="0"/>
        <v>-819.999</v>
      </c>
      <c r="F13" s="16">
        <f t="shared" si="1"/>
        <v>13.53499999999994</v>
      </c>
      <c r="G13" s="14">
        <f t="shared" si="2"/>
        <v>-659.9970000000001</v>
      </c>
      <c r="H13" s="21">
        <f t="shared" si="3"/>
        <v>173.53699999999995</v>
      </c>
      <c r="J13" s="13">
        <f aca="true" ca="1" t="shared" si="5" ref="J13:J26">C13-INDIRECT("'"&amp;TEXT($J$7,"000000")&amp;"'!C"&amp;TEXT(ROW(J13),"0"))</f>
        <v>0</v>
      </c>
    </row>
    <row r="14" spans="1:10" ht="12.75">
      <c r="A14" s="20" t="s">
        <v>7</v>
      </c>
      <c r="B14" s="13">
        <v>127</v>
      </c>
      <c r="C14" s="14">
        <v>-739.998</v>
      </c>
      <c r="D14" s="16">
        <f t="shared" si="4"/>
        <v>93.53599999999994</v>
      </c>
      <c r="E14" s="14">
        <f t="shared" si="0"/>
        <v>-803.498</v>
      </c>
      <c r="F14" s="16">
        <f t="shared" si="1"/>
        <v>30.035999999999945</v>
      </c>
      <c r="G14" s="14">
        <f t="shared" si="2"/>
        <v>-676.498</v>
      </c>
      <c r="H14" s="21">
        <f t="shared" si="3"/>
        <v>157.03599999999994</v>
      </c>
      <c r="J14" s="13">
        <f ca="1" t="shared" si="5"/>
        <v>0</v>
      </c>
    </row>
    <row r="15" spans="1:10" ht="12.75">
      <c r="A15" s="20" t="s">
        <v>3</v>
      </c>
      <c r="B15" s="13">
        <v>12.7</v>
      </c>
      <c r="C15" s="14">
        <v>-610.709</v>
      </c>
      <c r="D15" s="16">
        <f t="shared" si="4"/>
        <v>222.82500000000005</v>
      </c>
      <c r="E15" s="14">
        <f t="shared" si="0"/>
        <v>-617.059</v>
      </c>
      <c r="F15" s="16">
        <f t="shared" si="1"/>
        <v>216.47500000000005</v>
      </c>
      <c r="G15" s="14">
        <f t="shared" si="2"/>
        <v>-604.3589999999999</v>
      </c>
      <c r="H15" s="21">
        <f t="shared" si="3"/>
        <v>229.17500000000004</v>
      </c>
      <c r="J15" s="13">
        <f ca="1" t="shared" si="5"/>
        <v>-5.079999999999927</v>
      </c>
    </row>
    <row r="16" spans="1:10" ht="12.75">
      <c r="A16" s="20" t="s">
        <v>4</v>
      </c>
      <c r="B16" s="13">
        <v>64.77</v>
      </c>
      <c r="C16" s="14">
        <v>-540.859</v>
      </c>
      <c r="D16" s="16">
        <f t="shared" si="4"/>
        <v>292.67499999999995</v>
      </c>
      <c r="E16" s="14">
        <f t="shared" si="0"/>
        <v>-573.244</v>
      </c>
      <c r="F16" s="16">
        <f t="shared" si="1"/>
        <v>260.28999999999996</v>
      </c>
      <c r="G16" s="14">
        <f t="shared" si="2"/>
        <v>-508.47400000000005</v>
      </c>
      <c r="H16" s="21">
        <f t="shared" si="3"/>
        <v>325.05999999999995</v>
      </c>
      <c r="J16" s="13">
        <f ca="1" t="shared" si="5"/>
        <v>-5.080000000000041</v>
      </c>
    </row>
    <row r="17" spans="1:10" ht="12.75">
      <c r="A17" s="20" t="s">
        <v>8</v>
      </c>
      <c r="B17" s="13">
        <v>12.7</v>
      </c>
      <c r="C17" s="14">
        <v>-471.098</v>
      </c>
      <c r="D17" s="16">
        <f t="shared" si="4"/>
        <v>362.436</v>
      </c>
      <c r="E17" s="14">
        <f t="shared" si="0"/>
        <v>-477.44800000000004</v>
      </c>
      <c r="F17" s="16">
        <f t="shared" si="1"/>
        <v>356.08599999999996</v>
      </c>
      <c r="G17" s="14">
        <f t="shared" si="2"/>
        <v>-464.748</v>
      </c>
      <c r="H17" s="21">
        <f t="shared" si="3"/>
        <v>368.786</v>
      </c>
      <c r="J17" s="13">
        <f ca="1" t="shared" si="5"/>
        <v>-5.16900000000004</v>
      </c>
    </row>
    <row r="18" spans="1:10" ht="12.75">
      <c r="A18" s="20" t="s">
        <v>9</v>
      </c>
      <c r="B18" s="13">
        <v>2.54</v>
      </c>
      <c r="C18" s="14">
        <v>-306.976</v>
      </c>
      <c r="D18" s="16">
        <f t="shared" si="4"/>
        <v>526.558</v>
      </c>
      <c r="E18" s="14">
        <f t="shared" si="0"/>
        <v>-308.246</v>
      </c>
      <c r="F18" s="16">
        <f t="shared" si="1"/>
        <v>525.288</v>
      </c>
      <c r="G18" s="14">
        <f t="shared" si="2"/>
        <v>-305.706</v>
      </c>
      <c r="H18" s="21">
        <f t="shared" si="3"/>
        <v>527.828</v>
      </c>
      <c r="J18" s="13">
        <f ca="1" t="shared" si="5"/>
        <v>0</v>
      </c>
    </row>
    <row r="19" spans="1:10" ht="12.75">
      <c r="A19" s="20" t="s">
        <v>10</v>
      </c>
      <c r="B19" s="13">
        <v>12.7</v>
      </c>
      <c r="C19" s="14">
        <v>-286.238</v>
      </c>
      <c r="D19" s="16">
        <f t="shared" si="4"/>
        <v>547.296</v>
      </c>
      <c r="E19" s="14">
        <f t="shared" si="0"/>
        <v>-292.588</v>
      </c>
      <c r="F19" s="16">
        <f t="shared" si="1"/>
        <v>540.946</v>
      </c>
      <c r="G19" s="14">
        <f t="shared" si="2"/>
        <v>-279.888</v>
      </c>
      <c r="H19" s="21">
        <f t="shared" si="3"/>
        <v>553.6460000000001</v>
      </c>
      <c r="J19" s="13">
        <f ca="1" t="shared" si="5"/>
        <v>-5.555999999999983</v>
      </c>
    </row>
    <row r="20" spans="1:10" ht="12.75">
      <c r="A20" s="20" t="s">
        <v>11</v>
      </c>
      <c r="B20" s="13">
        <v>151.917</v>
      </c>
      <c r="C20" s="14">
        <v>-121.619</v>
      </c>
      <c r="D20" s="16">
        <f t="shared" si="4"/>
        <v>711.915</v>
      </c>
      <c r="E20" s="14">
        <f t="shared" si="0"/>
        <v>-197.5775</v>
      </c>
      <c r="F20" s="16">
        <f t="shared" si="1"/>
        <v>635.9565</v>
      </c>
      <c r="G20" s="14">
        <f t="shared" si="2"/>
        <v>-45.6605</v>
      </c>
      <c r="H20" s="21">
        <f t="shared" si="3"/>
        <v>787.8734999999999</v>
      </c>
      <c r="J20" s="13">
        <f ca="1" t="shared" si="5"/>
        <v>-0.0040000000000048885</v>
      </c>
    </row>
    <row r="21" spans="1:10" ht="12.75">
      <c r="A21" s="20" t="s">
        <v>12</v>
      </c>
      <c r="B21" s="13">
        <v>12.7</v>
      </c>
      <c r="C21" s="14">
        <v>43.008</v>
      </c>
      <c r="D21" s="16">
        <f t="shared" si="4"/>
        <v>876.542</v>
      </c>
      <c r="E21" s="14">
        <f t="shared" si="0"/>
        <v>36.658</v>
      </c>
      <c r="F21" s="16">
        <f t="shared" si="1"/>
        <v>870.192</v>
      </c>
      <c r="G21" s="14">
        <f t="shared" si="2"/>
        <v>49.358000000000004</v>
      </c>
      <c r="H21" s="21">
        <f t="shared" si="3"/>
        <v>882.892</v>
      </c>
      <c r="J21" s="13">
        <f ca="1" t="shared" si="5"/>
        <v>-5.555999999999997</v>
      </c>
    </row>
    <row r="22" spans="1:10" ht="12.75">
      <c r="A22" s="20" t="s">
        <v>13</v>
      </c>
      <c r="B22" s="13">
        <v>12.7</v>
      </c>
      <c r="C22" s="14">
        <v>134.073</v>
      </c>
      <c r="D22" s="16">
        <f t="shared" si="4"/>
        <v>967.607</v>
      </c>
      <c r="E22" s="14">
        <f t="shared" si="0"/>
        <v>127.72300000000001</v>
      </c>
      <c r="F22" s="16">
        <f t="shared" si="1"/>
        <v>961.257</v>
      </c>
      <c r="G22" s="14">
        <f t="shared" si="2"/>
        <v>140.423</v>
      </c>
      <c r="H22" s="21">
        <f t="shared" si="3"/>
        <v>973.957</v>
      </c>
      <c r="J22" s="13">
        <f ca="1" t="shared" si="5"/>
        <v>0</v>
      </c>
    </row>
    <row r="23" spans="1:10" ht="12.75">
      <c r="A23" s="20" t="s">
        <v>5</v>
      </c>
      <c r="B23" s="13">
        <v>532.065</v>
      </c>
      <c r="C23" s="14">
        <v>746.249</v>
      </c>
      <c r="D23" s="16">
        <f t="shared" si="4"/>
        <v>1579.783</v>
      </c>
      <c r="E23" s="14">
        <f t="shared" si="0"/>
        <v>480.2165</v>
      </c>
      <c r="F23" s="16">
        <f t="shared" si="1"/>
        <v>1313.7504999999999</v>
      </c>
      <c r="G23" s="14">
        <f t="shared" si="2"/>
        <v>1012.2815</v>
      </c>
      <c r="H23" s="21">
        <f t="shared" si="3"/>
        <v>1845.8155</v>
      </c>
      <c r="J23" s="13">
        <f ca="1" t="shared" si="5"/>
        <v>0</v>
      </c>
    </row>
    <row r="24" spans="1:10" ht="12.75">
      <c r="A24" s="20" t="s">
        <v>14</v>
      </c>
      <c r="B24" s="13">
        <v>12.7</v>
      </c>
      <c r="C24" s="14">
        <v>1311.594</v>
      </c>
      <c r="D24" s="16">
        <f t="shared" si="4"/>
        <v>2145.128</v>
      </c>
      <c r="E24" s="14">
        <f t="shared" si="0"/>
        <v>1305.2440000000001</v>
      </c>
      <c r="F24" s="16">
        <f t="shared" si="1"/>
        <v>2138.7780000000002</v>
      </c>
      <c r="G24" s="14">
        <f t="shared" si="2"/>
        <v>1317.944</v>
      </c>
      <c r="H24" s="21">
        <f t="shared" si="3"/>
        <v>2151.478</v>
      </c>
      <c r="J24" s="13">
        <f ca="1" t="shared" si="5"/>
        <v>-21.985999999999876</v>
      </c>
    </row>
    <row r="25" spans="1:10" ht="12.75">
      <c r="A25" s="20" t="s">
        <v>29</v>
      </c>
      <c r="B25" s="13">
        <v>58</v>
      </c>
      <c r="C25" s="14">
        <v>1351.594</v>
      </c>
      <c r="D25" s="16">
        <f t="shared" si="4"/>
        <v>2185.128</v>
      </c>
      <c r="E25" s="14">
        <f>C25-$B25/2</f>
        <v>1322.594</v>
      </c>
      <c r="F25" s="16">
        <f>D25-$B25/2</f>
        <v>2156.128</v>
      </c>
      <c r="G25" s="14">
        <f>C25+$B25/2</f>
        <v>1380.594</v>
      </c>
      <c r="H25" s="21">
        <f>D25+$B25/2</f>
        <v>2214.128</v>
      </c>
      <c r="I25" s="1"/>
      <c r="J25" s="13">
        <f ca="1" t="shared" si="5"/>
        <v>-108.23199999999997</v>
      </c>
    </row>
    <row r="26" spans="1:10" ht="13.5" thickBot="1">
      <c r="A26" s="22" t="s">
        <v>6</v>
      </c>
      <c r="B26" s="23">
        <v>100</v>
      </c>
      <c r="C26" s="24">
        <v>1459.826</v>
      </c>
      <c r="D26" s="25">
        <f t="shared" si="4"/>
        <v>2293.36</v>
      </c>
      <c r="E26" s="24">
        <f t="shared" si="0"/>
        <v>1409.826</v>
      </c>
      <c r="F26" s="25">
        <f t="shared" si="1"/>
        <v>2243.36</v>
      </c>
      <c r="G26" s="24">
        <f t="shared" si="2"/>
        <v>1509.826</v>
      </c>
      <c r="H26" s="26">
        <f t="shared" si="3"/>
        <v>2343.36</v>
      </c>
      <c r="J26" s="13">
        <f ca="1" t="shared" si="5"/>
        <v>1459.826</v>
      </c>
    </row>
    <row r="29" spans="1:3" ht="12.75">
      <c r="A29" t="s">
        <v>22</v>
      </c>
      <c r="C29">
        <v>51.419</v>
      </c>
    </row>
    <row r="30" spans="1:3" ht="12.75">
      <c r="A30" t="s">
        <v>23</v>
      </c>
      <c r="C30">
        <f>109.245*2.54</f>
        <v>277.4823</v>
      </c>
    </row>
    <row r="31" spans="1:3" ht="12.75">
      <c r="A31" t="s">
        <v>24</v>
      </c>
      <c r="C31" s="1">
        <f>F16+C29-H12</f>
        <v>311.20899999999995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11.00390625" defaultRowHeight="12"/>
  <cols>
    <col min="1" max="1" width="16.50390625" style="0" customWidth="1"/>
    <col min="2" max="2" width="11.50390625" style="0" customWidth="1"/>
  </cols>
  <sheetData>
    <row r="1" ht="15.75">
      <c r="A1" s="31" t="s">
        <v>27</v>
      </c>
    </row>
    <row r="3" ht="12.75">
      <c r="A3" t="s">
        <v>28</v>
      </c>
    </row>
    <row r="5" ht="13.5" thickBot="1"/>
    <row r="6" spans="1:8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</row>
    <row r="7" spans="1:8" ht="12.75">
      <c r="A7" s="8"/>
      <c r="B7" s="27" t="s">
        <v>26</v>
      </c>
      <c r="C7" s="34" t="s">
        <v>19</v>
      </c>
      <c r="D7" s="35"/>
      <c r="E7" s="35" t="s">
        <v>20</v>
      </c>
      <c r="F7" s="35"/>
      <c r="G7" s="35" t="s">
        <v>21</v>
      </c>
      <c r="H7" s="36"/>
    </row>
    <row r="8" spans="1:8" ht="12.75">
      <c r="A8" s="8"/>
      <c r="B8" s="8"/>
      <c r="C8" s="5"/>
      <c r="D8" s="5"/>
      <c r="E8" s="5"/>
      <c r="F8" s="5"/>
      <c r="G8" s="5"/>
      <c r="H8" s="6"/>
    </row>
    <row r="9" spans="1:8" ht="13.5" thickBot="1">
      <c r="A9" s="8"/>
      <c r="B9" s="8"/>
      <c r="C9" s="4" t="s">
        <v>16</v>
      </c>
      <c r="D9" s="4"/>
      <c r="E9" s="4"/>
      <c r="F9" s="4"/>
      <c r="G9" s="4"/>
      <c r="H9" s="7"/>
    </row>
    <row r="10" spans="1:8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</row>
    <row r="11" spans="1:8" ht="12.75">
      <c r="A11" s="12"/>
      <c r="B11" s="17"/>
      <c r="C11" s="18"/>
      <c r="D11" s="11"/>
      <c r="E11" s="18"/>
      <c r="F11" s="11"/>
      <c r="G11" s="18"/>
      <c r="H11" s="19"/>
    </row>
    <row r="12" spans="1:8" ht="12.75">
      <c r="A12" s="20" t="s">
        <v>2</v>
      </c>
      <c r="B12" s="13">
        <v>1</v>
      </c>
      <c r="C12" s="14">
        <v>-886.222</v>
      </c>
      <c r="D12" s="15">
        <v>0</v>
      </c>
      <c r="E12" s="14">
        <f>C12-$B12/2</f>
        <v>-886.722</v>
      </c>
      <c r="F12" s="16">
        <f>D12-$B12/2</f>
        <v>-0.5</v>
      </c>
      <c r="G12" s="14">
        <f>C12+$B12/2</f>
        <v>-885.722</v>
      </c>
      <c r="H12" s="21">
        <f>D12+$B12/2</f>
        <v>0.5</v>
      </c>
    </row>
    <row r="13" spans="1:8" ht="12.75">
      <c r="A13" s="20" t="s">
        <v>1</v>
      </c>
      <c r="B13" s="13">
        <v>160.002</v>
      </c>
      <c r="C13" s="14">
        <v>-739.998</v>
      </c>
      <c r="D13" s="16">
        <f>C13-$C$12</f>
        <v>146.22399999999993</v>
      </c>
      <c r="E13" s="14">
        <f aca="true" t="shared" si="0" ref="E13:F25">C13-$B13/2</f>
        <v>-819.999</v>
      </c>
      <c r="F13" s="16">
        <f t="shared" si="0"/>
        <v>66.22299999999993</v>
      </c>
      <c r="G13" s="14">
        <f aca="true" t="shared" si="1" ref="G13:H25">C13+$B13/2</f>
        <v>-659.9970000000001</v>
      </c>
      <c r="H13" s="21">
        <f t="shared" si="1"/>
        <v>226.22499999999994</v>
      </c>
    </row>
    <row r="14" spans="1:8" ht="12.75">
      <c r="A14" s="20" t="s">
        <v>7</v>
      </c>
      <c r="B14" s="13">
        <v>127</v>
      </c>
      <c r="C14" s="14">
        <v>-739.998</v>
      </c>
      <c r="D14" s="16">
        <f aca="true" t="shared" si="2" ref="D14:D25">C14-$C$12</f>
        <v>146.22399999999993</v>
      </c>
      <c r="E14" s="14">
        <f t="shared" si="0"/>
        <v>-803.498</v>
      </c>
      <c r="F14" s="16">
        <f t="shared" si="0"/>
        <v>82.72399999999993</v>
      </c>
      <c r="G14" s="14">
        <f t="shared" si="1"/>
        <v>-676.498</v>
      </c>
      <c r="H14" s="21">
        <f t="shared" si="1"/>
        <v>209.72399999999993</v>
      </c>
    </row>
    <row r="15" spans="1:8" ht="12.75">
      <c r="A15" s="20" t="s">
        <v>3</v>
      </c>
      <c r="B15" s="13">
        <v>12.7</v>
      </c>
      <c r="C15" s="14">
        <v>-605.629</v>
      </c>
      <c r="D15" s="16">
        <f t="shared" si="2"/>
        <v>280.59299999999996</v>
      </c>
      <c r="E15" s="14">
        <f t="shared" si="0"/>
        <v>-611.979</v>
      </c>
      <c r="F15" s="16">
        <f t="shared" si="0"/>
        <v>274.24299999999994</v>
      </c>
      <c r="G15" s="14">
        <f t="shared" si="1"/>
        <v>-599.279</v>
      </c>
      <c r="H15" s="21">
        <f t="shared" si="1"/>
        <v>286.943</v>
      </c>
    </row>
    <row r="16" spans="1:8" ht="12.75">
      <c r="A16" s="20" t="s">
        <v>4</v>
      </c>
      <c r="B16" s="13">
        <v>64.77</v>
      </c>
      <c r="C16" s="14">
        <v>-535.779</v>
      </c>
      <c r="D16" s="16">
        <f t="shared" si="2"/>
        <v>350.443</v>
      </c>
      <c r="E16" s="14">
        <f t="shared" si="0"/>
        <v>-568.164</v>
      </c>
      <c r="F16" s="16">
        <f t="shared" si="0"/>
        <v>318.058</v>
      </c>
      <c r="G16" s="14">
        <f t="shared" si="1"/>
        <v>-503.394</v>
      </c>
      <c r="H16" s="21">
        <f t="shared" si="1"/>
        <v>382.828</v>
      </c>
    </row>
    <row r="17" spans="1:8" ht="12.75">
      <c r="A17" s="20" t="s">
        <v>8</v>
      </c>
      <c r="B17" s="13">
        <v>12.7</v>
      </c>
      <c r="C17" s="14">
        <v>-465.929</v>
      </c>
      <c r="D17" s="16">
        <f t="shared" si="2"/>
        <v>420.293</v>
      </c>
      <c r="E17" s="14">
        <f t="shared" si="0"/>
        <v>-472.279</v>
      </c>
      <c r="F17" s="16">
        <f t="shared" si="0"/>
        <v>413.943</v>
      </c>
      <c r="G17" s="14">
        <f t="shared" si="1"/>
        <v>-459.57899999999995</v>
      </c>
      <c r="H17" s="21">
        <f t="shared" si="1"/>
        <v>426.64300000000003</v>
      </c>
    </row>
    <row r="18" spans="1:8" ht="12.75">
      <c r="A18" s="20" t="s">
        <v>9</v>
      </c>
      <c r="B18" s="13">
        <v>2.54</v>
      </c>
      <c r="C18" s="14">
        <v>-306.976</v>
      </c>
      <c r="D18" s="16">
        <f t="shared" si="2"/>
        <v>579.246</v>
      </c>
      <c r="E18" s="14">
        <f t="shared" si="0"/>
        <v>-308.246</v>
      </c>
      <c r="F18" s="16">
        <f t="shared" si="0"/>
        <v>577.976</v>
      </c>
      <c r="G18" s="14">
        <f t="shared" si="1"/>
        <v>-305.706</v>
      </c>
      <c r="H18" s="21">
        <f t="shared" si="1"/>
        <v>580.516</v>
      </c>
    </row>
    <row r="19" spans="1:8" ht="12.75">
      <c r="A19" s="20" t="s">
        <v>10</v>
      </c>
      <c r="B19" s="13">
        <v>12.7</v>
      </c>
      <c r="C19" s="14">
        <v>-280.682</v>
      </c>
      <c r="D19" s="16">
        <f t="shared" si="2"/>
        <v>605.54</v>
      </c>
      <c r="E19" s="14">
        <f t="shared" si="0"/>
        <v>-287.03200000000004</v>
      </c>
      <c r="F19" s="16">
        <f t="shared" si="0"/>
        <v>599.1899999999999</v>
      </c>
      <c r="G19" s="14">
        <f t="shared" si="1"/>
        <v>-274.332</v>
      </c>
      <c r="H19" s="21">
        <f t="shared" si="1"/>
        <v>611.89</v>
      </c>
    </row>
    <row r="20" spans="1:8" ht="12.75">
      <c r="A20" s="20" t="s">
        <v>11</v>
      </c>
      <c r="B20" s="13">
        <v>151.917</v>
      </c>
      <c r="C20" s="14">
        <v>-121.615</v>
      </c>
      <c r="D20" s="16">
        <f t="shared" si="2"/>
        <v>764.607</v>
      </c>
      <c r="E20" s="14">
        <f t="shared" si="0"/>
        <v>-197.5735</v>
      </c>
      <c r="F20" s="16">
        <f t="shared" si="0"/>
        <v>688.6485</v>
      </c>
      <c r="G20" s="14">
        <f t="shared" si="1"/>
        <v>-45.656499999999994</v>
      </c>
      <c r="H20" s="21">
        <f t="shared" si="1"/>
        <v>840.5654999999999</v>
      </c>
    </row>
    <row r="21" spans="1:8" ht="12.75">
      <c r="A21" s="20" t="s">
        <v>12</v>
      </c>
      <c r="B21" s="13">
        <v>12.7</v>
      </c>
      <c r="C21" s="14">
        <v>48.564</v>
      </c>
      <c r="D21" s="16">
        <f t="shared" si="2"/>
        <v>934.786</v>
      </c>
      <c r="E21" s="14">
        <f t="shared" si="0"/>
        <v>42.214</v>
      </c>
      <c r="F21" s="16">
        <f t="shared" si="0"/>
        <v>928.4359999999999</v>
      </c>
      <c r="G21" s="14">
        <f t="shared" si="1"/>
        <v>54.914</v>
      </c>
      <c r="H21" s="21">
        <f t="shared" si="1"/>
        <v>941.136</v>
      </c>
    </row>
    <row r="22" spans="1:8" ht="12.75">
      <c r="A22" s="20" t="s">
        <v>13</v>
      </c>
      <c r="B22" s="13">
        <v>12.7</v>
      </c>
      <c r="C22" s="14">
        <v>134.073</v>
      </c>
      <c r="D22" s="16">
        <f t="shared" si="2"/>
        <v>1020.295</v>
      </c>
      <c r="E22" s="14">
        <f t="shared" si="0"/>
        <v>127.72300000000001</v>
      </c>
      <c r="F22" s="16">
        <f t="shared" si="0"/>
        <v>1013.9449999999999</v>
      </c>
      <c r="G22" s="14">
        <f t="shared" si="1"/>
        <v>140.423</v>
      </c>
      <c r="H22" s="21">
        <f t="shared" si="1"/>
        <v>1026.645</v>
      </c>
    </row>
    <row r="23" spans="1:8" ht="12.75">
      <c r="A23" s="20" t="s">
        <v>5</v>
      </c>
      <c r="B23" s="13">
        <v>532.065</v>
      </c>
      <c r="C23" s="14">
        <v>746.249</v>
      </c>
      <c r="D23" s="16">
        <f t="shared" si="2"/>
        <v>1632.471</v>
      </c>
      <c r="E23" s="14">
        <f t="shared" si="0"/>
        <v>480.2165</v>
      </c>
      <c r="F23" s="16">
        <f t="shared" si="0"/>
        <v>1366.4385</v>
      </c>
      <c r="G23" s="14">
        <f t="shared" si="1"/>
        <v>1012.2815</v>
      </c>
      <c r="H23" s="21">
        <f t="shared" si="1"/>
        <v>1898.5035</v>
      </c>
    </row>
    <row r="24" spans="1:8" ht="12.75">
      <c r="A24" s="20" t="s">
        <v>14</v>
      </c>
      <c r="B24" s="13">
        <v>12.7</v>
      </c>
      <c r="C24" s="14">
        <v>1333.58</v>
      </c>
      <c r="D24" s="16">
        <f t="shared" si="2"/>
        <v>2219.8019999999997</v>
      </c>
      <c r="E24" s="14">
        <f t="shared" si="0"/>
        <v>1327.23</v>
      </c>
      <c r="F24" s="16">
        <f t="shared" si="0"/>
        <v>2213.4519999999998</v>
      </c>
      <c r="G24" s="14">
        <f t="shared" si="1"/>
        <v>1339.9299999999998</v>
      </c>
      <c r="H24" s="21">
        <f t="shared" si="1"/>
        <v>2226.1519999999996</v>
      </c>
    </row>
    <row r="25" spans="1:8" ht="13.5" thickBot="1">
      <c r="A25" s="22" t="s">
        <v>6</v>
      </c>
      <c r="B25" s="23">
        <v>100</v>
      </c>
      <c r="C25" s="24">
        <v>1459.826</v>
      </c>
      <c r="D25" s="25">
        <f t="shared" si="2"/>
        <v>2346.048</v>
      </c>
      <c r="E25" s="24">
        <f t="shared" si="0"/>
        <v>1409.826</v>
      </c>
      <c r="F25" s="25">
        <f t="shared" si="0"/>
        <v>2296.048</v>
      </c>
      <c r="G25" s="24">
        <f t="shared" si="1"/>
        <v>1509.826</v>
      </c>
      <c r="H25" s="26">
        <f t="shared" si="1"/>
        <v>2396.048</v>
      </c>
    </row>
    <row r="28" spans="1:3" ht="12.75">
      <c r="A28" t="s">
        <v>22</v>
      </c>
      <c r="C28">
        <v>51.419</v>
      </c>
    </row>
    <row r="29" spans="1:3" ht="12.75">
      <c r="A29" t="s">
        <v>23</v>
      </c>
      <c r="C29">
        <f>109.245*2.54</f>
        <v>277.4823</v>
      </c>
    </row>
    <row r="30" spans="1:3" ht="12.75">
      <c r="A30" t="s">
        <v>24</v>
      </c>
      <c r="C30" s="1">
        <f>F16+C28-H12</f>
        <v>368.977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Livermore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E907 MC7 Layout Coordinates</dc:title>
  <dc:subject/>
  <dc:creator>Peter D. Barnes, Jr.</dc:creator>
  <cp:keywords/>
  <dc:description/>
  <cp:lastModifiedBy>Peter Barnes</cp:lastModifiedBy>
  <dcterms:created xsi:type="dcterms:W3CDTF">2002-02-05T17:43:22Z</dcterms:created>
  <cp:category/>
  <cp:version/>
  <cp:contentType/>
  <cp:contentStatus/>
</cp:coreProperties>
</file>