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4745" windowHeight="11640" activeTab="0"/>
  </bookViews>
  <sheets>
    <sheet name="Worksheet" sheetId="1" r:id="rId1"/>
    <sheet name="Prt Version" sheetId="2" r:id="rId2"/>
  </sheets>
  <definedNames>
    <definedName name="_xlnm.Print_Area" localSheetId="1">'Prt Version'!$A$71:$J$138</definedName>
    <definedName name="_xlnm.Print_Area" localSheetId="0">'Worksheet'!$A$4:$K$71</definedName>
    <definedName name="_xlnm.Print_Titles" localSheetId="0">'Worksheet'!$4:$10</definedName>
  </definedNames>
  <calcPr fullCalcOnLoad="1"/>
</workbook>
</file>

<file path=xl/sharedStrings.xml><?xml version="1.0" encoding="utf-8"?>
<sst xmlns="http://schemas.openxmlformats.org/spreadsheetml/2006/main" count="302" uniqueCount="105">
  <si>
    <t xml:space="preserve">SIR, TOTAL </t>
  </si>
  <si>
    <t>Emergency Approp. (P.L. 108-324) [2004 Hurricanes]</t>
  </si>
  <si>
    <t>DOI 101/102 Transfer [Katrina]</t>
  </si>
  <si>
    <t>Emergency Approp. (P.L. 109-148) [Katrina]</t>
  </si>
  <si>
    <t>Spectrum Relocation Costs Transfer</t>
  </si>
  <si>
    <t>Geographic Research, Investigations, &amp; Remote Sensing</t>
  </si>
  <si>
    <t>Cooperative Topographic Mapping</t>
  </si>
  <si>
    <t>Land Remote Sensing</t>
  </si>
  <si>
    <t>Geographic Analysis and Monitoring</t>
  </si>
  <si>
    <t>LDCM Development Costs</t>
  </si>
  <si>
    <t>Eliminate AmericaView</t>
  </si>
  <si>
    <t>FY 2005</t>
  </si>
  <si>
    <t>FY 2006</t>
  </si>
  <si>
    <t>Fixed</t>
  </si>
  <si>
    <t>Program</t>
  </si>
  <si>
    <t>Actual</t>
  </si>
  <si>
    <t>Enacted</t>
  </si>
  <si>
    <t>Costs</t>
  </si>
  <si>
    <t>Changes</t>
  </si>
  <si>
    <t>Internal</t>
  </si>
  <si>
    <t>Transfers</t>
  </si>
  <si>
    <t>President's</t>
  </si>
  <si>
    <t>Budget</t>
  </si>
  <si>
    <t>NA</t>
  </si>
  <si>
    <t>Reduce Geographic Research</t>
  </si>
  <si>
    <t>Total, GRIRS</t>
  </si>
  <si>
    <t>Geologic Hazard Assessments</t>
  </si>
  <si>
    <t>Appropriation:   Surveys, Investigations and Research</t>
  </si>
  <si>
    <t>Geologic Landscape &amp; Coastal Assessments</t>
  </si>
  <si>
    <t>Geologic Resource Assessments</t>
  </si>
  <si>
    <t>Total, GHRP</t>
  </si>
  <si>
    <t>Gas Hydrate Research</t>
  </si>
  <si>
    <t>Preservation of Data</t>
  </si>
  <si>
    <t>Water Resources Investigations</t>
  </si>
  <si>
    <t>Hydrologic Monitoring, Assessments &amp; Research</t>
  </si>
  <si>
    <t>NAWQA Technical Support</t>
  </si>
  <si>
    <t xml:space="preserve">Reduce Water Quality Monitoring at Lake Champlain </t>
  </si>
  <si>
    <t xml:space="preserve">Reduce Monitoring of Water Resources in Hawaii </t>
  </si>
  <si>
    <t>Cooperative Water Program</t>
  </si>
  <si>
    <t>Reduce Cooperative Water Program</t>
  </si>
  <si>
    <t>Water Resources Research Act Program</t>
  </si>
  <si>
    <t>Eliminate Funding for 54 State Water Resource Institutes</t>
  </si>
  <si>
    <t>Total, WRI</t>
  </si>
  <si>
    <t>Biological Research</t>
  </si>
  <si>
    <t>Biological Research and Monitoring</t>
  </si>
  <si>
    <t>Pacific Northwest Forest Program</t>
  </si>
  <si>
    <t>Biological Assistance to NAWQA</t>
  </si>
  <si>
    <t>Wildlife Resources Program</t>
  </si>
  <si>
    <t>Reduction to Avian Influenza Funding</t>
  </si>
  <si>
    <t>Molecular Biology at the Leetown Science Center (West Virginia)-Unrequested Earmark</t>
  </si>
  <si>
    <t>Biological Information Management &amp; Delivery</t>
  </si>
  <si>
    <t>Cooperative Research Units</t>
  </si>
  <si>
    <t>Total, BR</t>
  </si>
  <si>
    <t>Enterprise Information</t>
  </si>
  <si>
    <t>Enterprise Information Security and Technology</t>
  </si>
  <si>
    <t>Enterprise Information Resources</t>
  </si>
  <si>
    <t>DOI WCF Increase</t>
  </si>
  <si>
    <t>Operational Efficiencies</t>
  </si>
  <si>
    <t>National Geospatial Program</t>
  </si>
  <si>
    <t>Geospatial Data Integration</t>
  </si>
  <si>
    <t>Total, EI</t>
  </si>
  <si>
    <t>Science Support</t>
  </si>
  <si>
    <t>Landsat Pay-back</t>
  </si>
  <si>
    <t>Bureau Support Staff</t>
  </si>
  <si>
    <t>Facilities</t>
  </si>
  <si>
    <t>Space Management Savings</t>
  </si>
  <si>
    <t>2007 Budgetary Changes at a Glance</t>
  </si>
  <si>
    <t>(Dollars in Thousands)</t>
  </si>
  <si>
    <t>NatureServe</t>
  </si>
  <si>
    <t>Reduce Global Dust Study – Unrequested Earmark</t>
  </si>
  <si>
    <t>Eliminate Florida Shelf Research – Unrequested Earmark</t>
  </si>
  <si>
    <t>Memphis Aquifer Study – Unrequested Earmark</t>
  </si>
  <si>
    <t>Ozark Aquifer Study – Unrequested Earmark</t>
  </si>
  <si>
    <t>Hood Canal Fish Mortality Study (Washington) – Unrequested Earmark</t>
  </si>
  <si>
    <t>Mark Twain National Forest Lead Mining Study – Unrequested Earmark</t>
  </si>
  <si>
    <t>Diamondback Terrapin Study (Maryland) – Unrequested Earmark</t>
  </si>
  <si>
    <t>Pallid Sturgeon Research – Unrequested Earmark</t>
  </si>
  <si>
    <t>DNA Bear Sampling in Montana – Unrequested Earmark</t>
  </si>
  <si>
    <t>Multidisciplinary Water Study at Leetown Science Center (West Virginia) – Unrequested Earmark</t>
  </si>
  <si>
    <t>Great Lakes Science Center Boat Dock – Unrequested Earmark</t>
  </si>
  <si>
    <t>Equipment at the Anadromous Fish Lab (Massachusetts) – Unrequested Earmark</t>
  </si>
  <si>
    <t>Tunison Lab – Unrequested Earmark</t>
  </si>
  <si>
    <t>Potomac Snakehead Program – Unrequested Earmark</t>
  </si>
  <si>
    <t>Upper Midwest Environmental Science Center – Unrequested Earmark</t>
  </si>
  <si>
    <t>Science Excellence with FWS – Unrequested Earmark</t>
  </si>
  <si>
    <t>Ivory-billed Woodpecker Survey Equipment – Unrequested Earmark</t>
  </si>
  <si>
    <t>Wetland Ecology Center at the University of Missouri – Unrequested Earmark</t>
  </si>
  <si>
    <t>Reduce Funding for the National Biological Information Infrastructure</t>
  </si>
  <si>
    <t>Geologic Hazards, Resources, &amp; Processes</t>
  </si>
  <si>
    <t>San Pedro Partnership – Unrequested Earmark</t>
  </si>
  <si>
    <t>Energy Studies and Assessments (Oil Shale)</t>
  </si>
  <si>
    <t>Complete Collection of Hydrologic Data at Tongue River (Montana)</t>
  </si>
  <si>
    <t>Long-Term Estuary Assessment Group (Louisiana)</t>
  </si>
  <si>
    <t>National Streamflow Information Program</t>
  </si>
  <si>
    <t>Reduce Minerals Research and Assessment Activities</t>
  </si>
  <si>
    <t>Roubidoux Aquifer (Oklahoma) – Unrequested Earmark</t>
  </si>
  <si>
    <t>Petroleum Contamination Study (Oklahoma)</t>
  </si>
  <si>
    <t>Date:  Revised 01/30/06</t>
  </si>
  <si>
    <t>File:  O:\BOA\SHARED\TABLES\FY2007\03CongReq\Bud Changes at a Glance.XLS</t>
  </si>
  <si>
    <t>Integrated Multi-Hazards Demonstration Project</t>
  </si>
  <si>
    <t>Molecular Biology at Leetown (West Virginia)-Unrequested Earmark</t>
  </si>
  <si>
    <t>Mark Twain National Forest Lead Mining – Unrequested Earmark</t>
  </si>
  <si>
    <t>Multidisc. Water Study at Leetown (West Virginia) – Unrequested Earmark</t>
  </si>
  <si>
    <t>Equipment at Anadromous Fish Lab (Massachusetts) – Unrequested Earmark</t>
  </si>
  <si>
    <t>Wetland Ecology Center at Univ. of Missouri – Unrequested Earmark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</si>
</sst>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[#,##0\]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3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2.7109375" style="0" customWidth="1"/>
    <col min="4" max="4" width="54.8515625" style="0" customWidth="1"/>
    <col min="5" max="5" width="3.7109375" style="0" customWidth="1"/>
    <col min="6" max="11" width="11.7109375" style="0" customWidth="1"/>
  </cols>
  <sheetData>
    <row r="1" ht="12.75">
      <c r="A1" t="s">
        <v>98</v>
      </c>
    </row>
    <row r="2" ht="12.75">
      <c r="A2" t="s">
        <v>97</v>
      </c>
    </row>
    <row r="3" spans="1:2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61" t="s">
        <v>66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62" t="s">
        <v>67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53"/>
      <c r="B7" s="54"/>
      <c r="C7" s="54"/>
      <c r="D7" s="54"/>
      <c r="E7" s="54"/>
      <c r="F7" s="5"/>
      <c r="G7" s="5"/>
      <c r="H7" s="5"/>
      <c r="I7" s="5"/>
      <c r="J7" s="5"/>
      <c r="K7" s="6"/>
      <c r="L7" s="20"/>
      <c r="M7" s="3"/>
      <c r="N7" s="3"/>
      <c r="O7" s="1"/>
      <c r="P7" s="1"/>
      <c r="Q7" s="1"/>
      <c r="R7" s="1"/>
      <c r="S7" s="1"/>
      <c r="T7" s="1"/>
      <c r="U7" s="1"/>
    </row>
    <row r="8" spans="1:21" ht="12.75">
      <c r="A8" s="8"/>
      <c r="B8" s="9"/>
      <c r="C8" s="9"/>
      <c r="D8" s="9"/>
      <c r="E8" s="9"/>
      <c r="F8" s="10"/>
      <c r="G8" s="10"/>
      <c r="H8" s="10" t="s">
        <v>13</v>
      </c>
      <c r="I8" s="10"/>
      <c r="J8" s="10"/>
      <c r="K8" s="11">
        <v>2007</v>
      </c>
      <c r="L8" s="20"/>
      <c r="M8" s="3"/>
      <c r="N8" s="3"/>
      <c r="O8" s="1"/>
      <c r="P8" s="1"/>
      <c r="Q8" s="1"/>
      <c r="R8" s="1"/>
      <c r="S8" s="1"/>
      <c r="T8" s="1"/>
      <c r="U8" s="1"/>
    </row>
    <row r="9" spans="1:21" ht="12.75">
      <c r="A9" s="8"/>
      <c r="B9" s="9"/>
      <c r="C9" s="9"/>
      <c r="D9" s="9"/>
      <c r="E9" s="9"/>
      <c r="F9" s="10" t="s">
        <v>11</v>
      </c>
      <c r="G9" s="10" t="s">
        <v>12</v>
      </c>
      <c r="H9" s="10" t="s">
        <v>17</v>
      </c>
      <c r="I9" s="10" t="s">
        <v>19</v>
      </c>
      <c r="J9" s="10" t="s">
        <v>14</v>
      </c>
      <c r="K9" s="11" t="s">
        <v>21</v>
      </c>
      <c r="L9" s="20"/>
      <c r="M9" s="3"/>
      <c r="N9" s="3"/>
      <c r="O9" s="1"/>
      <c r="P9" s="1"/>
      <c r="Q9" s="1"/>
      <c r="R9" s="1"/>
      <c r="S9" s="1"/>
      <c r="T9" s="1"/>
      <c r="U9" s="1"/>
    </row>
    <row r="10" spans="1:21" ht="13.5" thickBot="1">
      <c r="A10" s="12"/>
      <c r="B10" s="13"/>
      <c r="C10" s="13"/>
      <c r="D10" s="13"/>
      <c r="E10" s="13"/>
      <c r="F10" s="14" t="s">
        <v>15</v>
      </c>
      <c r="G10" s="14" t="s">
        <v>16</v>
      </c>
      <c r="H10" s="14" t="s">
        <v>18</v>
      </c>
      <c r="I10" s="14" t="s">
        <v>20</v>
      </c>
      <c r="J10" s="14" t="s">
        <v>18</v>
      </c>
      <c r="K10" s="15" t="s">
        <v>22</v>
      </c>
      <c r="L10" s="20"/>
      <c r="M10" s="3"/>
      <c r="N10" s="3"/>
      <c r="O10" s="1"/>
      <c r="P10" s="1"/>
      <c r="Q10" s="1"/>
      <c r="R10" s="1"/>
      <c r="S10" s="1"/>
      <c r="T10" s="1"/>
      <c r="U10" s="1"/>
    </row>
    <row r="11" spans="1:21" ht="12.75">
      <c r="A11" s="16" t="s">
        <v>27</v>
      </c>
      <c r="B11" s="7"/>
      <c r="C11" s="7"/>
      <c r="D11" s="7"/>
      <c r="E11" s="7"/>
      <c r="F11" s="17"/>
      <c r="G11" s="17"/>
      <c r="H11" s="17"/>
      <c r="I11" s="17"/>
      <c r="J11" s="17"/>
      <c r="K11" s="17"/>
      <c r="L11" s="20"/>
      <c r="M11" s="3"/>
      <c r="N11" s="3"/>
      <c r="O11" s="1"/>
      <c r="P11" s="1"/>
      <c r="Q11" s="1"/>
      <c r="R11" s="1"/>
      <c r="S11" s="1"/>
      <c r="T11" s="1"/>
      <c r="U11" s="1"/>
    </row>
    <row r="12" spans="1:21" ht="12.75">
      <c r="A12" s="7"/>
      <c r="B12" s="7"/>
      <c r="C12" s="7"/>
      <c r="D12" s="7"/>
      <c r="E12" s="7"/>
      <c r="F12" s="17"/>
      <c r="G12" s="17"/>
      <c r="H12" s="17"/>
      <c r="I12" s="17"/>
      <c r="J12" s="17"/>
      <c r="K12" s="17"/>
      <c r="L12" s="20"/>
      <c r="M12" s="3"/>
      <c r="N12" s="3"/>
      <c r="O12" s="1"/>
      <c r="P12" s="1"/>
      <c r="Q12" s="1"/>
      <c r="R12" s="1"/>
      <c r="S12" s="1"/>
      <c r="T12" s="1"/>
      <c r="U12" s="1"/>
    </row>
    <row r="13" spans="1:2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3"/>
      <c r="N13" s="3"/>
      <c r="O13" s="1"/>
      <c r="P13" s="1"/>
      <c r="Q13" s="1"/>
      <c r="R13" s="1"/>
      <c r="S13" s="1"/>
      <c r="T13" s="1"/>
      <c r="U13" s="1"/>
    </row>
    <row r="14" spans="1:21" ht="12.75">
      <c r="A14" s="18" t="s">
        <v>5</v>
      </c>
      <c r="B14" s="16"/>
      <c r="C14" s="7"/>
      <c r="D14" s="7"/>
      <c r="E14" s="7"/>
      <c r="F14" s="7"/>
      <c r="G14" s="7"/>
      <c r="H14" s="7"/>
      <c r="I14" s="7"/>
      <c r="J14" s="7"/>
      <c r="K14" s="7"/>
      <c r="L14" s="20"/>
      <c r="M14" s="3"/>
      <c r="N14" s="3"/>
      <c r="O14" s="1"/>
      <c r="P14" s="1"/>
      <c r="Q14" s="1"/>
      <c r="R14" s="1"/>
      <c r="S14" s="1"/>
      <c r="T14" s="1"/>
      <c r="U14" s="1"/>
    </row>
    <row r="15" spans="1:21" ht="13.5" thickBot="1">
      <c r="A15" s="13"/>
      <c r="B15" s="19" t="s">
        <v>6</v>
      </c>
      <c r="C15" s="13"/>
      <c r="D15" s="13"/>
      <c r="E15" s="13"/>
      <c r="F15" s="19">
        <v>71393</v>
      </c>
      <c r="G15" s="19">
        <v>68855</v>
      </c>
      <c r="H15" s="19">
        <v>0</v>
      </c>
      <c r="I15" s="19">
        <v>-68855</v>
      </c>
      <c r="J15" s="19">
        <v>0</v>
      </c>
      <c r="K15" s="19">
        <f>SUM(G15:J15)</f>
        <v>0</v>
      </c>
      <c r="L15" s="20"/>
      <c r="M15" s="3"/>
      <c r="N15" s="3"/>
      <c r="O15" s="1"/>
      <c r="P15" s="1"/>
      <c r="Q15" s="1"/>
      <c r="R15" s="1"/>
      <c r="S15" s="1"/>
      <c r="T15" s="1"/>
      <c r="U15" s="1"/>
    </row>
    <row r="16" spans="1:21" ht="12.75">
      <c r="A16" s="7"/>
      <c r="B16" s="21"/>
      <c r="C16" s="7"/>
      <c r="D16" s="7"/>
      <c r="E16" s="7"/>
      <c r="F16" s="7"/>
      <c r="G16" s="7"/>
      <c r="H16" s="7"/>
      <c r="I16" s="7"/>
      <c r="J16" s="7"/>
      <c r="K16" s="7"/>
      <c r="L16" s="20"/>
      <c r="M16" s="3"/>
      <c r="N16" s="3"/>
      <c r="O16" s="1"/>
      <c r="P16" s="1"/>
      <c r="Q16" s="1"/>
      <c r="R16" s="1"/>
      <c r="S16" s="1"/>
      <c r="T16" s="1"/>
      <c r="U16" s="1"/>
    </row>
    <row r="17" spans="1:21" ht="13.5" thickBot="1">
      <c r="A17" s="13"/>
      <c r="B17" s="19" t="s">
        <v>7</v>
      </c>
      <c r="C17" s="13"/>
      <c r="D17" s="13"/>
      <c r="E17" s="13"/>
      <c r="F17" s="19">
        <v>32730</v>
      </c>
      <c r="G17" s="19">
        <v>45713</v>
      </c>
      <c r="H17" s="19">
        <v>293</v>
      </c>
      <c r="I17" s="19">
        <v>2768</v>
      </c>
      <c r="J17" s="19">
        <f>SUM(J18:J19)</f>
        <v>12980</v>
      </c>
      <c r="K17" s="19">
        <f>SUM(G17:J17)</f>
        <v>61754</v>
      </c>
      <c r="L17" s="20"/>
      <c r="M17" s="3"/>
      <c r="N17" s="3"/>
      <c r="O17" s="1"/>
      <c r="P17" s="1"/>
      <c r="Q17" s="1"/>
      <c r="R17" s="1"/>
      <c r="S17" s="1"/>
      <c r="T17" s="1"/>
      <c r="U17" s="1"/>
    </row>
    <row r="18" spans="1:21" ht="12.75">
      <c r="A18" s="7"/>
      <c r="B18" s="21">
        <v>1</v>
      </c>
      <c r="C18" s="7"/>
      <c r="D18" s="7" t="s">
        <v>9</v>
      </c>
      <c r="E18" s="7"/>
      <c r="F18" s="22" t="s">
        <v>23</v>
      </c>
      <c r="G18" s="22" t="s">
        <v>23</v>
      </c>
      <c r="H18" s="20"/>
      <c r="I18" s="20"/>
      <c r="J18" s="20">
        <v>15950</v>
      </c>
      <c r="K18" s="49">
        <f>SUM(G18:J18)</f>
        <v>15950</v>
      </c>
      <c r="L18" s="20"/>
      <c r="M18" s="3"/>
      <c r="N18" s="3"/>
      <c r="O18" s="1"/>
      <c r="P18" s="1"/>
      <c r="Q18" s="1"/>
      <c r="R18" s="1"/>
      <c r="S18" s="1"/>
      <c r="T18" s="1"/>
      <c r="U18" s="1"/>
    </row>
    <row r="19" spans="1:21" ht="12.75">
      <c r="A19" s="7"/>
      <c r="B19" s="21">
        <v>2</v>
      </c>
      <c r="C19" s="7"/>
      <c r="D19" s="7" t="s">
        <v>10</v>
      </c>
      <c r="E19" s="7"/>
      <c r="F19" s="23">
        <v>3000</v>
      </c>
      <c r="G19" s="23">
        <v>2970</v>
      </c>
      <c r="H19" s="20"/>
      <c r="I19" s="20"/>
      <c r="J19" s="20">
        <v>-2970</v>
      </c>
      <c r="K19" s="49">
        <f>SUM(G19:J19)</f>
        <v>0</v>
      </c>
      <c r="L19" s="20"/>
      <c r="M19" s="3"/>
      <c r="N19" s="3"/>
      <c r="O19" s="1"/>
      <c r="P19" s="1"/>
      <c r="Q19" s="1"/>
      <c r="R19" s="1"/>
      <c r="S19" s="1"/>
      <c r="T19" s="1"/>
      <c r="U19" s="1"/>
    </row>
    <row r="20" spans="1:21" ht="12.75">
      <c r="A20" s="7"/>
      <c r="B20" s="21"/>
      <c r="C20" s="7"/>
      <c r="D20" s="7"/>
      <c r="E20" s="7"/>
      <c r="F20" s="7"/>
      <c r="G20" s="7"/>
      <c r="H20" s="7"/>
      <c r="I20" s="7"/>
      <c r="J20" s="7"/>
      <c r="K20" s="7"/>
      <c r="L20" s="20"/>
      <c r="M20" s="3"/>
      <c r="N20" s="3"/>
      <c r="O20" s="1"/>
      <c r="P20" s="1"/>
      <c r="Q20" s="1"/>
      <c r="R20" s="1"/>
      <c r="S20" s="1"/>
      <c r="T20" s="1"/>
      <c r="U20" s="1"/>
    </row>
    <row r="21" spans="1:21" ht="13.5" thickBot="1">
      <c r="A21" s="13"/>
      <c r="B21" s="19" t="s">
        <v>8</v>
      </c>
      <c r="C21" s="13"/>
      <c r="D21" s="13"/>
      <c r="E21" s="13"/>
      <c r="F21" s="19">
        <v>14628</v>
      </c>
      <c r="G21" s="19">
        <v>14705</v>
      </c>
      <c r="H21" s="19">
        <v>369</v>
      </c>
      <c r="I21" s="19">
        <v>1786</v>
      </c>
      <c r="J21" s="19">
        <f>SUM(J22:J23)</f>
        <v>-2000</v>
      </c>
      <c r="K21" s="19">
        <f>SUM(G21:J21)</f>
        <v>14860</v>
      </c>
      <c r="L21" s="20"/>
      <c r="M21" s="3"/>
      <c r="N21" s="3"/>
      <c r="O21" s="1"/>
      <c r="P21" s="1"/>
      <c r="Q21" s="1"/>
      <c r="R21" s="1"/>
      <c r="S21" s="1"/>
      <c r="T21" s="1"/>
      <c r="U21" s="1"/>
    </row>
    <row r="22" spans="1:21" ht="12.75">
      <c r="A22" s="9"/>
      <c r="B22" s="21">
        <v>1</v>
      </c>
      <c r="C22" s="9"/>
      <c r="D22" s="9" t="s">
        <v>99</v>
      </c>
      <c r="E22" s="9"/>
      <c r="F22" s="22" t="s">
        <v>23</v>
      </c>
      <c r="G22" s="22" t="s">
        <v>23</v>
      </c>
      <c r="H22" s="24"/>
      <c r="I22" s="24"/>
      <c r="J22" s="25">
        <v>300</v>
      </c>
      <c r="K22" s="49">
        <f>SUM(G22:J22)</f>
        <v>300</v>
      </c>
      <c r="L22" s="20"/>
      <c r="M22" s="3"/>
      <c r="N22" s="3"/>
      <c r="O22" s="1"/>
      <c r="P22" s="1"/>
      <c r="Q22" s="1"/>
      <c r="R22" s="1"/>
      <c r="S22" s="1"/>
      <c r="T22" s="1"/>
      <c r="U22" s="1"/>
    </row>
    <row r="23" spans="1:21" ht="12.75">
      <c r="A23" s="9"/>
      <c r="B23" s="21">
        <v>2</v>
      </c>
      <c r="C23" s="9"/>
      <c r="D23" s="9" t="s">
        <v>24</v>
      </c>
      <c r="E23" s="9"/>
      <c r="F23" s="35">
        <v>2300</v>
      </c>
      <c r="G23" s="35">
        <v>2300</v>
      </c>
      <c r="H23" s="24"/>
      <c r="I23" s="24"/>
      <c r="J23" s="25">
        <v>-2300</v>
      </c>
      <c r="K23" s="49">
        <f>SUM(G23:J23)</f>
        <v>0</v>
      </c>
      <c r="L23" s="20"/>
      <c r="M23" s="3"/>
      <c r="N23" s="3"/>
      <c r="O23" s="1"/>
      <c r="P23" s="1"/>
      <c r="Q23" s="1"/>
      <c r="R23" s="1"/>
      <c r="S23" s="1"/>
      <c r="T23" s="1"/>
      <c r="U23" s="1"/>
    </row>
    <row r="24" spans="1:21" ht="12.75">
      <c r="A24" s="9"/>
      <c r="B24" s="24"/>
      <c r="C24" s="9"/>
      <c r="D24" s="9"/>
      <c r="E24" s="9"/>
      <c r="F24" s="24"/>
      <c r="G24" s="24"/>
      <c r="H24" s="24"/>
      <c r="I24" s="24"/>
      <c r="J24" s="24"/>
      <c r="K24" s="24"/>
      <c r="L24" s="20"/>
      <c r="M24" s="3"/>
      <c r="N24" s="3"/>
      <c r="O24" s="1"/>
      <c r="P24" s="1"/>
      <c r="Q24" s="1"/>
      <c r="R24" s="1"/>
      <c r="S24" s="1"/>
      <c r="T24" s="1"/>
      <c r="U24" s="1"/>
    </row>
    <row r="25" spans="1:21" ht="12.75">
      <c r="A25" s="7"/>
      <c r="B25" s="7"/>
      <c r="C25" s="20"/>
      <c r="D25" s="7"/>
      <c r="E25" s="7"/>
      <c r="F25" s="20"/>
      <c r="G25" s="20"/>
      <c r="H25" s="20"/>
      <c r="I25" s="20"/>
      <c r="J25" s="20"/>
      <c r="K25" s="20"/>
      <c r="L25" s="20"/>
      <c r="M25" s="3"/>
      <c r="N25" s="3"/>
      <c r="O25" s="1"/>
      <c r="P25" s="1"/>
      <c r="Q25" s="1"/>
      <c r="R25" s="1"/>
      <c r="S25" s="1"/>
      <c r="T25" s="1"/>
      <c r="U25" s="1"/>
    </row>
    <row r="26" spans="1:21" ht="12.75">
      <c r="A26" s="7"/>
      <c r="B26" s="26" t="s">
        <v>25</v>
      </c>
      <c r="C26" s="7"/>
      <c r="D26" s="7"/>
      <c r="E26" s="7"/>
      <c r="F26" s="21">
        <f aca="true" t="shared" si="0" ref="F26:K26">+F15+F17+F21</f>
        <v>118751</v>
      </c>
      <c r="G26" s="21">
        <f t="shared" si="0"/>
        <v>129273</v>
      </c>
      <c r="H26" s="21">
        <f t="shared" si="0"/>
        <v>662</v>
      </c>
      <c r="I26" s="21">
        <f t="shared" si="0"/>
        <v>-64301</v>
      </c>
      <c r="J26" s="21">
        <f t="shared" si="0"/>
        <v>10980</v>
      </c>
      <c r="K26" s="21">
        <f t="shared" si="0"/>
        <v>76614</v>
      </c>
      <c r="L26" s="20"/>
      <c r="M26" s="3"/>
      <c r="N26" s="3"/>
      <c r="O26" s="1"/>
      <c r="P26" s="1"/>
      <c r="Q26" s="1"/>
      <c r="R26" s="1"/>
      <c r="S26" s="1"/>
      <c r="T26" s="1"/>
      <c r="U26" s="1"/>
    </row>
    <row r="27" spans="1:21" ht="13.5" thickBot="1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0"/>
      <c r="M27" s="3"/>
      <c r="N27" s="3"/>
      <c r="O27" s="1"/>
      <c r="P27" s="1"/>
      <c r="Q27" s="1"/>
      <c r="R27" s="1"/>
      <c r="S27" s="1"/>
      <c r="T27" s="1"/>
      <c r="U27" s="1"/>
    </row>
    <row r="28" spans="1:21" ht="13.5" thickTop="1">
      <c r="A28" s="7"/>
      <c r="B28" s="7"/>
      <c r="C28" s="20"/>
      <c r="D28" s="7"/>
      <c r="E28" s="7"/>
      <c r="F28" s="7"/>
      <c r="G28" s="7"/>
      <c r="H28" s="7"/>
      <c r="I28" s="7"/>
      <c r="J28" s="7"/>
      <c r="K28" s="7"/>
      <c r="L28" s="20"/>
      <c r="M28" s="3"/>
      <c r="N28" s="3"/>
      <c r="O28" s="1"/>
      <c r="P28" s="1"/>
      <c r="Q28" s="1"/>
      <c r="R28" s="1"/>
      <c r="S28" s="1"/>
      <c r="T28" s="1"/>
      <c r="U28" s="1"/>
    </row>
    <row r="29" spans="1:21" ht="12.75">
      <c r="A29" s="29" t="s">
        <v>88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7"/>
      <c r="M29" s="3"/>
      <c r="N29" s="3"/>
      <c r="O29" s="1"/>
      <c r="P29" s="1"/>
      <c r="Q29" s="1"/>
      <c r="R29" s="1"/>
      <c r="S29" s="1"/>
      <c r="T29" s="1"/>
      <c r="U29" s="1"/>
    </row>
    <row r="30" spans="1:21" ht="13.5" thickBot="1">
      <c r="A30" s="31"/>
      <c r="B30" s="19" t="s">
        <v>26</v>
      </c>
      <c r="C30" s="32"/>
      <c r="D30" s="13"/>
      <c r="E30" s="13"/>
      <c r="F30" s="19">
        <v>84079</v>
      </c>
      <c r="G30" s="19">
        <v>81000</v>
      </c>
      <c r="H30" s="19">
        <v>896</v>
      </c>
      <c r="I30" s="19">
        <v>0</v>
      </c>
      <c r="J30" s="19">
        <f>+J31</f>
        <v>500</v>
      </c>
      <c r="K30" s="19">
        <f>SUM(G30:J30)</f>
        <v>82396</v>
      </c>
      <c r="L30" s="20"/>
      <c r="M30" s="3"/>
      <c r="N30" s="3"/>
      <c r="O30" s="1"/>
      <c r="P30" s="1"/>
      <c r="Q30" s="1"/>
      <c r="R30" s="1"/>
      <c r="S30" s="1"/>
      <c r="T30" s="1"/>
      <c r="U30" s="1"/>
    </row>
    <row r="31" spans="1:21" ht="12.75">
      <c r="A31" s="56"/>
      <c r="B31" s="24"/>
      <c r="C31" s="33"/>
      <c r="D31" s="9" t="s">
        <v>99</v>
      </c>
      <c r="E31" s="9"/>
      <c r="F31" s="22" t="s">
        <v>23</v>
      </c>
      <c r="G31" s="22" t="s">
        <v>23</v>
      </c>
      <c r="H31" s="24"/>
      <c r="I31" s="24"/>
      <c r="J31" s="55">
        <f>300+200</f>
        <v>500</v>
      </c>
      <c r="K31" s="49">
        <f>SUM(G31:J31)</f>
        <v>500</v>
      </c>
      <c r="L31" s="20"/>
      <c r="M31" s="3"/>
      <c r="N31" s="3"/>
      <c r="O31" s="1"/>
      <c r="P31" s="1"/>
      <c r="Q31" s="1"/>
      <c r="R31" s="1"/>
      <c r="S31" s="1"/>
      <c r="T31" s="1"/>
      <c r="U31" s="1"/>
    </row>
    <row r="32" spans="1:21" ht="12.75">
      <c r="A32" s="7"/>
      <c r="B32" s="7"/>
      <c r="C32" s="20"/>
      <c r="D32" s="7"/>
      <c r="E32" s="7"/>
      <c r="F32" s="20"/>
      <c r="G32" s="20"/>
      <c r="H32" s="20"/>
      <c r="I32" s="20"/>
      <c r="J32" s="20"/>
      <c r="K32" s="20"/>
      <c r="L32" s="20"/>
      <c r="M32" s="3"/>
      <c r="N32" s="3"/>
      <c r="O32" s="1"/>
      <c r="P32" s="1"/>
      <c r="Q32" s="1"/>
      <c r="R32" s="1"/>
      <c r="S32" s="1"/>
      <c r="T32" s="1"/>
      <c r="U32" s="1"/>
    </row>
    <row r="33" spans="1:21" ht="13.5" thickBot="1">
      <c r="A33" s="13"/>
      <c r="B33" s="19" t="s">
        <v>28</v>
      </c>
      <c r="C33" s="32"/>
      <c r="D33" s="13"/>
      <c r="E33" s="13"/>
      <c r="F33" s="19">
        <v>76253</v>
      </c>
      <c r="G33" s="19">
        <v>77752</v>
      </c>
      <c r="H33" s="19">
        <v>992</v>
      </c>
      <c r="I33" s="19">
        <v>0</v>
      </c>
      <c r="J33" s="19">
        <f>SUM(J34:J36)</f>
        <v>-638</v>
      </c>
      <c r="K33" s="19">
        <f>SUM(G33:J33)</f>
        <v>78106</v>
      </c>
      <c r="L33" s="20"/>
      <c r="M33" s="3"/>
      <c r="N33" s="3"/>
      <c r="O33" s="1"/>
      <c r="P33" s="1"/>
      <c r="Q33" s="1"/>
      <c r="R33" s="1"/>
      <c r="S33" s="1"/>
      <c r="T33" s="1"/>
      <c r="U33" s="1"/>
    </row>
    <row r="34" spans="1:21" ht="12.75">
      <c r="A34" s="9"/>
      <c r="B34" s="21">
        <v>1</v>
      </c>
      <c r="C34" s="33"/>
      <c r="D34" s="9" t="s">
        <v>99</v>
      </c>
      <c r="E34" s="9"/>
      <c r="F34" s="22" t="s">
        <v>23</v>
      </c>
      <c r="G34" s="22" t="s">
        <v>23</v>
      </c>
      <c r="H34" s="24"/>
      <c r="I34" s="24"/>
      <c r="J34" s="55">
        <v>200</v>
      </c>
      <c r="K34" s="49">
        <f>SUM(G34:J34)</f>
        <v>200</v>
      </c>
      <c r="L34" s="20"/>
      <c r="M34" s="3"/>
      <c r="N34" s="3"/>
      <c r="O34" s="1"/>
      <c r="P34" s="1"/>
      <c r="Q34" s="1"/>
      <c r="R34" s="1"/>
      <c r="S34" s="1"/>
      <c r="T34" s="1"/>
      <c r="U34" s="1"/>
    </row>
    <row r="35" spans="1:21" ht="12.75">
      <c r="A35" s="9"/>
      <c r="B35" s="21">
        <v>2</v>
      </c>
      <c r="C35" s="33"/>
      <c r="D35" s="9" t="s">
        <v>69</v>
      </c>
      <c r="E35" s="9"/>
      <c r="F35" s="35">
        <v>734</v>
      </c>
      <c r="G35" s="35">
        <v>726</v>
      </c>
      <c r="H35" s="24"/>
      <c r="I35" s="24"/>
      <c r="J35" s="25">
        <v>-247</v>
      </c>
      <c r="K35" s="49">
        <f>SUM(G35:J35)</f>
        <v>479</v>
      </c>
      <c r="L35" s="20"/>
      <c r="M35" s="3"/>
      <c r="N35" s="3">
        <v>734</v>
      </c>
      <c r="O35" s="1">
        <v>3</v>
      </c>
      <c r="P35" s="1">
        <f>+N35+O35</f>
        <v>737</v>
      </c>
      <c r="Q35" s="1">
        <f>-ROUND(P35*0.00476,0)</f>
        <v>-4</v>
      </c>
      <c r="R35" s="1">
        <f>+P35+Q35</f>
        <v>733</v>
      </c>
      <c r="S35" s="1">
        <f>-ROUND(R35*0.01,0)</f>
        <v>-7</v>
      </c>
      <c r="T35" s="1">
        <f>+R35+S35</f>
        <v>726</v>
      </c>
      <c r="U35" s="1"/>
    </row>
    <row r="36" spans="1:21" ht="12.75">
      <c r="A36" s="9"/>
      <c r="B36" s="57">
        <v>3</v>
      </c>
      <c r="C36" s="33"/>
      <c r="D36" s="9" t="s">
        <v>70</v>
      </c>
      <c r="E36" s="9"/>
      <c r="F36" s="45" t="s">
        <v>23</v>
      </c>
      <c r="G36" s="35">
        <v>591</v>
      </c>
      <c r="H36" s="24"/>
      <c r="I36" s="24"/>
      <c r="J36" s="25">
        <v>-591</v>
      </c>
      <c r="K36" s="49">
        <f>SUM(G36:J36)</f>
        <v>0</v>
      </c>
      <c r="L36" s="20"/>
      <c r="M36" s="3"/>
      <c r="N36" s="3"/>
      <c r="O36" s="1"/>
      <c r="P36" s="1"/>
      <c r="Q36" s="1"/>
      <c r="R36" s="1"/>
      <c r="S36" s="1"/>
      <c r="T36" s="1"/>
      <c r="U36" s="1"/>
    </row>
    <row r="37" spans="1:21" ht="12.75">
      <c r="A37" s="7"/>
      <c r="B37" s="7"/>
      <c r="C37" s="20"/>
      <c r="D37" s="7"/>
      <c r="E37" s="7"/>
      <c r="F37" s="20"/>
      <c r="G37" s="20"/>
      <c r="H37" s="20"/>
      <c r="I37" s="20"/>
      <c r="J37" s="20"/>
      <c r="K37" s="20"/>
      <c r="L37" s="20"/>
      <c r="M37" s="3"/>
      <c r="N37" s="3"/>
      <c r="O37" s="1"/>
      <c r="P37" s="1"/>
      <c r="Q37" s="1"/>
      <c r="R37" s="1"/>
      <c r="S37" s="1"/>
      <c r="T37" s="1"/>
      <c r="U37" s="1"/>
    </row>
    <row r="38" spans="1:21" ht="13.5" thickBot="1">
      <c r="A38" s="13"/>
      <c r="B38" s="19" t="s">
        <v>29</v>
      </c>
      <c r="C38" s="32"/>
      <c r="D38" s="13"/>
      <c r="E38" s="13"/>
      <c r="F38" s="19">
        <v>77014</v>
      </c>
      <c r="G38" s="19">
        <v>76534</v>
      </c>
      <c r="H38" s="19">
        <v>1325</v>
      </c>
      <c r="I38" s="19">
        <v>0</v>
      </c>
      <c r="J38" s="19">
        <f>SUM(J39:J42)</f>
        <v>-20943</v>
      </c>
      <c r="K38" s="19">
        <f>SUM(G38:J38)</f>
        <v>56916</v>
      </c>
      <c r="L38" s="20"/>
      <c r="M38" s="3"/>
      <c r="N38" s="3"/>
      <c r="O38" s="1"/>
      <c r="P38" s="1"/>
      <c r="Q38" s="1"/>
      <c r="R38" s="1"/>
      <c r="S38" s="1"/>
      <c r="T38" s="1"/>
      <c r="U38" s="1"/>
    </row>
    <row r="39" spans="1:28" ht="12.75">
      <c r="A39" s="9"/>
      <c r="B39" s="24">
        <v>1</v>
      </c>
      <c r="C39" s="33"/>
      <c r="D39" s="9" t="s">
        <v>31</v>
      </c>
      <c r="E39" s="9"/>
      <c r="F39" s="35">
        <v>1500</v>
      </c>
      <c r="G39" s="35">
        <v>1970</v>
      </c>
      <c r="H39" s="25"/>
      <c r="I39" s="25"/>
      <c r="J39" s="25">
        <v>500</v>
      </c>
      <c r="K39" s="49">
        <f>SUM(G39:J39)</f>
        <v>2470</v>
      </c>
      <c r="L39" s="20"/>
      <c r="M39" s="3"/>
      <c r="N39" s="3">
        <v>1500</v>
      </c>
      <c r="O39" s="1">
        <v>500</v>
      </c>
      <c r="P39" s="1">
        <f>+N39+O39</f>
        <v>2000</v>
      </c>
      <c r="Q39" s="1">
        <f>-ROUND(P39*0.00476,0)</f>
        <v>-10</v>
      </c>
      <c r="R39" s="1">
        <f>+P39+Q39</f>
        <v>1990</v>
      </c>
      <c r="S39" s="1">
        <f>-ROUND(R39*0.01,0)</f>
        <v>-20</v>
      </c>
      <c r="T39" s="1">
        <f>+R39+S39</f>
        <v>1970</v>
      </c>
      <c r="U39" s="1"/>
      <c r="X39" s="1">
        <v>500</v>
      </c>
      <c r="Y39" s="1">
        <f>-ROUND(X39*0.00476,0)</f>
        <v>-2</v>
      </c>
      <c r="Z39" s="1">
        <f>+X39+Y39</f>
        <v>498</v>
      </c>
      <c r="AA39" s="1">
        <f>-ROUND(Z39*0.01,0)</f>
        <v>-5</v>
      </c>
      <c r="AB39" s="1">
        <f>+Z39+AA39</f>
        <v>493</v>
      </c>
    </row>
    <row r="40" spans="1:21" ht="12.75">
      <c r="A40" s="9"/>
      <c r="B40" s="24">
        <v>2</v>
      </c>
      <c r="C40" s="33"/>
      <c r="D40" s="34" t="s">
        <v>90</v>
      </c>
      <c r="E40" s="9"/>
      <c r="F40" s="45" t="s">
        <v>23</v>
      </c>
      <c r="G40" s="45" t="s">
        <v>23</v>
      </c>
      <c r="H40" s="25"/>
      <c r="I40" s="25"/>
      <c r="J40" s="25">
        <v>500</v>
      </c>
      <c r="K40" s="49">
        <f>SUM(G40:J40)</f>
        <v>500</v>
      </c>
      <c r="L40" s="20"/>
      <c r="M40" s="3"/>
      <c r="N40" s="3"/>
      <c r="O40" s="1"/>
      <c r="P40" s="1"/>
      <c r="Q40" s="1"/>
      <c r="R40" s="1"/>
      <c r="S40" s="1"/>
      <c r="T40" s="1"/>
      <c r="U40" s="1"/>
    </row>
    <row r="41" spans="1:21" ht="12.75">
      <c r="A41" s="9"/>
      <c r="B41" s="24">
        <v>3</v>
      </c>
      <c r="C41" s="33"/>
      <c r="D41" s="34" t="s">
        <v>32</v>
      </c>
      <c r="E41" s="9"/>
      <c r="F41" s="45" t="s">
        <v>23</v>
      </c>
      <c r="G41" s="45" t="s">
        <v>23</v>
      </c>
      <c r="H41" s="25"/>
      <c r="I41" s="25"/>
      <c r="J41" s="25">
        <v>1000</v>
      </c>
      <c r="K41" s="49">
        <f>SUM(G41:J41)</f>
        <v>1000</v>
      </c>
      <c r="L41" s="20"/>
      <c r="M41" s="3"/>
      <c r="N41" s="3"/>
      <c r="O41" s="1"/>
      <c r="P41" s="1"/>
      <c r="Q41" s="1"/>
      <c r="R41" s="1"/>
      <c r="S41" s="1"/>
      <c r="T41" s="1"/>
      <c r="U41" s="1"/>
    </row>
    <row r="42" spans="1:21" ht="12.75">
      <c r="A42" s="9"/>
      <c r="B42" s="24">
        <v>4</v>
      </c>
      <c r="C42" s="33"/>
      <c r="D42" s="34" t="s">
        <v>94</v>
      </c>
      <c r="E42" s="9"/>
      <c r="F42" s="35">
        <v>53764</v>
      </c>
      <c r="G42" s="35">
        <v>52774</v>
      </c>
      <c r="H42" s="35">
        <v>954</v>
      </c>
      <c r="I42" s="25"/>
      <c r="J42" s="25">
        <v>-22943</v>
      </c>
      <c r="K42" s="49">
        <f>SUM(G42:J42)</f>
        <v>30785</v>
      </c>
      <c r="L42" s="20"/>
      <c r="M42" s="3"/>
      <c r="N42" s="3"/>
      <c r="O42" s="1"/>
      <c r="P42" s="1"/>
      <c r="Q42" s="1"/>
      <c r="R42" s="1"/>
      <c r="S42" s="1"/>
      <c r="T42" s="1"/>
      <c r="U42" s="1"/>
    </row>
    <row r="43" spans="1:21" ht="12.75">
      <c r="A43" s="9"/>
      <c r="B43" s="24"/>
      <c r="C43" s="33"/>
      <c r="D43" s="9"/>
      <c r="E43" s="9"/>
      <c r="F43" s="25"/>
      <c r="G43" s="25"/>
      <c r="H43" s="25"/>
      <c r="I43" s="25"/>
      <c r="J43" s="25"/>
      <c r="K43" s="25"/>
      <c r="L43" s="20"/>
      <c r="M43" s="3"/>
      <c r="N43" s="3"/>
      <c r="O43" s="1"/>
      <c r="P43" s="1"/>
      <c r="Q43" s="1"/>
      <c r="R43" s="1"/>
      <c r="S43" s="1"/>
      <c r="T43" s="1"/>
      <c r="U43" s="1"/>
    </row>
    <row r="44" spans="1:21" ht="12.75">
      <c r="A44" s="7"/>
      <c r="B44" s="7"/>
      <c r="C44" s="36"/>
      <c r="D44" s="7"/>
      <c r="E44" s="7"/>
      <c r="F44" s="20"/>
      <c r="G44" s="20"/>
      <c r="H44" s="20"/>
      <c r="I44" s="20"/>
      <c r="J44" s="20"/>
      <c r="K44" s="20"/>
      <c r="L44" s="20"/>
      <c r="M44" s="3"/>
      <c r="N44" s="3"/>
      <c r="O44" s="1"/>
      <c r="P44" s="1"/>
      <c r="Q44" s="1"/>
      <c r="R44" s="1"/>
      <c r="S44" s="1"/>
      <c r="T44" s="1"/>
      <c r="U44" s="1"/>
    </row>
    <row r="45" spans="1:21" ht="12.75">
      <c r="A45" s="7"/>
      <c r="B45" s="26" t="s">
        <v>30</v>
      </c>
      <c r="C45" s="36"/>
      <c r="D45" s="7"/>
      <c r="E45" s="7"/>
      <c r="F45" s="21">
        <f aca="true" t="shared" si="1" ref="F45:K45">+F30+F33+F38</f>
        <v>237346</v>
      </c>
      <c r="G45" s="21">
        <f t="shared" si="1"/>
        <v>235286</v>
      </c>
      <c r="H45" s="21">
        <f t="shared" si="1"/>
        <v>3213</v>
      </c>
      <c r="I45" s="21">
        <f t="shared" si="1"/>
        <v>0</v>
      </c>
      <c r="J45" s="21">
        <f t="shared" si="1"/>
        <v>-21081</v>
      </c>
      <c r="K45" s="21">
        <f t="shared" si="1"/>
        <v>217418</v>
      </c>
      <c r="L45" s="20"/>
      <c r="M45" s="3"/>
      <c r="N45" s="3"/>
      <c r="O45" s="1"/>
      <c r="P45" s="1"/>
      <c r="Q45" s="1"/>
      <c r="R45" s="1"/>
      <c r="S45" s="1"/>
      <c r="T45" s="1"/>
      <c r="U45" s="1"/>
    </row>
    <row r="46" spans="1:21" ht="13.5" thickBot="1">
      <c r="A46" s="27"/>
      <c r="B46" s="27"/>
      <c r="C46" s="28"/>
      <c r="D46" s="27"/>
      <c r="E46" s="27"/>
      <c r="F46" s="28"/>
      <c r="G46" s="28"/>
      <c r="H46" s="28"/>
      <c r="I46" s="28"/>
      <c r="J46" s="28"/>
      <c r="K46" s="28"/>
      <c r="L46" s="20"/>
      <c r="M46" s="3"/>
      <c r="N46" s="3"/>
      <c r="O46" s="1"/>
      <c r="P46" s="1"/>
      <c r="Q46" s="1"/>
      <c r="R46" s="1"/>
      <c r="S46" s="1"/>
      <c r="T46" s="1"/>
      <c r="U46" s="1"/>
    </row>
    <row r="47" spans="13:21" ht="13.5" thickTop="1">
      <c r="M47" s="3"/>
      <c r="N47" s="3"/>
      <c r="O47" s="1"/>
      <c r="P47" s="1"/>
      <c r="Q47" s="1"/>
      <c r="R47" s="1"/>
      <c r="S47" s="1"/>
      <c r="T47" s="1"/>
      <c r="U47" s="1"/>
    </row>
    <row r="48" spans="1:21" ht="12.75">
      <c r="A48" s="29" t="s">
        <v>33</v>
      </c>
      <c r="B48" s="30"/>
      <c r="C48" s="30"/>
      <c r="D48" s="30"/>
      <c r="E48" s="30"/>
      <c r="F48" s="37"/>
      <c r="G48" s="37"/>
      <c r="H48" s="37"/>
      <c r="I48" s="37"/>
      <c r="J48" s="37"/>
      <c r="K48" s="37"/>
      <c r="L48" s="37"/>
      <c r="M48" s="3"/>
      <c r="N48" s="3"/>
      <c r="O48" s="1"/>
      <c r="P48" s="1"/>
      <c r="Q48" s="1"/>
      <c r="R48" s="1"/>
      <c r="S48" s="1"/>
      <c r="T48" s="1"/>
      <c r="U48" s="1"/>
    </row>
    <row r="49" spans="1:21" ht="13.5" thickBot="1">
      <c r="A49" s="31"/>
      <c r="B49" s="19" t="s">
        <v>34</v>
      </c>
      <c r="C49" s="32"/>
      <c r="D49" s="13"/>
      <c r="E49" s="13"/>
      <c r="F49" s="19">
        <v>142454</v>
      </c>
      <c r="G49" s="19">
        <v>142527</v>
      </c>
      <c r="H49" s="19">
        <v>2805</v>
      </c>
      <c r="I49" s="19">
        <v>0</v>
      </c>
      <c r="J49" s="19">
        <f>SUM(J50:J62)</f>
        <v>-3456</v>
      </c>
      <c r="K49" s="19">
        <f>SUM(G49:J49)</f>
        <v>141876</v>
      </c>
      <c r="L49" s="20"/>
      <c r="M49" s="3"/>
      <c r="N49" s="3"/>
      <c r="O49" s="1"/>
      <c r="P49" s="1"/>
      <c r="Q49" s="1"/>
      <c r="R49" s="1"/>
      <c r="S49" s="1"/>
      <c r="T49" s="1"/>
      <c r="U49" s="1"/>
    </row>
    <row r="50" spans="1:21" ht="12.75">
      <c r="A50" s="56"/>
      <c r="B50" s="50">
        <v>1</v>
      </c>
      <c r="C50" s="33"/>
      <c r="D50" s="9" t="s">
        <v>99</v>
      </c>
      <c r="E50" s="9"/>
      <c r="F50" s="22" t="s">
        <v>23</v>
      </c>
      <c r="G50" s="22" t="s">
        <v>23</v>
      </c>
      <c r="H50" s="24"/>
      <c r="I50" s="24"/>
      <c r="J50" s="55">
        <v>200</v>
      </c>
      <c r="K50" s="49">
        <f aca="true" t="shared" si="2" ref="K50:K62">SUM(G50:J50)</f>
        <v>200</v>
      </c>
      <c r="L50" s="20"/>
      <c r="M50" s="3"/>
      <c r="N50" s="3"/>
      <c r="O50" s="1"/>
      <c r="P50" s="1"/>
      <c r="Q50" s="1"/>
      <c r="R50" s="1"/>
      <c r="S50" s="1"/>
      <c r="T50" s="1"/>
      <c r="U50" s="1"/>
    </row>
    <row r="51" spans="1:21" ht="12.75">
      <c r="A51" s="9"/>
      <c r="B51" s="50">
        <v>2</v>
      </c>
      <c r="C51" s="33"/>
      <c r="D51" s="9" t="s">
        <v>93</v>
      </c>
      <c r="E51" s="9"/>
      <c r="F51" s="35">
        <v>13814</v>
      </c>
      <c r="G51" s="35">
        <v>13944</v>
      </c>
      <c r="H51" s="35">
        <v>295</v>
      </c>
      <c r="I51" s="24"/>
      <c r="J51" s="25">
        <v>2325</v>
      </c>
      <c r="K51" s="49">
        <f t="shared" si="2"/>
        <v>16564</v>
      </c>
      <c r="L51" s="20"/>
      <c r="M51" s="3"/>
      <c r="N51" s="3"/>
      <c r="O51" s="1"/>
      <c r="P51" s="1"/>
      <c r="Q51" s="1"/>
      <c r="R51" s="1"/>
      <c r="S51" s="1"/>
      <c r="T51" s="1"/>
      <c r="U51" s="1"/>
    </row>
    <row r="52" spans="1:21" ht="12.75">
      <c r="A52" s="9"/>
      <c r="B52" s="50">
        <v>3</v>
      </c>
      <c r="C52" s="33"/>
      <c r="D52" s="9" t="s">
        <v>71</v>
      </c>
      <c r="E52" s="9"/>
      <c r="F52" s="45" t="s">
        <v>23</v>
      </c>
      <c r="G52" s="35">
        <v>493</v>
      </c>
      <c r="H52" s="24"/>
      <c r="I52" s="24"/>
      <c r="J52" s="25">
        <v>-493</v>
      </c>
      <c r="K52" s="49">
        <f t="shared" si="2"/>
        <v>0</v>
      </c>
      <c r="L52" s="20"/>
      <c r="M52" s="3"/>
      <c r="N52" s="3"/>
      <c r="O52" s="1"/>
      <c r="P52" s="1">
        <v>500</v>
      </c>
      <c r="Q52" s="1">
        <f>-ROUND(P52*0.00476,0)</f>
        <v>-2</v>
      </c>
      <c r="R52" s="1">
        <f aca="true" t="shared" si="3" ref="R52:R62">+P52+Q52</f>
        <v>498</v>
      </c>
      <c r="S52" s="1">
        <f aca="true" t="shared" si="4" ref="S52:S62">-ROUND(R52*0.01,0)</f>
        <v>-5</v>
      </c>
      <c r="T52" s="1">
        <f aca="true" t="shared" si="5" ref="T52:T62">+R52+S52</f>
        <v>493</v>
      </c>
      <c r="U52" s="1"/>
    </row>
    <row r="53" spans="1:21" ht="12.75">
      <c r="A53" s="9"/>
      <c r="B53" s="50">
        <v>4</v>
      </c>
      <c r="C53" s="33"/>
      <c r="D53" s="9" t="s">
        <v>72</v>
      </c>
      <c r="E53" s="9"/>
      <c r="F53" s="45" t="s">
        <v>23</v>
      </c>
      <c r="G53" s="35">
        <v>227</v>
      </c>
      <c r="H53" s="24"/>
      <c r="I53" s="24"/>
      <c r="J53" s="25">
        <v>-227</v>
      </c>
      <c r="K53" s="49">
        <f t="shared" si="2"/>
        <v>0</v>
      </c>
      <c r="L53" s="20"/>
      <c r="M53" s="3"/>
      <c r="N53" s="3"/>
      <c r="O53" s="1"/>
      <c r="P53" s="1">
        <v>230</v>
      </c>
      <c r="Q53" s="1">
        <f>-ROUND(P53*0.00476,0)</f>
        <v>-1</v>
      </c>
      <c r="R53" s="1">
        <f t="shared" si="3"/>
        <v>229</v>
      </c>
      <c r="S53" s="1">
        <f t="shared" si="4"/>
        <v>-2</v>
      </c>
      <c r="T53" s="1">
        <f t="shared" si="5"/>
        <v>227</v>
      </c>
      <c r="U53" s="1"/>
    </row>
    <row r="54" spans="1:21" ht="12.75">
      <c r="A54" s="9"/>
      <c r="B54" s="50">
        <v>5</v>
      </c>
      <c r="C54" s="33"/>
      <c r="D54" s="34" t="s">
        <v>35</v>
      </c>
      <c r="E54" s="9"/>
      <c r="F54" s="35">
        <v>954</v>
      </c>
      <c r="G54" s="35">
        <v>940</v>
      </c>
      <c r="H54" s="24"/>
      <c r="I54" s="24"/>
      <c r="J54" s="25">
        <v>-940</v>
      </c>
      <c r="K54" s="49">
        <f t="shared" si="2"/>
        <v>0</v>
      </c>
      <c r="L54" s="20"/>
      <c r="M54" s="3"/>
      <c r="N54" s="1">
        <f>ROUND(949/(1-0.00476),0)</f>
        <v>954</v>
      </c>
      <c r="O54" s="1"/>
      <c r="P54" s="1">
        <v>954</v>
      </c>
      <c r="Q54" s="1">
        <f>-ROUND(P54*0.00476,0)</f>
        <v>-5</v>
      </c>
      <c r="R54" s="1">
        <f t="shared" si="3"/>
        <v>949</v>
      </c>
      <c r="S54" s="1">
        <f t="shared" si="4"/>
        <v>-9</v>
      </c>
      <c r="T54" s="1">
        <f t="shared" si="5"/>
        <v>940</v>
      </c>
      <c r="U54" s="1"/>
    </row>
    <row r="55" spans="1:21" ht="12.75">
      <c r="A55" s="9"/>
      <c r="B55" s="50">
        <v>6</v>
      </c>
      <c r="C55" s="33"/>
      <c r="D55" s="34" t="s">
        <v>96</v>
      </c>
      <c r="E55" s="9"/>
      <c r="F55" s="35">
        <v>227</v>
      </c>
      <c r="G55" s="35">
        <v>227</v>
      </c>
      <c r="H55" s="24"/>
      <c r="I55" s="24"/>
      <c r="J55" s="25">
        <v>-227</v>
      </c>
      <c r="K55" s="49">
        <f t="shared" si="2"/>
        <v>0</v>
      </c>
      <c r="L55" s="20"/>
      <c r="M55" s="3"/>
      <c r="N55" s="3">
        <v>227</v>
      </c>
      <c r="O55" s="1">
        <v>3</v>
      </c>
      <c r="P55" s="1">
        <f aca="true" t="shared" si="6" ref="P55:P60">+N55+O55</f>
        <v>230</v>
      </c>
      <c r="Q55" s="1">
        <f>-ROUND(P55*0.00476,0)</f>
        <v>-1</v>
      </c>
      <c r="R55" s="1">
        <f t="shared" si="3"/>
        <v>229</v>
      </c>
      <c r="S55" s="1">
        <f t="shared" si="4"/>
        <v>-2</v>
      </c>
      <c r="T55" s="1">
        <f t="shared" si="5"/>
        <v>227</v>
      </c>
      <c r="U55" s="1"/>
    </row>
    <row r="56" spans="1:21" ht="12.75">
      <c r="A56" s="9"/>
      <c r="B56" s="50">
        <v>7</v>
      </c>
      <c r="C56" s="33"/>
      <c r="D56" s="34" t="s">
        <v>95</v>
      </c>
      <c r="E56" s="9"/>
      <c r="F56" s="35">
        <v>1460</v>
      </c>
      <c r="G56" s="35">
        <v>1231</v>
      </c>
      <c r="H56" s="24"/>
      <c r="I56" s="24"/>
      <c r="J56" s="25">
        <v>-1231</v>
      </c>
      <c r="K56" s="49">
        <f t="shared" si="2"/>
        <v>0</v>
      </c>
      <c r="L56" s="20"/>
      <c r="M56" s="3"/>
      <c r="N56" s="3">
        <v>1460</v>
      </c>
      <c r="O56" s="1">
        <v>-210</v>
      </c>
      <c r="P56" s="1">
        <f t="shared" si="6"/>
        <v>1250</v>
      </c>
      <c r="Q56" s="1">
        <f>-ROUND(P56*0.00476,0)-1</f>
        <v>-7</v>
      </c>
      <c r="R56" s="1">
        <f t="shared" si="3"/>
        <v>1243</v>
      </c>
      <c r="S56" s="1">
        <f t="shared" si="4"/>
        <v>-12</v>
      </c>
      <c r="T56" s="1">
        <f t="shared" si="5"/>
        <v>1231</v>
      </c>
      <c r="U56" s="1"/>
    </row>
    <row r="57" spans="1:21" ht="25.5">
      <c r="A57" s="9"/>
      <c r="B57" s="50">
        <v>8</v>
      </c>
      <c r="C57" s="33"/>
      <c r="D57" s="38" t="s">
        <v>73</v>
      </c>
      <c r="E57" s="9"/>
      <c r="F57" s="35">
        <v>345</v>
      </c>
      <c r="G57" s="35">
        <v>99</v>
      </c>
      <c r="H57" s="24"/>
      <c r="I57" s="24"/>
      <c r="J57" s="25">
        <v>-99</v>
      </c>
      <c r="K57" s="49">
        <f t="shared" si="2"/>
        <v>0</v>
      </c>
      <c r="L57" s="20"/>
      <c r="M57" s="3"/>
      <c r="N57" s="3">
        <v>345</v>
      </c>
      <c r="O57" s="1">
        <v>-245</v>
      </c>
      <c r="P57" s="1">
        <f t="shared" si="6"/>
        <v>100</v>
      </c>
      <c r="Q57" s="1">
        <f aca="true" t="shared" si="7" ref="Q57:Q62">-ROUND(P57*0.00476,0)</f>
        <v>0</v>
      </c>
      <c r="R57" s="1">
        <f t="shared" si="3"/>
        <v>100</v>
      </c>
      <c r="S57" s="1">
        <f t="shared" si="4"/>
        <v>-1</v>
      </c>
      <c r="T57" s="1">
        <f t="shared" si="5"/>
        <v>99</v>
      </c>
      <c r="U57" s="1"/>
    </row>
    <row r="58" spans="1:21" ht="12.75">
      <c r="A58" s="9"/>
      <c r="B58" s="50">
        <v>9</v>
      </c>
      <c r="C58" s="33"/>
      <c r="D58" s="34" t="s">
        <v>89</v>
      </c>
      <c r="E58" s="9"/>
      <c r="F58" s="35">
        <v>247</v>
      </c>
      <c r="G58" s="35">
        <v>296</v>
      </c>
      <c r="H58" s="24"/>
      <c r="I58" s="24"/>
      <c r="J58" s="25">
        <v>-296</v>
      </c>
      <c r="K58" s="49">
        <f t="shared" si="2"/>
        <v>0</v>
      </c>
      <c r="L58" s="20"/>
      <c r="M58" s="3"/>
      <c r="N58" s="3">
        <v>247</v>
      </c>
      <c r="O58" s="1">
        <v>53</v>
      </c>
      <c r="P58" s="1">
        <f t="shared" si="6"/>
        <v>300</v>
      </c>
      <c r="Q58" s="1">
        <f t="shared" si="7"/>
        <v>-1</v>
      </c>
      <c r="R58" s="1">
        <f t="shared" si="3"/>
        <v>299</v>
      </c>
      <c r="S58" s="1">
        <f t="shared" si="4"/>
        <v>-3</v>
      </c>
      <c r="T58" s="1">
        <f t="shared" si="5"/>
        <v>296</v>
      </c>
      <c r="U58" s="1"/>
    </row>
    <row r="59" spans="1:21" ht="12.75">
      <c r="A59" s="9"/>
      <c r="B59" s="50">
        <v>10</v>
      </c>
      <c r="C59" s="33"/>
      <c r="D59" s="34" t="s">
        <v>92</v>
      </c>
      <c r="E59" s="9"/>
      <c r="F59" s="35">
        <v>859</v>
      </c>
      <c r="G59" s="35">
        <v>846</v>
      </c>
      <c r="H59" s="24"/>
      <c r="I59" s="24"/>
      <c r="J59" s="25">
        <v>-846</v>
      </c>
      <c r="K59" s="49">
        <f t="shared" si="2"/>
        <v>0</v>
      </c>
      <c r="L59" s="20"/>
      <c r="M59" s="3"/>
      <c r="N59" s="1">
        <f>ROUND(855/(1-0.00476),0)</f>
        <v>859</v>
      </c>
      <c r="O59" s="1"/>
      <c r="P59" s="1">
        <v>859</v>
      </c>
      <c r="Q59" s="1">
        <f t="shared" si="7"/>
        <v>-4</v>
      </c>
      <c r="R59" s="1">
        <f t="shared" si="3"/>
        <v>855</v>
      </c>
      <c r="S59" s="1">
        <f t="shared" si="4"/>
        <v>-9</v>
      </c>
      <c r="T59" s="1">
        <f t="shared" si="5"/>
        <v>846</v>
      </c>
      <c r="U59" s="1"/>
    </row>
    <row r="60" spans="1:28" ht="12.75">
      <c r="A60" s="9"/>
      <c r="B60" s="50">
        <v>11</v>
      </c>
      <c r="C60" s="33"/>
      <c r="D60" s="34" t="s">
        <v>36</v>
      </c>
      <c r="E60" s="9"/>
      <c r="F60" s="35">
        <v>453</v>
      </c>
      <c r="G60" s="35">
        <v>448</v>
      </c>
      <c r="H60" s="24"/>
      <c r="I60" s="24"/>
      <c r="J60" s="25">
        <v>-291</v>
      </c>
      <c r="K60" s="49">
        <f t="shared" si="2"/>
        <v>157</v>
      </c>
      <c r="L60" s="20"/>
      <c r="M60" s="3"/>
      <c r="N60" s="3">
        <v>453</v>
      </c>
      <c r="O60" s="1">
        <v>4</v>
      </c>
      <c r="P60" s="1">
        <f t="shared" si="6"/>
        <v>457</v>
      </c>
      <c r="Q60" s="1">
        <f t="shared" si="7"/>
        <v>-2</v>
      </c>
      <c r="R60" s="1">
        <f t="shared" si="3"/>
        <v>455</v>
      </c>
      <c r="S60" s="1">
        <f t="shared" si="4"/>
        <v>-5</v>
      </c>
      <c r="T60" s="1">
        <f t="shared" si="5"/>
        <v>450</v>
      </c>
      <c r="U60" s="1"/>
      <c r="V60">
        <v>291</v>
      </c>
      <c r="W60">
        <v>4</v>
      </c>
      <c r="X60" s="1">
        <f>+V60+W60</f>
        <v>295</v>
      </c>
      <c r="Y60" s="1">
        <f>-ROUND(X60*0.00476,0)</f>
        <v>-1</v>
      </c>
      <c r="Z60" s="1">
        <f>+X60+Y60</f>
        <v>294</v>
      </c>
      <c r="AA60" s="1">
        <f>-ROUND(Z60*0.01,0)</f>
        <v>-3</v>
      </c>
      <c r="AB60" s="1">
        <f>+Z60+AA60</f>
        <v>291</v>
      </c>
    </row>
    <row r="61" spans="1:21" ht="25.5">
      <c r="A61" s="9"/>
      <c r="B61" s="50">
        <v>12</v>
      </c>
      <c r="C61" s="33"/>
      <c r="D61" s="38" t="s">
        <v>91</v>
      </c>
      <c r="E61" s="9"/>
      <c r="F61" s="35">
        <v>877</v>
      </c>
      <c r="G61" s="35">
        <v>887</v>
      </c>
      <c r="H61" s="24"/>
      <c r="I61" s="24"/>
      <c r="J61" s="25">
        <v>-887</v>
      </c>
      <c r="K61" s="49">
        <f t="shared" si="2"/>
        <v>0</v>
      </c>
      <c r="L61" s="20"/>
      <c r="M61" s="3"/>
      <c r="N61" s="3">
        <v>877</v>
      </c>
      <c r="O61" s="1">
        <v>23</v>
      </c>
      <c r="P61" s="1">
        <f>+N61+O61</f>
        <v>900</v>
      </c>
      <c r="Q61" s="1">
        <f t="shared" si="7"/>
        <v>-4</v>
      </c>
      <c r="R61" s="1">
        <f t="shared" si="3"/>
        <v>896</v>
      </c>
      <c r="S61" s="1">
        <f t="shared" si="4"/>
        <v>-9</v>
      </c>
      <c r="T61" s="1">
        <f t="shared" si="5"/>
        <v>887</v>
      </c>
      <c r="U61" s="1"/>
    </row>
    <row r="62" spans="1:21" ht="12.75">
      <c r="A62" s="9"/>
      <c r="B62" s="50">
        <v>13</v>
      </c>
      <c r="C62" s="33"/>
      <c r="D62" s="34" t="s">
        <v>37</v>
      </c>
      <c r="E62" s="9"/>
      <c r="F62" s="35">
        <v>437</v>
      </c>
      <c r="G62" s="35">
        <v>444</v>
      </c>
      <c r="H62" s="24"/>
      <c r="I62" s="24"/>
      <c r="J62" s="25">
        <v>-444</v>
      </c>
      <c r="K62" s="49">
        <f t="shared" si="2"/>
        <v>0</v>
      </c>
      <c r="L62" s="20"/>
      <c r="M62" s="3"/>
      <c r="N62" s="3">
        <v>437</v>
      </c>
      <c r="O62" s="1">
        <v>13</v>
      </c>
      <c r="P62" s="1">
        <f>+N62+O62</f>
        <v>450</v>
      </c>
      <c r="Q62" s="1">
        <f t="shared" si="7"/>
        <v>-2</v>
      </c>
      <c r="R62" s="1">
        <f t="shared" si="3"/>
        <v>448</v>
      </c>
      <c r="S62" s="1">
        <f t="shared" si="4"/>
        <v>-4</v>
      </c>
      <c r="T62" s="1">
        <f t="shared" si="5"/>
        <v>444</v>
      </c>
      <c r="U62" s="1"/>
    </row>
    <row r="63" spans="1:21" ht="12.75">
      <c r="A63" s="9"/>
      <c r="B63" s="24"/>
      <c r="C63" s="33"/>
      <c r="D63" s="9"/>
      <c r="E63" s="9"/>
      <c r="F63" s="25"/>
      <c r="G63" s="24"/>
      <c r="H63" s="24"/>
      <c r="I63" s="24"/>
      <c r="J63" s="25"/>
      <c r="K63" s="23"/>
      <c r="L63" s="20"/>
      <c r="M63" s="3"/>
      <c r="N63" s="3"/>
      <c r="O63" s="1"/>
      <c r="P63" s="1"/>
      <c r="Q63" s="1"/>
      <c r="R63" s="1"/>
      <c r="S63" s="1"/>
      <c r="T63" s="1"/>
      <c r="U63" s="1"/>
    </row>
    <row r="64" spans="1:21" ht="13.5" thickBot="1">
      <c r="A64" s="39"/>
      <c r="B64" s="19" t="s">
        <v>38</v>
      </c>
      <c r="C64" s="39"/>
      <c r="D64" s="39"/>
      <c r="E64" s="39"/>
      <c r="F64" s="19">
        <v>62337</v>
      </c>
      <c r="G64" s="19">
        <v>62833</v>
      </c>
      <c r="H64" s="19">
        <v>1338</v>
      </c>
      <c r="I64" s="19">
        <v>0</v>
      </c>
      <c r="J64" s="19">
        <f>+J65</f>
        <v>-2000</v>
      </c>
      <c r="K64" s="19">
        <f>SUM(G64:J64)</f>
        <v>62171</v>
      </c>
      <c r="L64" s="20"/>
      <c r="M64" s="3"/>
      <c r="N64" s="3"/>
      <c r="O64" s="1"/>
      <c r="P64" s="1"/>
      <c r="Q64" s="1"/>
      <c r="R64" s="1"/>
      <c r="S64" s="1"/>
      <c r="T64" s="1"/>
      <c r="U64" s="1"/>
    </row>
    <row r="65" spans="1:21" ht="12.75">
      <c r="A65" s="9"/>
      <c r="B65" s="24"/>
      <c r="C65" s="33"/>
      <c r="D65" s="34" t="s">
        <v>39</v>
      </c>
      <c r="E65" s="9"/>
      <c r="F65" s="35">
        <v>62337</v>
      </c>
      <c r="G65" s="35">
        <v>62833</v>
      </c>
      <c r="H65" s="35">
        <v>1338</v>
      </c>
      <c r="I65" s="24"/>
      <c r="J65" s="25">
        <v>-2000</v>
      </c>
      <c r="K65" s="49">
        <f>SUM(G65:J65)</f>
        <v>62171</v>
      </c>
      <c r="L65" s="20"/>
      <c r="M65" s="3"/>
      <c r="N65" s="3"/>
      <c r="O65" s="1"/>
      <c r="P65" s="1"/>
      <c r="Q65" s="1"/>
      <c r="R65" s="1"/>
      <c r="S65" s="1"/>
      <c r="T65" s="1"/>
      <c r="U65" s="1"/>
    </row>
    <row r="66" spans="1:21" ht="12.75">
      <c r="A66" s="9"/>
      <c r="B66" s="24"/>
      <c r="C66" s="33"/>
      <c r="D66" s="9"/>
      <c r="E66" s="9"/>
      <c r="F66" s="25"/>
      <c r="G66" s="24"/>
      <c r="H66" s="24"/>
      <c r="I66" s="24"/>
      <c r="J66" s="25"/>
      <c r="K66" s="23"/>
      <c r="L66" s="20"/>
      <c r="M66" s="3"/>
      <c r="N66" s="3"/>
      <c r="O66" s="1"/>
      <c r="P66" s="1"/>
      <c r="Q66" s="1"/>
      <c r="R66" s="1"/>
      <c r="S66" s="1"/>
      <c r="T66" s="1"/>
      <c r="U66" s="1"/>
    </row>
    <row r="67" spans="1:21" ht="13.5" thickBot="1">
      <c r="A67" s="39"/>
      <c r="B67" s="19" t="s">
        <v>40</v>
      </c>
      <c r="C67" s="39"/>
      <c r="D67" s="39"/>
      <c r="E67" s="39"/>
      <c r="F67" s="19">
        <v>6409</v>
      </c>
      <c r="G67" s="19">
        <v>6404</v>
      </c>
      <c r="H67" s="19">
        <v>0</v>
      </c>
      <c r="I67" s="19">
        <v>0</v>
      </c>
      <c r="J67" s="19">
        <f>+J68</f>
        <v>-6404</v>
      </c>
      <c r="K67" s="19">
        <f>SUM(G67:J67)</f>
        <v>0</v>
      </c>
      <c r="L67" s="20"/>
      <c r="M67" s="3"/>
      <c r="N67" s="3"/>
      <c r="O67" s="1"/>
      <c r="P67" s="1"/>
      <c r="Q67" s="1"/>
      <c r="R67" s="1"/>
      <c r="S67" s="1"/>
      <c r="T67" s="1"/>
      <c r="U67" s="1"/>
    </row>
    <row r="68" spans="1:21" ht="12.75">
      <c r="A68" s="7"/>
      <c r="B68" s="7"/>
      <c r="C68" s="7"/>
      <c r="D68" s="7" t="s">
        <v>41</v>
      </c>
      <c r="E68" s="7"/>
      <c r="F68" s="35">
        <v>6409</v>
      </c>
      <c r="G68" s="35">
        <v>6404</v>
      </c>
      <c r="H68" s="35">
        <v>0</v>
      </c>
      <c r="I68" s="7"/>
      <c r="J68" s="20">
        <v>-6404</v>
      </c>
      <c r="K68" s="49">
        <f>SUM(G68:J68)</f>
        <v>0</v>
      </c>
      <c r="L68" s="20"/>
      <c r="M68" s="3"/>
      <c r="N68" s="3"/>
      <c r="O68" s="1"/>
      <c r="P68" s="1">
        <v>6500</v>
      </c>
      <c r="Q68" s="1">
        <f>-ROUND(P68*0.00476,0)</f>
        <v>-31</v>
      </c>
      <c r="R68" s="1">
        <f>+P68+Q68</f>
        <v>6469</v>
      </c>
      <c r="S68" s="1">
        <f>-ROUND(R68*0.01,0)</f>
        <v>-65</v>
      </c>
      <c r="T68" s="1">
        <f>+R68+S68</f>
        <v>6404</v>
      </c>
      <c r="U68" s="1"/>
    </row>
    <row r="69" spans="1:2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0"/>
      <c r="M69" s="3"/>
      <c r="N69" s="3"/>
      <c r="O69" s="1"/>
      <c r="P69" s="1"/>
      <c r="Q69" s="1"/>
      <c r="R69" s="1"/>
      <c r="S69" s="1"/>
      <c r="T69" s="1"/>
      <c r="U69" s="1"/>
    </row>
    <row r="70" spans="1:21" ht="12.75">
      <c r="A70" s="7"/>
      <c r="B70" s="7"/>
      <c r="C70" s="20"/>
      <c r="D70" s="7"/>
      <c r="E70" s="7"/>
      <c r="F70" s="20"/>
      <c r="G70" s="20"/>
      <c r="H70" s="20"/>
      <c r="I70" s="20"/>
      <c r="J70" s="20"/>
      <c r="K70" s="20"/>
      <c r="L70" s="20"/>
      <c r="M70" s="3"/>
      <c r="N70" s="3"/>
      <c r="O70" s="1"/>
      <c r="P70" s="1"/>
      <c r="Q70" s="1"/>
      <c r="R70" s="1"/>
      <c r="S70" s="1"/>
      <c r="T70" s="1"/>
      <c r="U70" s="1"/>
    </row>
    <row r="71" spans="1:21" ht="12.75">
      <c r="A71" s="7"/>
      <c r="B71" s="26" t="s">
        <v>42</v>
      </c>
      <c r="C71" s="36"/>
      <c r="D71" s="7"/>
      <c r="E71" s="7"/>
      <c r="F71" s="21">
        <f aca="true" t="shared" si="8" ref="F71:K71">+F49+F64+F67</f>
        <v>211200</v>
      </c>
      <c r="G71" s="21">
        <f t="shared" si="8"/>
        <v>211764</v>
      </c>
      <c r="H71" s="21">
        <f t="shared" si="8"/>
        <v>4143</v>
      </c>
      <c r="I71" s="21">
        <f t="shared" si="8"/>
        <v>0</v>
      </c>
      <c r="J71" s="21">
        <f t="shared" si="8"/>
        <v>-11860</v>
      </c>
      <c r="K71" s="21">
        <f t="shared" si="8"/>
        <v>204047</v>
      </c>
      <c r="L71" s="20"/>
      <c r="M71" s="3"/>
      <c r="N71" s="3"/>
      <c r="O71" s="1"/>
      <c r="P71" s="1"/>
      <c r="Q71" s="1"/>
      <c r="R71" s="1"/>
      <c r="S71" s="1"/>
      <c r="T71" s="1"/>
      <c r="U71" s="1"/>
    </row>
    <row r="72" spans="1:21" ht="13.5" thickBot="1">
      <c r="A72" s="27"/>
      <c r="B72" s="27"/>
      <c r="C72" s="28"/>
      <c r="D72" s="27"/>
      <c r="E72" s="27"/>
      <c r="F72" s="28"/>
      <c r="G72" s="28"/>
      <c r="H72" s="28"/>
      <c r="I72" s="28"/>
      <c r="J72" s="28"/>
      <c r="K72" s="28"/>
      <c r="L72" s="20"/>
      <c r="M72" s="3"/>
      <c r="N72" s="3"/>
      <c r="O72" s="1"/>
      <c r="P72" s="1"/>
      <c r="Q72" s="1"/>
      <c r="R72" s="1"/>
      <c r="S72" s="1"/>
      <c r="T72" s="1"/>
      <c r="U72" s="1"/>
    </row>
    <row r="73" spans="12:21" ht="13.5" thickTop="1">
      <c r="L73" s="20"/>
      <c r="M73" s="3"/>
      <c r="N73" s="3"/>
      <c r="O73" s="1"/>
      <c r="P73" s="1"/>
      <c r="Q73" s="1"/>
      <c r="R73" s="1"/>
      <c r="S73" s="1"/>
      <c r="T73" s="1"/>
      <c r="U73" s="1"/>
    </row>
    <row r="74" spans="1:21" ht="12.75">
      <c r="A74" s="29" t="s">
        <v>43</v>
      </c>
      <c r="B74" s="30"/>
      <c r="C74" s="30"/>
      <c r="D74" s="30"/>
      <c r="E74" s="30"/>
      <c r="F74" s="37"/>
      <c r="G74" s="37"/>
      <c r="H74" s="37"/>
      <c r="I74" s="37"/>
      <c r="J74" s="37"/>
      <c r="K74" s="37"/>
      <c r="L74" s="37"/>
      <c r="M74" s="3"/>
      <c r="N74" s="3"/>
      <c r="O74" s="1"/>
      <c r="P74" s="1"/>
      <c r="Q74" s="1"/>
      <c r="R74" s="1"/>
      <c r="S74" s="1"/>
      <c r="T74" s="1"/>
      <c r="U74" s="1"/>
    </row>
    <row r="75" spans="1:21" ht="13.5" thickBot="1">
      <c r="A75" s="31"/>
      <c r="B75" s="19" t="s">
        <v>44</v>
      </c>
      <c r="C75" s="13"/>
      <c r="D75" s="13"/>
      <c r="E75" s="13"/>
      <c r="F75" s="59">
        <v>133130</v>
      </c>
      <c r="G75" s="59">
        <v>140086</v>
      </c>
      <c r="H75" s="59">
        <v>2036</v>
      </c>
      <c r="I75" s="59">
        <v>0</v>
      </c>
      <c r="J75" s="59">
        <f>SUM(J76:J95)</f>
        <v>-6430</v>
      </c>
      <c r="K75" s="19">
        <f>SUM(G75:J75)</f>
        <v>135692</v>
      </c>
      <c r="L75" s="20"/>
      <c r="M75" s="3"/>
      <c r="N75" s="3"/>
      <c r="O75" s="1"/>
      <c r="P75" s="1"/>
      <c r="Q75" s="1"/>
      <c r="R75" s="1"/>
      <c r="S75" s="1"/>
      <c r="T75" s="1"/>
      <c r="U75" s="1"/>
    </row>
    <row r="76" spans="1:21" ht="12.75">
      <c r="A76" s="7"/>
      <c r="B76" s="50">
        <v>1</v>
      </c>
      <c r="C76" s="7"/>
      <c r="D76" s="7" t="s">
        <v>68</v>
      </c>
      <c r="E76" s="7"/>
      <c r="F76" s="22" t="s">
        <v>23</v>
      </c>
      <c r="G76" s="22" t="s">
        <v>23</v>
      </c>
      <c r="H76" s="20"/>
      <c r="I76" s="20"/>
      <c r="J76" s="20">
        <v>1000</v>
      </c>
      <c r="K76" s="49">
        <f aca="true" t="shared" si="9" ref="K76:K95">SUM(G76:J76)</f>
        <v>1000</v>
      </c>
      <c r="L76" s="20"/>
      <c r="M76" s="3"/>
      <c r="N76" s="3"/>
      <c r="O76" s="1"/>
      <c r="P76" s="1"/>
      <c r="Q76" s="1"/>
      <c r="R76" s="1"/>
      <c r="S76" s="1"/>
      <c r="T76" s="1"/>
      <c r="U76" s="1"/>
    </row>
    <row r="77" spans="1:21" ht="12.75">
      <c r="A77" s="7"/>
      <c r="B77" s="50">
        <v>2</v>
      </c>
      <c r="C77" s="7"/>
      <c r="D77" s="9" t="s">
        <v>99</v>
      </c>
      <c r="E77" s="7"/>
      <c r="F77" s="22" t="s">
        <v>23</v>
      </c>
      <c r="G77" s="22" t="s">
        <v>23</v>
      </c>
      <c r="H77" s="20"/>
      <c r="I77" s="20"/>
      <c r="J77" s="20">
        <v>300</v>
      </c>
      <c r="K77" s="49">
        <f t="shared" si="9"/>
        <v>300</v>
      </c>
      <c r="L77" s="20"/>
      <c r="M77" s="3"/>
      <c r="N77" s="3"/>
      <c r="O77" s="1"/>
      <c r="P77" s="1"/>
      <c r="Q77" s="1"/>
      <c r="R77" s="1"/>
      <c r="S77" s="1"/>
      <c r="T77" s="1"/>
      <c r="U77" s="1"/>
    </row>
    <row r="78" spans="1:21" ht="12.75">
      <c r="A78" s="7"/>
      <c r="B78" s="50">
        <v>3</v>
      </c>
      <c r="C78" s="7"/>
      <c r="D78" s="7" t="s">
        <v>45</v>
      </c>
      <c r="E78" s="7"/>
      <c r="F78" s="35">
        <v>2922</v>
      </c>
      <c r="G78" s="35">
        <v>2879</v>
      </c>
      <c r="H78" s="20"/>
      <c r="I78" s="20"/>
      <c r="J78" s="20">
        <v>-1000</v>
      </c>
      <c r="K78" s="49">
        <f t="shared" si="9"/>
        <v>1879</v>
      </c>
      <c r="L78" s="20"/>
      <c r="M78" s="3"/>
      <c r="N78" s="3"/>
      <c r="O78" s="1"/>
      <c r="P78" s="1"/>
      <c r="Q78" s="1"/>
      <c r="R78" s="1"/>
      <c r="S78" s="1"/>
      <c r="T78" s="1"/>
      <c r="U78" s="1"/>
    </row>
    <row r="79" spans="1:21" ht="12.75">
      <c r="A79" s="7"/>
      <c r="B79" s="50">
        <v>4</v>
      </c>
      <c r="C79" s="7"/>
      <c r="D79" s="7" t="s">
        <v>46</v>
      </c>
      <c r="E79" s="7"/>
      <c r="F79" s="35">
        <v>603</v>
      </c>
      <c r="G79" s="35">
        <v>594</v>
      </c>
      <c r="H79" s="20"/>
      <c r="I79" s="20"/>
      <c r="J79" s="20">
        <v>-594</v>
      </c>
      <c r="K79" s="49">
        <f t="shared" si="9"/>
        <v>0</v>
      </c>
      <c r="L79" s="20"/>
      <c r="M79" s="3"/>
      <c r="N79" s="1">
        <f>ROUND(600/(1-0.00476),0)</f>
        <v>603</v>
      </c>
      <c r="O79" s="1"/>
      <c r="P79" s="1">
        <v>603</v>
      </c>
      <c r="Q79" s="1">
        <f>-ROUND(P79*0.00476,0)</f>
        <v>-3</v>
      </c>
      <c r="R79" s="1">
        <f>+P79+Q79</f>
        <v>600</v>
      </c>
      <c r="S79" s="1">
        <f>-ROUND(R79*0.01,0)</f>
        <v>-6</v>
      </c>
      <c r="T79" s="1">
        <f>+R79+S79</f>
        <v>594</v>
      </c>
      <c r="U79" s="1"/>
    </row>
    <row r="80" spans="1:21" ht="12.75">
      <c r="A80" s="7"/>
      <c r="B80" s="50">
        <v>5</v>
      </c>
      <c r="C80" s="7"/>
      <c r="D80" s="7" t="s">
        <v>47</v>
      </c>
      <c r="E80" s="7"/>
      <c r="F80" s="35">
        <v>509</v>
      </c>
      <c r="G80" s="35">
        <v>509</v>
      </c>
      <c r="H80" s="20"/>
      <c r="I80" s="20"/>
      <c r="J80" s="20">
        <v>-509</v>
      </c>
      <c r="K80" s="49">
        <f t="shared" si="9"/>
        <v>0</v>
      </c>
      <c r="L80" s="20"/>
      <c r="M80" s="3"/>
      <c r="N80" s="3"/>
      <c r="O80" s="1"/>
      <c r="P80" s="1"/>
      <c r="Q80" s="1"/>
      <c r="R80" s="1"/>
      <c r="S80" s="1"/>
      <c r="T80" s="1"/>
      <c r="U80" s="1"/>
    </row>
    <row r="81" spans="1:21" ht="12.75">
      <c r="A81" s="7"/>
      <c r="B81" s="50">
        <v>6</v>
      </c>
      <c r="C81" s="7"/>
      <c r="D81" s="7" t="s">
        <v>48</v>
      </c>
      <c r="E81" s="7"/>
      <c r="F81" s="22" t="s">
        <v>23</v>
      </c>
      <c r="G81" s="23">
        <v>3670</v>
      </c>
      <c r="H81" s="20"/>
      <c r="I81" s="20"/>
      <c r="J81" s="20">
        <v>-400</v>
      </c>
      <c r="K81" s="49">
        <f t="shared" si="9"/>
        <v>3270</v>
      </c>
      <c r="L81" s="20"/>
      <c r="M81" s="3"/>
      <c r="N81" s="3"/>
      <c r="O81" s="1"/>
      <c r="P81" s="1"/>
      <c r="Q81" s="1"/>
      <c r="R81" s="1"/>
      <c r="S81" s="1"/>
      <c r="T81" s="1"/>
      <c r="U81" s="1"/>
    </row>
    <row r="82" spans="1:21" ht="25.5">
      <c r="A82" s="7"/>
      <c r="B82" s="50">
        <v>7</v>
      </c>
      <c r="C82" s="7"/>
      <c r="D82" s="40" t="s">
        <v>49</v>
      </c>
      <c r="E82" s="7"/>
      <c r="F82" s="35">
        <v>779</v>
      </c>
      <c r="G82" s="23">
        <v>788</v>
      </c>
      <c r="H82" s="20"/>
      <c r="I82" s="20"/>
      <c r="J82" s="20">
        <v>-788</v>
      </c>
      <c r="K82" s="49">
        <f t="shared" si="9"/>
        <v>0</v>
      </c>
      <c r="L82" s="20"/>
      <c r="M82" s="3"/>
      <c r="N82" s="3">
        <v>779</v>
      </c>
      <c r="O82" s="1">
        <v>21</v>
      </c>
      <c r="P82" s="1">
        <f aca="true" t="shared" si="10" ref="P82:P87">+N82+O82</f>
        <v>800</v>
      </c>
      <c r="Q82" s="1">
        <f aca="true" t="shared" si="11" ref="Q82:Q95">-ROUND(P82*0.00476,0)</f>
        <v>-4</v>
      </c>
      <c r="R82" s="1">
        <f aca="true" t="shared" si="12" ref="R82:R87">+P82+Q82</f>
        <v>796</v>
      </c>
      <c r="S82" s="1">
        <f aca="true" t="shared" si="13" ref="S82:S95">-ROUND(R82*0.01,0)</f>
        <v>-8</v>
      </c>
      <c r="T82" s="1">
        <f aca="true" t="shared" si="14" ref="T82:T87">+R82+S82</f>
        <v>788</v>
      </c>
      <c r="U82" s="1"/>
    </row>
    <row r="83" spans="1:21" ht="25.5">
      <c r="A83" s="7"/>
      <c r="B83" s="50">
        <v>8</v>
      </c>
      <c r="C83" s="7"/>
      <c r="D83" s="40" t="s">
        <v>74</v>
      </c>
      <c r="E83" s="7"/>
      <c r="F83" s="35">
        <v>731</v>
      </c>
      <c r="G83" s="23">
        <v>345</v>
      </c>
      <c r="H83" s="20"/>
      <c r="I83" s="20"/>
      <c r="J83" s="20">
        <v>-345</v>
      </c>
      <c r="K83" s="49">
        <f t="shared" si="9"/>
        <v>0</v>
      </c>
      <c r="L83" s="20"/>
      <c r="M83" s="3"/>
      <c r="N83" s="3">
        <v>731</v>
      </c>
      <c r="O83" s="1">
        <v>-381</v>
      </c>
      <c r="P83" s="1">
        <f t="shared" si="10"/>
        <v>350</v>
      </c>
      <c r="Q83" s="1">
        <f t="shared" si="11"/>
        <v>-2</v>
      </c>
      <c r="R83" s="1">
        <f t="shared" si="12"/>
        <v>348</v>
      </c>
      <c r="S83" s="1">
        <f t="shared" si="13"/>
        <v>-3</v>
      </c>
      <c r="T83" s="1">
        <f t="shared" si="14"/>
        <v>345</v>
      </c>
      <c r="U83" s="1"/>
    </row>
    <row r="84" spans="1:21" ht="16.5" customHeight="1">
      <c r="A84" s="7"/>
      <c r="B84" s="50">
        <v>9</v>
      </c>
      <c r="C84" s="7"/>
      <c r="D84" s="40" t="s">
        <v>75</v>
      </c>
      <c r="E84" s="7"/>
      <c r="F84" s="35">
        <v>195</v>
      </c>
      <c r="G84" s="23">
        <v>197</v>
      </c>
      <c r="H84" s="20"/>
      <c r="I84" s="20"/>
      <c r="J84" s="20">
        <v>-197</v>
      </c>
      <c r="K84" s="49">
        <f t="shared" si="9"/>
        <v>0</v>
      </c>
      <c r="L84" s="20"/>
      <c r="M84" s="3"/>
      <c r="N84" s="3">
        <v>195</v>
      </c>
      <c r="O84" s="1">
        <v>5</v>
      </c>
      <c r="P84" s="1">
        <f t="shared" si="10"/>
        <v>200</v>
      </c>
      <c r="Q84" s="1">
        <f t="shared" si="11"/>
        <v>-1</v>
      </c>
      <c r="R84" s="1">
        <f t="shared" si="12"/>
        <v>199</v>
      </c>
      <c r="S84" s="1">
        <f t="shared" si="13"/>
        <v>-2</v>
      </c>
      <c r="T84" s="1">
        <f t="shared" si="14"/>
        <v>197</v>
      </c>
      <c r="U84" s="1"/>
    </row>
    <row r="85" spans="1:21" ht="12.75">
      <c r="A85" s="7"/>
      <c r="B85" s="50">
        <v>10</v>
      </c>
      <c r="C85" s="7"/>
      <c r="D85" s="40" t="s">
        <v>76</v>
      </c>
      <c r="E85" s="7"/>
      <c r="F85" s="35">
        <v>296</v>
      </c>
      <c r="G85" s="23">
        <v>345</v>
      </c>
      <c r="H85" s="20"/>
      <c r="I85" s="20"/>
      <c r="J85" s="20">
        <v>-345</v>
      </c>
      <c r="K85" s="49">
        <f t="shared" si="9"/>
        <v>0</v>
      </c>
      <c r="L85" s="20"/>
      <c r="M85" s="3"/>
      <c r="N85" s="3">
        <v>296</v>
      </c>
      <c r="O85" s="1">
        <v>54</v>
      </c>
      <c r="P85" s="1">
        <f t="shared" si="10"/>
        <v>350</v>
      </c>
      <c r="Q85" s="1">
        <f t="shared" si="11"/>
        <v>-2</v>
      </c>
      <c r="R85" s="1">
        <f t="shared" si="12"/>
        <v>348</v>
      </c>
      <c r="S85" s="1">
        <f t="shared" si="13"/>
        <v>-3</v>
      </c>
      <c r="T85" s="1">
        <f t="shared" si="14"/>
        <v>345</v>
      </c>
      <c r="U85" s="1"/>
    </row>
    <row r="86" spans="1:21" ht="12.75">
      <c r="A86" s="7"/>
      <c r="B86" s="50">
        <v>11</v>
      </c>
      <c r="C86" s="7"/>
      <c r="D86" s="40" t="s">
        <v>77</v>
      </c>
      <c r="E86" s="7"/>
      <c r="F86" s="35">
        <v>974</v>
      </c>
      <c r="G86" s="23">
        <v>394</v>
      </c>
      <c r="H86" s="20"/>
      <c r="I86" s="20"/>
      <c r="J86" s="20">
        <v>-394</v>
      </c>
      <c r="K86" s="49">
        <f t="shared" si="9"/>
        <v>0</v>
      </c>
      <c r="L86" s="20"/>
      <c r="M86" s="3"/>
      <c r="N86" s="3">
        <v>974</v>
      </c>
      <c r="O86" s="1">
        <v>-574</v>
      </c>
      <c r="P86" s="1">
        <f t="shared" si="10"/>
        <v>400</v>
      </c>
      <c r="Q86" s="1">
        <f t="shared" si="11"/>
        <v>-2</v>
      </c>
      <c r="R86" s="1">
        <f t="shared" si="12"/>
        <v>398</v>
      </c>
      <c r="S86" s="1">
        <f t="shared" si="13"/>
        <v>-4</v>
      </c>
      <c r="T86" s="1">
        <f t="shared" si="14"/>
        <v>394</v>
      </c>
      <c r="U86" s="1"/>
    </row>
    <row r="87" spans="1:21" ht="25.5">
      <c r="A87" s="7"/>
      <c r="B87" s="51">
        <v>12</v>
      </c>
      <c r="C87" s="7"/>
      <c r="D87" s="40" t="s">
        <v>78</v>
      </c>
      <c r="E87" s="7"/>
      <c r="F87" s="35">
        <v>292</v>
      </c>
      <c r="G87" s="23">
        <v>197</v>
      </c>
      <c r="H87" s="20"/>
      <c r="I87" s="20"/>
      <c r="J87" s="20">
        <v>-197</v>
      </c>
      <c r="K87" s="49">
        <f t="shared" si="9"/>
        <v>0</v>
      </c>
      <c r="L87" s="20"/>
      <c r="M87" s="3"/>
      <c r="N87" s="3">
        <v>292</v>
      </c>
      <c r="O87" s="1">
        <v>-92</v>
      </c>
      <c r="P87" s="1">
        <f t="shared" si="10"/>
        <v>200</v>
      </c>
      <c r="Q87" s="1">
        <f t="shared" si="11"/>
        <v>-1</v>
      </c>
      <c r="R87" s="1">
        <f t="shared" si="12"/>
        <v>199</v>
      </c>
      <c r="S87" s="1">
        <f t="shared" si="13"/>
        <v>-2</v>
      </c>
      <c r="T87" s="1">
        <f t="shared" si="14"/>
        <v>197</v>
      </c>
      <c r="U87" s="1"/>
    </row>
    <row r="88" spans="1:21" ht="15" customHeight="1">
      <c r="A88" s="7"/>
      <c r="B88" s="51">
        <v>13</v>
      </c>
      <c r="C88" s="7"/>
      <c r="D88" s="40" t="s">
        <v>79</v>
      </c>
      <c r="E88" s="7"/>
      <c r="F88" s="22" t="s">
        <v>23</v>
      </c>
      <c r="G88" s="23">
        <v>1409</v>
      </c>
      <c r="H88" s="20"/>
      <c r="I88" s="20"/>
      <c r="J88" s="20">
        <v>-1409</v>
      </c>
      <c r="K88" s="49">
        <f t="shared" si="9"/>
        <v>0</v>
      </c>
      <c r="L88" s="20"/>
      <c r="M88" s="3"/>
      <c r="N88" s="3"/>
      <c r="O88" s="1"/>
      <c r="P88" s="1">
        <v>1430</v>
      </c>
      <c r="Q88" s="1">
        <f t="shared" si="11"/>
        <v>-7</v>
      </c>
      <c r="R88" s="1">
        <f aca="true" t="shared" si="15" ref="R88:R95">+P88+Q88</f>
        <v>1423</v>
      </c>
      <c r="S88" s="1">
        <f t="shared" si="13"/>
        <v>-14</v>
      </c>
      <c r="T88" s="1">
        <f aca="true" t="shared" si="16" ref="T88:T95">+R88+S88</f>
        <v>1409</v>
      </c>
      <c r="U88" s="1"/>
    </row>
    <row r="89" spans="1:21" ht="25.5">
      <c r="A89" s="7"/>
      <c r="B89" s="51">
        <v>14</v>
      </c>
      <c r="C89" s="7"/>
      <c r="D89" s="40" t="s">
        <v>80</v>
      </c>
      <c r="E89" s="7"/>
      <c r="F89" s="22" t="s">
        <v>23</v>
      </c>
      <c r="G89" s="23">
        <v>148</v>
      </c>
      <c r="H89" s="20"/>
      <c r="I89" s="20"/>
      <c r="J89" s="20">
        <v>-148</v>
      </c>
      <c r="K89" s="49">
        <f t="shared" si="9"/>
        <v>0</v>
      </c>
      <c r="L89" s="20"/>
      <c r="M89" s="3"/>
      <c r="N89" s="3"/>
      <c r="O89" s="1"/>
      <c r="P89" s="1">
        <v>150</v>
      </c>
      <c r="Q89" s="1">
        <f t="shared" si="11"/>
        <v>-1</v>
      </c>
      <c r="R89" s="1">
        <f t="shared" si="15"/>
        <v>149</v>
      </c>
      <c r="S89" s="1">
        <f t="shared" si="13"/>
        <v>-1</v>
      </c>
      <c r="T89" s="1">
        <f t="shared" si="16"/>
        <v>148</v>
      </c>
      <c r="U89" s="1"/>
    </row>
    <row r="90" spans="1:21" ht="12.75">
      <c r="A90" s="7"/>
      <c r="B90" s="51">
        <v>15</v>
      </c>
      <c r="C90" s="7"/>
      <c r="D90" s="40" t="s">
        <v>81</v>
      </c>
      <c r="E90" s="7"/>
      <c r="F90" s="22" t="s">
        <v>23</v>
      </c>
      <c r="G90" s="23">
        <v>247</v>
      </c>
      <c r="H90" s="20"/>
      <c r="I90" s="20"/>
      <c r="J90" s="20">
        <v>-247</v>
      </c>
      <c r="K90" s="49">
        <f t="shared" si="9"/>
        <v>0</v>
      </c>
      <c r="L90" s="20"/>
      <c r="M90" s="3"/>
      <c r="N90" s="3"/>
      <c r="O90" s="1"/>
      <c r="P90" s="1">
        <v>250</v>
      </c>
      <c r="Q90" s="1">
        <f t="shared" si="11"/>
        <v>-1</v>
      </c>
      <c r="R90" s="1">
        <f t="shared" si="15"/>
        <v>249</v>
      </c>
      <c r="S90" s="1">
        <f t="shared" si="13"/>
        <v>-2</v>
      </c>
      <c r="T90" s="1">
        <f t="shared" si="16"/>
        <v>247</v>
      </c>
      <c r="U90" s="1"/>
    </row>
    <row r="91" spans="1:21" ht="12.75">
      <c r="A91" s="7"/>
      <c r="B91" s="51">
        <v>16</v>
      </c>
      <c r="C91" s="7"/>
      <c r="D91" s="40" t="s">
        <v>82</v>
      </c>
      <c r="E91" s="7"/>
      <c r="F91" s="22" t="s">
        <v>23</v>
      </c>
      <c r="G91" s="23">
        <v>172</v>
      </c>
      <c r="H91" s="20"/>
      <c r="I91" s="20"/>
      <c r="J91" s="20">
        <v>-172</v>
      </c>
      <c r="K91" s="49">
        <f t="shared" si="9"/>
        <v>0</v>
      </c>
      <c r="L91" s="20"/>
      <c r="M91" s="3"/>
      <c r="N91" s="3"/>
      <c r="O91" s="1"/>
      <c r="P91" s="1">
        <v>175</v>
      </c>
      <c r="Q91" s="1">
        <f t="shared" si="11"/>
        <v>-1</v>
      </c>
      <c r="R91" s="1">
        <f t="shared" si="15"/>
        <v>174</v>
      </c>
      <c r="S91" s="1">
        <f t="shared" si="13"/>
        <v>-2</v>
      </c>
      <c r="T91" s="1">
        <f t="shared" si="16"/>
        <v>172</v>
      </c>
      <c r="U91" s="1"/>
    </row>
    <row r="92" spans="1:21" ht="25.5">
      <c r="A92" s="7"/>
      <c r="B92" s="51">
        <v>17</v>
      </c>
      <c r="C92" s="7"/>
      <c r="D92" s="40" t="s">
        <v>83</v>
      </c>
      <c r="E92" s="7"/>
      <c r="F92" s="22" t="s">
        <v>23</v>
      </c>
      <c r="G92" s="23">
        <v>197</v>
      </c>
      <c r="H92" s="20"/>
      <c r="I92" s="20"/>
      <c r="J92" s="20">
        <v>-197</v>
      </c>
      <c r="K92" s="49">
        <f t="shared" si="9"/>
        <v>0</v>
      </c>
      <c r="L92" s="20"/>
      <c r="M92" s="3"/>
      <c r="N92" s="3"/>
      <c r="O92" s="1"/>
      <c r="P92" s="1">
        <v>200</v>
      </c>
      <c r="Q92" s="1">
        <f t="shared" si="11"/>
        <v>-1</v>
      </c>
      <c r="R92" s="1">
        <f t="shared" si="15"/>
        <v>199</v>
      </c>
      <c r="S92" s="1">
        <f t="shared" si="13"/>
        <v>-2</v>
      </c>
      <c r="T92" s="1">
        <f t="shared" si="16"/>
        <v>197</v>
      </c>
      <c r="U92" s="1"/>
    </row>
    <row r="93" spans="1:21" ht="12.75">
      <c r="A93" s="7"/>
      <c r="B93" s="51">
        <v>18</v>
      </c>
      <c r="C93" s="7"/>
      <c r="D93" s="40" t="s">
        <v>84</v>
      </c>
      <c r="E93" s="7"/>
      <c r="F93" s="22" t="s">
        <v>23</v>
      </c>
      <c r="G93" s="23">
        <v>197</v>
      </c>
      <c r="H93" s="20"/>
      <c r="I93" s="20"/>
      <c r="J93" s="20">
        <v>-197</v>
      </c>
      <c r="K93" s="49">
        <f t="shared" si="9"/>
        <v>0</v>
      </c>
      <c r="L93" s="20"/>
      <c r="M93" s="3"/>
      <c r="N93" s="3"/>
      <c r="O93" s="1"/>
      <c r="P93" s="1">
        <v>200</v>
      </c>
      <c r="Q93" s="1">
        <f t="shared" si="11"/>
        <v>-1</v>
      </c>
      <c r="R93" s="1">
        <f t="shared" si="15"/>
        <v>199</v>
      </c>
      <c r="S93" s="1">
        <f t="shared" si="13"/>
        <v>-2</v>
      </c>
      <c r="T93" s="1">
        <f t="shared" si="16"/>
        <v>197</v>
      </c>
      <c r="U93" s="1"/>
    </row>
    <row r="94" spans="1:21" ht="25.5">
      <c r="A94" s="7"/>
      <c r="B94" s="51">
        <v>19</v>
      </c>
      <c r="C94" s="7"/>
      <c r="D94" s="40" t="s">
        <v>85</v>
      </c>
      <c r="E94" s="7"/>
      <c r="F94" s="22" t="s">
        <v>23</v>
      </c>
      <c r="G94" s="23">
        <v>394</v>
      </c>
      <c r="H94" s="20"/>
      <c r="I94" s="20"/>
      <c r="J94" s="20">
        <v>-394</v>
      </c>
      <c r="K94" s="49">
        <f t="shared" si="9"/>
        <v>0</v>
      </c>
      <c r="L94" s="20"/>
      <c r="M94" s="3"/>
      <c r="N94" s="3"/>
      <c r="O94" s="1"/>
      <c r="P94" s="1">
        <v>400</v>
      </c>
      <c r="Q94" s="1">
        <f t="shared" si="11"/>
        <v>-2</v>
      </c>
      <c r="R94" s="1">
        <f t="shared" si="15"/>
        <v>398</v>
      </c>
      <c r="S94" s="1">
        <f t="shared" si="13"/>
        <v>-4</v>
      </c>
      <c r="T94" s="1">
        <f t="shared" si="16"/>
        <v>394</v>
      </c>
      <c r="U94" s="1"/>
    </row>
    <row r="95" spans="1:21" ht="25.5">
      <c r="A95" s="7"/>
      <c r="B95" s="51">
        <v>20</v>
      </c>
      <c r="C95" s="7"/>
      <c r="D95" s="40" t="s">
        <v>86</v>
      </c>
      <c r="E95" s="7"/>
      <c r="F95" s="22" t="s">
        <v>23</v>
      </c>
      <c r="G95" s="23">
        <v>197</v>
      </c>
      <c r="H95" s="20"/>
      <c r="I95" s="20"/>
      <c r="J95" s="20">
        <v>-197</v>
      </c>
      <c r="K95" s="49">
        <f t="shared" si="9"/>
        <v>0</v>
      </c>
      <c r="L95" s="20"/>
      <c r="M95" s="3"/>
      <c r="N95" s="3"/>
      <c r="O95" s="1"/>
      <c r="P95" s="1">
        <v>200</v>
      </c>
      <c r="Q95" s="1">
        <f t="shared" si="11"/>
        <v>-1</v>
      </c>
      <c r="R95" s="1">
        <f t="shared" si="15"/>
        <v>199</v>
      </c>
      <c r="S95" s="1">
        <f t="shared" si="13"/>
        <v>-2</v>
      </c>
      <c r="T95" s="1">
        <f t="shared" si="16"/>
        <v>197</v>
      </c>
      <c r="U95" s="1"/>
    </row>
    <row r="96" spans="1:21" ht="12.75">
      <c r="A96" s="7"/>
      <c r="B96" s="20"/>
      <c r="C96" s="7"/>
      <c r="D96" s="7"/>
      <c r="E96" s="7"/>
      <c r="F96" s="20"/>
      <c r="G96" s="20"/>
      <c r="H96" s="20"/>
      <c r="I96" s="20"/>
      <c r="J96" s="20"/>
      <c r="K96" s="23"/>
      <c r="L96" s="20"/>
      <c r="M96" s="3"/>
      <c r="N96" s="3"/>
      <c r="O96" s="1"/>
      <c r="P96" s="1"/>
      <c r="Q96" s="1"/>
      <c r="R96" s="1"/>
      <c r="S96" s="1"/>
      <c r="T96" s="1"/>
      <c r="U96" s="1"/>
    </row>
    <row r="97" spans="1:21" ht="13.5" thickBot="1">
      <c r="A97" s="39"/>
      <c r="B97" s="19" t="s">
        <v>50</v>
      </c>
      <c r="C97" s="39"/>
      <c r="D97" s="39"/>
      <c r="E97" s="39"/>
      <c r="F97" s="19">
        <v>23999</v>
      </c>
      <c r="G97" s="19">
        <v>23794</v>
      </c>
      <c r="H97" s="19">
        <v>173</v>
      </c>
      <c r="I97" s="19">
        <v>0</v>
      </c>
      <c r="J97" s="19">
        <f>+J98</f>
        <v>-2000</v>
      </c>
      <c r="K97" s="19">
        <f>SUM(G97:J97)</f>
        <v>21967</v>
      </c>
      <c r="L97" s="20"/>
      <c r="M97" s="3"/>
      <c r="N97" s="3"/>
      <c r="O97" s="1"/>
      <c r="P97" s="1"/>
      <c r="Q97" s="1"/>
      <c r="R97" s="1"/>
      <c r="S97" s="1"/>
      <c r="T97" s="1"/>
      <c r="U97" s="1"/>
    </row>
    <row r="98" spans="1:21" ht="25.5">
      <c r="A98" s="41"/>
      <c r="B98" s="24"/>
      <c r="C98" s="41"/>
      <c r="D98" s="42" t="s">
        <v>87</v>
      </c>
      <c r="E98" s="41"/>
      <c r="F98" s="35">
        <v>8592</v>
      </c>
      <c r="G98" s="35">
        <v>8349</v>
      </c>
      <c r="H98" s="25"/>
      <c r="I98" s="25"/>
      <c r="J98" s="25">
        <v>-2000</v>
      </c>
      <c r="K98" s="49">
        <f>SUM(G98:J98)</f>
        <v>6349</v>
      </c>
      <c r="L98" s="20"/>
      <c r="M98" s="3"/>
      <c r="N98" s="3"/>
      <c r="O98" s="1"/>
      <c r="P98" s="1"/>
      <c r="Q98" s="1">
        <f>-ROUND(P98*0.00476,0)</f>
        <v>0</v>
      </c>
      <c r="R98" s="1">
        <f>+P98+Q98</f>
        <v>0</v>
      </c>
      <c r="S98" s="1">
        <f>-ROUND(R98*0.01,0)</f>
        <v>0</v>
      </c>
      <c r="T98" s="1">
        <f>+R98+S98</f>
        <v>0</v>
      </c>
      <c r="U98" s="1"/>
    </row>
    <row r="99" spans="1:21" ht="12.75">
      <c r="A99" s="41"/>
      <c r="B99" s="24"/>
      <c r="C99" s="41"/>
      <c r="D99" s="41"/>
      <c r="E99" s="41"/>
      <c r="F99" s="24"/>
      <c r="G99" s="24"/>
      <c r="H99" s="24"/>
      <c r="I99" s="24"/>
      <c r="J99" s="24"/>
      <c r="K99" s="24"/>
      <c r="L99" s="20"/>
      <c r="M99" s="3"/>
      <c r="N99" s="3"/>
      <c r="O99" s="1"/>
      <c r="P99" s="1"/>
      <c r="Q99" s="1"/>
      <c r="R99" s="1"/>
      <c r="S99" s="1"/>
      <c r="T99" s="1"/>
      <c r="U99" s="1"/>
    </row>
    <row r="100" spans="1:21" ht="13.5" thickBot="1">
      <c r="A100" s="39"/>
      <c r="B100" s="19" t="s">
        <v>51</v>
      </c>
      <c r="C100" s="39"/>
      <c r="D100" s="39"/>
      <c r="E100" s="39"/>
      <c r="F100" s="19">
        <v>14570</v>
      </c>
      <c r="G100" s="19">
        <v>14664</v>
      </c>
      <c r="H100" s="19">
        <v>274</v>
      </c>
      <c r="I100" s="19">
        <v>0</v>
      </c>
      <c r="J100" s="19">
        <v>0</v>
      </c>
      <c r="K100" s="19">
        <f>SUM(G100:J100)</f>
        <v>14938</v>
      </c>
      <c r="L100" s="20"/>
      <c r="M100" s="3"/>
      <c r="N100" s="3"/>
      <c r="O100" s="1"/>
      <c r="P100" s="1"/>
      <c r="Q100" s="1"/>
      <c r="R100" s="1"/>
      <c r="S100" s="1"/>
      <c r="T100" s="1"/>
      <c r="U100" s="1"/>
    </row>
    <row r="101" spans="1:21" ht="12.75">
      <c r="A101" s="41"/>
      <c r="B101" s="24"/>
      <c r="C101" s="41"/>
      <c r="D101" s="41"/>
      <c r="E101" s="41"/>
      <c r="F101" s="24"/>
      <c r="G101" s="24"/>
      <c r="H101" s="24"/>
      <c r="I101" s="24"/>
      <c r="J101" s="24"/>
      <c r="K101" s="24"/>
      <c r="L101" s="20"/>
      <c r="M101" s="3"/>
      <c r="N101" s="3"/>
      <c r="O101" s="1"/>
      <c r="P101" s="1"/>
      <c r="Q101" s="1"/>
      <c r="R101" s="1"/>
      <c r="S101" s="1"/>
      <c r="T101" s="1"/>
      <c r="U101" s="1"/>
    </row>
    <row r="102" spans="1:21" ht="12.75">
      <c r="A102" s="7"/>
      <c r="B102" s="7"/>
      <c r="C102" s="20"/>
      <c r="D102" s="7"/>
      <c r="E102" s="7"/>
      <c r="F102" s="20"/>
      <c r="G102" s="20"/>
      <c r="H102" s="20"/>
      <c r="I102" s="20"/>
      <c r="J102" s="20"/>
      <c r="K102" s="20"/>
      <c r="L102" s="20"/>
      <c r="M102" s="3"/>
      <c r="N102" s="3"/>
      <c r="O102" s="1"/>
      <c r="P102" s="1"/>
      <c r="Q102" s="1"/>
      <c r="R102" s="1"/>
      <c r="S102" s="1"/>
      <c r="T102" s="1"/>
      <c r="U102" s="1"/>
    </row>
    <row r="103" spans="1:21" ht="12.75">
      <c r="A103" s="7"/>
      <c r="B103" s="26" t="s">
        <v>52</v>
      </c>
      <c r="C103" s="36"/>
      <c r="D103" s="7"/>
      <c r="E103" s="7"/>
      <c r="F103" s="21">
        <f aca="true" t="shared" si="17" ref="F103:K103">+F75+F97+F100</f>
        <v>171699</v>
      </c>
      <c r="G103" s="21">
        <f t="shared" si="17"/>
        <v>178544</v>
      </c>
      <c r="H103" s="21">
        <f t="shared" si="17"/>
        <v>2483</v>
      </c>
      <c r="I103" s="21">
        <f t="shared" si="17"/>
        <v>0</v>
      </c>
      <c r="J103" s="21">
        <f t="shared" si="17"/>
        <v>-8430</v>
      </c>
      <c r="K103" s="21">
        <f t="shared" si="17"/>
        <v>172597</v>
      </c>
      <c r="L103" s="20"/>
      <c r="M103" s="3"/>
      <c r="N103" s="3"/>
      <c r="O103" s="1"/>
      <c r="P103" s="1"/>
      <c r="Q103" s="1"/>
      <c r="R103" s="1"/>
      <c r="S103" s="1"/>
      <c r="T103" s="1"/>
      <c r="U103" s="1"/>
    </row>
    <row r="104" spans="1:21" ht="13.5" thickBot="1">
      <c r="A104" s="27"/>
      <c r="B104" s="27"/>
      <c r="C104" s="43"/>
      <c r="D104" s="27"/>
      <c r="E104" s="27"/>
      <c r="F104" s="28"/>
      <c r="G104" s="28"/>
      <c r="H104" s="28"/>
      <c r="I104" s="28"/>
      <c r="J104" s="28"/>
      <c r="K104" s="28"/>
      <c r="L104" s="20"/>
      <c r="M104" s="3"/>
      <c r="N104" s="3"/>
      <c r="O104" s="1"/>
      <c r="P104" s="1"/>
      <c r="Q104" s="1"/>
      <c r="R104" s="1"/>
      <c r="S104" s="1"/>
      <c r="T104" s="1"/>
      <c r="U104" s="1"/>
    </row>
    <row r="105" spans="13:21" ht="13.5" thickTop="1">
      <c r="M105" s="3"/>
      <c r="N105" s="3"/>
      <c r="O105" s="1"/>
      <c r="P105" s="1"/>
      <c r="Q105" s="1"/>
      <c r="R105" s="1"/>
      <c r="S105" s="1"/>
      <c r="T105" s="1"/>
      <c r="U105" s="1"/>
    </row>
    <row r="106" spans="1:21" ht="12.75">
      <c r="A106" s="29" t="s">
        <v>53</v>
      </c>
      <c r="B106" s="30"/>
      <c r="C106" s="30"/>
      <c r="D106" s="30"/>
      <c r="E106" s="30"/>
      <c r="F106" s="37"/>
      <c r="G106" s="37"/>
      <c r="H106" s="37"/>
      <c r="I106" s="37"/>
      <c r="J106" s="37"/>
      <c r="K106" s="37"/>
      <c r="L106" s="37"/>
      <c r="M106" s="3"/>
      <c r="N106" s="3"/>
      <c r="O106" s="1"/>
      <c r="P106" s="1"/>
      <c r="Q106" s="1"/>
      <c r="R106" s="1"/>
      <c r="S106" s="1"/>
      <c r="T106" s="1"/>
      <c r="U106" s="1"/>
    </row>
    <row r="107" spans="1:21" ht="13.5" thickBot="1">
      <c r="A107" s="39"/>
      <c r="B107" s="19" t="s">
        <v>54</v>
      </c>
      <c r="C107" s="39"/>
      <c r="D107" s="39"/>
      <c r="E107" s="39"/>
      <c r="F107" s="19">
        <v>22714</v>
      </c>
      <c r="G107" s="19">
        <v>24866</v>
      </c>
      <c r="H107" s="19">
        <v>309</v>
      </c>
      <c r="I107" s="19">
        <v>0</v>
      </c>
      <c r="J107" s="19">
        <f>SUM(J108:J109)</f>
        <v>797</v>
      </c>
      <c r="K107" s="19">
        <f>SUM(G107:J107)</f>
        <v>25972</v>
      </c>
      <c r="L107" s="20"/>
      <c r="M107" s="3"/>
      <c r="N107" s="3"/>
      <c r="O107" s="1"/>
      <c r="P107" s="1"/>
      <c r="Q107" s="1"/>
      <c r="R107" s="1"/>
      <c r="S107" s="1"/>
      <c r="T107" s="1"/>
      <c r="U107" s="1"/>
    </row>
    <row r="108" spans="1:21" ht="12.75">
      <c r="A108" s="41"/>
      <c r="B108" s="24">
        <v>1</v>
      </c>
      <c r="C108" s="41"/>
      <c r="D108" s="9" t="s">
        <v>56</v>
      </c>
      <c r="E108" s="41"/>
      <c r="F108" s="22" t="s">
        <v>23</v>
      </c>
      <c r="G108" s="22" t="s">
        <v>23</v>
      </c>
      <c r="H108" s="24"/>
      <c r="I108" s="24"/>
      <c r="J108" s="25">
        <v>1297</v>
      </c>
      <c r="K108" s="49">
        <f>SUM(G108:J108)</f>
        <v>1297</v>
      </c>
      <c r="L108" s="20"/>
      <c r="M108" s="3"/>
      <c r="N108" s="3"/>
      <c r="O108" s="1"/>
      <c r="P108" s="1"/>
      <c r="Q108" s="1"/>
      <c r="R108" s="1"/>
      <c r="S108" s="1"/>
      <c r="T108" s="1"/>
      <c r="U108" s="1"/>
    </row>
    <row r="109" spans="1:21" ht="12.75">
      <c r="A109" s="41"/>
      <c r="B109" s="24">
        <v>2</v>
      </c>
      <c r="C109" s="41"/>
      <c r="D109" s="9" t="s">
        <v>57</v>
      </c>
      <c r="E109" s="41"/>
      <c r="F109" s="35">
        <v>500</v>
      </c>
      <c r="G109" s="35">
        <v>500</v>
      </c>
      <c r="H109" s="24"/>
      <c r="I109" s="24"/>
      <c r="J109" s="25">
        <v>-500</v>
      </c>
      <c r="K109" s="49">
        <f>SUM(G109:J109)</f>
        <v>0</v>
      </c>
      <c r="L109" s="20"/>
      <c r="M109" s="3"/>
      <c r="N109" s="3"/>
      <c r="O109" s="1"/>
      <c r="P109" s="1"/>
      <c r="Q109" s="1"/>
      <c r="R109" s="1"/>
      <c r="S109" s="1"/>
      <c r="T109" s="1"/>
      <c r="U109" s="1"/>
    </row>
    <row r="110" spans="1:21" ht="12.75">
      <c r="A110" s="41"/>
      <c r="B110" s="24"/>
      <c r="C110" s="41"/>
      <c r="D110" s="41"/>
      <c r="E110" s="41"/>
      <c r="F110" s="24"/>
      <c r="G110" s="24"/>
      <c r="H110" s="24"/>
      <c r="I110" s="24"/>
      <c r="J110" s="24"/>
      <c r="K110" s="24"/>
      <c r="L110" s="20"/>
      <c r="M110" s="3"/>
      <c r="N110" s="3"/>
      <c r="O110" s="1"/>
      <c r="P110" s="1"/>
      <c r="Q110" s="1"/>
      <c r="R110" s="1"/>
      <c r="S110" s="1"/>
      <c r="T110" s="1"/>
      <c r="U110" s="1"/>
    </row>
    <row r="111" spans="1:21" ht="13.5" thickBot="1">
      <c r="A111" s="39"/>
      <c r="B111" s="19" t="s">
        <v>55</v>
      </c>
      <c r="C111" s="39"/>
      <c r="D111" s="39"/>
      <c r="E111" s="39"/>
      <c r="F111" s="19">
        <v>16989</v>
      </c>
      <c r="G111" s="19">
        <v>16900</v>
      </c>
      <c r="H111" s="19">
        <v>225</v>
      </c>
      <c r="I111" s="19">
        <v>0</v>
      </c>
      <c r="J111" s="19">
        <f>SUM(J112:J113)</f>
        <v>-489</v>
      </c>
      <c r="K111" s="19">
        <f>SUM(G111:J111)</f>
        <v>16636</v>
      </c>
      <c r="L111" s="20"/>
      <c r="M111" s="3"/>
      <c r="N111" s="3"/>
      <c r="O111" s="1"/>
      <c r="P111" s="1"/>
      <c r="Q111" s="1"/>
      <c r="R111" s="1"/>
      <c r="S111" s="1"/>
      <c r="T111" s="1"/>
      <c r="U111" s="1"/>
    </row>
    <row r="112" spans="1:21" ht="12.75">
      <c r="A112" s="41"/>
      <c r="B112" s="24">
        <v>1</v>
      </c>
      <c r="C112" s="41"/>
      <c r="D112" s="9" t="s">
        <v>56</v>
      </c>
      <c r="E112" s="41"/>
      <c r="F112" s="22" t="s">
        <v>23</v>
      </c>
      <c r="G112" s="22" t="s">
        <v>23</v>
      </c>
      <c r="H112" s="24"/>
      <c r="I112" s="24"/>
      <c r="J112" s="25">
        <v>11</v>
      </c>
      <c r="K112" s="49">
        <f>SUM(G112:J112)</f>
        <v>11</v>
      </c>
      <c r="L112" s="20"/>
      <c r="M112" s="3"/>
      <c r="N112" s="3"/>
      <c r="O112" s="1"/>
      <c r="P112" s="1"/>
      <c r="Q112" s="1"/>
      <c r="R112" s="1"/>
      <c r="S112" s="1"/>
      <c r="T112" s="1"/>
      <c r="U112" s="1"/>
    </row>
    <row r="113" spans="1:21" ht="12.75">
      <c r="A113" s="41"/>
      <c r="B113" s="24">
        <v>2</v>
      </c>
      <c r="C113" s="41"/>
      <c r="D113" s="9" t="s">
        <v>57</v>
      </c>
      <c r="E113" s="41"/>
      <c r="F113" s="35">
        <v>500</v>
      </c>
      <c r="G113" s="35">
        <v>500</v>
      </c>
      <c r="H113" s="24"/>
      <c r="I113" s="24"/>
      <c r="J113" s="25">
        <v>-500</v>
      </c>
      <c r="K113" s="49">
        <f>SUM(G113:J113)</f>
        <v>0</v>
      </c>
      <c r="L113" s="20"/>
      <c r="M113" s="3"/>
      <c r="N113" s="3"/>
      <c r="O113" s="1"/>
      <c r="P113" s="1"/>
      <c r="Q113" s="1"/>
      <c r="R113" s="1"/>
      <c r="S113" s="1"/>
      <c r="T113" s="1"/>
      <c r="U113" s="1"/>
    </row>
    <row r="114" spans="1:21" ht="12.75">
      <c r="A114" s="41"/>
      <c r="B114" s="24"/>
      <c r="C114" s="41"/>
      <c r="D114" s="41"/>
      <c r="E114" s="41"/>
      <c r="F114" s="24"/>
      <c r="G114" s="24"/>
      <c r="H114" s="24"/>
      <c r="I114" s="24"/>
      <c r="J114" s="24"/>
      <c r="K114" s="24"/>
      <c r="L114" s="20"/>
      <c r="M114" s="3"/>
      <c r="N114" s="3"/>
      <c r="O114" s="1"/>
      <c r="P114" s="1"/>
      <c r="Q114" s="1"/>
      <c r="R114" s="1"/>
      <c r="S114" s="1"/>
      <c r="T114" s="1"/>
      <c r="U114" s="1"/>
    </row>
    <row r="115" spans="1:21" ht="13.5" thickBot="1">
      <c r="A115" s="39"/>
      <c r="B115" s="19" t="s">
        <v>58</v>
      </c>
      <c r="C115" s="39"/>
      <c r="D115" s="39"/>
      <c r="E115" s="39"/>
      <c r="F115" s="19">
        <v>4670</v>
      </c>
      <c r="G115" s="19">
        <v>4628</v>
      </c>
      <c r="H115" s="19">
        <v>863</v>
      </c>
      <c r="I115" s="19">
        <v>64301</v>
      </c>
      <c r="J115" s="19">
        <f>SUM(J116:J118)</f>
        <v>-1170</v>
      </c>
      <c r="K115" s="19">
        <f>SUM(G115:J115)</f>
        <v>68622</v>
      </c>
      <c r="L115" s="20"/>
      <c r="M115" s="3"/>
      <c r="N115" s="3"/>
      <c r="O115" s="1"/>
      <c r="P115" s="1"/>
      <c r="Q115" s="1"/>
      <c r="R115" s="1"/>
      <c r="S115" s="1"/>
      <c r="T115" s="1"/>
      <c r="U115" s="1"/>
    </row>
    <row r="116" spans="1:21" ht="12.75">
      <c r="A116" s="41"/>
      <c r="B116" s="24">
        <v>1</v>
      </c>
      <c r="C116" s="41"/>
      <c r="D116" s="9" t="s">
        <v>56</v>
      </c>
      <c r="E116" s="41"/>
      <c r="F116" s="22" t="s">
        <v>23</v>
      </c>
      <c r="G116" s="22" t="s">
        <v>23</v>
      </c>
      <c r="H116" s="24"/>
      <c r="I116" s="24"/>
      <c r="J116" s="25">
        <v>150</v>
      </c>
      <c r="K116" s="49">
        <f>SUM(G116:J116)</f>
        <v>150</v>
      </c>
      <c r="L116" s="20"/>
      <c r="M116" s="3"/>
      <c r="N116" s="3"/>
      <c r="O116" s="1"/>
      <c r="P116" s="1"/>
      <c r="Q116" s="1"/>
      <c r="R116" s="1"/>
      <c r="S116" s="1"/>
      <c r="T116" s="1"/>
      <c r="U116" s="1"/>
    </row>
    <row r="117" spans="1:21" ht="12.75">
      <c r="A117" s="41"/>
      <c r="B117" s="24">
        <v>2</v>
      </c>
      <c r="C117" s="41"/>
      <c r="D117" s="9" t="s">
        <v>99</v>
      </c>
      <c r="E117" s="41"/>
      <c r="F117" s="22" t="s">
        <v>23</v>
      </c>
      <c r="G117" s="22" t="s">
        <v>23</v>
      </c>
      <c r="H117" s="24"/>
      <c r="I117" s="24"/>
      <c r="J117" s="25">
        <v>680</v>
      </c>
      <c r="K117" s="49">
        <f>SUM(G117:J117)</f>
        <v>680</v>
      </c>
      <c r="L117" s="20"/>
      <c r="M117" s="3"/>
      <c r="N117" s="3"/>
      <c r="O117" s="1"/>
      <c r="P117" s="1"/>
      <c r="Q117" s="1"/>
      <c r="R117" s="1"/>
      <c r="S117" s="1"/>
      <c r="T117" s="1"/>
      <c r="U117" s="1"/>
    </row>
    <row r="118" spans="1:21" ht="12.75">
      <c r="A118" s="41"/>
      <c r="B118" s="58">
        <v>3</v>
      </c>
      <c r="C118" s="41"/>
      <c r="D118" s="9" t="s">
        <v>59</v>
      </c>
      <c r="E118" s="41"/>
      <c r="F118" s="35">
        <v>2000</v>
      </c>
      <c r="G118" s="35">
        <v>2000</v>
      </c>
      <c r="H118" s="24"/>
      <c r="I118" s="24"/>
      <c r="J118" s="25">
        <v>-2000</v>
      </c>
      <c r="K118" s="49">
        <f>SUM(G118:J118)</f>
        <v>0</v>
      </c>
      <c r="L118" s="20"/>
      <c r="M118" s="3"/>
      <c r="N118" s="3"/>
      <c r="O118" s="1"/>
      <c r="P118" s="1"/>
      <c r="Q118" s="1"/>
      <c r="R118" s="1"/>
      <c r="S118" s="1"/>
      <c r="T118" s="1"/>
      <c r="U118" s="1"/>
    </row>
    <row r="119" spans="1:21" ht="12.75">
      <c r="A119" s="41"/>
      <c r="B119" s="24"/>
      <c r="C119" s="41"/>
      <c r="D119" s="41"/>
      <c r="E119" s="41"/>
      <c r="F119" s="24"/>
      <c r="G119" s="24"/>
      <c r="H119" s="24"/>
      <c r="I119" s="24"/>
      <c r="J119" s="24"/>
      <c r="K119" s="24"/>
      <c r="L119" s="20"/>
      <c r="M119" s="3"/>
      <c r="N119" s="3"/>
      <c r="O119" s="1"/>
      <c r="P119" s="1"/>
      <c r="Q119" s="1"/>
      <c r="R119" s="1"/>
      <c r="S119" s="1"/>
      <c r="T119" s="1"/>
      <c r="U119" s="1"/>
    </row>
    <row r="120" spans="1:21" ht="12.75">
      <c r="A120" s="7"/>
      <c r="B120" s="7"/>
      <c r="C120" s="20"/>
      <c r="D120" s="7"/>
      <c r="E120" s="7"/>
      <c r="F120" s="20"/>
      <c r="G120" s="20"/>
      <c r="H120" s="20"/>
      <c r="I120" s="20"/>
      <c r="J120" s="20"/>
      <c r="K120" s="20"/>
      <c r="L120" s="20"/>
      <c r="M120" s="3"/>
      <c r="N120" s="3"/>
      <c r="O120" s="1"/>
      <c r="P120" s="1"/>
      <c r="Q120" s="1"/>
      <c r="R120" s="1"/>
      <c r="S120" s="1"/>
      <c r="T120" s="1"/>
      <c r="U120" s="1"/>
    </row>
    <row r="121" spans="1:21" ht="12.75">
      <c r="A121" s="7"/>
      <c r="B121" s="26" t="s">
        <v>60</v>
      </c>
      <c r="C121" s="36"/>
      <c r="D121" s="7"/>
      <c r="E121" s="7"/>
      <c r="F121" s="21">
        <f aca="true" t="shared" si="18" ref="F121:K121">+F107+F111+F115</f>
        <v>44373</v>
      </c>
      <c r="G121" s="21">
        <f t="shared" si="18"/>
        <v>46394</v>
      </c>
      <c r="H121" s="21">
        <f t="shared" si="18"/>
        <v>1397</v>
      </c>
      <c r="I121" s="21">
        <f t="shared" si="18"/>
        <v>64301</v>
      </c>
      <c r="J121" s="21">
        <f t="shared" si="18"/>
        <v>-862</v>
      </c>
      <c r="K121" s="21">
        <f t="shared" si="18"/>
        <v>111230</v>
      </c>
      <c r="L121" s="20"/>
      <c r="M121" s="3"/>
      <c r="N121" s="3"/>
      <c r="O121" s="1"/>
      <c r="P121" s="1"/>
      <c r="Q121" s="1"/>
      <c r="R121" s="1"/>
      <c r="S121" s="1"/>
      <c r="T121" s="1"/>
      <c r="U121" s="1"/>
    </row>
    <row r="122" spans="1:21" ht="13.5" thickBot="1">
      <c r="A122" s="27"/>
      <c r="B122" s="27"/>
      <c r="C122" s="43"/>
      <c r="D122" s="27"/>
      <c r="E122" s="27"/>
      <c r="F122" s="28"/>
      <c r="G122" s="28"/>
      <c r="H122" s="28"/>
      <c r="I122" s="28"/>
      <c r="J122" s="28"/>
      <c r="K122" s="28"/>
      <c r="L122" s="20"/>
      <c r="M122" s="3"/>
      <c r="N122" s="3"/>
      <c r="O122" s="1"/>
      <c r="P122" s="1"/>
      <c r="Q122" s="1"/>
      <c r="R122" s="1"/>
      <c r="S122" s="1"/>
      <c r="T122" s="1"/>
      <c r="U122" s="1"/>
    </row>
    <row r="123" spans="1:21" ht="13.5" thickTop="1">
      <c r="A123" s="7"/>
      <c r="B123" s="7"/>
      <c r="C123" s="20"/>
      <c r="D123" s="7"/>
      <c r="E123" s="7"/>
      <c r="F123" s="20"/>
      <c r="G123" s="20"/>
      <c r="H123" s="20"/>
      <c r="I123" s="20"/>
      <c r="J123" s="20"/>
      <c r="K123" s="20"/>
      <c r="L123" s="20"/>
      <c r="M123" s="3"/>
      <c r="N123" s="3"/>
      <c r="O123" s="1"/>
      <c r="P123" s="1"/>
      <c r="Q123" s="1"/>
      <c r="R123" s="1"/>
      <c r="S123" s="1"/>
      <c r="T123" s="1"/>
      <c r="U123" s="1"/>
    </row>
    <row r="124" spans="1:21" ht="12.75">
      <c r="A124" s="29" t="s">
        <v>61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7"/>
      <c r="M124" s="3"/>
      <c r="N124" s="3"/>
      <c r="O124" s="1"/>
      <c r="P124" s="1"/>
      <c r="Q124" s="1"/>
      <c r="R124" s="1"/>
      <c r="S124" s="1"/>
      <c r="T124" s="1"/>
      <c r="U124" s="1"/>
    </row>
    <row r="125" spans="1:21" ht="13.5" thickBot="1">
      <c r="A125" s="44"/>
      <c r="B125" s="31"/>
      <c r="C125" s="31"/>
      <c r="D125" s="31"/>
      <c r="E125" s="31"/>
      <c r="F125" s="19">
        <v>65584</v>
      </c>
      <c r="G125" s="19">
        <v>69302</v>
      </c>
      <c r="H125" s="19">
        <v>2090</v>
      </c>
      <c r="I125" s="19">
        <v>0</v>
      </c>
      <c r="J125" s="19">
        <f>SUM(J126:J127)</f>
        <v>-4010</v>
      </c>
      <c r="K125" s="19">
        <f>SUM(G125:J125)</f>
        <v>67382</v>
      </c>
      <c r="L125" s="20"/>
      <c r="M125" s="3"/>
      <c r="N125" s="3"/>
      <c r="O125" s="1"/>
      <c r="P125" s="1"/>
      <c r="Q125" s="1"/>
      <c r="R125" s="1"/>
      <c r="S125" s="1"/>
      <c r="T125" s="1"/>
      <c r="U125" s="1"/>
    </row>
    <row r="126" spans="1:21" ht="12.75">
      <c r="A126" s="29"/>
      <c r="B126" s="24">
        <v>1</v>
      </c>
      <c r="C126" s="7"/>
      <c r="D126" s="7" t="s">
        <v>62</v>
      </c>
      <c r="E126" s="7"/>
      <c r="F126" s="45" t="s">
        <v>23</v>
      </c>
      <c r="G126" s="35">
        <v>3941</v>
      </c>
      <c r="H126" s="21"/>
      <c r="I126" s="21"/>
      <c r="J126" s="20">
        <v>-3941</v>
      </c>
      <c r="K126" s="49">
        <f>SUM(G126:J126)</f>
        <v>0</v>
      </c>
      <c r="L126" s="20"/>
      <c r="M126" s="3"/>
      <c r="N126" s="3"/>
      <c r="O126" s="1"/>
      <c r="P126" s="1">
        <v>4000</v>
      </c>
      <c r="Q126" s="1">
        <f>-ROUND(P126*0.00476,0)</f>
        <v>-19</v>
      </c>
      <c r="R126" s="1">
        <f>+P126+Q126</f>
        <v>3981</v>
      </c>
      <c r="S126" s="1">
        <f>-ROUND(R126*0.01,0)</f>
        <v>-40</v>
      </c>
      <c r="T126" s="1">
        <f>+R126+S126</f>
        <v>3941</v>
      </c>
      <c r="U126" s="1"/>
    </row>
    <row r="127" spans="1:21" ht="12.75">
      <c r="A127" s="29"/>
      <c r="B127" s="24">
        <v>2</v>
      </c>
      <c r="C127" s="7"/>
      <c r="D127" s="7" t="s">
        <v>63</v>
      </c>
      <c r="E127" s="7"/>
      <c r="F127" s="35">
        <v>69</v>
      </c>
      <c r="G127" s="35">
        <v>69</v>
      </c>
      <c r="H127" s="21"/>
      <c r="I127" s="21"/>
      <c r="J127" s="20">
        <v>-69</v>
      </c>
      <c r="K127" s="49">
        <f>SUM(G127:J127)</f>
        <v>0</v>
      </c>
      <c r="L127" s="20"/>
      <c r="M127" s="3"/>
      <c r="N127" s="3"/>
      <c r="O127" s="1"/>
      <c r="P127" s="1"/>
      <c r="Q127" s="1"/>
      <c r="R127" s="1"/>
      <c r="S127" s="1"/>
      <c r="T127" s="1"/>
      <c r="U127" s="1"/>
    </row>
    <row r="128" spans="1:21" ht="13.5" thickBot="1">
      <c r="A128" s="27"/>
      <c r="B128" s="27"/>
      <c r="C128" s="28"/>
      <c r="D128" s="27"/>
      <c r="E128" s="27"/>
      <c r="F128" s="28"/>
      <c r="G128" s="28"/>
      <c r="H128" s="28"/>
      <c r="I128" s="28"/>
      <c r="J128" s="28"/>
      <c r="K128" s="28"/>
      <c r="L128" s="20"/>
      <c r="M128" s="3"/>
      <c r="N128" s="3"/>
      <c r="O128" s="1"/>
      <c r="P128" s="1"/>
      <c r="Q128" s="1"/>
      <c r="R128" s="1"/>
      <c r="S128" s="1"/>
      <c r="T128" s="1"/>
      <c r="U128" s="1"/>
    </row>
    <row r="129" spans="1:21" ht="13.5" thickTop="1">
      <c r="A129" s="7"/>
      <c r="B129" s="7"/>
      <c r="C129" s="20"/>
      <c r="D129" s="7"/>
      <c r="E129" s="7"/>
      <c r="F129" s="20"/>
      <c r="G129" s="20"/>
      <c r="H129" s="20"/>
      <c r="I129" s="20"/>
      <c r="J129" s="20"/>
      <c r="K129" s="20"/>
      <c r="L129" s="20"/>
      <c r="M129" s="3"/>
      <c r="N129" s="3"/>
      <c r="O129" s="1"/>
      <c r="P129" s="1"/>
      <c r="Q129" s="1"/>
      <c r="R129" s="1"/>
      <c r="S129" s="1"/>
      <c r="T129" s="1"/>
      <c r="U129" s="1"/>
    </row>
    <row r="130" spans="1:21" ht="12.75">
      <c r="A130" s="29" t="s">
        <v>64</v>
      </c>
      <c r="B130" s="30"/>
      <c r="C130" s="30"/>
      <c r="D130" s="30"/>
      <c r="E130" s="30"/>
      <c r="F130" s="37"/>
      <c r="G130" s="37"/>
      <c r="H130" s="37"/>
      <c r="I130" s="37"/>
      <c r="J130" s="37"/>
      <c r="K130" s="37"/>
      <c r="L130" s="37"/>
      <c r="M130" s="3"/>
      <c r="N130" s="3"/>
      <c r="O130" s="1"/>
      <c r="P130" s="1"/>
      <c r="Q130" s="1"/>
      <c r="R130" s="1"/>
      <c r="S130" s="1"/>
      <c r="T130" s="1"/>
      <c r="U130" s="1"/>
    </row>
    <row r="131" spans="1:21" ht="13.5" thickBot="1">
      <c r="A131" s="39"/>
      <c r="B131" s="39"/>
      <c r="C131" s="46"/>
      <c r="D131" s="39"/>
      <c r="E131" s="39"/>
      <c r="F131" s="19">
        <v>94611</v>
      </c>
      <c r="G131" s="19">
        <v>94782</v>
      </c>
      <c r="H131" s="19">
        <v>1230</v>
      </c>
      <c r="I131" s="19">
        <v>0</v>
      </c>
      <c r="J131" s="19">
        <f>+J132</f>
        <v>-540</v>
      </c>
      <c r="K131" s="19">
        <f>SUM(G131:J131)</f>
        <v>95472</v>
      </c>
      <c r="L131" s="20"/>
      <c r="M131" s="3"/>
      <c r="N131" s="3"/>
      <c r="O131" s="1"/>
      <c r="P131" s="1"/>
      <c r="Q131" s="1"/>
      <c r="R131" s="1"/>
      <c r="S131" s="1"/>
      <c r="T131" s="1"/>
      <c r="U131" s="1"/>
    </row>
    <row r="132" spans="1:21" ht="12.75">
      <c r="A132" s="7"/>
      <c r="B132" s="7"/>
      <c r="C132" s="7"/>
      <c r="D132" s="7" t="s">
        <v>65</v>
      </c>
      <c r="E132" s="7"/>
      <c r="F132" s="35">
        <v>540</v>
      </c>
      <c r="G132" s="35">
        <v>540</v>
      </c>
      <c r="H132" s="20"/>
      <c r="I132" s="20"/>
      <c r="J132" s="20">
        <v>-540</v>
      </c>
      <c r="K132" s="49">
        <f>SUM(G132:J132)</f>
        <v>0</v>
      </c>
      <c r="L132" s="20"/>
      <c r="M132" s="3"/>
      <c r="N132" s="3"/>
      <c r="O132" s="1"/>
      <c r="P132" s="1"/>
      <c r="Q132" s="1"/>
      <c r="R132" s="1"/>
      <c r="S132" s="1"/>
      <c r="T132" s="1"/>
      <c r="U132" s="1"/>
    </row>
    <row r="133" spans="1:21" ht="12.75">
      <c r="A133" s="7"/>
      <c r="B133" s="7"/>
      <c r="C133" s="7"/>
      <c r="D133" s="7"/>
      <c r="E133" s="7"/>
      <c r="F133" s="20"/>
      <c r="G133" s="20"/>
      <c r="H133" s="20"/>
      <c r="I133" s="20"/>
      <c r="J133" s="20"/>
      <c r="K133" s="20"/>
      <c r="L133" s="20"/>
      <c r="M133" s="3"/>
      <c r="N133" s="3"/>
      <c r="O133" s="1"/>
      <c r="P133" s="1"/>
      <c r="Q133" s="1"/>
      <c r="R133" s="1"/>
      <c r="S133" s="1"/>
      <c r="T133" s="1"/>
      <c r="U133" s="1"/>
    </row>
    <row r="134" spans="1:21" ht="13.5" thickBot="1">
      <c r="A134" s="47"/>
      <c r="B134" s="47"/>
      <c r="C134" s="47"/>
      <c r="D134" s="47"/>
      <c r="E134" s="47"/>
      <c r="F134" s="48"/>
      <c r="G134" s="48"/>
      <c r="H134" s="48"/>
      <c r="I134" s="48"/>
      <c r="J134" s="48"/>
      <c r="K134" s="48"/>
      <c r="L134" s="20"/>
      <c r="M134" s="3"/>
      <c r="N134" s="3"/>
      <c r="O134" s="1"/>
      <c r="P134" s="1"/>
      <c r="Q134" s="1"/>
      <c r="R134" s="1"/>
      <c r="S134" s="1"/>
      <c r="T134" s="1"/>
      <c r="U134" s="1"/>
    </row>
    <row r="135" spans="1:21" ht="13.5" thickTop="1">
      <c r="A135" s="7"/>
      <c r="B135" s="7"/>
      <c r="C135" s="20"/>
      <c r="D135" s="7"/>
      <c r="E135" s="7"/>
      <c r="F135" s="20"/>
      <c r="G135" s="20"/>
      <c r="H135" s="20"/>
      <c r="I135" s="20"/>
      <c r="J135" s="20"/>
      <c r="K135" s="20"/>
      <c r="L135" s="20"/>
      <c r="M135" s="3"/>
      <c r="N135" s="3"/>
      <c r="O135" s="1"/>
      <c r="P135" s="1"/>
      <c r="Q135" s="1"/>
      <c r="R135" s="1"/>
      <c r="S135" s="1"/>
      <c r="T135" s="1"/>
      <c r="U135" s="1"/>
    </row>
    <row r="136" spans="1:21" ht="12.75">
      <c r="A136" s="7"/>
      <c r="B136" s="7"/>
      <c r="C136" s="21" t="s">
        <v>0</v>
      </c>
      <c r="D136" s="7"/>
      <c r="E136" s="7"/>
      <c r="F136" s="21">
        <f aca="true" t="shared" si="19" ref="F136:K136">SUM(F26,F45,F71,F103,F121,F125,F131)</f>
        <v>943564</v>
      </c>
      <c r="G136" s="21">
        <f t="shared" si="19"/>
        <v>965345</v>
      </c>
      <c r="H136" s="21">
        <f t="shared" si="19"/>
        <v>15218</v>
      </c>
      <c r="I136" s="21">
        <f t="shared" si="19"/>
        <v>0</v>
      </c>
      <c r="J136" s="21">
        <f t="shared" si="19"/>
        <v>-35803</v>
      </c>
      <c r="K136" s="21">
        <f t="shared" si="19"/>
        <v>944760</v>
      </c>
      <c r="L136" s="20"/>
      <c r="M136" s="3"/>
      <c r="N136" s="3"/>
      <c r="O136" s="1"/>
      <c r="P136" s="1"/>
      <c r="Q136" s="1"/>
      <c r="R136" s="1"/>
      <c r="S136" s="1"/>
      <c r="T136" s="1"/>
      <c r="U136" s="1"/>
    </row>
    <row r="137" spans="1:14" ht="12.75">
      <c r="A137" s="7"/>
      <c r="B137" s="7"/>
      <c r="C137" s="20"/>
      <c r="D137" s="7"/>
      <c r="E137" s="7"/>
      <c r="F137" s="20"/>
      <c r="G137" s="20"/>
      <c r="H137" s="20"/>
      <c r="I137" s="20"/>
      <c r="J137" s="20"/>
      <c r="K137" s="20"/>
      <c r="L137" s="20"/>
      <c r="M137" s="2"/>
      <c r="N137" s="2"/>
    </row>
    <row r="138" spans="1:14" ht="12.75">
      <c r="A138" s="2"/>
      <c r="B138" s="2"/>
      <c r="C138" s="3"/>
      <c r="D138" s="2"/>
      <c r="E138" s="2"/>
      <c r="F138" s="3"/>
      <c r="G138" s="3"/>
      <c r="H138" s="3"/>
      <c r="I138" s="3"/>
      <c r="J138" s="3"/>
      <c r="K138" s="3"/>
      <c r="L138" s="3"/>
      <c r="M138" s="2"/>
      <c r="N138" s="2"/>
    </row>
    <row r="139" spans="1:14" ht="12.75">
      <c r="A139" s="2"/>
      <c r="B139" s="2"/>
      <c r="C139" s="3"/>
      <c r="D139" s="2"/>
      <c r="E139" s="2"/>
      <c r="F139" s="3"/>
      <c r="G139" s="3"/>
      <c r="H139" s="3"/>
      <c r="I139" s="3"/>
      <c r="J139" s="3"/>
      <c r="K139" s="3"/>
      <c r="L139" s="3"/>
      <c r="M139" s="2"/>
      <c r="N139" s="2"/>
    </row>
    <row r="140" spans="1:14" ht="12.75">
      <c r="A140" s="2"/>
      <c r="B140" s="2"/>
      <c r="C140" s="3"/>
      <c r="D140" s="2"/>
      <c r="E140" s="2"/>
      <c r="F140" s="3"/>
      <c r="G140" s="3"/>
      <c r="H140" s="3"/>
      <c r="I140" s="3"/>
      <c r="J140" s="3"/>
      <c r="K140" s="3"/>
      <c r="L140" s="3"/>
      <c r="M140" s="2"/>
      <c r="N140" s="2"/>
    </row>
    <row r="141" spans="1:14" ht="12.75">
      <c r="A141" s="2"/>
      <c r="B141" s="2"/>
      <c r="C141" s="3"/>
      <c r="D141" s="2"/>
      <c r="E141" s="2"/>
      <c r="F141" s="3"/>
      <c r="G141" s="3"/>
      <c r="H141" s="3"/>
      <c r="I141" s="3"/>
      <c r="J141" s="3"/>
      <c r="K141" s="3"/>
      <c r="L141" s="3"/>
      <c r="M141" s="2"/>
      <c r="N141" s="2"/>
    </row>
    <row r="142" spans="1:14" ht="12.75">
      <c r="A142" s="2"/>
      <c r="B142" s="2"/>
      <c r="C142" s="3"/>
      <c r="D142" s="2"/>
      <c r="E142" s="2"/>
      <c r="F142" s="3"/>
      <c r="G142" s="3"/>
      <c r="H142" s="3"/>
      <c r="I142" s="3"/>
      <c r="J142" s="3"/>
      <c r="K142" s="3"/>
      <c r="L142" s="3"/>
      <c r="M142" s="2"/>
      <c r="N142" s="2"/>
    </row>
    <row r="143" spans="1:14" ht="12.75">
      <c r="A143" s="2"/>
      <c r="B143" s="2"/>
      <c r="C143" s="3"/>
      <c r="D143" s="2"/>
      <c r="E143" s="2"/>
      <c r="F143" s="3"/>
      <c r="G143" s="3"/>
      <c r="H143" s="3"/>
      <c r="I143" s="3"/>
      <c r="J143" s="3"/>
      <c r="K143" s="3"/>
      <c r="L143" s="3"/>
      <c r="M143" s="2"/>
      <c r="N143" s="2"/>
    </row>
    <row r="144" spans="1:14" ht="12.75">
      <c r="A144" s="2"/>
      <c r="B144" s="2"/>
      <c r="C144" s="3"/>
      <c r="D144" s="2"/>
      <c r="E144" s="2"/>
      <c r="F144" s="3"/>
      <c r="G144" s="3"/>
      <c r="H144" s="3"/>
      <c r="I144" s="3"/>
      <c r="J144" s="3"/>
      <c r="K144" s="3"/>
      <c r="L144" s="3"/>
      <c r="M144" s="2"/>
      <c r="N144" s="2"/>
    </row>
    <row r="145" spans="1:14" ht="12.75">
      <c r="A145" s="2"/>
      <c r="B145" s="2"/>
      <c r="C145" s="3"/>
      <c r="D145" s="2"/>
      <c r="E145" s="2"/>
      <c r="F145" s="3"/>
      <c r="G145" s="3"/>
      <c r="H145" s="3"/>
      <c r="I145" s="3"/>
      <c r="J145" s="3"/>
      <c r="K145" s="3"/>
      <c r="L145" s="3"/>
      <c r="M145" s="2"/>
      <c r="N145" s="2"/>
    </row>
    <row r="146" spans="1:14" ht="12.75">
      <c r="A146" s="2"/>
      <c r="B146" s="2"/>
      <c r="C146" s="3"/>
      <c r="D146" s="2"/>
      <c r="E146" s="2"/>
      <c r="F146" s="3"/>
      <c r="G146" s="3"/>
      <c r="H146" s="3"/>
      <c r="I146" s="3"/>
      <c r="J146" s="3"/>
      <c r="K146" s="3"/>
      <c r="L146" s="3"/>
      <c r="M146" s="2"/>
      <c r="N146" s="2"/>
    </row>
    <row r="147" spans="1:14" ht="12.75">
      <c r="A147" s="2"/>
      <c r="B147" s="2"/>
      <c r="C147" s="3"/>
      <c r="D147" s="2"/>
      <c r="E147" s="2"/>
      <c r="F147" s="3"/>
      <c r="G147" s="3"/>
      <c r="H147" s="3"/>
      <c r="I147" s="3"/>
      <c r="J147" s="3"/>
      <c r="K147" s="3"/>
      <c r="L147" s="3"/>
      <c r="M147" s="2"/>
      <c r="N147" s="2"/>
    </row>
    <row r="148" spans="1:14" ht="12.75">
      <c r="A148" s="2"/>
      <c r="B148" s="2"/>
      <c r="C148" s="3"/>
      <c r="D148" s="2"/>
      <c r="E148" s="2"/>
      <c r="F148" s="3"/>
      <c r="G148" s="3"/>
      <c r="H148" s="3"/>
      <c r="I148" s="3"/>
      <c r="J148" s="3"/>
      <c r="K148" s="3"/>
      <c r="L148" s="3"/>
      <c r="M148" s="2"/>
      <c r="N148" s="2"/>
    </row>
    <row r="149" spans="1:14" ht="12.75">
      <c r="A149" s="2"/>
      <c r="B149" s="2"/>
      <c r="C149" s="3"/>
      <c r="D149" s="2"/>
      <c r="E149" s="2"/>
      <c r="F149" s="3"/>
      <c r="G149" s="3"/>
      <c r="H149" s="3"/>
      <c r="I149" s="3"/>
      <c r="J149" s="3"/>
      <c r="K149" s="3"/>
      <c r="L149" s="3"/>
      <c r="M149" s="2"/>
      <c r="N149" s="2"/>
    </row>
    <row r="150" spans="1:14" ht="12.75">
      <c r="A150" s="2"/>
      <c r="B150" s="2"/>
      <c r="C150" s="3"/>
      <c r="D150" s="2"/>
      <c r="E150" s="2"/>
      <c r="F150" s="3"/>
      <c r="G150" s="3"/>
      <c r="H150" s="3"/>
      <c r="I150" s="3"/>
      <c r="J150" s="3"/>
      <c r="K150" s="3"/>
      <c r="L150" s="3"/>
      <c r="M150" s="2"/>
      <c r="N150" s="2"/>
    </row>
    <row r="151" spans="1:14" ht="12.75">
      <c r="A151" s="2"/>
      <c r="B151" s="2"/>
      <c r="C151" s="3"/>
      <c r="D151" s="2"/>
      <c r="E151" s="2"/>
      <c r="F151" s="3"/>
      <c r="G151" s="3"/>
      <c r="H151" s="3"/>
      <c r="I151" s="3"/>
      <c r="J151" s="3"/>
      <c r="K151" s="3"/>
      <c r="L151" s="3"/>
      <c r="M151" s="2"/>
      <c r="N151" s="2"/>
    </row>
    <row r="152" spans="1:14" ht="12.75">
      <c r="A152" s="2"/>
      <c r="B152" s="2"/>
      <c r="C152" s="3"/>
      <c r="D152" s="2"/>
      <c r="E152" s="2"/>
      <c r="F152" s="3"/>
      <c r="G152" s="3"/>
      <c r="H152" s="3"/>
      <c r="I152" s="3"/>
      <c r="J152" s="3"/>
      <c r="K152" s="3"/>
      <c r="L152" s="3"/>
      <c r="M152" s="2"/>
      <c r="N152" s="2"/>
    </row>
    <row r="153" spans="1:14" ht="12.75">
      <c r="A153" s="2"/>
      <c r="B153" s="2"/>
      <c r="C153" s="3"/>
      <c r="D153" s="2"/>
      <c r="E153" s="2"/>
      <c r="F153" s="3"/>
      <c r="G153" s="3"/>
      <c r="H153" s="3"/>
      <c r="I153" s="3"/>
      <c r="J153" s="3"/>
      <c r="K153" s="3"/>
      <c r="L153" s="3"/>
      <c r="M153" s="2"/>
      <c r="N153" s="2"/>
    </row>
    <row r="154" spans="1:14" ht="12.75">
      <c r="A154" s="2"/>
      <c r="B154" s="2"/>
      <c r="C154" s="3" t="s">
        <v>1</v>
      </c>
      <c r="D154" s="2"/>
      <c r="E154" s="2"/>
      <c r="F154" s="3">
        <v>1000</v>
      </c>
      <c r="G154" s="3"/>
      <c r="H154" s="3"/>
      <c r="I154" s="3"/>
      <c r="J154" s="3"/>
      <c r="K154" s="3"/>
      <c r="L154" s="3"/>
      <c r="M154" s="2"/>
      <c r="N154" s="2"/>
    </row>
    <row r="155" spans="1:14" ht="12.75">
      <c r="A155" s="2"/>
      <c r="B155" s="2"/>
      <c r="C155" s="3" t="s">
        <v>2</v>
      </c>
      <c r="D155" s="2"/>
      <c r="E155" s="2"/>
      <c r="F155" s="3">
        <v>4000</v>
      </c>
      <c r="G155" s="3"/>
      <c r="H155" s="3"/>
      <c r="I155" s="3"/>
      <c r="J155" s="3"/>
      <c r="K155" s="3"/>
      <c r="L155" s="3"/>
      <c r="M155" s="2"/>
      <c r="N155" s="2"/>
    </row>
    <row r="156" spans="1:14" ht="12.75">
      <c r="A156" s="2"/>
      <c r="B156" s="2"/>
      <c r="C156" s="3" t="s">
        <v>3</v>
      </c>
      <c r="D156" s="2"/>
      <c r="E156" s="2"/>
      <c r="F156" s="3"/>
      <c r="G156" s="3">
        <v>5300</v>
      </c>
      <c r="H156" s="3"/>
      <c r="I156" s="3"/>
      <c r="J156" s="3"/>
      <c r="K156" s="3"/>
      <c r="L156" s="3"/>
      <c r="M156" s="2"/>
      <c r="N156" s="2"/>
    </row>
    <row r="157" spans="1:14" ht="12.75">
      <c r="A157" s="2"/>
      <c r="B157" s="2"/>
      <c r="C157" s="3" t="s">
        <v>4</v>
      </c>
      <c r="D157" s="2"/>
      <c r="E157" s="2"/>
      <c r="F157" s="3"/>
      <c r="G157" s="3"/>
      <c r="H157" s="3"/>
      <c r="I157" s="3">
        <v>6159</v>
      </c>
      <c r="J157" s="3"/>
      <c r="K157" s="3">
        <v>6159</v>
      </c>
      <c r="L157" s="3"/>
      <c r="M157" s="2"/>
      <c r="N157" s="2"/>
    </row>
    <row r="158" spans="1:14" ht="13.5" thickBot="1">
      <c r="A158" s="2"/>
      <c r="B158" s="2"/>
      <c r="C158" s="4"/>
      <c r="D158" s="2"/>
      <c r="E158" s="2"/>
      <c r="F158" s="3"/>
      <c r="G158" s="3"/>
      <c r="H158" s="3"/>
      <c r="I158" s="3"/>
      <c r="J158" s="3"/>
      <c r="K158" s="3"/>
      <c r="L158" s="3"/>
      <c r="M158" s="2"/>
      <c r="N158" s="2"/>
    </row>
    <row r="159" spans="1:14" ht="13.5" thickTop="1">
      <c r="A159" s="2"/>
      <c r="B159" s="2"/>
      <c r="C159" s="3"/>
      <c r="D159" s="2"/>
      <c r="E159" s="2"/>
      <c r="F159" s="3"/>
      <c r="G159" s="3"/>
      <c r="H159" s="3"/>
      <c r="I159" s="3"/>
      <c r="J159" s="3"/>
      <c r="K159" s="3"/>
      <c r="L159" s="3"/>
      <c r="M159" s="2"/>
      <c r="N159" s="2"/>
    </row>
    <row r="160" spans="1:14" ht="12.75">
      <c r="A160" s="2"/>
      <c r="B160" s="2"/>
      <c r="C160" s="3" t="s">
        <v>0</v>
      </c>
      <c r="D160" s="2"/>
      <c r="E160" s="2"/>
      <c r="F160" s="3">
        <v>948564</v>
      </c>
      <c r="G160" s="3">
        <v>970645</v>
      </c>
      <c r="H160" s="3">
        <v>15218</v>
      </c>
      <c r="I160" s="3">
        <v>6159</v>
      </c>
      <c r="J160" s="3">
        <v>-35803</v>
      </c>
      <c r="K160" s="3">
        <v>950919</v>
      </c>
      <c r="L160" s="3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4" ht="13.5" thickBot="1"/>
    <row r="165" spans="1:12" ht="12.75">
      <c r="A165" s="53"/>
      <c r="B165" s="54"/>
      <c r="C165" s="54"/>
      <c r="D165" s="54"/>
      <c r="E165" s="54"/>
      <c r="F165" s="5"/>
      <c r="G165" s="5"/>
      <c r="H165" s="5"/>
      <c r="I165" s="5"/>
      <c r="J165" s="5"/>
      <c r="K165" s="6"/>
      <c r="L165" s="20"/>
    </row>
    <row r="166" spans="1:12" ht="12.75">
      <c r="A166" s="8"/>
      <c r="B166" s="9"/>
      <c r="C166" s="9"/>
      <c r="D166" s="9"/>
      <c r="E166" s="9"/>
      <c r="F166" s="10"/>
      <c r="G166" s="10"/>
      <c r="H166" s="10" t="s">
        <v>13</v>
      </c>
      <c r="I166" s="10"/>
      <c r="J166" s="10"/>
      <c r="K166" s="11">
        <v>2007</v>
      </c>
      <c r="L166" s="20"/>
    </row>
    <row r="167" spans="1:12" ht="12.75">
      <c r="A167" s="8"/>
      <c r="B167" s="9"/>
      <c r="C167" s="9"/>
      <c r="D167" s="9"/>
      <c r="E167" s="9"/>
      <c r="F167" s="10" t="s">
        <v>11</v>
      </c>
      <c r="G167" s="10" t="s">
        <v>12</v>
      </c>
      <c r="H167" s="10" t="s">
        <v>17</v>
      </c>
      <c r="I167" s="10" t="s">
        <v>19</v>
      </c>
      <c r="J167" s="10" t="s">
        <v>14</v>
      </c>
      <c r="K167" s="11" t="s">
        <v>21</v>
      </c>
      <c r="L167" s="20"/>
    </row>
    <row r="168" spans="1:12" ht="13.5" thickBot="1">
      <c r="A168" s="12"/>
      <c r="B168" s="13"/>
      <c r="C168" s="13"/>
      <c r="D168" s="13"/>
      <c r="E168" s="13"/>
      <c r="F168" s="14" t="s">
        <v>15</v>
      </c>
      <c r="G168" s="14" t="s">
        <v>16</v>
      </c>
      <c r="H168" s="14" t="s">
        <v>18</v>
      </c>
      <c r="I168" s="14" t="s">
        <v>20</v>
      </c>
      <c r="J168" s="14" t="s">
        <v>18</v>
      </c>
      <c r="K168" s="15" t="s">
        <v>22</v>
      </c>
      <c r="L168" s="20"/>
    </row>
    <row r="170" ht="13.5" thickBot="1"/>
    <row r="171" spans="1:11" ht="12.75">
      <c r="A171" s="53"/>
      <c r="B171" s="54"/>
      <c r="C171" s="54"/>
      <c r="D171" s="54"/>
      <c r="E171" s="54"/>
      <c r="F171" s="5"/>
      <c r="G171" s="5"/>
      <c r="H171" s="5"/>
      <c r="I171" s="5"/>
      <c r="J171" s="5"/>
      <c r="K171" s="6"/>
    </row>
    <row r="172" spans="1:11" ht="12.75">
      <c r="A172" s="8"/>
      <c r="B172" s="9"/>
      <c r="C172" s="9"/>
      <c r="D172" s="9"/>
      <c r="E172" s="9"/>
      <c r="F172" s="10"/>
      <c r="G172" s="10"/>
      <c r="H172" s="10" t="s">
        <v>13</v>
      </c>
      <c r="I172" s="10"/>
      <c r="J172" s="10"/>
      <c r="K172" s="11">
        <v>2007</v>
      </c>
    </row>
    <row r="173" spans="1:11" ht="12.75">
      <c r="A173" s="8"/>
      <c r="B173" s="9"/>
      <c r="C173" s="9"/>
      <c r="D173" s="9"/>
      <c r="E173" s="9"/>
      <c r="F173" s="10" t="s">
        <v>11</v>
      </c>
      <c r="G173" s="10" t="s">
        <v>12</v>
      </c>
      <c r="H173" s="10" t="s">
        <v>17</v>
      </c>
      <c r="I173" s="10" t="s">
        <v>19</v>
      </c>
      <c r="J173" s="10" t="s">
        <v>14</v>
      </c>
      <c r="K173" s="11" t="s">
        <v>21</v>
      </c>
    </row>
    <row r="174" spans="1:11" ht="13.5" thickBot="1">
      <c r="A174" s="12"/>
      <c r="B174" s="13"/>
      <c r="C174" s="13"/>
      <c r="D174" s="13"/>
      <c r="E174" s="13"/>
      <c r="F174" s="14" t="s">
        <v>15</v>
      </c>
      <c r="G174" s="14" t="s">
        <v>16</v>
      </c>
      <c r="H174" s="14" t="s">
        <v>18</v>
      </c>
      <c r="I174" s="14" t="s">
        <v>20</v>
      </c>
      <c r="J174" s="14" t="s">
        <v>18</v>
      </c>
      <c r="K174" s="15" t="s">
        <v>22</v>
      </c>
    </row>
    <row r="175" ht="13.5" thickBot="1"/>
    <row r="176" spans="1:12" ht="12.75">
      <c r="A176" s="53"/>
      <c r="B176" s="54"/>
      <c r="C176" s="54"/>
      <c r="D176" s="54"/>
      <c r="E176" s="54"/>
      <c r="F176" s="5"/>
      <c r="G176" s="5"/>
      <c r="H176" s="5"/>
      <c r="I176" s="5"/>
      <c r="J176" s="5"/>
      <c r="K176" s="6"/>
      <c r="L176" s="20"/>
    </row>
    <row r="177" spans="1:12" ht="12.75">
      <c r="A177" s="8"/>
      <c r="B177" s="9"/>
      <c r="C177" s="9"/>
      <c r="D177" s="9"/>
      <c r="E177" s="9"/>
      <c r="F177" s="10"/>
      <c r="G177" s="10"/>
      <c r="H177" s="10" t="s">
        <v>13</v>
      </c>
      <c r="I177" s="10"/>
      <c r="J177" s="10"/>
      <c r="K177" s="11">
        <v>2007</v>
      </c>
      <c r="L177" s="20"/>
    </row>
    <row r="178" spans="1:12" ht="12.75">
      <c r="A178" s="8"/>
      <c r="B178" s="9"/>
      <c r="C178" s="9"/>
      <c r="D178" s="9"/>
      <c r="E178" s="9"/>
      <c r="F178" s="10" t="s">
        <v>11</v>
      </c>
      <c r="G178" s="10" t="s">
        <v>12</v>
      </c>
      <c r="H178" s="10" t="s">
        <v>17</v>
      </c>
      <c r="I178" s="10" t="s">
        <v>19</v>
      </c>
      <c r="J178" s="10" t="s">
        <v>14</v>
      </c>
      <c r="K178" s="11" t="s">
        <v>21</v>
      </c>
      <c r="L178" s="20"/>
    </row>
    <row r="179" spans="1:12" ht="13.5" thickBot="1">
      <c r="A179" s="12"/>
      <c r="B179" s="13"/>
      <c r="C179" s="13"/>
      <c r="D179" s="13"/>
      <c r="E179" s="13"/>
      <c r="F179" s="14" t="s">
        <v>15</v>
      </c>
      <c r="G179" s="14" t="s">
        <v>16</v>
      </c>
      <c r="H179" s="14" t="s">
        <v>18</v>
      </c>
      <c r="I179" s="14" t="s">
        <v>20</v>
      </c>
      <c r="J179" s="14" t="s">
        <v>18</v>
      </c>
      <c r="K179" s="15" t="s">
        <v>22</v>
      </c>
      <c r="L179" s="20"/>
    </row>
  </sheetData>
  <mergeCells count="2">
    <mergeCell ref="A4:K4"/>
    <mergeCell ref="A5:K5"/>
  </mergeCells>
  <printOptions/>
  <pageMargins left="0.75" right="0.5" top="0.5" bottom="1" header="0.5" footer="0.5"/>
  <pageSetup fitToHeight="4" fitToWidth="4" horizontalDpi="600" verticalDpi="600" orientation="portrait" scale="66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138"/>
  <sheetViews>
    <sheetView zoomScale="75" zoomScaleNormal="75" workbookViewId="0" topLeftCell="A41">
      <selection activeCell="A71" sqref="A71:J138"/>
    </sheetView>
  </sheetViews>
  <sheetFormatPr defaultColWidth="9.140625" defaultRowHeight="12.75"/>
  <cols>
    <col min="1" max="1" width="2.28125" style="0" customWidth="1"/>
    <col min="2" max="2" width="3.421875" style="0" customWidth="1"/>
    <col min="3" max="3" width="1.28515625" style="0" customWidth="1"/>
    <col min="4" max="4" width="56.00390625" style="0" customWidth="1"/>
    <col min="5" max="10" width="11.28125" style="0" customWidth="1"/>
  </cols>
  <sheetData>
    <row r="3" spans="1:10" ht="12.75">
      <c r="A3" s="61" t="s">
        <v>66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2.75">
      <c r="A4" s="62" t="s">
        <v>67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3.5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53"/>
      <c r="B6" s="54"/>
      <c r="C6" s="54"/>
      <c r="D6" s="54"/>
      <c r="E6" s="5"/>
      <c r="F6" s="5"/>
      <c r="G6" s="5"/>
      <c r="H6" s="5"/>
      <c r="I6" s="5"/>
      <c r="J6" s="6"/>
    </row>
    <row r="7" spans="1:10" ht="12.75">
      <c r="A7" s="8"/>
      <c r="B7" s="9"/>
      <c r="C7" s="9"/>
      <c r="D7" s="9"/>
      <c r="E7" s="10"/>
      <c r="F7" s="10"/>
      <c r="G7" s="10" t="s">
        <v>13</v>
      </c>
      <c r="H7" s="10"/>
      <c r="I7" s="10"/>
      <c r="J7" s="11">
        <v>2007</v>
      </c>
    </row>
    <row r="8" spans="1:10" ht="12.75">
      <c r="A8" s="8"/>
      <c r="B8" s="9"/>
      <c r="C8" s="9"/>
      <c r="D8" s="9"/>
      <c r="E8" s="10" t="s">
        <v>11</v>
      </c>
      <c r="F8" s="10" t="s">
        <v>12</v>
      </c>
      <c r="G8" s="10" t="s">
        <v>17</v>
      </c>
      <c r="H8" s="10" t="s">
        <v>19</v>
      </c>
      <c r="I8" s="10" t="s">
        <v>14</v>
      </c>
      <c r="J8" s="11" t="s">
        <v>21</v>
      </c>
    </row>
    <row r="9" spans="1:10" ht="13.5" thickBot="1">
      <c r="A9" s="12"/>
      <c r="B9" s="13"/>
      <c r="C9" s="13"/>
      <c r="D9" s="13"/>
      <c r="E9" s="14" t="s">
        <v>15</v>
      </c>
      <c r="F9" s="14" t="s">
        <v>16</v>
      </c>
      <c r="G9" s="14" t="s">
        <v>18</v>
      </c>
      <c r="H9" s="14" t="s">
        <v>20</v>
      </c>
      <c r="I9" s="14" t="s">
        <v>18</v>
      </c>
      <c r="J9" s="15" t="s">
        <v>22</v>
      </c>
    </row>
    <row r="10" spans="1:10" ht="12.75">
      <c r="A10" s="16" t="s">
        <v>27</v>
      </c>
      <c r="B10" s="7"/>
      <c r="C10" s="7"/>
      <c r="D10" s="7"/>
      <c r="E10" s="17"/>
      <c r="F10" s="17"/>
      <c r="G10" s="17"/>
      <c r="H10" s="17"/>
      <c r="I10" s="17"/>
      <c r="J10" s="17"/>
    </row>
    <row r="13" spans="1:4" ht="12.75">
      <c r="A13" s="18" t="s">
        <v>5</v>
      </c>
      <c r="B13" s="16"/>
      <c r="C13" s="7"/>
      <c r="D13" s="7"/>
    </row>
    <row r="14" spans="1:10" ht="13.5" thickBot="1">
      <c r="A14" s="13"/>
      <c r="B14" s="19" t="s">
        <v>6</v>
      </c>
      <c r="C14" s="13"/>
      <c r="D14" s="13"/>
      <c r="E14" s="19">
        <f>+Worksheet!F15</f>
        <v>71393</v>
      </c>
      <c r="F14" s="19">
        <f>+Worksheet!G15</f>
        <v>68855</v>
      </c>
      <c r="G14" s="19">
        <f>+Worksheet!H15</f>
        <v>0</v>
      </c>
      <c r="H14" s="19">
        <f>+Worksheet!I15</f>
        <v>-68855</v>
      </c>
      <c r="I14" s="19">
        <f>+Worksheet!J15</f>
        <v>0</v>
      </c>
      <c r="J14" s="19">
        <f>SUM(F14:I14)</f>
        <v>0</v>
      </c>
    </row>
    <row r="15" spans="1:10" ht="12.75">
      <c r="A15" s="7"/>
      <c r="B15" s="21"/>
      <c r="C15" s="7"/>
      <c r="D15" s="7"/>
      <c r="E15" s="7"/>
      <c r="F15" s="7"/>
      <c r="G15" s="7"/>
      <c r="H15" s="7"/>
      <c r="I15" s="7"/>
      <c r="J15" s="7"/>
    </row>
    <row r="16" spans="1:10" ht="13.5" thickBot="1">
      <c r="A16" s="13"/>
      <c r="B16" s="19" t="s">
        <v>7</v>
      </c>
      <c r="C16" s="13"/>
      <c r="D16" s="13"/>
      <c r="E16" s="19">
        <f>+Worksheet!F17</f>
        <v>32730</v>
      </c>
      <c r="F16" s="19">
        <f>+Worksheet!G17</f>
        <v>45713</v>
      </c>
      <c r="G16" s="19">
        <f>+Worksheet!H17</f>
        <v>293</v>
      </c>
      <c r="H16" s="19">
        <f>+Worksheet!I17</f>
        <v>2768</v>
      </c>
      <c r="I16" s="19">
        <f>SUM(I17:I18)</f>
        <v>12980</v>
      </c>
      <c r="J16" s="19">
        <f>SUM(F16:I16)</f>
        <v>61754</v>
      </c>
    </row>
    <row r="17" spans="1:10" ht="12.75">
      <c r="A17" s="7"/>
      <c r="B17" s="60">
        <v>1</v>
      </c>
      <c r="C17" s="7"/>
      <c r="D17" s="7" t="s">
        <v>9</v>
      </c>
      <c r="E17" s="22" t="str">
        <f>+Worksheet!F18</f>
        <v>NA</v>
      </c>
      <c r="F17" s="22" t="str">
        <f>+Worksheet!G18</f>
        <v>NA</v>
      </c>
      <c r="G17" s="20"/>
      <c r="H17" s="20"/>
      <c r="I17" s="22">
        <f>+Worksheet!J18</f>
        <v>15950</v>
      </c>
      <c r="J17" s="49">
        <f>SUM(F17:I17)</f>
        <v>15950</v>
      </c>
    </row>
    <row r="18" spans="1:10" ht="12.75">
      <c r="A18" s="7"/>
      <c r="B18" s="60">
        <v>2</v>
      </c>
      <c r="C18" s="7"/>
      <c r="D18" s="7" t="s">
        <v>10</v>
      </c>
      <c r="E18" s="49">
        <f>+Worksheet!F19</f>
        <v>3000</v>
      </c>
      <c r="F18" s="49">
        <f>+Worksheet!G19</f>
        <v>2970</v>
      </c>
      <c r="G18" s="20"/>
      <c r="H18" s="20"/>
      <c r="I18" s="22">
        <f>+Worksheet!J19</f>
        <v>-2970</v>
      </c>
      <c r="J18" s="49">
        <f>SUM(F18:I18)</f>
        <v>0</v>
      </c>
    </row>
    <row r="19" spans="1:10" ht="12.75">
      <c r="A19" s="7"/>
      <c r="B19" s="21"/>
      <c r="C19" s="7"/>
      <c r="D19" s="7"/>
      <c r="E19" s="7"/>
      <c r="F19" s="7"/>
      <c r="G19" s="7"/>
      <c r="H19" s="7"/>
      <c r="I19" s="7"/>
      <c r="J19" s="7"/>
    </row>
    <row r="20" spans="1:10" ht="13.5" thickBot="1">
      <c r="A20" s="13"/>
      <c r="B20" s="19" t="s">
        <v>8</v>
      </c>
      <c r="C20" s="13"/>
      <c r="D20" s="13"/>
      <c r="E20" s="19">
        <f>+Worksheet!F21</f>
        <v>14628</v>
      </c>
      <c r="F20" s="19">
        <f>+Worksheet!G21</f>
        <v>14705</v>
      </c>
      <c r="G20" s="19">
        <f>+Worksheet!H21</f>
        <v>369</v>
      </c>
      <c r="H20" s="19">
        <f>+Worksheet!I21</f>
        <v>1786</v>
      </c>
      <c r="I20" s="19">
        <f>SUM(I21:I22)</f>
        <v>-2000</v>
      </c>
      <c r="J20" s="19">
        <f>SUM(F20:I20)</f>
        <v>14860</v>
      </c>
    </row>
    <row r="21" spans="1:10" ht="12.75">
      <c r="A21" s="9"/>
      <c r="B21" s="21">
        <v>1</v>
      </c>
      <c r="C21" s="9"/>
      <c r="D21" s="9" t="s">
        <v>99</v>
      </c>
      <c r="E21" s="22" t="str">
        <f>+Worksheet!F22</f>
        <v>NA</v>
      </c>
      <c r="F21" s="22" t="str">
        <f>+Worksheet!G22</f>
        <v>NA</v>
      </c>
      <c r="G21" s="20"/>
      <c r="H21" s="20"/>
      <c r="I21" s="22">
        <f>+Worksheet!J22</f>
        <v>300</v>
      </c>
      <c r="J21" s="49">
        <f>SUM(F21:I21)</f>
        <v>300</v>
      </c>
    </row>
    <row r="22" spans="1:10" ht="12.75">
      <c r="A22" s="9"/>
      <c r="B22" s="21">
        <v>2</v>
      </c>
      <c r="C22" s="9"/>
      <c r="D22" s="9" t="s">
        <v>24</v>
      </c>
      <c r="E22" s="49">
        <f>+Worksheet!F23</f>
        <v>2300</v>
      </c>
      <c r="F22" s="49">
        <f>+Worksheet!G23</f>
        <v>2300</v>
      </c>
      <c r="G22" s="20"/>
      <c r="H22" s="20"/>
      <c r="I22" s="22">
        <f>+Worksheet!J23</f>
        <v>-2300</v>
      </c>
      <c r="J22" s="49">
        <f>SUM(F22:I22)</f>
        <v>0</v>
      </c>
    </row>
    <row r="23" spans="1:10" ht="12.75">
      <c r="A23" s="9"/>
      <c r="B23" s="24"/>
      <c r="C23" s="9"/>
      <c r="D23" s="9"/>
      <c r="E23" s="24"/>
      <c r="F23" s="24"/>
      <c r="G23" s="24"/>
      <c r="H23" s="24"/>
      <c r="I23" s="24"/>
      <c r="J23" s="24"/>
    </row>
    <row r="24" spans="1:10" ht="12.75">
      <c r="A24" s="7"/>
      <c r="B24" s="7"/>
      <c r="C24" s="20"/>
      <c r="D24" s="7"/>
      <c r="E24" s="20"/>
      <c r="F24" s="20"/>
      <c r="G24" s="20"/>
      <c r="H24" s="20"/>
      <c r="I24" s="20"/>
      <c r="J24" s="20"/>
    </row>
    <row r="25" spans="1:10" ht="12.75">
      <c r="A25" s="7"/>
      <c r="B25" s="26" t="s">
        <v>25</v>
      </c>
      <c r="C25" s="7"/>
      <c r="D25" s="7"/>
      <c r="E25" s="21">
        <f aca="true" t="shared" si="0" ref="E25:J25">+E14+E16+E20</f>
        <v>118751</v>
      </c>
      <c r="F25" s="21">
        <f t="shared" si="0"/>
        <v>129273</v>
      </c>
      <c r="G25" s="21">
        <f t="shared" si="0"/>
        <v>662</v>
      </c>
      <c r="H25" s="21">
        <f t="shared" si="0"/>
        <v>-64301</v>
      </c>
      <c r="I25" s="21">
        <f t="shared" si="0"/>
        <v>10980</v>
      </c>
      <c r="J25" s="21">
        <f t="shared" si="0"/>
        <v>76614</v>
      </c>
    </row>
    <row r="26" spans="1:10" ht="13.5" thickBot="1">
      <c r="A26" s="27"/>
      <c r="B26" s="27"/>
      <c r="C26" s="28"/>
      <c r="D26" s="27"/>
      <c r="E26" s="27"/>
      <c r="F26" s="27"/>
      <c r="G26" s="27"/>
      <c r="H26" s="27"/>
      <c r="I26" s="27"/>
      <c r="J26" s="27"/>
    </row>
    <row r="27" spans="1:10" ht="13.5" thickTop="1">
      <c r="A27" s="7"/>
      <c r="B27" s="7"/>
      <c r="C27" s="20"/>
      <c r="D27" s="7"/>
      <c r="E27" s="7"/>
      <c r="F27" s="7"/>
      <c r="G27" s="7"/>
      <c r="H27" s="7"/>
      <c r="I27" s="7"/>
      <c r="J27" s="7"/>
    </row>
    <row r="28" spans="1:10" ht="12.75">
      <c r="A28" s="29" t="s">
        <v>88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3.5" thickBot="1">
      <c r="A29" s="31"/>
      <c r="B29" s="19" t="s">
        <v>26</v>
      </c>
      <c r="C29" s="32"/>
      <c r="D29" s="13"/>
      <c r="E29" s="19">
        <f>+Worksheet!F30</f>
        <v>84079</v>
      </c>
      <c r="F29" s="19">
        <f>+Worksheet!G30</f>
        <v>81000</v>
      </c>
      <c r="G29" s="19">
        <f>+Worksheet!H30</f>
        <v>896</v>
      </c>
      <c r="H29" s="19">
        <f>+Worksheet!I30</f>
        <v>0</v>
      </c>
      <c r="I29" s="19">
        <f>+I30</f>
        <v>500</v>
      </c>
      <c r="J29" s="19">
        <f>SUM(F29:I29)</f>
        <v>82396</v>
      </c>
    </row>
    <row r="30" spans="1:10" ht="12.75">
      <c r="A30" s="56"/>
      <c r="B30" s="24"/>
      <c r="C30" s="33"/>
      <c r="D30" s="9" t="s">
        <v>99</v>
      </c>
      <c r="E30" s="22" t="str">
        <f>+Worksheet!F31</f>
        <v>NA</v>
      </c>
      <c r="F30" s="22" t="str">
        <f>+Worksheet!G31</f>
        <v>NA</v>
      </c>
      <c r="G30" s="24"/>
      <c r="H30" s="24"/>
      <c r="I30" s="55">
        <f>300+200</f>
        <v>500</v>
      </c>
      <c r="J30" s="49">
        <f>SUM(F30:I30)</f>
        <v>500</v>
      </c>
    </row>
    <row r="31" spans="1:10" ht="12.75">
      <c r="A31" s="7"/>
      <c r="B31" s="7"/>
      <c r="C31" s="20"/>
      <c r="D31" s="7"/>
      <c r="E31" s="20"/>
      <c r="F31" s="20"/>
      <c r="G31" s="20"/>
      <c r="H31" s="20"/>
      <c r="I31" s="20"/>
      <c r="J31" s="20"/>
    </row>
    <row r="32" spans="1:10" ht="13.5" thickBot="1">
      <c r="A32" s="13"/>
      <c r="B32" s="19" t="s">
        <v>28</v>
      </c>
      <c r="C32" s="32"/>
      <c r="D32" s="13"/>
      <c r="E32" s="19">
        <f>+Worksheet!F33</f>
        <v>76253</v>
      </c>
      <c r="F32" s="19">
        <f>+Worksheet!G33</f>
        <v>77752</v>
      </c>
      <c r="G32" s="19">
        <f>+Worksheet!H33</f>
        <v>992</v>
      </c>
      <c r="H32" s="19">
        <f>+Worksheet!I33</f>
        <v>0</v>
      </c>
      <c r="I32" s="19">
        <f>SUM(I33:I35)</f>
        <v>-638</v>
      </c>
      <c r="J32" s="19">
        <f>SUM(F32:I32)</f>
        <v>78106</v>
      </c>
    </row>
    <row r="33" spans="1:10" ht="12.75">
      <c r="A33" s="9"/>
      <c r="B33" s="21">
        <v>1</v>
      </c>
      <c r="C33" s="33"/>
      <c r="D33" s="9" t="s">
        <v>99</v>
      </c>
      <c r="E33" s="22" t="str">
        <f>+Worksheet!F34</f>
        <v>NA</v>
      </c>
      <c r="F33" s="22" t="str">
        <f>+Worksheet!G34</f>
        <v>NA</v>
      </c>
      <c r="G33" s="20"/>
      <c r="H33" s="20"/>
      <c r="I33" s="22">
        <f>+Worksheet!J34</f>
        <v>200</v>
      </c>
      <c r="J33" s="49">
        <f>SUM(F33:I33)</f>
        <v>200</v>
      </c>
    </row>
    <row r="34" spans="1:10" ht="12.75">
      <c r="A34" s="9"/>
      <c r="B34" s="21">
        <v>2</v>
      </c>
      <c r="C34" s="33"/>
      <c r="D34" s="9" t="s">
        <v>69</v>
      </c>
      <c r="E34" s="49">
        <f>+Worksheet!F35</f>
        <v>734</v>
      </c>
      <c r="F34" s="49">
        <f>+Worksheet!G35</f>
        <v>726</v>
      </c>
      <c r="G34" s="20"/>
      <c r="H34" s="20"/>
      <c r="I34" s="22">
        <f>+Worksheet!J35</f>
        <v>-247</v>
      </c>
      <c r="J34" s="49">
        <f>SUM(F34:I34)</f>
        <v>479</v>
      </c>
    </row>
    <row r="35" spans="1:10" ht="12.75">
      <c r="A35" s="9"/>
      <c r="B35" s="57">
        <v>3</v>
      </c>
      <c r="C35" s="33"/>
      <c r="D35" s="9" t="s">
        <v>70</v>
      </c>
      <c r="E35" s="22" t="str">
        <f>+Worksheet!F36</f>
        <v>NA</v>
      </c>
      <c r="F35" s="49">
        <f>+Worksheet!G36</f>
        <v>591</v>
      </c>
      <c r="G35" s="20"/>
      <c r="H35" s="20"/>
      <c r="I35" s="22">
        <f>+Worksheet!J36</f>
        <v>-591</v>
      </c>
      <c r="J35" s="49">
        <f>SUM(F35:I35)</f>
        <v>0</v>
      </c>
    </row>
    <row r="36" spans="1:10" ht="12.75">
      <c r="A36" s="7"/>
      <c r="B36" s="7"/>
      <c r="C36" s="20"/>
      <c r="D36" s="7"/>
      <c r="E36" s="20"/>
      <c r="F36" s="20"/>
      <c r="G36" s="20"/>
      <c r="H36" s="20"/>
      <c r="I36" s="20"/>
      <c r="J36" s="20"/>
    </row>
    <row r="37" spans="1:10" ht="13.5" thickBot="1">
      <c r="A37" s="13"/>
      <c r="B37" s="19" t="s">
        <v>29</v>
      </c>
      <c r="C37" s="32"/>
      <c r="D37" s="13"/>
      <c r="E37" s="19">
        <v>77014</v>
      </c>
      <c r="F37" s="19">
        <v>76534</v>
      </c>
      <c r="G37" s="19">
        <v>1325</v>
      </c>
      <c r="H37" s="19">
        <v>0</v>
      </c>
      <c r="I37" s="19">
        <f>SUM(I38:I41)</f>
        <v>-20943</v>
      </c>
      <c r="J37" s="19">
        <f>SUM(F37:I37)</f>
        <v>56916</v>
      </c>
    </row>
    <row r="38" spans="1:10" ht="12.75">
      <c r="A38" s="9"/>
      <c r="B38" s="24">
        <v>1</v>
      </c>
      <c r="C38" s="33"/>
      <c r="D38" s="9" t="s">
        <v>31</v>
      </c>
      <c r="E38" s="49">
        <f>+Worksheet!F39</f>
        <v>1500</v>
      </c>
      <c r="F38" s="49">
        <f>+Worksheet!G39</f>
        <v>1970</v>
      </c>
      <c r="G38" s="20"/>
      <c r="H38" s="20"/>
      <c r="I38" s="22">
        <f>+Worksheet!J39</f>
        <v>500</v>
      </c>
      <c r="J38" s="49">
        <f>SUM(F38:I38)</f>
        <v>2470</v>
      </c>
    </row>
    <row r="39" spans="1:10" ht="12.75">
      <c r="A39" s="9"/>
      <c r="B39" s="24">
        <v>2</v>
      </c>
      <c r="C39" s="33"/>
      <c r="D39" s="34" t="s">
        <v>90</v>
      </c>
      <c r="E39" s="49" t="str">
        <f>+Worksheet!F40</f>
        <v>NA</v>
      </c>
      <c r="F39" s="49" t="str">
        <f>+Worksheet!G40</f>
        <v>NA</v>
      </c>
      <c r="G39" s="20"/>
      <c r="H39" s="20"/>
      <c r="I39" s="22">
        <f>+Worksheet!J40</f>
        <v>500</v>
      </c>
      <c r="J39" s="49">
        <f>SUM(F39:I39)</f>
        <v>500</v>
      </c>
    </row>
    <row r="40" spans="1:10" ht="12.75">
      <c r="A40" s="9"/>
      <c r="B40" s="24">
        <v>3</v>
      </c>
      <c r="C40" s="33"/>
      <c r="D40" s="34" t="s">
        <v>32</v>
      </c>
      <c r="E40" s="49" t="str">
        <f>+Worksheet!F41</f>
        <v>NA</v>
      </c>
      <c r="F40" s="49" t="str">
        <f>+Worksheet!G41</f>
        <v>NA</v>
      </c>
      <c r="G40" s="20"/>
      <c r="H40" s="20"/>
      <c r="I40" s="22">
        <f>+Worksheet!J41</f>
        <v>1000</v>
      </c>
      <c r="J40" s="49">
        <f>SUM(F40:I40)</f>
        <v>1000</v>
      </c>
    </row>
    <row r="41" spans="1:10" ht="12.75">
      <c r="A41" s="9"/>
      <c r="B41" s="24">
        <v>4</v>
      </c>
      <c r="C41" s="33"/>
      <c r="D41" s="34" t="s">
        <v>94</v>
      </c>
      <c r="E41" s="49">
        <f>+Worksheet!F42</f>
        <v>53764</v>
      </c>
      <c r="F41" s="49">
        <f>+Worksheet!G42</f>
        <v>52774</v>
      </c>
      <c r="G41" s="49">
        <f>+Worksheet!H42</f>
        <v>954</v>
      </c>
      <c r="H41" s="20"/>
      <c r="I41" s="22">
        <f>+Worksheet!J42</f>
        <v>-22943</v>
      </c>
      <c r="J41" s="49">
        <f>SUM(F41:I41)</f>
        <v>30785</v>
      </c>
    </row>
    <row r="42" spans="1:10" ht="12.75">
      <c r="A42" s="7"/>
      <c r="B42" s="7"/>
      <c r="C42" s="36"/>
      <c r="D42" s="7"/>
      <c r="E42" s="20"/>
      <c r="F42" s="20"/>
      <c r="G42" s="20"/>
      <c r="H42" s="20"/>
      <c r="I42" s="20"/>
      <c r="J42" s="20"/>
    </row>
    <row r="43" spans="1:10" ht="12.75">
      <c r="A43" s="7"/>
      <c r="B43" s="26" t="s">
        <v>30</v>
      </c>
      <c r="C43" s="36"/>
      <c r="D43" s="7"/>
      <c r="E43" s="21">
        <f aca="true" t="shared" si="1" ref="E43:J43">+E29+E32+E37</f>
        <v>237346</v>
      </c>
      <c r="F43" s="21">
        <f t="shared" si="1"/>
        <v>235286</v>
      </c>
      <c r="G43" s="21">
        <f t="shared" si="1"/>
        <v>3213</v>
      </c>
      <c r="H43" s="21">
        <f t="shared" si="1"/>
        <v>0</v>
      </c>
      <c r="I43" s="21">
        <f t="shared" si="1"/>
        <v>-21081</v>
      </c>
      <c r="J43" s="21">
        <f t="shared" si="1"/>
        <v>217418</v>
      </c>
    </row>
    <row r="44" spans="1:10" ht="13.5" thickBot="1">
      <c r="A44" s="27"/>
      <c r="B44" s="27"/>
      <c r="C44" s="28"/>
      <c r="D44" s="27"/>
      <c r="E44" s="28"/>
      <c r="F44" s="28"/>
      <c r="G44" s="28"/>
      <c r="H44" s="28"/>
      <c r="I44" s="28"/>
      <c r="J44" s="28"/>
    </row>
    <row r="45" ht="13.5" thickTop="1"/>
    <row r="46" spans="1:10" ht="12.75">
      <c r="A46" s="29" t="s">
        <v>33</v>
      </c>
      <c r="B46" s="30"/>
      <c r="C46" s="30"/>
      <c r="D46" s="30"/>
      <c r="E46" s="37"/>
      <c r="F46" s="37"/>
      <c r="G46" s="37"/>
      <c r="H46" s="37"/>
      <c r="I46" s="37"/>
      <c r="J46" s="37"/>
    </row>
    <row r="47" spans="1:10" ht="13.5" thickBot="1">
      <c r="A47" s="31"/>
      <c r="B47" s="19" t="s">
        <v>34</v>
      </c>
      <c r="C47" s="32"/>
      <c r="D47" s="13"/>
      <c r="E47" s="19">
        <f>+Worksheet!F49</f>
        <v>142454</v>
      </c>
      <c r="F47" s="19">
        <f>+Worksheet!G49</f>
        <v>142527</v>
      </c>
      <c r="G47" s="19">
        <f>+Worksheet!H49</f>
        <v>2805</v>
      </c>
      <c r="H47" s="19">
        <f>+Worksheet!I49</f>
        <v>0</v>
      </c>
      <c r="I47" s="19">
        <f>SUM(I48:I60)</f>
        <v>-3456</v>
      </c>
      <c r="J47" s="19">
        <f>SUM(F47:I47)</f>
        <v>141876</v>
      </c>
    </row>
    <row r="48" spans="1:10" ht="12.75">
      <c r="A48" s="56"/>
      <c r="B48" s="50">
        <v>1</v>
      </c>
      <c r="C48" s="33"/>
      <c r="D48" s="9" t="s">
        <v>99</v>
      </c>
      <c r="E48" s="22" t="str">
        <f>+Worksheet!F50</f>
        <v>NA</v>
      </c>
      <c r="F48" s="22" t="str">
        <f>+Worksheet!G50</f>
        <v>NA</v>
      </c>
      <c r="G48" s="20"/>
      <c r="H48" s="20"/>
      <c r="I48" s="22">
        <f>+Worksheet!J50</f>
        <v>200</v>
      </c>
      <c r="J48" s="49">
        <f aca="true" t="shared" si="2" ref="J48:J60">SUM(F48:I48)</f>
        <v>200</v>
      </c>
    </row>
    <row r="49" spans="1:10" ht="12.75">
      <c r="A49" s="9"/>
      <c r="B49" s="50">
        <v>2</v>
      </c>
      <c r="C49" s="33"/>
      <c r="D49" s="9" t="s">
        <v>93</v>
      </c>
      <c r="E49" s="49">
        <f>+Worksheet!F51</f>
        <v>13814</v>
      </c>
      <c r="F49" s="49">
        <f>+Worksheet!G51</f>
        <v>13944</v>
      </c>
      <c r="G49" s="49">
        <f>+Worksheet!H51</f>
        <v>295</v>
      </c>
      <c r="H49" s="20"/>
      <c r="I49" s="22">
        <f>+Worksheet!J51</f>
        <v>2325</v>
      </c>
      <c r="J49" s="49">
        <f t="shared" si="2"/>
        <v>16564</v>
      </c>
    </row>
    <row r="50" spans="1:10" ht="12.75">
      <c r="A50" s="9"/>
      <c r="B50" s="50">
        <v>3</v>
      </c>
      <c r="C50" s="33"/>
      <c r="D50" s="9" t="s">
        <v>71</v>
      </c>
      <c r="E50" s="49" t="str">
        <f>+Worksheet!F52</f>
        <v>NA</v>
      </c>
      <c r="F50" s="49">
        <f>+Worksheet!G52</f>
        <v>493</v>
      </c>
      <c r="G50" s="20"/>
      <c r="H50" s="20"/>
      <c r="I50" s="22">
        <f>+Worksheet!J52</f>
        <v>-493</v>
      </c>
      <c r="J50" s="49">
        <f t="shared" si="2"/>
        <v>0</v>
      </c>
    </row>
    <row r="51" spans="1:10" ht="12.75">
      <c r="A51" s="9"/>
      <c r="B51" s="50">
        <v>4</v>
      </c>
      <c r="C51" s="33"/>
      <c r="D51" s="9" t="s">
        <v>72</v>
      </c>
      <c r="E51" s="49" t="str">
        <f>+Worksheet!F53</f>
        <v>NA</v>
      </c>
      <c r="F51" s="49">
        <f>+Worksheet!G53</f>
        <v>227</v>
      </c>
      <c r="G51" s="20"/>
      <c r="H51" s="20"/>
      <c r="I51" s="22">
        <f>+Worksheet!J53</f>
        <v>-227</v>
      </c>
      <c r="J51" s="49">
        <f t="shared" si="2"/>
        <v>0</v>
      </c>
    </row>
    <row r="52" spans="1:10" ht="12.75">
      <c r="A52" s="9"/>
      <c r="B52" s="50">
        <v>5</v>
      </c>
      <c r="C52" s="33"/>
      <c r="D52" s="34" t="s">
        <v>35</v>
      </c>
      <c r="E52" s="49">
        <f>+Worksheet!F54</f>
        <v>954</v>
      </c>
      <c r="F52" s="49">
        <f>+Worksheet!G54</f>
        <v>940</v>
      </c>
      <c r="G52" s="20"/>
      <c r="H52" s="20"/>
      <c r="I52" s="22">
        <f>+Worksheet!J54</f>
        <v>-940</v>
      </c>
      <c r="J52" s="49">
        <f t="shared" si="2"/>
        <v>0</v>
      </c>
    </row>
    <row r="53" spans="1:10" ht="12.75">
      <c r="A53" s="9"/>
      <c r="B53" s="50">
        <v>6</v>
      </c>
      <c r="C53" s="33"/>
      <c r="D53" s="34" t="s">
        <v>96</v>
      </c>
      <c r="E53" s="49">
        <f>+Worksheet!F55</f>
        <v>227</v>
      </c>
      <c r="F53" s="49">
        <f>+Worksheet!G55</f>
        <v>227</v>
      </c>
      <c r="G53" s="20"/>
      <c r="H53" s="20"/>
      <c r="I53" s="22">
        <f>+Worksheet!J55</f>
        <v>-227</v>
      </c>
      <c r="J53" s="49">
        <f t="shared" si="2"/>
        <v>0</v>
      </c>
    </row>
    <row r="54" spans="1:10" ht="12.75">
      <c r="A54" s="9"/>
      <c r="B54" s="50">
        <v>7</v>
      </c>
      <c r="C54" s="33"/>
      <c r="D54" s="34" t="s">
        <v>95</v>
      </c>
      <c r="E54" s="49">
        <f>+Worksheet!F56</f>
        <v>1460</v>
      </c>
      <c r="F54" s="49">
        <f>+Worksheet!G56</f>
        <v>1231</v>
      </c>
      <c r="G54" s="20"/>
      <c r="H54" s="20"/>
      <c r="I54" s="22">
        <f>+Worksheet!J56</f>
        <v>-1231</v>
      </c>
      <c r="J54" s="49">
        <f t="shared" si="2"/>
        <v>0</v>
      </c>
    </row>
    <row r="55" spans="1:10" ht="12.75" customHeight="1">
      <c r="A55" s="9"/>
      <c r="B55" s="50">
        <v>8</v>
      </c>
      <c r="C55" s="33"/>
      <c r="D55" s="38" t="s">
        <v>73</v>
      </c>
      <c r="E55" s="49">
        <f>+Worksheet!F57</f>
        <v>345</v>
      </c>
      <c r="F55" s="49">
        <f>+Worksheet!G57</f>
        <v>99</v>
      </c>
      <c r="G55" s="20"/>
      <c r="H55" s="20"/>
      <c r="I55" s="22">
        <f>+Worksheet!J57</f>
        <v>-99</v>
      </c>
      <c r="J55" s="49">
        <f t="shared" si="2"/>
        <v>0</v>
      </c>
    </row>
    <row r="56" spans="1:10" ht="12.75">
      <c r="A56" s="9"/>
      <c r="B56" s="50">
        <v>9</v>
      </c>
      <c r="C56" s="33"/>
      <c r="D56" s="34" t="s">
        <v>89</v>
      </c>
      <c r="E56" s="49">
        <f>+Worksheet!F58</f>
        <v>247</v>
      </c>
      <c r="F56" s="49">
        <f>+Worksheet!G58</f>
        <v>296</v>
      </c>
      <c r="G56" s="20"/>
      <c r="H56" s="20"/>
      <c r="I56" s="22">
        <f>+Worksheet!J58</f>
        <v>-296</v>
      </c>
      <c r="J56" s="49">
        <f t="shared" si="2"/>
        <v>0</v>
      </c>
    </row>
    <row r="57" spans="1:10" ht="12.75">
      <c r="A57" s="9"/>
      <c r="B57" s="50">
        <v>10</v>
      </c>
      <c r="C57" s="33"/>
      <c r="D57" s="34" t="s">
        <v>92</v>
      </c>
      <c r="E57" s="49">
        <f>+Worksheet!F59</f>
        <v>859</v>
      </c>
      <c r="F57" s="49">
        <f>+Worksheet!G59</f>
        <v>846</v>
      </c>
      <c r="G57" s="20"/>
      <c r="H57" s="20"/>
      <c r="I57" s="22">
        <f>+Worksheet!J59</f>
        <v>-846</v>
      </c>
      <c r="J57" s="49">
        <f t="shared" si="2"/>
        <v>0</v>
      </c>
    </row>
    <row r="58" spans="1:10" ht="12.75">
      <c r="A58" s="9"/>
      <c r="B58" s="50">
        <v>11</v>
      </c>
      <c r="C58" s="33"/>
      <c r="D58" s="34" t="s">
        <v>36</v>
      </c>
      <c r="E58" s="49">
        <f>+Worksheet!F60</f>
        <v>453</v>
      </c>
      <c r="F58" s="49">
        <f>+Worksheet!G60</f>
        <v>448</v>
      </c>
      <c r="G58" s="20"/>
      <c r="H58" s="20"/>
      <c r="I58" s="22">
        <f>+Worksheet!J60</f>
        <v>-291</v>
      </c>
      <c r="J58" s="49">
        <f t="shared" si="2"/>
        <v>157</v>
      </c>
    </row>
    <row r="59" spans="1:10" ht="12.75" customHeight="1">
      <c r="A59" s="9"/>
      <c r="B59" s="50">
        <v>12</v>
      </c>
      <c r="C59" s="33"/>
      <c r="D59" s="38" t="s">
        <v>91</v>
      </c>
      <c r="E59" s="49">
        <f>+Worksheet!F61</f>
        <v>877</v>
      </c>
      <c r="F59" s="49">
        <f>+Worksheet!G61</f>
        <v>887</v>
      </c>
      <c r="G59" s="20"/>
      <c r="H59" s="20"/>
      <c r="I59" s="22">
        <f>+Worksheet!J61</f>
        <v>-887</v>
      </c>
      <c r="J59" s="49">
        <f t="shared" si="2"/>
        <v>0</v>
      </c>
    </row>
    <row r="60" spans="1:10" ht="12.75">
      <c r="A60" s="9"/>
      <c r="B60" s="50">
        <v>13</v>
      </c>
      <c r="C60" s="33"/>
      <c r="D60" s="34" t="s">
        <v>37</v>
      </c>
      <c r="E60" s="49">
        <f>+Worksheet!F62</f>
        <v>437</v>
      </c>
      <c r="F60" s="49">
        <f>+Worksheet!G62</f>
        <v>444</v>
      </c>
      <c r="G60" s="20"/>
      <c r="H60" s="20"/>
      <c r="I60" s="22">
        <f>+Worksheet!J62</f>
        <v>-444</v>
      </c>
      <c r="J60" s="49">
        <f t="shared" si="2"/>
        <v>0</v>
      </c>
    </row>
    <row r="61" spans="1:10" ht="12.75">
      <c r="A61" s="9"/>
      <c r="B61" s="24"/>
      <c r="C61" s="33"/>
      <c r="D61" s="9"/>
      <c r="E61" s="25"/>
      <c r="F61" s="24"/>
      <c r="G61" s="24"/>
      <c r="H61" s="24"/>
      <c r="I61" s="25"/>
      <c r="J61" s="23"/>
    </row>
    <row r="62" spans="1:10" ht="13.5" thickBot="1">
      <c r="A62" s="39"/>
      <c r="B62" s="19" t="s">
        <v>38</v>
      </c>
      <c r="C62" s="39"/>
      <c r="D62" s="39"/>
      <c r="E62" s="19">
        <f>+Worksheet!F64</f>
        <v>62337</v>
      </c>
      <c r="F62" s="19">
        <f>+Worksheet!G64</f>
        <v>62833</v>
      </c>
      <c r="G62" s="19">
        <f>+Worksheet!H64</f>
        <v>1338</v>
      </c>
      <c r="H62" s="19">
        <f>+Worksheet!I64</f>
        <v>0</v>
      </c>
      <c r="I62" s="19">
        <f>+I63</f>
        <v>-2000</v>
      </c>
      <c r="J62" s="19">
        <f>SUM(F62:I62)</f>
        <v>62171</v>
      </c>
    </row>
    <row r="63" spans="1:10" ht="12.75">
      <c r="A63" s="9"/>
      <c r="B63" s="24"/>
      <c r="C63" s="33"/>
      <c r="D63" s="34" t="s">
        <v>39</v>
      </c>
      <c r="E63" s="49">
        <f>+Worksheet!F65</f>
        <v>62337</v>
      </c>
      <c r="F63" s="49">
        <f>+Worksheet!G65</f>
        <v>62833</v>
      </c>
      <c r="G63" s="49">
        <f>+Worksheet!H65</f>
        <v>1338</v>
      </c>
      <c r="H63" s="20"/>
      <c r="I63" s="22">
        <f>+Worksheet!J65</f>
        <v>-2000</v>
      </c>
      <c r="J63" s="49">
        <f>SUM(F63:I63)</f>
        <v>62171</v>
      </c>
    </row>
    <row r="64" spans="1:10" ht="12.75">
      <c r="A64" s="9"/>
      <c r="B64" s="24"/>
      <c r="C64" s="33"/>
      <c r="D64" s="9"/>
      <c r="E64" s="25"/>
      <c r="F64" s="24"/>
      <c r="G64" s="24"/>
      <c r="H64" s="24"/>
      <c r="I64" s="25"/>
      <c r="J64" s="23"/>
    </row>
    <row r="65" spans="1:10" ht="13.5" thickBot="1">
      <c r="A65" s="39"/>
      <c r="B65" s="19" t="s">
        <v>40</v>
      </c>
      <c r="C65" s="39"/>
      <c r="D65" s="39"/>
      <c r="E65" s="19">
        <f>+Worksheet!F67</f>
        <v>6409</v>
      </c>
      <c r="F65" s="19">
        <f>+Worksheet!G67</f>
        <v>6404</v>
      </c>
      <c r="G65" s="19">
        <f>+Worksheet!H67</f>
        <v>0</v>
      </c>
      <c r="H65" s="19">
        <f>+Worksheet!I67</f>
        <v>0</v>
      </c>
      <c r="I65" s="19">
        <f>+I66</f>
        <v>-6404</v>
      </c>
      <c r="J65" s="19">
        <f>SUM(F65:I65)</f>
        <v>0</v>
      </c>
    </row>
    <row r="66" spans="1:10" ht="12.75">
      <c r="A66" s="7"/>
      <c r="B66" s="7"/>
      <c r="C66" s="7"/>
      <c r="D66" s="7" t="s">
        <v>41</v>
      </c>
      <c r="E66" s="49">
        <f>+Worksheet!F68</f>
        <v>6409</v>
      </c>
      <c r="F66" s="49">
        <f>+Worksheet!G68</f>
        <v>6404</v>
      </c>
      <c r="G66" s="49">
        <f>+Worksheet!H68</f>
        <v>0</v>
      </c>
      <c r="H66" s="20"/>
      <c r="I66" s="22">
        <f>+Worksheet!J68</f>
        <v>-6404</v>
      </c>
      <c r="J66" s="49">
        <f>SUM(F66:I66)</f>
        <v>0</v>
      </c>
    </row>
    <row r="67" spans="1:10" ht="12.75">
      <c r="A67" s="7"/>
      <c r="B67" s="7"/>
      <c r="C67" s="20"/>
      <c r="D67" s="7"/>
      <c r="E67" s="20"/>
      <c r="F67" s="20"/>
      <c r="G67" s="20"/>
      <c r="H67" s="20"/>
      <c r="I67" s="20"/>
      <c r="J67" s="20"/>
    </row>
    <row r="68" spans="1:10" ht="12.75">
      <c r="A68" s="7"/>
      <c r="B68" s="26" t="s">
        <v>42</v>
      </c>
      <c r="C68" s="36"/>
      <c r="D68" s="7"/>
      <c r="E68" s="21">
        <f aca="true" t="shared" si="3" ref="E68:J68">+E47+E62+E65</f>
        <v>211200</v>
      </c>
      <c r="F68" s="21">
        <f t="shared" si="3"/>
        <v>211764</v>
      </c>
      <c r="G68" s="21">
        <f t="shared" si="3"/>
        <v>4143</v>
      </c>
      <c r="H68" s="21">
        <f t="shared" si="3"/>
        <v>0</v>
      </c>
      <c r="I68" s="21">
        <f t="shared" si="3"/>
        <v>-11860</v>
      </c>
      <c r="J68" s="21">
        <f t="shared" si="3"/>
        <v>204047</v>
      </c>
    </row>
    <row r="69" spans="1:10" ht="13.5" thickBot="1">
      <c r="A69" s="27"/>
      <c r="B69" s="27"/>
      <c r="C69" s="28"/>
      <c r="D69" s="27"/>
      <c r="E69" s="28"/>
      <c r="F69" s="28"/>
      <c r="G69" s="28"/>
      <c r="H69" s="28"/>
      <c r="I69" s="28"/>
      <c r="J69" s="28"/>
    </row>
    <row r="70" spans="1:10" ht="13.5" thickTop="1">
      <c r="A70" s="9"/>
      <c r="B70" s="9"/>
      <c r="C70" s="25"/>
      <c r="D70" s="9"/>
      <c r="E70" s="25"/>
      <c r="F70" s="25"/>
      <c r="G70" s="25"/>
      <c r="H70" s="25"/>
      <c r="I70" s="25"/>
      <c r="J70" s="25"/>
    </row>
    <row r="71" spans="1:10" ht="13.5" thickBot="1">
      <c r="A71" s="9"/>
      <c r="B71" s="9"/>
      <c r="C71" s="25"/>
      <c r="D71" s="9"/>
      <c r="E71" s="25"/>
      <c r="F71" s="25"/>
      <c r="G71" s="25"/>
      <c r="H71" s="25"/>
      <c r="I71" s="25"/>
      <c r="J71" s="25"/>
    </row>
    <row r="72" spans="1:10" ht="12.75">
      <c r="A72" s="53"/>
      <c r="B72" s="54"/>
      <c r="C72" s="54"/>
      <c r="D72" s="54"/>
      <c r="E72" s="5"/>
      <c r="F72" s="5"/>
      <c r="G72" s="5"/>
      <c r="H72" s="5"/>
      <c r="I72" s="5"/>
      <c r="J72" s="6"/>
    </row>
    <row r="73" spans="1:10" ht="12.75">
      <c r="A73" s="8"/>
      <c r="B73" s="9"/>
      <c r="C73" s="9"/>
      <c r="D73" s="9"/>
      <c r="E73" s="10"/>
      <c r="F73" s="10"/>
      <c r="G73" s="10" t="s">
        <v>13</v>
      </c>
      <c r="H73" s="10"/>
      <c r="I73" s="10"/>
      <c r="J73" s="11">
        <v>2007</v>
      </c>
    </row>
    <row r="74" spans="1:10" ht="12.75">
      <c r="A74" s="8"/>
      <c r="B74" s="9"/>
      <c r="C74" s="9"/>
      <c r="D74" s="9"/>
      <c r="E74" s="10" t="s">
        <v>11</v>
      </c>
      <c r="F74" s="10" t="s">
        <v>12</v>
      </c>
      <c r="G74" s="10" t="s">
        <v>17</v>
      </c>
      <c r="H74" s="10" t="s">
        <v>19</v>
      </c>
      <c r="I74" s="10" t="s">
        <v>14</v>
      </c>
      <c r="J74" s="11" t="s">
        <v>21</v>
      </c>
    </row>
    <row r="75" spans="1:10" ht="13.5" thickBot="1">
      <c r="A75" s="12"/>
      <c r="B75" s="13"/>
      <c r="C75" s="13"/>
      <c r="D75" s="13"/>
      <c r="E75" s="14" t="s">
        <v>15</v>
      </c>
      <c r="F75" s="14" t="s">
        <v>16</v>
      </c>
      <c r="G75" s="14" t="s">
        <v>18</v>
      </c>
      <c r="H75" s="14" t="s">
        <v>20</v>
      </c>
      <c r="I75" s="14" t="s">
        <v>18</v>
      </c>
      <c r="J75" s="15" t="s">
        <v>22</v>
      </c>
    </row>
    <row r="77" spans="1:10" ht="12.75">
      <c r="A77" s="29" t="s">
        <v>43</v>
      </c>
      <c r="B77" s="30"/>
      <c r="C77" s="30"/>
      <c r="D77" s="30"/>
      <c r="E77" s="37"/>
      <c r="F77" s="37"/>
      <c r="G77" s="37"/>
      <c r="H77" s="37"/>
      <c r="I77" s="37"/>
      <c r="J77" s="37"/>
    </row>
    <row r="78" spans="1:10" ht="13.5" thickBot="1">
      <c r="A78" s="31"/>
      <c r="B78" s="19" t="s">
        <v>44</v>
      </c>
      <c r="C78" s="13"/>
      <c r="D78" s="13"/>
      <c r="E78" s="59">
        <f>+Worksheet!F75</f>
        <v>133130</v>
      </c>
      <c r="F78" s="59">
        <f>+Worksheet!G75</f>
        <v>140086</v>
      </c>
      <c r="G78" s="59">
        <f>+Worksheet!H75</f>
        <v>2036</v>
      </c>
      <c r="H78" s="59">
        <f>+Worksheet!I75</f>
        <v>0</v>
      </c>
      <c r="I78" s="59">
        <f>SUM(I79:I98)</f>
        <v>-6430</v>
      </c>
      <c r="J78" s="19">
        <f>SUM(F78:I78)</f>
        <v>135692</v>
      </c>
    </row>
    <row r="79" spans="1:10" ht="12.75">
      <c r="A79" s="7"/>
      <c r="B79" s="50">
        <v>1</v>
      </c>
      <c r="C79" s="7"/>
      <c r="D79" s="7" t="s">
        <v>68</v>
      </c>
      <c r="E79" s="49" t="str">
        <f>+Worksheet!F76</f>
        <v>NA</v>
      </c>
      <c r="F79" s="49" t="str">
        <f>+Worksheet!G76</f>
        <v>NA</v>
      </c>
      <c r="G79" s="20"/>
      <c r="H79" s="20"/>
      <c r="I79" s="22">
        <f>+Worksheet!J76</f>
        <v>1000</v>
      </c>
      <c r="J79" s="49">
        <f aca="true" t="shared" si="4" ref="J79:J98">SUM(F79:I79)</f>
        <v>1000</v>
      </c>
    </row>
    <row r="80" spans="1:10" ht="12.75">
      <c r="A80" s="7"/>
      <c r="B80" s="50">
        <v>2</v>
      </c>
      <c r="C80" s="7"/>
      <c r="D80" s="9" t="s">
        <v>99</v>
      </c>
      <c r="E80" s="49" t="str">
        <f>+Worksheet!F77</f>
        <v>NA</v>
      </c>
      <c r="F80" s="49" t="str">
        <f>+Worksheet!G77</f>
        <v>NA</v>
      </c>
      <c r="G80" s="20"/>
      <c r="H80" s="20"/>
      <c r="I80" s="22">
        <f>+Worksheet!J77</f>
        <v>300</v>
      </c>
      <c r="J80" s="49">
        <f t="shared" si="4"/>
        <v>300</v>
      </c>
    </row>
    <row r="81" spans="1:10" ht="12.75">
      <c r="A81" s="7"/>
      <c r="B81" s="50">
        <v>3</v>
      </c>
      <c r="C81" s="7"/>
      <c r="D81" s="7" t="s">
        <v>45</v>
      </c>
      <c r="E81" s="49">
        <f>+Worksheet!F78</f>
        <v>2922</v>
      </c>
      <c r="F81" s="49">
        <f>+Worksheet!G78</f>
        <v>2879</v>
      </c>
      <c r="G81" s="20"/>
      <c r="H81" s="20"/>
      <c r="I81" s="22">
        <f>+Worksheet!J78</f>
        <v>-1000</v>
      </c>
      <c r="J81" s="49">
        <f t="shared" si="4"/>
        <v>1879</v>
      </c>
    </row>
    <row r="82" spans="1:10" ht="12.75">
      <c r="A82" s="7"/>
      <c r="B82" s="50">
        <v>4</v>
      </c>
      <c r="C82" s="7"/>
      <c r="D82" s="7" t="s">
        <v>46</v>
      </c>
      <c r="E82" s="49">
        <f>+Worksheet!F79</f>
        <v>603</v>
      </c>
      <c r="F82" s="49">
        <f>+Worksheet!G79</f>
        <v>594</v>
      </c>
      <c r="G82" s="20"/>
      <c r="H82" s="20"/>
      <c r="I82" s="22">
        <f>+Worksheet!J79</f>
        <v>-594</v>
      </c>
      <c r="J82" s="49">
        <f t="shared" si="4"/>
        <v>0</v>
      </c>
    </row>
    <row r="83" spans="1:10" ht="12.75">
      <c r="A83" s="7"/>
      <c r="B83" s="50">
        <v>5</v>
      </c>
      <c r="C83" s="7"/>
      <c r="D83" s="7" t="s">
        <v>47</v>
      </c>
      <c r="E83" s="49">
        <f>+Worksheet!F80</f>
        <v>509</v>
      </c>
      <c r="F83" s="49">
        <f>+Worksheet!G80</f>
        <v>509</v>
      </c>
      <c r="G83" s="20"/>
      <c r="H83" s="20"/>
      <c r="I83" s="22">
        <f>+Worksheet!J80</f>
        <v>-509</v>
      </c>
      <c r="J83" s="49">
        <f t="shared" si="4"/>
        <v>0</v>
      </c>
    </row>
    <row r="84" spans="1:10" ht="12.75">
      <c r="A84" s="7"/>
      <c r="B84" s="50">
        <v>6</v>
      </c>
      <c r="C84" s="7"/>
      <c r="D84" s="7" t="s">
        <v>48</v>
      </c>
      <c r="E84" s="49" t="str">
        <f>+Worksheet!F81</f>
        <v>NA</v>
      </c>
      <c r="F84" s="49">
        <f>+Worksheet!G81</f>
        <v>3670</v>
      </c>
      <c r="G84" s="20"/>
      <c r="H84" s="20"/>
      <c r="I84" s="22">
        <f>+Worksheet!J81</f>
        <v>-400</v>
      </c>
      <c r="J84" s="49">
        <f t="shared" si="4"/>
        <v>3270</v>
      </c>
    </row>
    <row r="85" spans="1:10" ht="25.5">
      <c r="A85" s="7"/>
      <c r="B85" s="50">
        <v>7</v>
      </c>
      <c r="C85" s="7"/>
      <c r="D85" s="40" t="s">
        <v>100</v>
      </c>
      <c r="E85" s="49">
        <f>+Worksheet!F82</f>
        <v>779</v>
      </c>
      <c r="F85" s="49">
        <f>+Worksheet!G82</f>
        <v>788</v>
      </c>
      <c r="G85" s="20"/>
      <c r="H85" s="20"/>
      <c r="I85" s="22">
        <f>+Worksheet!J82</f>
        <v>-788</v>
      </c>
      <c r="J85" s="49">
        <f t="shared" si="4"/>
        <v>0</v>
      </c>
    </row>
    <row r="86" spans="1:10" ht="12.75">
      <c r="A86" s="7"/>
      <c r="B86" s="50">
        <v>8</v>
      </c>
      <c r="C86" s="7"/>
      <c r="D86" s="40" t="s">
        <v>101</v>
      </c>
      <c r="E86" s="49">
        <f>+Worksheet!F83</f>
        <v>731</v>
      </c>
      <c r="F86" s="49">
        <f>+Worksheet!G83</f>
        <v>345</v>
      </c>
      <c r="G86" s="20"/>
      <c r="H86" s="20"/>
      <c r="I86" s="22">
        <f>+Worksheet!J83</f>
        <v>-345</v>
      </c>
      <c r="J86" s="49">
        <f t="shared" si="4"/>
        <v>0</v>
      </c>
    </row>
    <row r="87" spans="1:10" ht="12.75">
      <c r="A87" s="7"/>
      <c r="B87" s="50">
        <v>9</v>
      </c>
      <c r="C87" s="7"/>
      <c r="D87" s="40" t="s">
        <v>75</v>
      </c>
      <c r="E87" s="49">
        <f>+Worksheet!F84</f>
        <v>195</v>
      </c>
      <c r="F87" s="49">
        <f>+Worksheet!G84</f>
        <v>197</v>
      </c>
      <c r="G87" s="20"/>
      <c r="H87" s="20"/>
      <c r="I87" s="22">
        <f>+Worksheet!J84</f>
        <v>-197</v>
      </c>
      <c r="J87" s="49">
        <f t="shared" si="4"/>
        <v>0</v>
      </c>
    </row>
    <row r="88" spans="1:10" ht="12.75">
      <c r="A88" s="7"/>
      <c r="B88" s="50">
        <v>10</v>
      </c>
      <c r="C88" s="7"/>
      <c r="D88" s="40" t="s">
        <v>76</v>
      </c>
      <c r="E88" s="49">
        <f>+Worksheet!F85</f>
        <v>296</v>
      </c>
      <c r="F88" s="49">
        <f>+Worksheet!G85</f>
        <v>345</v>
      </c>
      <c r="G88" s="20"/>
      <c r="H88" s="20"/>
      <c r="I88" s="22">
        <f>+Worksheet!J85</f>
        <v>-345</v>
      </c>
      <c r="J88" s="49">
        <f t="shared" si="4"/>
        <v>0</v>
      </c>
    </row>
    <row r="89" spans="1:10" ht="12.75">
      <c r="A89" s="7"/>
      <c r="B89" s="50">
        <v>11</v>
      </c>
      <c r="C89" s="7"/>
      <c r="D89" s="40" t="s">
        <v>77</v>
      </c>
      <c r="E89" s="49">
        <f>+Worksheet!F86</f>
        <v>974</v>
      </c>
      <c r="F89" s="49">
        <f>+Worksheet!G86</f>
        <v>394</v>
      </c>
      <c r="G89" s="20"/>
      <c r="H89" s="20"/>
      <c r="I89" s="22">
        <f>+Worksheet!J86</f>
        <v>-394</v>
      </c>
      <c r="J89" s="49">
        <f t="shared" si="4"/>
        <v>0</v>
      </c>
    </row>
    <row r="90" spans="1:10" ht="25.5">
      <c r="A90" s="7"/>
      <c r="B90" s="51">
        <v>12</v>
      </c>
      <c r="C90" s="7"/>
      <c r="D90" s="40" t="s">
        <v>102</v>
      </c>
      <c r="E90" s="49">
        <f>+Worksheet!F87</f>
        <v>292</v>
      </c>
      <c r="F90" s="49">
        <f>+Worksheet!G87</f>
        <v>197</v>
      </c>
      <c r="G90" s="20"/>
      <c r="H90" s="20"/>
      <c r="I90" s="22">
        <f>+Worksheet!J87</f>
        <v>-197</v>
      </c>
      <c r="J90" s="49">
        <f t="shared" si="4"/>
        <v>0</v>
      </c>
    </row>
    <row r="91" spans="1:10" ht="12.75">
      <c r="A91" s="7"/>
      <c r="B91" s="51">
        <v>13</v>
      </c>
      <c r="C91" s="7"/>
      <c r="D91" s="40" t="s">
        <v>79</v>
      </c>
      <c r="E91" s="49" t="str">
        <f>+Worksheet!F88</f>
        <v>NA</v>
      </c>
      <c r="F91" s="49">
        <f>+Worksheet!G88</f>
        <v>1409</v>
      </c>
      <c r="G91" s="20"/>
      <c r="H91" s="20"/>
      <c r="I91" s="22">
        <f>+Worksheet!J88</f>
        <v>-1409</v>
      </c>
      <c r="J91" s="49">
        <f t="shared" si="4"/>
        <v>0</v>
      </c>
    </row>
    <row r="92" spans="1:10" ht="25.5">
      <c r="A92" s="7"/>
      <c r="B92" s="51">
        <v>14</v>
      </c>
      <c r="C92" s="7"/>
      <c r="D92" s="40" t="s">
        <v>103</v>
      </c>
      <c r="E92" s="49" t="str">
        <f>+Worksheet!F89</f>
        <v>NA</v>
      </c>
      <c r="F92" s="49">
        <f>+Worksheet!G89</f>
        <v>148</v>
      </c>
      <c r="G92" s="20"/>
      <c r="H92" s="20"/>
      <c r="I92" s="22">
        <f>+Worksheet!J89</f>
        <v>-148</v>
      </c>
      <c r="J92" s="49">
        <f t="shared" si="4"/>
        <v>0</v>
      </c>
    </row>
    <row r="93" spans="1:10" ht="12.75">
      <c r="A93" s="7"/>
      <c r="B93" s="51">
        <v>15</v>
      </c>
      <c r="C93" s="7"/>
      <c r="D93" s="40" t="s">
        <v>81</v>
      </c>
      <c r="E93" s="49" t="str">
        <f>+Worksheet!F90</f>
        <v>NA</v>
      </c>
      <c r="F93" s="49">
        <f>+Worksheet!G90</f>
        <v>247</v>
      </c>
      <c r="G93" s="20"/>
      <c r="H93" s="20"/>
      <c r="I93" s="22">
        <f>+Worksheet!J90</f>
        <v>-247</v>
      </c>
      <c r="J93" s="49">
        <f t="shared" si="4"/>
        <v>0</v>
      </c>
    </row>
    <row r="94" spans="1:10" ht="12.75">
      <c r="A94" s="7"/>
      <c r="B94" s="51">
        <v>16</v>
      </c>
      <c r="C94" s="7"/>
      <c r="D94" s="40" t="s">
        <v>82</v>
      </c>
      <c r="E94" s="49" t="str">
        <f>+Worksheet!F91</f>
        <v>NA</v>
      </c>
      <c r="F94" s="49">
        <f>+Worksheet!G91</f>
        <v>172</v>
      </c>
      <c r="G94" s="20"/>
      <c r="H94" s="20"/>
      <c r="I94" s="22">
        <f>+Worksheet!J91</f>
        <v>-172</v>
      </c>
      <c r="J94" s="49">
        <f t="shared" si="4"/>
        <v>0</v>
      </c>
    </row>
    <row r="95" spans="1:10" ht="12.75" customHeight="1">
      <c r="A95" s="7"/>
      <c r="B95" s="51">
        <v>17</v>
      </c>
      <c r="C95" s="7"/>
      <c r="D95" s="40" t="s">
        <v>83</v>
      </c>
      <c r="E95" s="49" t="str">
        <f>+Worksheet!F92</f>
        <v>NA</v>
      </c>
      <c r="F95" s="49">
        <f>+Worksheet!G92</f>
        <v>197</v>
      </c>
      <c r="G95" s="20"/>
      <c r="H95" s="20"/>
      <c r="I95" s="22">
        <f>+Worksheet!J92</f>
        <v>-197</v>
      </c>
      <c r="J95" s="49">
        <f t="shared" si="4"/>
        <v>0</v>
      </c>
    </row>
    <row r="96" spans="1:10" ht="12.75">
      <c r="A96" s="7"/>
      <c r="B96" s="51">
        <v>18</v>
      </c>
      <c r="C96" s="7"/>
      <c r="D96" s="40" t="s">
        <v>84</v>
      </c>
      <c r="E96" s="49" t="str">
        <f>+Worksheet!F93</f>
        <v>NA</v>
      </c>
      <c r="F96" s="49">
        <f>+Worksheet!G93</f>
        <v>197</v>
      </c>
      <c r="G96" s="20"/>
      <c r="H96" s="20"/>
      <c r="I96" s="22">
        <f>+Worksheet!J93</f>
        <v>-197</v>
      </c>
      <c r="J96" s="49">
        <f t="shared" si="4"/>
        <v>0</v>
      </c>
    </row>
    <row r="97" spans="1:10" ht="12.75" customHeight="1">
      <c r="A97" s="7"/>
      <c r="B97" s="51">
        <v>19</v>
      </c>
      <c r="C97" s="7"/>
      <c r="D97" s="40" t="s">
        <v>85</v>
      </c>
      <c r="E97" s="49" t="str">
        <f>+Worksheet!F94</f>
        <v>NA</v>
      </c>
      <c r="F97" s="49">
        <f>+Worksheet!G94</f>
        <v>394</v>
      </c>
      <c r="G97" s="20"/>
      <c r="H97" s="20"/>
      <c r="I97" s="22">
        <f>+Worksheet!J94</f>
        <v>-394</v>
      </c>
      <c r="J97" s="49">
        <f t="shared" si="4"/>
        <v>0</v>
      </c>
    </row>
    <row r="98" spans="1:10" ht="12.75" customHeight="1">
      <c r="A98" s="7"/>
      <c r="B98" s="51">
        <v>20</v>
      </c>
      <c r="C98" s="7"/>
      <c r="D98" s="40" t="s">
        <v>104</v>
      </c>
      <c r="E98" s="49" t="str">
        <f>+Worksheet!F95</f>
        <v>NA</v>
      </c>
      <c r="F98" s="49">
        <f>+Worksheet!G95</f>
        <v>197</v>
      </c>
      <c r="G98" s="20"/>
      <c r="H98" s="20"/>
      <c r="I98" s="22">
        <f>+Worksheet!J95</f>
        <v>-197</v>
      </c>
      <c r="J98" s="49">
        <f t="shared" si="4"/>
        <v>0</v>
      </c>
    </row>
    <row r="99" spans="1:10" ht="12.75">
      <c r="A99" s="7"/>
      <c r="B99" s="20"/>
      <c r="C99" s="7"/>
      <c r="D99" s="7"/>
      <c r="E99" s="20"/>
      <c r="F99" s="20"/>
      <c r="G99" s="20"/>
      <c r="H99" s="20"/>
      <c r="I99" s="20"/>
      <c r="J99" s="23"/>
    </row>
    <row r="100" spans="1:10" ht="13.5" thickBot="1">
      <c r="A100" s="39"/>
      <c r="B100" s="19" t="s">
        <v>50</v>
      </c>
      <c r="C100" s="39"/>
      <c r="D100" s="39"/>
      <c r="E100" s="19">
        <f>+Worksheet!F97</f>
        <v>23999</v>
      </c>
      <c r="F100" s="19">
        <f>+Worksheet!G97</f>
        <v>23794</v>
      </c>
      <c r="G100" s="19">
        <f>+Worksheet!H97</f>
        <v>173</v>
      </c>
      <c r="H100" s="19">
        <f>+Worksheet!I97</f>
        <v>0</v>
      </c>
      <c r="I100" s="19">
        <f>+I101</f>
        <v>-2000</v>
      </c>
      <c r="J100" s="19">
        <f>SUM(F100:I100)</f>
        <v>21967</v>
      </c>
    </row>
    <row r="101" spans="1:10" ht="25.5">
      <c r="A101" s="41"/>
      <c r="B101" s="24"/>
      <c r="C101" s="41"/>
      <c r="D101" s="42" t="s">
        <v>87</v>
      </c>
      <c r="E101" s="49">
        <f>+Worksheet!F98</f>
        <v>8592</v>
      </c>
      <c r="F101" s="49">
        <f>+Worksheet!G98</f>
        <v>8349</v>
      </c>
      <c r="G101" s="20"/>
      <c r="H101" s="20"/>
      <c r="I101" s="22">
        <f>+Worksheet!J98</f>
        <v>-2000</v>
      </c>
      <c r="J101" s="49">
        <f>SUM(F101:I101)</f>
        <v>6349</v>
      </c>
    </row>
    <row r="102" spans="1:10" ht="12.75">
      <c r="A102" s="41"/>
      <c r="B102" s="24"/>
      <c r="C102" s="41"/>
      <c r="D102" s="41"/>
      <c r="E102" s="24"/>
      <c r="F102" s="24"/>
      <c r="G102" s="24"/>
      <c r="H102" s="24"/>
      <c r="I102" s="24"/>
      <c r="J102" s="24"/>
    </row>
    <row r="103" spans="1:10" ht="13.5" thickBot="1">
      <c r="A103" s="39"/>
      <c r="B103" s="19" t="s">
        <v>51</v>
      </c>
      <c r="C103" s="39"/>
      <c r="D103" s="39"/>
      <c r="E103" s="19">
        <f>+Worksheet!F100</f>
        <v>14570</v>
      </c>
      <c r="F103" s="19">
        <f>+Worksheet!G100</f>
        <v>14664</v>
      </c>
      <c r="G103" s="19">
        <f>+Worksheet!H100</f>
        <v>274</v>
      </c>
      <c r="H103" s="19">
        <f>+Worksheet!I100</f>
        <v>0</v>
      </c>
      <c r="I103" s="19">
        <v>0</v>
      </c>
      <c r="J103" s="19">
        <f>SUM(F103:I103)</f>
        <v>14938</v>
      </c>
    </row>
    <row r="104" spans="1:10" ht="12.75">
      <c r="A104" s="41"/>
      <c r="B104" s="24"/>
      <c r="C104" s="41"/>
      <c r="D104" s="41"/>
      <c r="E104" s="24"/>
      <c r="F104" s="24"/>
      <c r="G104" s="24"/>
      <c r="H104" s="24"/>
      <c r="I104" s="24"/>
      <c r="J104" s="24"/>
    </row>
    <row r="105" spans="1:10" ht="12.75">
      <c r="A105" s="7"/>
      <c r="B105" s="26" t="s">
        <v>52</v>
      </c>
      <c r="C105" s="36"/>
      <c r="D105" s="7"/>
      <c r="E105" s="21">
        <f aca="true" t="shared" si="5" ref="E105:J105">+E78+E100+E103</f>
        <v>171699</v>
      </c>
      <c r="F105" s="21">
        <f t="shared" si="5"/>
        <v>178544</v>
      </c>
      <c r="G105" s="21">
        <f t="shared" si="5"/>
        <v>2483</v>
      </c>
      <c r="H105" s="21">
        <f t="shared" si="5"/>
        <v>0</v>
      </c>
      <c r="I105" s="21">
        <f t="shared" si="5"/>
        <v>-8430</v>
      </c>
      <c r="J105" s="21">
        <f t="shared" si="5"/>
        <v>172597</v>
      </c>
    </row>
    <row r="106" spans="1:10" ht="13.5" thickBot="1">
      <c r="A106" s="27"/>
      <c r="B106" s="27"/>
      <c r="C106" s="43"/>
      <c r="D106" s="27"/>
      <c r="E106" s="28"/>
      <c r="F106" s="28"/>
      <c r="G106" s="28"/>
      <c r="H106" s="28"/>
      <c r="I106" s="28"/>
      <c r="J106" s="28"/>
    </row>
    <row r="107" ht="13.5" thickTop="1"/>
    <row r="108" spans="1:10" ht="12.75">
      <c r="A108" s="29" t="s">
        <v>53</v>
      </c>
      <c r="B108" s="30"/>
      <c r="C108" s="30"/>
      <c r="D108" s="30"/>
      <c r="E108" s="37"/>
      <c r="F108" s="37"/>
      <c r="G108" s="37"/>
      <c r="H108" s="37"/>
      <c r="I108" s="37"/>
      <c r="J108" s="37"/>
    </row>
    <row r="109" spans="1:10" ht="13.5" thickBot="1">
      <c r="A109" s="39"/>
      <c r="B109" s="19" t="s">
        <v>54</v>
      </c>
      <c r="C109" s="39"/>
      <c r="D109" s="39"/>
      <c r="E109" s="19">
        <f>+Worksheet!F107</f>
        <v>22714</v>
      </c>
      <c r="F109" s="19">
        <f>+Worksheet!G107</f>
        <v>24866</v>
      </c>
      <c r="G109" s="19">
        <f>+Worksheet!H107</f>
        <v>309</v>
      </c>
      <c r="H109" s="19">
        <f>+Worksheet!I107</f>
        <v>0</v>
      </c>
      <c r="I109" s="19">
        <f>SUM(I110:I111)</f>
        <v>797</v>
      </c>
      <c r="J109" s="19">
        <f>SUM(F109:I109)</f>
        <v>25972</v>
      </c>
    </row>
    <row r="110" spans="1:10" ht="12.75">
      <c r="A110" s="41"/>
      <c r="B110" s="24">
        <v>1</v>
      </c>
      <c r="C110" s="41"/>
      <c r="D110" s="9" t="s">
        <v>56</v>
      </c>
      <c r="E110" s="49" t="str">
        <f>+Worksheet!F108</f>
        <v>NA</v>
      </c>
      <c r="F110" s="49" t="str">
        <f>+Worksheet!G108</f>
        <v>NA</v>
      </c>
      <c r="G110" s="20"/>
      <c r="H110" s="20"/>
      <c r="I110" s="22">
        <f>+Worksheet!J108</f>
        <v>1297</v>
      </c>
      <c r="J110" s="49">
        <f>SUM(F110:I110)</f>
        <v>1297</v>
      </c>
    </row>
    <row r="111" spans="1:10" ht="12.75">
      <c r="A111" s="41"/>
      <c r="B111" s="24">
        <v>2</v>
      </c>
      <c r="C111" s="41"/>
      <c r="D111" s="9" t="s">
        <v>57</v>
      </c>
      <c r="E111" s="49">
        <f>+Worksheet!F109</f>
        <v>500</v>
      </c>
      <c r="F111" s="49">
        <f>+Worksheet!G109</f>
        <v>500</v>
      </c>
      <c r="G111" s="20"/>
      <c r="H111" s="20"/>
      <c r="I111" s="22">
        <f>+Worksheet!J109</f>
        <v>-500</v>
      </c>
      <c r="J111" s="49">
        <f>SUM(F111:I111)</f>
        <v>0</v>
      </c>
    </row>
    <row r="112" spans="1:10" ht="12.75">
      <c r="A112" s="41"/>
      <c r="B112" s="24"/>
      <c r="C112" s="41"/>
      <c r="D112" s="41"/>
      <c r="E112" s="24"/>
      <c r="F112" s="24"/>
      <c r="G112" s="24"/>
      <c r="H112" s="24"/>
      <c r="I112" s="24"/>
      <c r="J112" s="24"/>
    </row>
    <row r="113" spans="1:10" ht="13.5" thickBot="1">
      <c r="A113" s="39"/>
      <c r="B113" s="19" t="s">
        <v>55</v>
      </c>
      <c r="C113" s="39"/>
      <c r="D113" s="39"/>
      <c r="E113" s="19">
        <f>+Worksheet!F111</f>
        <v>16989</v>
      </c>
      <c r="F113" s="19">
        <f>+Worksheet!G111</f>
        <v>16900</v>
      </c>
      <c r="G113" s="19">
        <f>+Worksheet!H111</f>
        <v>225</v>
      </c>
      <c r="H113" s="19">
        <f>+Worksheet!I111</f>
        <v>0</v>
      </c>
      <c r="I113" s="19">
        <f>SUM(I114:I115)</f>
        <v>-489</v>
      </c>
      <c r="J113" s="19">
        <f>SUM(F113:I113)</f>
        <v>16636</v>
      </c>
    </row>
    <row r="114" spans="1:10" ht="12.75">
      <c r="A114" s="41"/>
      <c r="B114" s="24">
        <v>1</v>
      </c>
      <c r="C114" s="41"/>
      <c r="D114" s="9" t="s">
        <v>56</v>
      </c>
      <c r="E114" s="49" t="str">
        <f>+Worksheet!F112</f>
        <v>NA</v>
      </c>
      <c r="F114" s="49" t="str">
        <f>+Worksheet!G112</f>
        <v>NA</v>
      </c>
      <c r="G114" s="20"/>
      <c r="H114" s="20"/>
      <c r="I114" s="22">
        <f>+Worksheet!J112</f>
        <v>11</v>
      </c>
      <c r="J114" s="49">
        <f>SUM(F114:I114)</f>
        <v>11</v>
      </c>
    </row>
    <row r="115" spans="1:10" ht="12.75">
      <c r="A115" s="41"/>
      <c r="B115" s="24">
        <v>2</v>
      </c>
      <c r="C115" s="41"/>
      <c r="D115" s="9" t="s">
        <v>57</v>
      </c>
      <c r="E115" s="49">
        <f>+Worksheet!F113</f>
        <v>500</v>
      </c>
      <c r="F115" s="49">
        <f>+Worksheet!G113</f>
        <v>500</v>
      </c>
      <c r="G115" s="20"/>
      <c r="H115" s="20"/>
      <c r="I115" s="22">
        <f>+Worksheet!J113</f>
        <v>-500</v>
      </c>
      <c r="J115" s="49">
        <f>SUM(F115:I115)</f>
        <v>0</v>
      </c>
    </row>
    <row r="116" spans="1:10" ht="12.75">
      <c r="A116" s="41"/>
      <c r="B116" s="24"/>
      <c r="C116" s="41"/>
      <c r="D116" s="41"/>
      <c r="E116" s="24"/>
      <c r="F116" s="24"/>
      <c r="G116" s="24"/>
      <c r="H116" s="24"/>
      <c r="I116" s="24"/>
      <c r="J116" s="24"/>
    </row>
    <row r="117" spans="1:10" ht="13.5" thickBot="1">
      <c r="A117" s="39"/>
      <c r="B117" s="19" t="s">
        <v>58</v>
      </c>
      <c r="C117" s="39"/>
      <c r="D117" s="39"/>
      <c r="E117" s="19">
        <f>+Worksheet!F115</f>
        <v>4670</v>
      </c>
      <c r="F117" s="19">
        <f>+Worksheet!G115</f>
        <v>4628</v>
      </c>
      <c r="G117" s="19">
        <f>+Worksheet!H115</f>
        <v>863</v>
      </c>
      <c r="H117" s="19">
        <f>+Worksheet!I115</f>
        <v>64301</v>
      </c>
      <c r="I117" s="19">
        <f>SUM(I118:I120)</f>
        <v>-1170</v>
      </c>
      <c r="J117" s="19">
        <f>SUM(F117:I117)</f>
        <v>68622</v>
      </c>
    </row>
    <row r="118" spans="1:10" ht="12.75">
      <c r="A118" s="41"/>
      <c r="B118" s="24">
        <v>1</v>
      </c>
      <c r="C118" s="41"/>
      <c r="D118" s="9" t="s">
        <v>56</v>
      </c>
      <c r="E118" s="49" t="str">
        <f>+Worksheet!F116</f>
        <v>NA</v>
      </c>
      <c r="F118" s="49" t="str">
        <f>+Worksheet!G116</f>
        <v>NA</v>
      </c>
      <c r="G118" s="20"/>
      <c r="H118" s="20"/>
      <c r="I118" s="22">
        <f>+Worksheet!J116</f>
        <v>150</v>
      </c>
      <c r="J118" s="49">
        <f>SUM(F118:I118)</f>
        <v>150</v>
      </c>
    </row>
    <row r="119" spans="1:10" ht="12.75">
      <c r="A119" s="41"/>
      <c r="B119" s="24">
        <v>2</v>
      </c>
      <c r="C119" s="41"/>
      <c r="D119" s="9" t="s">
        <v>99</v>
      </c>
      <c r="E119" s="22" t="str">
        <f>+Worksheet!F117</f>
        <v>NA</v>
      </c>
      <c r="F119" s="22" t="str">
        <f>+Worksheet!G117</f>
        <v>NA</v>
      </c>
      <c r="G119" s="20"/>
      <c r="H119" s="20"/>
      <c r="I119" s="22">
        <f>+Worksheet!J117</f>
        <v>680</v>
      </c>
      <c r="J119" s="49">
        <f>SUM(F119:I119)</f>
        <v>680</v>
      </c>
    </row>
    <row r="120" spans="1:10" ht="12.75">
      <c r="A120" s="41"/>
      <c r="B120" s="58">
        <v>3</v>
      </c>
      <c r="C120" s="41"/>
      <c r="D120" s="9" t="s">
        <v>59</v>
      </c>
      <c r="E120" s="49">
        <f>+Worksheet!F118</f>
        <v>2000</v>
      </c>
      <c r="F120" s="49">
        <f>+Worksheet!G118</f>
        <v>2000</v>
      </c>
      <c r="G120" s="20"/>
      <c r="H120" s="20"/>
      <c r="I120" s="22">
        <f>+Worksheet!J118</f>
        <v>-2000</v>
      </c>
      <c r="J120" s="49">
        <f>SUM(F120:I120)</f>
        <v>0</v>
      </c>
    </row>
    <row r="121" spans="1:10" ht="12.75">
      <c r="A121" s="7"/>
      <c r="B121" s="7"/>
      <c r="C121" s="20"/>
      <c r="D121" s="7"/>
      <c r="E121" s="20"/>
      <c r="F121" s="20"/>
      <c r="G121" s="20"/>
      <c r="H121" s="20"/>
      <c r="I121" s="20"/>
      <c r="J121" s="20"/>
    </row>
    <row r="122" spans="1:10" ht="12.75">
      <c r="A122" s="7"/>
      <c r="B122" s="26" t="s">
        <v>60</v>
      </c>
      <c r="C122" s="36"/>
      <c r="D122" s="7"/>
      <c r="E122" s="21">
        <f aca="true" t="shared" si="6" ref="E122:J122">+E109+E113+E117</f>
        <v>44373</v>
      </c>
      <c r="F122" s="21">
        <f t="shared" si="6"/>
        <v>46394</v>
      </c>
      <c r="G122" s="21">
        <f t="shared" si="6"/>
        <v>1397</v>
      </c>
      <c r="H122" s="21">
        <f t="shared" si="6"/>
        <v>64301</v>
      </c>
      <c r="I122" s="21">
        <f t="shared" si="6"/>
        <v>-862</v>
      </c>
      <c r="J122" s="21">
        <f t="shared" si="6"/>
        <v>111230</v>
      </c>
    </row>
    <row r="123" spans="1:10" ht="13.5" thickBot="1">
      <c r="A123" s="27"/>
      <c r="B123" s="27"/>
      <c r="C123" s="43"/>
      <c r="D123" s="27"/>
      <c r="E123" s="28"/>
      <c r="F123" s="28"/>
      <c r="G123" s="28"/>
      <c r="H123" s="28"/>
      <c r="I123" s="28"/>
      <c r="J123" s="28"/>
    </row>
    <row r="124" spans="1:10" ht="13.5" thickTop="1">
      <c r="A124" s="7"/>
      <c r="B124" s="7"/>
      <c r="C124" s="20"/>
      <c r="D124" s="7"/>
      <c r="E124" s="20"/>
      <c r="F124" s="20"/>
      <c r="G124" s="20"/>
      <c r="H124" s="20"/>
      <c r="I124" s="20"/>
      <c r="J124" s="20"/>
    </row>
    <row r="125" spans="1:10" ht="12.75">
      <c r="A125" s="29" t="s">
        <v>61</v>
      </c>
      <c r="B125" s="30"/>
      <c r="C125" s="30"/>
      <c r="D125" s="30"/>
      <c r="E125" s="30"/>
      <c r="F125" s="30"/>
      <c r="G125" s="30"/>
      <c r="H125" s="30"/>
      <c r="I125" s="30"/>
      <c r="J125" s="30"/>
    </row>
    <row r="126" spans="1:10" ht="13.5" thickBot="1">
      <c r="A126" s="44"/>
      <c r="B126" s="31"/>
      <c r="C126" s="31"/>
      <c r="D126" s="31"/>
      <c r="E126" s="19">
        <f>+Worksheet!F125</f>
        <v>65584</v>
      </c>
      <c r="F126" s="19">
        <f>+Worksheet!G125</f>
        <v>69302</v>
      </c>
      <c r="G126" s="19">
        <f>+Worksheet!H125</f>
        <v>2090</v>
      </c>
      <c r="H126" s="19">
        <f>+Worksheet!I125</f>
        <v>0</v>
      </c>
      <c r="I126" s="19">
        <f>SUM(I127:I128)</f>
        <v>-4010</v>
      </c>
      <c r="J126" s="19">
        <f>SUM(F126:I126)</f>
        <v>67382</v>
      </c>
    </row>
    <row r="127" spans="1:10" ht="12.75">
      <c r="A127" s="29"/>
      <c r="B127" s="24">
        <v>1</v>
      </c>
      <c r="C127" s="7"/>
      <c r="D127" s="7" t="s">
        <v>62</v>
      </c>
      <c r="E127" s="49" t="str">
        <f>+Worksheet!F126</f>
        <v>NA</v>
      </c>
      <c r="F127" s="49">
        <f>+Worksheet!G126</f>
        <v>3941</v>
      </c>
      <c r="G127" s="20"/>
      <c r="H127" s="20"/>
      <c r="I127" s="22">
        <f>+Worksheet!J126</f>
        <v>-3941</v>
      </c>
      <c r="J127" s="49">
        <f>SUM(F127:I127)</f>
        <v>0</v>
      </c>
    </row>
    <row r="128" spans="1:10" ht="12.75">
      <c r="A128" s="29"/>
      <c r="B128" s="24">
        <v>2</v>
      </c>
      <c r="C128" s="7"/>
      <c r="D128" s="7" t="s">
        <v>63</v>
      </c>
      <c r="E128" s="49">
        <f>+Worksheet!F127</f>
        <v>69</v>
      </c>
      <c r="F128" s="49">
        <f>+Worksheet!G127</f>
        <v>69</v>
      </c>
      <c r="G128" s="20"/>
      <c r="H128" s="20"/>
      <c r="I128" s="22">
        <f>+Worksheet!J127</f>
        <v>-69</v>
      </c>
      <c r="J128" s="49">
        <f>SUM(F128:I128)</f>
        <v>0</v>
      </c>
    </row>
    <row r="129" spans="1:10" ht="13.5" thickBot="1">
      <c r="A129" s="27"/>
      <c r="B129" s="27"/>
      <c r="C129" s="28"/>
      <c r="D129" s="27"/>
      <c r="E129" s="28"/>
      <c r="F129" s="28"/>
      <c r="G129" s="28"/>
      <c r="H129" s="28"/>
      <c r="I129" s="28"/>
      <c r="J129" s="28"/>
    </row>
    <row r="130" spans="1:10" ht="13.5" thickTop="1">
      <c r="A130" s="7"/>
      <c r="B130" s="7"/>
      <c r="C130" s="20"/>
      <c r="D130" s="7"/>
      <c r="E130" s="20"/>
      <c r="F130" s="20"/>
      <c r="G130" s="20"/>
      <c r="H130" s="20"/>
      <c r="I130" s="20"/>
      <c r="J130" s="20"/>
    </row>
    <row r="131" spans="1:10" ht="12.75">
      <c r="A131" s="29" t="s">
        <v>64</v>
      </c>
      <c r="B131" s="30"/>
      <c r="C131" s="30"/>
      <c r="D131" s="30"/>
      <c r="E131" s="37"/>
      <c r="F131" s="37"/>
      <c r="G131" s="37"/>
      <c r="H131" s="37"/>
      <c r="I131" s="37"/>
      <c r="J131" s="37"/>
    </row>
    <row r="132" spans="1:10" ht="13.5" thickBot="1">
      <c r="A132" s="39"/>
      <c r="B132" s="39"/>
      <c r="C132" s="46"/>
      <c r="D132" s="39"/>
      <c r="E132" s="19">
        <f>+Worksheet!F131</f>
        <v>94611</v>
      </c>
      <c r="F132" s="19">
        <f>+Worksheet!G131</f>
        <v>94782</v>
      </c>
      <c r="G132" s="19">
        <f>+Worksheet!H131</f>
        <v>1230</v>
      </c>
      <c r="H132" s="19">
        <f>+Worksheet!I131</f>
        <v>0</v>
      </c>
      <c r="I132" s="19">
        <f>+I133</f>
        <v>-540</v>
      </c>
      <c r="J132" s="19">
        <f>SUM(F132:I132)</f>
        <v>95472</v>
      </c>
    </row>
    <row r="133" spans="1:10" ht="12.75">
      <c r="A133" s="7"/>
      <c r="B133" s="7"/>
      <c r="C133" s="7"/>
      <c r="D133" s="7" t="s">
        <v>65</v>
      </c>
      <c r="E133" s="49">
        <f>+Worksheet!F132</f>
        <v>540</v>
      </c>
      <c r="F133" s="49">
        <f>+Worksheet!G132</f>
        <v>540</v>
      </c>
      <c r="G133" s="20"/>
      <c r="H133" s="20"/>
      <c r="I133" s="22">
        <f>+Worksheet!J132</f>
        <v>-540</v>
      </c>
      <c r="J133" s="49">
        <f>SUM(F133:I133)</f>
        <v>0</v>
      </c>
    </row>
    <row r="134" spans="1:10" ht="12.75">
      <c r="A134" s="7"/>
      <c r="B134" s="7"/>
      <c r="C134" s="7"/>
      <c r="D134" s="7"/>
      <c r="E134" s="20"/>
      <c r="F134" s="20"/>
      <c r="G134" s="20"/>
      <c r="H134" s="20"/>
      <c r="I134" s="20"/>
      <c r="J134" s="20"/>
    </row>
    <row r="135" spans="1:10" ht="13.5" thickBot="1">
      <c r="A135" s="47"/>
      <c r="B135" s="47"/>
      <c r="C135" s="47"/>
      <c r="D135" s="47"/>
      <c r="E135" s="48"/>
      <c r="F135" s="48"/>
      <c r="G135" s="48"/>
      <c r="H135" s="48"/>
      <c r="I135" s="48"/>
      <c r="J135" s="48"/>
    </row>
    <row r="136" spans="1:10" ht="13.5" thickTop="1">
      <c r="A136" s="7"/>
      <c r="B136" s="7"/>
      <c r="C136" s="20"/>
      <c r="D136" s="7"/>
      <c r="E136" s="20"/>
      <c r="F136" s="20"/>
      <c r="G136" s="20"/>
      <c r="H136" s="20"/>
      <c r="I136" s="20"/>
      <c r="J136" s="20"/>
    </row>
    <row r="137" spans="1:10" ht="12.75">
      <c r="A137" s="7"/>
      <c r="B137" s="7"/>
      <c r="C137" s="21" t="s">
        <v>0</v>
      </c>
      <c r="D137" s="7"/>
      <c r="E137" s="21">
        <f aca="true" t="shared" si="7" ref="E137:J137">SUM(E25,E43,E68,E105,E122,E126,E132)</f>
        <v>943564</v>
      </c>
      <c r="F137" s="21">
        <f t="shared" si="7"/>
        <v>965345</v>
      </c>
      <c r="G137" s="21">
        <f t="shared" si="7"/>
        <v>15218</v>
      </c>
      <c r="H137" s="21">
        <f t="shared" si="7"/>
        <v>0</v>
      </c>
      <c r="I137" s="21">
        <f t="shared" si="7"/>
        <v>-35803</v>
      </c>
      <c r="J137" s="21">
        <f t="shared" si="7"/>
        <v>944760</v>
      </c>
    </row>
    <row r="138" spans="5:10" ht="12.75">
      <c r="E138" s="20"/>
      <c r="F138" s="20"/>
      <c r="G138" s="20"/>
      <c r="H138" s="20"/>
      <c r="I138" s="20"/>
      <c r="J138" s="20"/>
    </row>
  </sheetData>
  <mergeCells count="2">
    <mergeCell ref="A3:J3"/>
    <mergeCell ref="A4:J4"/>
  </mergeCells>
  <printOptions/>
  <pageMargins left="0.75" right="0.75" top="0.75" bottom="0.75" header="0.5" footer="0.5"/>
  <pageSetup horizontalDpi="600" verticalDpi="600" orientation="portrait" scale="64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rhill</dc:creator>
  <cp:keywords/>
  <dc:description/>
  <cp:lastModifiedBy>EJ McFaul</cp:lastModifiedBy>
  <cp:lastPrinted>2006-01-30T21:34:26Z</cp:lastPrinted>
  <dcterms:created xsi:type="dcterms:W3CDTF">2006-01-11T19:11:03Z</dcterms:created>
  <dcterms:modified xsi:type="dcterms:W3CDTF">2006-02-16T19:08:29Z</dcterms:modified>
  <cp:category/>
  <cp:version/>
  <cp:contentType/>
  <cp:contentStatus/>
</cp:coreProperties>
</file>