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030" windowWidth="15480" windowHeight="6090" firstSheet="11" activeTab="19"/>
  </bookViews>
  <sheets>
    <sheet name="Apr02" sheetId="1" r:id="rId1"/>
    <sheet name="Apr09" sheetId="2" r:id="rId2"/>
    <sheet name="Apr16" sheetId="3" r:id="rId3"/>
    <sheet name="Apr23" sheetId="4" r:id="rId4"/>
    <sheet name="Apr30" sheetId="5" r:id="rId5"/>
    <sheet name="May7" sheetId="6" r:id="rId6"/>
    <sheet name="May14" sheetId="7" r:id="rId7"/>
    <sheet name="Jun04" sheetId="8" r:id="rId8"/>
    <sheet name="Jun11" sheetId="9" r:id="rId9"/>
    <sheet name="Jun18" sheetId="10" r:id="rId10"/>
    <sheet name="Jun25" sheetId="11" r:id="rId11"/>
    <sheet name="Jul09" sheetId="12" r:id="rId12"/>
    <sheet name="Jul16" sheetId="13" r:id="rId13"/>
    <sheet name="Jul30" sheetId="14" r:id="rId14"/>
    <sheet name="Aug06" sheetId="15" r:id="rId15"/>
    <sheet name="Aug13" sheetId="16" r:id="rId16"/>
    <sheet name="Aug20" sheetId="17" r:id="rId17"/>
    <sheet name="Aug27" sheetId="18" r:id="rId18"/>
    <sheet name="Birdies" sheetId="19" r:id="rId19"/>
    <sheet name="Playoffs 1" sheetId="20" r:id="rId20"/>
  </sheets>
  <definedNames/>
  <calcPr fullCalcOnLoad="1"/>
</workbook>
</file>

<file path=xl/sharedStrings.xml><?xml version="1.0" encoding="utf-8"?>
<sst xmlns="http://schemas.openxmlformats.org/spreadsheetml/2006/main" count="2400" uniqueCount="376">
  <si>
    <t>Losses</t>
  </si>
  <si>
    <t>Wins</t>
  </si>
  <si>
    <t>Week</t>
  </si>
  <si>
    <t>Team Name</t>
  </si>
  <si>
    <t>Team Fore!</t>
  </si>
  <si>
    <t>Net Scores</t>
  </si>
  <si>
    <t>Match</t>
  </si>
  <si>
    <t>Medal</t>
  </si>
  <si>
    <t>Divot Masters</t>
  </si>
  <si>
    <t>Award</t>
  </si>
  <si>
    <t>Mulligans</t>
  </si>
  <si>
    <t>Shank Faction</t>
  </si>
  <si>
    <t>Darcy's Duffers</t>
  </si>
  <si>
    <t>Odd Lot</t>
  </si>
  <si>
    <t>Bag Team</t>
  </si>
  <si>
    <t>President's Choice</t>
  </si>
  <si>
    <t>Team</t>
  </si>
  <si>
    <t>Points</t>
  </si>
  <si>
    <t>Net</t>
  </si>
  <si>
    <t>Win/</t>
  </si>
  <si>
    <t>Loss</t>
  </si>
  <si>
    <t>Opponent</t>
  </si>
  <si>
    <t>Individual Prizes</t>
  </si>
  <si>
    <t>Name (Handicap)</t>
  </si>
  <si>
    <t>Total</t>
  </si>
  <si>
    <t xml:space="preserve">Team </t>
  </si>
  <si>
    <t>3Net</t>
  </si>
  <si>
    <t xml:space="preserve">Cumulative </t>
  </si>
  <si>
    <t>Sand Codgers</t>
  </si>
  <si>
    <t>1-0</t>
  </si>
  <si>
    <t>0-1</t>
  </si>
  <si>
    <t>Ramsdell</t>
  </si>
  <si>
    <t>Kuhn</t>
  </si>
  <si>
    <t>Lawrence</t>
  </si>
  <si>
    <t>Scheibe</t>
  </si>
  <si>
    <t>Sandness S</t>
  </si>
  <si>
    <t>McGrail</t>
  </si>
  <si>
    <t>Sandness G</t>
  </si>
  <si>
    <t>Lavender</t>
  </si>
  <si>
    <t>Perkins</t>
  </si>
  <si>
    <t>Alford</t>
  </si>
  <si>
    <t>Fulton</t>
  </si>
  <si>
    <t>Woodruff</t>
  </si>
  <si>
    <t>Fort</t>
  </si>
  <si>
    <t>Litke</t>
  </si>
  <si>
    <t>Bates C</t>
  </si>
  <si>
    <t>Rassat</t>
  </si>
  <si>
    <t>Morgan</t>
  </si>
  <si>
    <t>Josephson</t>
  </si>
  <si>
    <t>Bampton</t>
  </si>
  <si>
    <t>Martin J</t>
  </si>
  <si>
    <t>Meinhardt</t>
  </si>
  <si>
    <t>Martin T</t>
  </si>
  <si>
    <t>Kim D</t>
  </si>
  <si>
    <t>Kim J</t>
  </si>
  <si>
    <t>Johansen</t>
  </si>
  <si>
    <t>Sandbaggers</t>
  </si>
  <si>
    <t>Birdies</t>
  </si>
  <si>
    <t>Low Net</t>
  </si>
  <si>
    <t>Bagaasen</t>
  </si>
  <si>
    <t>Hartzell</t>
  </si>
  <si>
    <t>Nordquist</t>
  </si>
  <si>
    <t>Name</t>
  </si>
  <si>
    <t>HCP</t>
  </si>
  <si>
    <t>Gross</t>
  </si>
  <si>
    <t>Burk</t>
  </si>
  <si>
    <t>Strope</t>
  </si>
  <si>
    <t>Colson</t>
  </si>
  <si>
    <t>Damberg</t>
  </si>
  <si>
    <t>Gilchrist</t>
  </si>
  <si>
    <t>Hoyt</t>
  </si>
  <si>
    <t>Kennedy</t>
  </si>
  <si>
    <t>Meador</t>
  </si>
  <si>
    <t>Cook</t>
  </si>
  <si>
    <t>Brouns</t>
  </si>
  <si>
    <t>Buelt</t>
  </si>
  <si>
    <t>Sprenkle</t>
  </si>
  <si>
    <t>Chick</t>
  </si>
  <si>
    <t>Middleton</t>
  </si>
  <si>
    <t>Ford</t>
  </si>
  <si>
    <t>Number of Golfers</t>
  </si>
  <si>
    <t>1-5</t>
  </si>
  <si>
    <t>Curtis</t>
  </si>
  <si>
    <t>Andrews</t>
  </si>
  <si>
    <t>Michener</t>
  </si>
  <si>
    <t>Dockendorff</t>
  </si>
  <si>
    <t>Milham</t>
  </si>
  <si>
    <t>Jarnigan</t>
  </si>
  <si>
    <t>Piepel</t>
  </si>
  <si>
    <t>Yabusaki</t>
  </si>
  <si>
    <t>Greenaway</t>
  </si>
  <si>
    <t>White</t>
  </si>
  <si>
    <t>Peterson, Bill</t>
  </si>
  <si>
    <t>Peterson, Reid</t>
  </si>
  <si>
    <t>Westsik</t>
  </si>
  <si>
    <t>Ramsdell, Jim</t>
  </si>
  <si>
    <t>Cook, Mike</t>
  </si>
  <si>
    <t>Jackson, Jim</t>
  </si>
  <si>
    <t>Allemann</t>
  </si>
  <si>
    <t>MacDonald</t>
  </si>
  <si>
    <t>Brigantic</t>
  </si>
  <si>
    <t>Iovin</t>
  </si>
  <si>
    <t>Grohs</t>
  </si>
  <si>
    <t xml:space="preserve"> </t>
  </si>
  <si>
    <t>Joe Perez</t>
  </si>
  <si>
    <t>JB Kim</t>
  </si>
  <si>
    <t>Mike Cook</t>
  </si>
  <si>
    <t>Robert Brigantic</t>
  </si>
  <si>
    <t>Tom Brouns</t>
  </si>
  <si>
    <t>Larry Bagaasen</t>
  </si>
  <si>
    <t>Mark Morgan</t>
  </si>
  <si>
    <t>Ken Burk</t>
  </si>
  <si>
    <t>Keith Middleton</t>
  </si>
  <si>
    <t>Perez</t>
  </si>
  <si>
    <t>Kim (JB)</t>
  </si>
  <si>
    <t>Alleman</t>
  </si>
  <si>
    <t>Hager</t>
  </si>
  <si>
    <t>Pratt</t>
  </si>
  <si>
    <t>Jarnagin</t>
  </si>
  <si>
    <t>Strohm</t>
  </si>
  <si>
    <t>Jackson</t>
  </si>
  <si>
    <t>Lehn</t>
  </si>
  <si>
    <t>6-7</t>
  </si>
  <si>
    <t>Terry Milham</t>
  </si>
  <si>
    <t>2-0</t>
  </si>
  <si>
    <t>1-1</t>
  </si>
  <si>
    <t>0-2</t>
  </si>
  <si>
    <t>8-10</t>
  </si>
  <si>
    <t>11-22</t>
  </si>
  <si>
    <t>Garrett</t>
  </si>
  <si>
    <t>Alderson</t>
  </si>
  <si>
    <t>Kincaid</t>
  </si>
  <si>
    <t>Cole</t>
  </si>
  <si>
    <t>Bergeron</t>
  </si>
  <si>
    <t>Last</t>
  </si>
  <si>
    <t>Schlata</t>
  </si>
  <si>
    <t>Peterson (Reid)</t>
  </si>
  <si>
    <t>G. Sandness</t>
  </si>
  <si>
    <t>B. Saffell</t>
  </si>
  <si>
    <t>Colin Bates</t>
  </si>
  <si>
    <t>Jim Bates</t>
  </si>
  <si>
    <t>Cameron Bates</t>
  </si>
  <si>
    <t>Peters</t>
  </si>
  <si>
    <t>Panisko</t>
  </si>
  <si>
    <t>Schrom</t>
  </si>
  <si>
    <t>Decoria</t>
  </si>
  <si>
    <t>Kjarmo</t>
  </si>
  <si>
    <t>Larson</t>
  </si>
  <si>
    <t>2-7</t>
  </si>
  <si>
    <t>Kerry Meinhardt</t>
  </si>
  <si>
    <t>8-9</t>
  </si>
  <si>
    <t>Bergeron, Larson</t>
  </si>
  <si>
    <t>10-12</t>
  </si>
  <si>
    <t>Cole, Schrom</t>
  </si>
  <si>
    <t>13-22</t>
  </si>
  <si>
    <t>3-0</t>
  </si>
  <si>
    <t>2-1</t>
  </si>
  <si>
    <t>1-2</t>
  </si>
  <si>
    <t>0-3</t>
  </si>
  <si>
    <t>Jim Ramsdell</t>
  </si>
  <si>
    <t>Joe Ford</t>
  </si>
  <si>
    <t>Suarez</t>
  </si>
  <si>
    <t>Widegren</t>
  </si>
  <si>
    <t>Matsumoto</t>
  </si>
  <si>
    <t>Paxton</t>
  </si>
  <si>
    <t>Gerber</t>
  </si>
  <si>
    <t>Muntean</t>
  </si>
  <si>
    <t>Martin</t>
  </si>
  <si>
    <t>Reid Peterson</t>
  </si>
  <si>
    <t>Silvers</t>
  </si>
  <si>
    <t>Vogel</t>
  </si>
  <si>
    <t>Higby</t>
  </si>
  <si>
    <t>0-6</t>
  </si>
  <si>
    <t>7-9</t>
  </si>
  <si>
    <t>Nordquist, Matsumoto, Schlata</t>
  </si>
  <si>
    <t>Higby, Pratt</t>
  </si>
  <si>
    <t>4-0</t>
  </si>
  <si>
    <t>3-1</t>
  </si>
  <si>
    <t>2-2</t>
  </si>
  <si>
    <t>1-3</t>
  </si>
  <si>
    <t>0-4</t>
  </si>
  <si>
    <t>Nelson</t>
  </si>
  <si>
    <t>DeCoria</t>
  </si>
  <si>
    <t>King</t>
  </si>
  <si>
    <t>Saffell</t>
  </si>
  <si>
    <t>Sandness</t>
  </si>
  <si>
    <t>0-5</t>
  </si>
  <si>
    <t>Colin Bates, Jim Jackson</t>
  </si>
  <si>
    <t>Jim Buelt</t>
  </si>
  <si>
    <t>Mark Gerber</t>
  </si>
  <si>
    <t>Steve Yabusaki</t>
  </si>
  <si>
    <t>4-1</t>
  </si>
  <si>
    <t>3-2</t>
  </si>
  <si>
    <t>2-3</t>
  </si>
  <si>
    <t>1-4</t>
  </si>
  <si>
    <t>Dave Hoyt</t>
  </si>
  <si>
    <t>Perreung</t>
  </si>
  <si>
    <t>3-5</t>
  </si>
  <si>
    <t>6-8</t>
  </si>
  <si>
    <t>9-10</t>
  </si>
  <si>
    <t>George Hager</t>
  </si>
  <si>
    <t>Robert Brigantic, Ken Burk</t>
  </si>
  <si>
    <t>Rob Pratt</t>
  </si>
  <si>
    <t>Peurrung</t>
  </si>
  <si>
    <t>Jerry Martin</t>
  </si>
  <si>
    <t>5-1</t>
  </si>
  <si>
    <t>4-2</t>
  </si>
  <si>
    <t>3-3</t>
  </si>
  <si>
    <t>2-4</t>
  </si>
  <si>
    <t>1-6</t>
  </si>
  <si>
    <t>Gary Josephson, Mark White</t>
  </si>
  <si>
    <t>Steve Widegren</t>
  </si>
  <si>
    <t>10-15</t>
  </si>
  <si>
    <t>16-22</t>
  </si>
  <si>
    <t>Gregg Andrews</t>
  </si>
  <si>
    <t>Jim Jackson, Jim Bates</t>
  </si>
  <si>
    <t>Jerry Peterson</t>
  </si>
  <si>
    <t>Dong Kim</t>
  </si>
  <si>
    <t>Mares</t>
  </si>
  <si>
    <t>2-5</t>
  </si>
  <si>
    <t>Mark White</t>
  </si>
  <si>
    <t>9-11</t>
  </si>
  <si>
    <t>Mark Hartzell</t>
  </si>
  <si>
    <t>12-22</t>
  </si>
  <si>
    <t>Schrom and Strohm</t>
  </si>
  <si>
    <t>5-2</t>
  </si>
  <si>
    <t>4-3</t>
  </si>
  <si>
    <t>3-4</t>
  </si>
  <si>
    <t>Score Reconstruction:</t>
  </si>
  <si>
    <t>Vince Sprenkle</t>
  </si>
  <si>
    <t>Score thru 7</t>
  </si>
  <si>
    <t>HCP thru 7</t>
  </si>
  <si>
    <t>Net thru 7</t>
  </si>
  <si>
    <t>Net thru 9</t>
  </si>
  <si>
    <t>Gross Score</t>
  </si>
  <si>
    <t>Kentin Alford</t>
  </si>
  <si>
    <t>Rounded</t>
  </si>
  <si>
    <t>Angus Bampton</t>
  </si>
  <si>
    <t>Net Score</t>
  </si>
  <si>
    <t>Steve Schlata</t>
  </si>
  <si>
    <t>(based on 7)</t>
  </si>
  <si>
    <t>(based on 9)</t>
  </si>
  <si>
    <t>Score thru 8</t>
  </si>
  <si>
    <t>(based on 8)</t>
  </si>
  <si>
    <t>HCP thru 8</t>
  </si>
  <si>
    <t>Net thru 8</t>
  </si>
  <si>
    <t>Jerry Peters</t>
  </si>
  <si>
    <t>Van Ramsdell</t>
  </si>
  <si>
    <t>Johanson</t>
  </si>
  <si>
    <t>Greg Curtis</t>
  </si>
  <si>
    <t>Bill Perkins, Kentin Alford</t>
  </si>
  <si>
    <t>Bill Kuhn</t>
  </si>
  <si>
    <t>6-2</t>
  </si>
  <si>
    <t>5-3</t>
  </si>
  <si>
    <t>4-4</t>
  </si>
  <si>
    <t>2-6</t>
  </si>
  <si>
    <t>1-7</t>
  </si>
  <si>
    <t>Gerry Sandness</t>
  </si>
  <si>
    <t>Bill Peterson</t>
  </si>
  <si>
    <t>Geeting</t>
  </si>
  <si>
    <t>3-6</t>
  </si>
  <si>
    <t>10</t>
  </si>
  <si>
    <t>Tim Scheibe</t>
  </si>
  <si>
    <t>Scot Rassat</t>
  </si>
  <si>
    <t>Brian Schrom</t>
  </si>
  <si>
    <t>11-21</t>
  </si>
  <si>
    <t>6-3</t>
  </si>
  <si>
    <t>5-4</t>
  </si>
  <si>
    <t>4-5</t>
  </si>
  <si>
    <t>1-8</t>
  </si>
  <si>
    <t>JinYong Kim</t>
  </si>
  <si>
    <t>10-11</t>
  </si>
  <si>
    <t>12-21</t>
  </si>
  <si>
    <t>Marcel Bergeron</t>
  </si>
  <si>
    <t>Karl Nordquist</t>
  </si>
  <si>
    <t>Greg Piepel, Richard Johanson, Scott Lehn</t>
  </si>
  <si>
    <t>6-4</t>
  </si>
  <si>
    <t>7-3</t>
  </si>
  <si>
    <t>5-5</t>
  </si>
  <si>
    <t>4-6</t>
  </si>
  <si>
    <t>3-7</t>
  </si>
  <si>
    <t>2-8</t>
  </si>
  <si>
    <t>Shrom?</t>
  </si>
  <si>
    <t>Bernie Saffell</t>
  </si>
  <si>
    <t>Cristian Iovin</t>
  </si>
  <si>
    <t>10-13</t>
  </si>
  <si>
    <t>George Muntean</t>
  </si>
  <si>
    <t>14-21</t>
  </si>
  <si>
    <t>Dave King, Terry Milham</t>
  </si>
  <si>
    <t>7-4</t>
  </si>
  <si>
    <t>6-5</t>
  </si>
  <si>
    <t>8-3</t>
  </si>
  <si>
    <t>4-7</t>
  </si>
  <si>
    <t>2-9</t>
  </si>
  <si>
    <t>8-4</t>
  </si>
  <si>
    <t>7-5</t>
  </si>
  <si>
    <t>6-6</t>
  </si>
  <si>
    <t>5-7</t>
  </si>
  <si>
    <t>4-8</t>
  </si>
  <si>
    <t>3-9</t>
  </si>
  <si>
    <t>3-8</t>
  </si>
  <si>
    <t>9-3</t>
  </si>
  <si>
    <t>Kentin Alford, Bill Perkins</t>
  </si>
  <si>
    <t>Dean Paxton</t>
  </si>
  <si>
    <t>11-13</t>
  </si>
  <si>
    <t>7-10</t>
  </si>
  <si>
    <t>14-18</t>
  </si>
  <si>
    <t>9-4</t>
  </si>
  <si>
    <t>7-6</t>
  </si>
  <si>
    <t>4-9</t>
  </si>
  <si>
    <t>5-8</t>
  </si>
  <si>
    <t>3-10</t>
  </si>
  <si>
    <t>Aardahl</t>
  </si>
  <si>
    <t>Rudy Alleman</t>
  </si>
  <si>
    <t>13-20</t>
  </si>
  <si>
    <t>10-4</t>
  </si>
  <si>
    <t>8-6</t>
  </si>
  <si>
    <t>7-7</t>
  </si>
  <si>
    <t>4-10</t>
  </si>
  <si>
    <t>5-9</t>
  </si>
  <si>
    <t>11-4</t>
  </si>
  <si>
    <t>9-6</t>
  </si>
  <si>
    <t>6-9</t>
  </si>
  <si>
    <t>7-8</t>
  </si>
  <si>
    <t>4-11</t>
  </si>
  <si>
    <t>5-10</t>
  </si>
  <si>
    <t>J. Bates</t>
  </si>
  <si>
    <t>Don Larson</t>
  </si>
  <si>
    <t>11-5</t>
  </si>
  <si>
    <t>10-6</t>
  </si>
  <si>
    <t>12-4</t>
  </si>
  <si>
    <t>8-8</t>
  </si>
  <si>
    <t>6-10</t>
  </si>
  <si>
    <t>4-12</t>
  </si>
  <si>
    <t>J. Ramsdell</t>
  </si>
  <si>
    <t>9-12</t>
  </si>
  <si>
    <t>Eric Damberg</t>
  </si>
  <si>
    <t>Scott Lehn</t>
  </si>
  <si>
    <t>Gary Josephson</t>
  </si>
  <si>
    <t>Marcel Bergeron, Cristian Iovin</t>
  </si>
  <si>
    <t>John Geeting</t>
  </si>
  <si>
    <t>13-19</t>
  </si>
  <si>
    <t>12-5</t>
  </si>
  <si>
    <t>11-6</t>
  </si>
  <si>
    <t>6-11</t>
  </si>
  <si>
    <t>4-13</t>
  </si>
  <si>
    <t>5-12</t>
  </si>
  <si>
    <t>Robert Brigantic, Gary Josephson</t>
  </si>
  <si>
    <t>Bill Perkins</t>
  </si>
  <si>
    <t>Brian Greenaway</t>
  </si>
  <si>
    <t>12-6</t>
  </si>
  <si>
    <t>13-5</t>
  </si>
  <si>
    <t>9-9</t>
  </si>
  <si>
    <t>7-11</t>
  </si>
  <si>
    <t>5-13</t>
  </si>
  <si>
    <t>4-14</t>
  </si>
  <si>
    <t>Tom Michener, George Muntean</t>
  </si>
  <si>
    <t>Fred DeCoria</t>
  </si>
  <si>
    <t>12-17</t>
  </si>
  <si>
    <t>Low Gross</t>
  </si>
  <si>
    <t>Overall Low Net</t>
  </si>
  <si>
    <t>Only three golfers had net par or better:  Jerry Martin, Tom Brouns and Fred DeCoria</t>
  </si>
  <si>
    <t>OUCH</t>
  </si>
  <si>
    <t>#1</t>
  </si>
  <si>
    <t>#3</t>
  </si>
  <si>
    <t>#2</t>
  </si>
  <si>
    <t>#4</t>
  </si>
  <si>
    <t>Championship Bracket:</t>
  </si>
  <si>
    <t>Consolation Bracket:</t>
  </si>
  <si>
    <t xml:space="preserve">#5 </t>
  </si>
  <si>
    <t>#8</t>
  </si>
  <si>
    <t>#6</t>
  </si>
  <si>
    <t>#7</t>
  </si>
  <si>
    <t>Long Drive #7:</t>
  </si>
  <si>
    <t>KP in 3 #9:</t>
  </si>
  <si>
    <t>Jerry Martin (3'9")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</si>
</sst>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"/>
  </numFmts>
  <fonts count="8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12"/>
      <color indexed="12"/>
      <name val="Palatino"/>
      <family val="0"/>
    </font>
    <font>
      <u val="single"/>
      <sz val="12"/>
      <color indexed="36"/>
      <name val="Palatino"/>
      <family val="0"/>
    </font>
    <font>
      <sz val="12"/>
      <color indexed="10"/>
      <name val="Palatino"/>
      <family val="1"/>
    </font>
    <font>
      <sz val="8"/>
      <name val="Palatino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" borderId="0" xfId="0" applyFill="1" applyBorder="1" applyAlignment="1">
      <alignment/>
    </xf>
    <xf numFmtId="17" fontId="0" fillId="3" borderId="0" xfId="0" applyNumberFormat="1" applyFill="1" applyBorder="1" applyAlignment="1" quotePrefix="1">
      <alignment horizontal="center"/>
    </xf>
    <xf numFmtId="0" fontId="0" fillId="3" borderId="0" xfId="0" applyFill="1" applyBorder="1" applyAlignment="1" quotePrefix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 quotePrefix="1">
      <alignment horizontal="center"/>
    </xf>
    <xf numFmtId="20" fontId="0" fillId="0" borderId="0" xfId="0" applyNumberFormat="1" applyAlignment="1" quotePrefix="1">
      <alignment horizontal="center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/>
    </xf>
    <xf numFmtId="0" fontId="7" fillId="2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7" fontId="0" fillId="3" borderId="0" xfId="0" applyNumberFormat="1" applyFill="1" applyBorder="1" applyAlignment="1">
      <alignment horizontal="center"/>
    </xf>
    <xf numFmtId="0" fontId="0" fillId="4" borderId="0" xfId="0" applyFill="1" applyAlignment="1">
      <alignment horizontal="right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 horizontal="right"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0" fillId="6" borderId="0" xfId="0" applyFill="1" applyAlignment="1">
      <alignment horizontal="right"/>
    </xf>
    <xf numFmtId="1" fontId="0" fillId="6" borderId="0" xfId="0" applyNumberFormat="1" applyFill="1" applyAlignment="1">
      <alignment/>
    </xf>
    <xf numFmtId="0" fontId="0" fillId="6" borderId="0" xfId="0" applyFill="1" applyAlignment="1">
      <alignment/>
    </xf>
    <xf numFmtId="2" fontId="0" fillId="2" borderId="0" xfId="0" applyNumberFormat="1" applyFill="1" applyAlignment="1">
      <alignment horizontal="center"/>
    </xf>
    <xf numFmtId="16" fontId="0" fillId="0" borderId="0" xfId="0" applyNumberFormat="1" applyAlignment="1" quotePrefix="1">
      <alignment horizontal="right"/>
    </xf>
    <xf numFmtId="0" fontId="0" fillId="6" borderId="0" xfId="0" applyFont="1" applyFill="1" applyAlignment="1">
      <alignment horizontal="right"/>
    </xf>
    <xf numFmtId="1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1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 horizontal="right"/>
    </xf>
    <xf numFmtId="1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7" borderId="0" xfId="0" applyFill="1" applyAlignment="1">
      <alignment horizontal="right"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1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7" fontId="0" fillId="0" borderId="0" xfId="0" applyNumberFormat="1" applyFill="1" applyBorder="1" applyAlignment="1" quotePrefix="1">
      <alignment horizontal="center"/>
    </xf>
    <xf numFmtId="20" fontId="6" fillId="0" borderId="0" xfId="0" applyNumberFormat="1" applyFont="1" applyAlignment="1">
      <alignment horizontal="left"/>
    </xf>
    <xf numFmtId="2" fontId="6" fillId="2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17" fontId="0" fillId="2" borderId="0" xfId="0" applyNumberFormat="1" applyFill="1" applyBorder="1" applyAlignment="1">
      <alignment horizontal="left"/>
    </xf>
    <xf numFmtId="17" fontId="0" fillId="4" borderId="0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B15" sqref="B15:H17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35</v>
      </c>
      <c r="C4" s="8">
        <v>38</v>
      </c>
      <c r="D4" s="8">
        <v>41</v>
      </c>
      <c r="E4" s="8">
        <v>41</v>
      </c>
      <c r="F4" s="8">
        <f>SMALL(B4:E4,1)+SMALL(B4:E4,2)+SMALL(B4:E4,3)</f>
        <v>114</v>
      </c>
      <c r="G4" s="8">
        <v>5</v>
      </c>
      <c r="H4" s="8">
        <v>2</v>
      </c>
      <c r="I4" s="9">
        <f>SUM(G4:H4)</f>
        <v>7</v>
      </c>
      <c r="J4" s="8">
        <f aca="true" t="shared" si="0" ref="J4:J12">RANK(F4,$F$4:$F$13,0)</f>
        <v>6</v>
      </c>
      <c r="K4" s="10">
        <f>SUM(I4:J4)</f>
        <v>13</v>
      </c>
      <c r="L4" s="10">
        <f>K4</f>
        <v>13</v>
      </c>
      <c r="M4" s="8">
        <v>0</v>
      </c>
      <c r="N4" s="7" t="s">
        <v>8</v>
      </c>
      <c r="O4" s="8">
        <f>M4</f>
        <v>0</v>
      </c>
      <c r="P4" s="8">
        <f aca="true" t="shared" si="1" ref="P4:P13">$P$1-O4</f>
        <v>1</v>
      </c>
    </row>
    <row r="5" spans="1:16" s="7" customFormat="1" ht="15.75">
      <c r="A5" s="7" t="s">
        <v>11</v>
      </c>
      <c r="B5" s="8">
        <v>36</v>
      </c>
      <c r="C5" s="8">
        <v>39</v>
      </c>
      <c r="D5" s="8">
        <v>43</v>
      </c>
      <c r="E5" s="8">
        <v>43</v>
      </c>
      <c r="F5" s="8">
        <f>SMALL(B5:E5,1)+SMALL(B5:E5,2)+SMALL(B5:E5,3)</f>
        <v>118</v>
      </c>
      <c r="G5" s="8">
        <v>5</v>
      </c>
      <c r="H5" s="8">
        <v>6</v>
      </c>
      <c r="I5" s="9">
        <f aca="true" t="shared" si="2" ref="I5:I12">SUM(G5:H5)</f>
        <v>11</v>
      </c>
      <c r="J5" s="8">
        <f t="shared" si="0"/>
        <v>2</v>
      </c>
      <c r="K5" s="10">
        <f aca="true" t="shared" si="3" ref="K5:K12">SUM(I5:J5)</f>
        <v>13</v>
      </c>
      <c r="L5" s="10">
        <f aca="true" t="shared" si="4" ref="L5:L13">K5</f>
        <v>13</v>
      </c>
      <c r="M5" s="8">
        <v>1</v>
      </c>
      <c r="N5" s="7" t="s">
        <v>56</v>
      </c>
      <c r="O5" s="8">
        <f aca="true" t="shared" si="5" ref="O5:O13">M5</f>
        <v>1</v>
      </c>
      <c r="P5" s="8">
        <f t="shared" si="1"/>
        <v>0</v>
      </c>
    </row>
    <row r="6" spans="1:16" s="7" customFormat="1" ht="15.75">
      <c r="A6" s="7" t="s">
        <v>8</v>
      </c>
      <c r="B6" s="8">
        <v>33</v>
      </c>
      <c r="C6" s="8">
        <v>39</v>
      </c>
      <c r="D6" s="8">
        <v>39</v>
      </c>
      <c r="E6" s="8">
        <v>40</v>
      </c>
      <c r="F6" s="8">
        <f>SMALL(B6:E6,1)+SMALL(B6:E6,2)+SMALL(B6:E6,3)</f>
        <v>111</v>
      </c>
      <c r="G6" s="8">
        <v>3</v>
      </c>
      <c r="H6" s="8">
        <v>6</v>
      </c>
      <c r="I6" s="9">
        <f t="shared" si="2"/>
        <v>9</v>
      </c>
      <c r="J6" s="8">
        <f t="shared" si="0"/>
        <v>9</v>
      </c>
      <c r="K6" s="10">
        <f t="shared" si="3"/>
        <v>18</v>
      </c>
      <c r="L6" s="10">
        <f t="shared" si="4"/>
        <v>18</v>
      </c>
      <c r="M6" s="8">
        <v>1</v>
      </c>
      <c r="N6" s="7" t="s">
        <v>12</v>
      </c>
      <c r="O6" s="8">
        <f t="shared" si="5"/>
        <v>1</v>
      </c>
      <c r="P6" s="8">
        <f t="shared" si="1"/>
        <v>0</v>
      </c>
    </row>
    <row r="7" spans="1:16" s="7" customFormat="1" ht="15.75">
      <c r="A7" s="7" t="s">
        <v>4</v>
      </c>
      <c r="B7" s="8">
        <v>37</v>
      </c>
      <c r="C7" s="8">
        <v>38</v>
      </c>
      <c r="D7" s="8">
        <v>41</v>
      </c>
      <c r="E7" s="8">
        <v>44</v>
      </c>
      <c r="F7" s="8">
        <f aca="true" t="shared" si="6" ref="F7:F12">SMALL(B7:E7,1)+SMALL(B7:E7,2)+SMALL(B7:E7,3)</f>
        <v>116</v>
      </c>
      <c r="G7" s="8">
        <v>5</v>
      </c>
      <c r="H7" s="8">
        <v>5</v>
      </c>
      <c r="I7" s="9">
        <f t="shared" si="2"/>
        <v>10</v>
      </c>
      <c r="J7" s="8">
        <f t="shared" si="0"/>
        <v>5</v>
      </c>
      <c r="K7" s="10">
        <f t="shared" si="3"/>
        <v>15</v>
      </c>
      <c r="L7" s="10">
        <f t="shared" si="4"/>
        <v>15</v>
      </c>
      <c r="M7" s="8">
        <v>1</v>
      </c>
      <c r="N7" s="7" t="s">
        <v>10</v>
      </c>
      <c r="O7" s="8">
        <f t="shared" si="5"/>
        <v>1</v>
      </c>
      <c r="P7" s="8">
        <f t="shared" si="1"/>
        <v>0</v>
      </c>
    </row>
    <row r="8" spans="1:16" s="7" customFormat="1" ht="15.75">
      <c r="A8" s="7" t="s">
        <v>10</v>
      </c>
      <c r="B8" s="8">
        <v>36</v>
      </c>
      <c r="C8" s="8">
        <v>38</v>
      </c>
      <c r="D8" s="8">
        <v>38</v>
      </c>
      <c r="E8" s="8">
        <v>45</v>
      </c>
      <c r="F8" s="8">
        <f t="shared" si="6"/>
        <v>112</v>
      </c>
      <c r="G8" s="8">
        <v>3</v>
      </c>
      <c r="H8" s="8">
        <v>3</v>
      </c>
      <c r="I8" s="9">
        <f t="shared" si="2"/>
        <v>6</v>
      </c>
      <c r="J8" s="8">
        <v>7.5</v>
      </c>
      <c r="K8" s="10">
        <f t="shared" si="3"/>
        <v>13.5</v>
      </c>
      <c r="L8" s="10">
        <f t="shared" si="4"/>
        <v>13.5</v>
      </c>
      <c r="M8" s="8">
        <v>0</v>
      </c>
      <c r="N8" s="7" t="s">
        <v>4</v>
      </c>
      <c r="O8" s="8">
        <f t="shared" si="5"/>
        <v>0</v>
      </c>
      <c r="P8" s="8">
        <f t="shared" si="1"/>
        <v>1</v>
      </c>
    </row>
    <row r="9" spans="1:16" s="7" customFormat="1" ht="15.75">
      <c r="A9" s="7" t="s">
        <v>56</v>
      </c>
      <c r="B9" s="8">
        <v>35</v>
      </c>
      <c r="C9" s="8">
        <v>39</v>
      </c>
      <c r="D9" s="8">
        <v>43</v>
      </c>
      <c r="E9" s="8">
        <v>45</v>
      </c>
      <c r="F9" s="8">
        <f t="shared" si="6"/>
        <v>117</v>
      </c>
      <c r="G9" s="8">
        <v>3</v>
      </c>
      <c r="H9" s="8">
        <v>2</v>
      </c>
      <c r="I9" s="9">
        <f t="shared" si="2"/>
        <v>5</v>
      </c>
      <c r="J9" s="8">
        <v>3.5</v>
      </c>
      <c r="K9" s="10">
        <f t="shared" si="3"/>
        <v>8.5</v>
      </c>
      <c r="L9" s="10">
        <f t="shared" si="4"/>
        <v>8.5</v>
      </c>
      <c r="M9" s="8">
        <v>0</v>
      </c>
      <c r="N9" s="7" t="s">
        <v>11</v>
      </c>
      <c r="O9" s="8">
        <f t="shared" si="5"/>
        <v>0</v>
      </c>
      <c r="P9" s="8">
        <f t="shared" si="1"/>
        <v>1</v>
      </c>
    </row>
    <row r="10" spans="1:16" s="7" customFormat="1" ht="15.75">
      <c r="A10" s="7" t="s">
        <v>14</v>
      </c>
      <c r="B10" s="8">
        <v>43</v>
      </c>
      <c r="C10" s="8">
        <v>40</v>
      </c>
      <c r="D10" s="8"/>
      <c r="E10" s="8"/>
      <c r="F10" s="8">
        <v>200</v>
      </c>
      <c r="G10" s="8">
        <v>1</v>
      </c>
      <c r="H10" s="8">
        <v>2</v>
      </c>
      <c r="I10" s="9">
        <f t="shared" si="2"/>
        <v>3</v>
      </c>
      <c r="J10" s="8">
        <v>0</v>
      </c>
      <c r="K10" s="10">
        <f t="shared" si="3"/>
        <v>3</v>
      </c>
      <c r="L10" s="10">
        <f t="shared" si="4"/>
        <v>3</v>
      </c>
      <c r="M10" s="8">
        <v>0</v>
      </c>
      <c r="N10" s="7" t="s">
        <v>28</v>
      </c>
      <c r="O10" s="8">
        <f t="shared" si="5"/>
        <v>0</v>
      </c>
      <c r="P10" s="8">
        <f t="shared" si="1"/>
        <v>1</v>
      </c>
    </row>
    <row r="11" spans="1:16" s="7" customFormat="1" ht="15.75">
      <c r="A11" s="7" t="s">
        <v>13</v>
      </c>
      <c r="B11" s="8">
        <v>36</v>
      </c>
      <c r="C11" s="8">
        <v>36</v>
      </c>
      <c r="D11" s="8">
        <v>40</v>
      </c>
      <c r="E11" s="8">
        <v>50</v>
      </c>
      <c r="F11" s="8">
        <f t="shared" si="6"/>
        <v>112</v>
      </c>
      <c r="G11" s="8">
        <v>5</v>
      </c>
      <c r="H11" s="8">
        <v>5</v>
      </c>
      <c r="I11" s="9">
        <f t="shared" si="2"/>
        <v>10</v>
      </c>
      <c r="J11" s="8">
        <v>7.5</v>
      </c>
      <c r="K11" s="10">
        <f t="shared" si="3"/>
        <v>17.5</v>
      </c>
      <c r="L11" s="10">
        <f t="shared" si="4"/>
        <v>17.5</v>
      </c>
      <c r="M11" s="8">
        <v>1</v>
      </c>
      <c r="N11" s="7" t="s">
        <v>15</v>
      </c>
      <c r="O11" s="8">
        <f t="shared" si="5"/>
        <v>1</v>
      </c>
      <c r="P11" s="8">
        <f t="shared" si="1"/>
        <v>0</v>
      </c>
    </row>
    <row r="12" spans="1:16" s="7" customFormat="1" ht="15.75">
      <c r="A12" s="7" t="s">
        <v>15</v>
      </c>
      <c r="B12" s="8">
        <v>35</v>
      </c>
      <c r="C12" s="8">
        <v>36</v>
      </c>
      <c r="D12" s="8">
        <v>37</v>
      </c>
      <c r="E12" s="8">
        <v>47</v>
      </c>
      <c r="F12" s="8">
        <f t="shared" si="6"/>
        <v>108</v>
      </c>
      <c r="G12" s="8">
        <v>3</v>
      </c>
      <c r="H12" s="8">
        <v>3</v>
      </c>
      <c r="I12" s="9">
        <f t="shared" si="2"/>
        <v>6</v>
      </c>
      <c r="J12" s="8">
        <f t="shared" si="0"/>
        <v>10</v>
      </c>
      <c r="K12" s="10">
        <f t="shared" si="3"/>
        <v>16</v>
      </c>
      <c r="L12" s="10">
        <f t="shared" si="4"/>
        <v>16</v>
      </c>
      <c r="M12" s="8">
        <v>0</v>
      </c>
      <c r="N12" s="7" t="s">
        <v>13</v>
      </c>
      <c r="O12" s="8">
        <f t="shared" si="5"/>
        <v>0</v>
      </c>
      <c r="P12" s="8">
        <f t="shared" si="1"/>
        <v>1</v>
      </c>
    </row>
    <row r="13" spans="1:16" s="7" customFormat="1" ht="15.75">
      <c r="A13" s="7" t="s">
        <v>28</v>
      </c>
      <c r="B13" s="8">
        <v>36</v>
      </c>
      <c r="C13" s="8">
        <v>40</v>
      </c>
      <c r="D13" s="8">
        <v>41</v>
      </c>
      <c r="E13" s="8">
        <v>41</v>
      </c>
      <c r="F13" s="8">
        <f>SMALL(B13:E13,1)+SMALL(B13:E13,2)+SMALL(B13:E13,3)</f>
        <v>117</v>
      </c>
      <c r="G13" s="8">
        <v>7</v>
      </c>
      <c r="H13" s="8">
        <v>4</v>
      </c>
      <c r="I13" s="9">
        <f>SUM(G13:H13)</f>
        <v>11</v>
      </c>
      <c r="J13" s="8">
        <v>3.5</v>
      </c>
      <c r="K13" s="10">
        <f>SUM(I13:J13)</f>
        <v>14.5</v>
      </c>
      <c r="L13" s="10">
        <f t="shared" si="4"/>
        <v>14.5</v>
      </c>
      <c r="M13" s="8">
        <v>1</v>
      </c>
      <c r="N13" s="7" t="s">
        <v>14</v>
      </c>
      <c r="O13" s="8">
        <f t="shared" si="5"/>
        <v>1</v>
      </c>
      <c r="P13" s="8">
        <f t="shared" si="1"/>
        <v>0</v>
      </c>
    </row>
    <row r="14" spans="2:16" ht="15.75">
      <c r="B14">
        <f>AVERAGE(B4:B13)</f>
        <v>36.2</v>
      </c>
      <c r="C14">
        <f>AVERAGE(C4:C13)</f>
        <v>38.3</v>
      </c>
      <c r="D14">
        <f>AVERAGE(D4:D13)</f>
        <v>40.333333333333336</v>
      </c>
      <c r="E14">
        <f>AVERAGE(E4:E13)</f>
        <v>44</v>
      </c>
      <c r="F14" s="8">
        <f>AVERAGE(B4:E13)</f>
        <v>39.578947368421055</v>
      </c>
      <c r="I14" s="10">
        <f>SUM(I4:I13)</f>
        <v>78</v>
      </c>
      <c r="O14" s="6">
        <f>SUM(O4:O13)</f>
        <v>5</v>
      </c>
      <c r="P14" s="6">
        <f>SUM(P4:P13)</f>
        <v>5</v>
      </c>
    </row>
    <row r="15" ht="15.75">
      <c r="F15" s="8">
        <f>VAR(B4:E13)</f>
        <v>13.709815078236224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3.702676745036788</v>
      </c>
      <c r="K17" s="3"/>
      <c r="L17" s="3"/>
    </row>
    <row r="18" spans="11:12" ht="15.75">
      <c r="K18" s="3"/>
      <c r="L18" s="3"/>
    </row>
    <row r="19" spans="11:12" ht="15.75">
      <c r="K19" s="3"/>
      <c r="L19" s="3"/>
    </row>
    <row r="20" spans="1:16" ht="15.75">
      <c r="A20" t="s">
        <v>57</v>
      </c>
      <c r="N20" s="14" t="s">
        <v>8</v>
      </c>
      <c r="O20" s="11">
        <v>18</v>
      </c>
      <c r="P20" s="15" t="s">
        <v>29</v>
      </c>
    </row>
    <row r="21" spans="1:16" ht="15.75">
      <c r="A21" s="20" t="s">
        <v>105</v>
      </c>
      <c r="B21" s="17">
        <v>1</v>
      </c>
      <c r="C21" s="4"/>
      <c r="D21" s="4"/>
      <c r="E21" s="4"/>
      <c r="F21" s="4"/>
      <c r="G21" s="4"/>
      <c r="N21" s="14" t="s">
        <v>13</v>
      </c>
      <c r="O21" s="11">
        <v>17.5</v>
      </c>
      <c r="P21" s="15" t="s">
        <v>29</v>
      </c>
    </row>
    <row r="22" spans="1:16" ht="15.75">
      <c r="A22" s="20" t="s">
        <v>106</v>
      </c>
      <c r="B22" s="17">
        <v>2</v>
      </c>
      <c r="C22" s="6"/>
      <c r="D22" s="5"/>
      <c r="E22" s="6"/>
      <c r="F22" s="5"/>
      <c r="G22" s="5"/>
      <c r="N22" s="14" t="s">
        <v>4</v>
      </c>
      <c r="O22" s="11">
        <v>15</v>
      </c>
      <c r="P22" s="15" t="s">
        <v>29</v>
      </c>
    </row>
    <row r="23" spans="1:16" ht="15.75">
      <c r="A23" s="20" t="s">
        <v>110</v>
      </c>
      <c r="B23" s="17">
        <v>2</v>
      </c>
      <c r="C23" s="6"/>
      <c r="D23" s="5"/>
      <c r="E23" s="6"/>
      <c r="F23" s="5"/>
      <c r="G23" s="5"/>
      <c r="N23" s="14" t="s">
        <v>28</v>
      </c>
      <c r="O23" s="11">
        <v>14.5</v>
      </c>
      <c r="P23" s="16" t="s">
        <v>29</v>
      </c>
    </row>
    <row r="24" spans="1:16" ht="15.75">
      <c r="A24" s="20" t="s">
        <v>112</v>
      </c>
      <c r="B24" s="17">
        <v>2</v>
      </c>
      <c r="C24" s="6"/>
      <c r="D24" s="5"/>
      <c r="E24" s="6"/>
      <c r="F24" s="5"/>
      <c r="G24" s="5"/>
      <c r="N24" s="14" t="s">
        <v>11</v>
      </c>
      <c r="O24" s="11">
        <v>13</v>
      </c>
      <c r="P24" s="16" t="s">
        <v>29</v>
      </c>
    </row>
    <row r="25" spans="1:16" ht="15.75">
      <c r="A25" s="19" t="s">
        <v>104</v>
      </c>
      <c r="B25" s="27">
        <v>3</v>
      </c>
      <c r="C25" s="6"/>
      <c r="D25" s="5"/>
      <c r="E25" s="6"/>
      <c r="F25" s="5"/>
      <c r="G25" s="5"/>
      <c r="N25" s="14" t="s">
        <v>15</v>
      </c>
      <c r="O25" s="11">
        <v>16</v>
      </c>
      <c r="P25" s="29" t="s">
        <v>30</v>
      </c>
    </row>
    <row r="26" spans="1:16" ht="15.75">
      <c r="A26" s="20" t="s">
        <v>107</v>
      </c>
      <c r="B26" s="17">
        <v>4</v>
      </c>
      <c r="C26" s="6"/>
      <c r="D26" s="5"/>
      <c r="E26" s="6"/>
      <c r="F26" s="5"/>
      <c r="G26" s="5"/>
      <c r="N26" s="14" t="s">
        <v>10</v>
      </c>
      <c r="O26" s="11">
        <v>13.5</v>
      </c>
      <c r="P26" s="15" t="s">
        <v>30</v>
      </c>
    </row>
    <row r="27" spans="1:16" ht="15.75">
      <c r="A27" s="20" t="s">
        <v>108</v>
      </c>
      <c r="B27" s="17">
        <v>4</v>
      </c>
      <c r="C27" s="6"/>
      <c r="D27" s="5"/>
      <c r="E27" s="6"/>
      <c r="F27" s="5"/>
      <c r="G27" s="5"/>
      <c r="N27" s="14" t="s">
        <v>12</v>
      </c>
      <c r="O27" s="11">
        <v>13</v>
      </c>
      <c r="P27" s="16" t="s">
        <v>30</v>
      </c>
    </row>
    <row r="28" spans="1:16" ht="15.75">
      <c r="A28" s="20" t="s">
        <v>109</v>
      </c>
      <c r="B28" s="17">
        <v>6</v>
      </c>
      <c r="C28" s="6"/>
      <c r="D28" s="5"/>
      <c r="E28" s="6"/>
      <c r="F28" s="5"/>
      <c r="G28" s="5"/>
      <c r="N28" s="14" t="s">
        <v>56</v>
      </c>
      <c r="O28" s="11">
        <v>8.5</v>
      </c>
      <c r="P28" s="16" t="s">
        <v>30</v>
      </c>
    </row>
    <row r="29" spans="1:16" ht="15.75">
      <c r="A29" s="20" t="s">
        <v>111</v>
      </c>
      <c r="B29" s="17">
        <v>6</v>
      </c>
      <c r="C29" s="6"/>
      <c r="D29" s="5"/>
      <c r="E29" s="6"/>
      <c r="F29" s="5"/>
      <c r="G29" s="5"/>
      <c r="N29" s="14" t="s">
        <v>14</v>
      </c>
      <c r="O29" s="11">
        <v>3</v>
      </c>
      <c r="P29" s="16" t="s">
        <v>30</v>
      </c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0" t="s">
        <v>113</v>
      </c>
      <c r="B33" s="31">
        <v>3</v>
      </c>
      <c r="C33" s="32">
        <v>41</v>
      </c>
      <c r="D33" s="31">
        <f aca="true" t="shared" si="7" ref="D33:D70">C33-B33</f>
        <v>38</v>
      </c>
      <c r="E33" s="6"/>
      <c r="F33" s="5" t="s">
        <v>58</v>
      </c>
      <c r="G33" s="22" t="s">
        <v>81</v>
      </c>
      <c r="H33" s="18">
        <f>MIN(D33:D40)</f>
        <v>35</v>
      </c>
      <c r="I33" t="s">
        <v>111</v>
      </c>
    </row>
    <row r="34" spans="1:9" ht="15.75">
      <c r="A34" s="30" t="s">
        <v>47</v>
      </c>
      <c r="B34" s="31">
        <v>3</v>
      </c>
      <c r="C34" s="32">
        <v>42</v>
      </c>
      <c r="D34" s="31">
        <f t="shared" si="7"/>
        <v>39</v>
      </c>
      <c r="E34" s="6"/>
      <c r="F34" s="5" t="s">
        <v>58</v>
      </c>
      <c r="G34" s="22" t="s">
        <v>122</v>
      </c>
      <c r="H34" s="18">
        <f>MIN(D41:D49)</f>
        <v>35</v>
      </c>
      <c r="I34" t="s">
        <v>107</v>
      </c>
    </row>
    <row r="35" spans="1:9" ht="15.75">
      <c r="A35" s="30" t="s">
        <v>77</v>
      </c>
      <c r="B35" s="31">
        <v>3</v>
      </c>
      <c r="C35" s="32">
        <v>43</v>
      </c>
      <c r="D35" s="31">
        <f t="shared" si="7"/>
        <v>40</v>
      </c>
      <c r="E35" s="6"/>
      <c r="F35" s="5" t="s">
        <v>58</v>
      </c>
      <c r="G35" s="23" t="s">
        <v>127</v>
      </c>
      <c r="H35" s="18">
        <f>MIN(D50:D60)</f>
        <v>35</v>
      </c>
      <c r="I35" t="s">
        <v>112</v>
      </c>
    </row>
    <row r="36" spans="1:9" ht="15.75">
      <c r="A36" s="30" t="s">
        <v>33</v>
      </c>
      <c r="B36" s="31">
        <v>4</v>
      </c>
      <c r="C36" s="32">
        <v>47</v>
      </c>
      <c r="D36" s="31">
        <f t="shared" si="7"/>
        <v>43</v>
      </c>
      <c r="E36" s="6"/>
      <c r="F36" s="5" t="s">
        <v>58</v>
      </c>
      <c r="G36" s="23" t="s">
        <v>128</v>
      </c>
      <c r="H36" s="18">
        <f>MIN(D61:D70)</f>
        <v>33</v>
      </c>
      <c r="I36" t="s">
        <v>123</v>
      </c>
    </row>
    <row r="37" spans="1:4" ht="15.75">
      <c r="A37" s="30" t="s">
        <v>120</v>
      </c>
      <c r="B37" s="31">
        <v>4</v>
      </c>
      <c r="C37" s="32">
        <v>45</v>
      </c>
      <c r="D37" s="31">
        <f t="shared" si="7"/>
        <v>41</v>
      </c>
    </row>
    <row r="38" spans="1:4" ht="15.75">
      <c r="A38" s="30" t="s">
        <v>73</v>
      </c>
      <c r="B38" s="31">
        <v>5</v>
      </c>
      <c r="C38" s="32">
        <v>48</v>
      </c>
      <c r="D38" s="31">
        <f t="shared" si="7"/>
        <v>43</v>
      </c>
    </row>
    <row r="39" spans="1:4" ht="15.75">
      <c r="A39" s="30" t="s">
        <v>65</v>
      </c>
      <c r="B39" s="31">
        <v>5</v>
      </c>
      <c r="C39" s="32">
        <v>40</v>
      </c>
      <c r="D39" s="31">
        <f t="shared" si="7"/>
        <v>35</v>
      </c>
    </row>
    <row r="40" spans="1:4" ht="15.75">
      <c r="A40" s="30" t="s">
        <v>41</v>
      </c>
      <c r="B40" s="31">
        <v>5</v>
      </c>
      <c r="C40" s="32">
        <v>45</v>
      </c>
      <c r="D40" s="31">
        <f t="shared" si="7"/>
        <v>40</v>
      </c>
    </row>
    <row r="41" spans="1:4" ht="15.75">
      <c r="A41" s="24" t="s">
        <v>115</v>
      </c>
      <c r="B41" s="25">
        <v>6</v>
      </c>
      <c r="C41" s="7">
        <v>43</v>
      </c>
      <c r="D41" s="25">
        <f t="shared" si="7"/>
        <v>37</v>
      </c>
    </row>
    <row r="42" spans="1:4" ht="15.75">
      <c r="A42" s="24" t="s">
        <v>100</v>
      </c>
      <c r="B42" s="25">
        <v>6</v>
      </c>
      <c r="C42" s="7">
        <v>41</v>
      </c>
      <c r="D42" s="25">
        <f t="shared" si="7"/>
        <v>35</v>
      </c>
    </row>
    <row r="43" spans="1:4" ht="15.75">
      <c r="A43" s="24" t="s">
        <v>75</v>
      </c>
      <c r="B43" s="25">
        <v>6</v>
      </c>
      <c r="C43" s="7">
        <v>49</v>
      </c>
      <c r="D43" s="25">
        <f t="shared" si="7"/>
        <v>43</v>
      </c>
    </row>
    <row r="44" spans="1:4" ht="15.75">
      <c r="A44" s="24" t="s">
        <v>74</v>
      </c>
      <c r="B44" s="25">
        <v>6</v>
      </c>
      <c r="C44" s="7">
        <v>45</v>
      </c>
      <c r="D44" s="25">
        <f t="shared" si="7"/>
        <v>39</v>
      </c>
    </row>
    <row r="45" spans="1:4" ht="15.75">
      <c r="A45" s="24" t="s">
        <v>59</v>
      </c>
      <c r="B45" s="25">
        <v>6</v>
      </c>
      <c r="C45" s="7">
        <v>42</v>
      </c>
      <c r="D45" s="25">
        <f t="shared" si="7"/>
        <v>36</v>
      </c>
    </row>
    <row r="46" spans="1:4" ht="15.75">
      <c r="A46" s="24" t="s">
        <v>34</v>
      </c>
      <c r="B46" s="25">
        <v>6</v>
      </c>
      <c r="C46" s="7">
        <v>47</v>
      </c>
      <c r="D46" s="25">
        <f t="shared" si="7"/>
        <v>41</v>
      </c>
    </row>
    <row r="47" spans="1:4" ht="15.75">
      <c r="A47" s="24" t="s">
        <v>114</v>
      </c>
      <c r="B47" s="25">
        <v>7</v>
      </c>
      <c r="C47" s="7">
        <v>45</v>
      </c>
      <c r="D47" s="25">
        <f t="shared" si="7"/>
        <v>38</v>
      </c>
    </row>
    <row r="48" spans="1:4" ht="15.75">
      <c r="A48" s="24" t="s">
        <v>84</v>
      </c>
      <c r="B48" s="25">
        <v>7</v>
      </c>
      <c r="C48" s="7">
        <v>45</v>
      </c>
      <c r="D48" s="25">
        <f t="shared" si="7"/>
        <v>38</v>
      </c>
    </row>
    <row r="49" spans="1:4" ht="15.75">
      <c r="A49" s="24" t="s">
        <v>51</v>
      </c>
      <c r="B49" s="25">
        <v>7</v>
      </c>
      <c r="C49" s="7">
        <v>43</v>
      </c>
      <c r="D49" s="25">
        <f t="shared" si="7"/>
        <v>36</v>
      </c>
    </row>
    <row r="50" spans="1:4" ht="15.75">
      <c r="A50" s="33" t="s">
        <v>40</v>
      </c>
      <c r="B50" s="34">
        <v>8</v>
      </c>
      <c r="C50" s="35">
        <v>44</v>
      </c>
      <c r="D50" s="34">
        <f t="shared" si="7"/>
        <v>36</v>
      </c>
    </row>
    <row r="51" spans="1:4" ht="15.75">
      <c r="A51" s="33" t="s">
        <v>101</v>
      </c>
      <c r="B51" s="34">
        <v>8</v>
      </c>
      <c r="C51" s="35">
        <v>58</v>
      </c>
      <c r="D51" s="34">
        <f t="shared" si="7"/>
        <v>50</v>
      </c>
    </row>
    <row r="52" spans="1:4" ht="15.75">
      <c r="A52" s="33" t="s">
        <v>31</v>
      </c>
      <c r="B52" s="34">
        <v>8</v>
      </c>
      <c r="C52" s="35">
        <v>55</v>
      </c>
      <c r="D52" s="34">
        <f t="shared" si="7"/>
        <v>47</v>
      </c>
    </row>
    <row r="53" spans="1:4" ht="15.75">
      <c r="A53" s="33" t="s">
        <v>61</v>
      </c>
      <c r="B53" s="34">
        <v>9</v>
      </c>
      <c r="C53" s="35">
        <v>54</v>
      </c>
      <c r="D53" s="34">
        <f t="shared" si="7"/>
        <v>45</v>
      </c>
    </row>
    <row r="54" spans="1:4" ht="15.75">
      <c r="A54" s="33" t="s">
        <v>78</v>
      </c>
      <c r="B54" s="34">
        <v>9</v>
      </c>
      <c r="C54" s="35">
        <v>44</v>
      </c>
      <c r="D54" s="34">
        <f t="shared" si="7"/>
        <v>35</v>
      </c>
    </row>
    <row r="55" spans="1:4" ht="15.75">
      <c r="A55" s="33" t="s">
        <v>44</v>
      </c>
      <c r="B55" s="34">
        <v>9</v>
      </c>
      <c r="C55" s="35">
        <v>45</v>
      </c>
      <c r="D55" s="34">
        <f t="shared" si="7"/>
        <v>36</v>
      </c>
    </row>
    <row r="56" spans="1:4" ht="15.75">
      <c r="A56" s="33" t="s">
        <v>42</v>
      </c>
      <c r="B56" s="34">
        <v>9</v>
      </c>
      <c r="C56" s="35">
        <v>52</v>
      </c>
      <c r="D56" s="34">
        <f t="shared" si="7"/>
        <v>43</v>
      </c>
    </row>
    <row r="57" spans="1:4" ht="15.75">
      <c r="A57" s="33" t="s">
        <v>60</v>
      </c>
      <c r="B57" s="34">
        <v>9</v>
      </c>
      <c r="C57" s="35">
        <v>45</v>
      </c>
      <c r="D57" s="34">
        <f t="shared" si="7"/>
        <v>36</v>
      </c>
    </row>
    <row r="58" spans="1:4" ht="15.75">
      <c r="A58" s="33" t="s">
        <v>70</v>
      </c>
      <c r="B58" s="34">
        <v>10</v>
      </c>
      <c r="C58" s="35">
        <v>51</v>
      </c>
      <c r="D58" s="34">
        <f t="shared" si="7"/>
        <v>41</v>
      </c>
    </row>
    <row r="59" spans="1:4" ht="15.75">
      <c r="A59" s="33" t="s">
        <v>118</v>
      </c>
      <c r="B59" s="34">
        <v>10</v>
      </c>
      <c r="C59" s="35">
        <v>49</v>
      </c>
      <c r="D59" s="34">
        <f t="shared" si="7"/>
        <v>39</v>
      </c>
    </row>
    <row r="60" spans="1:4" ht="15.75">
      <c r="A60" s="33" t="s">
        <v>39</v>
      </c>
      <c r="B60" s="34">
        <v>10</v>
      </c>
      <c r="C60" s="35">
        <v>48</v>
      </c>
      <c r="D60" s="34">
        <f t="shared" si="7"/>
        <v>38</v>
      </c>
    </row>
    <row r="61" spans="1:4" ht="15.75">
      <c r="A61" s="36" t="s">
        <v>79</v>
      </c>
      <c r="B61" s="37">
        <v>11</v>
      </c>
      <c r="C61" s="38">
        <v>48</v>
      </c>
      <c r="D61" s="37">
        <f t="shared" si="7"/>
        <v>37</v>
      </c>
    </row>
    <row r="62" spans="1:4" ht="15.75">
      <c r="A62" s="36" t="s">
        <v>88</v>
      </c>
      <c r="B62" s="37">
        <v>12</v>
      </c>
      <c r="C62" s="38">
        <v>57</v>
      </c>
      <c r="D62" s="37">
        <f t="shared" si="7"/>
        <v>45</v>
      </c>
    </row>
    <row r="63" spans="1:4" ht="15.75">
      <c r="A63" s="36" t="s">
        <v>32</v>
      </c>
      <c r="B63" s="37">
        <v>13</v>
      </c>
      <c r="C63" s="38">
        <v>57</v>
      </c>
      <c r="D63" s="37">
        <f t="shared" si="7"/>
        <v>44</v>
      </c>
    </row>
    <row r="64" spans="1:4" ht="15.75">
      <c r="A64" s="36" t="s">
        <v>89</v>
      </c>
      <c r="B64" s="37">
        <v>13</v>
      </c>
      <c r="C64" s="38">
        <v>54</v>
      </c>
      <c r="D64" s="37">
        <f t="shared" si="7"/>
        <v>41</v>
      </c>
    </row>
    <row r="65" spans="1:4" ht="15.75">
      <c r="A65" s="36" t="s">
        <v>94</v>
      </c>
      <c r="B65" s="37">
        <v>14</v>
      </c>
      <c r="C65" s="38">
        <v>50</v>
      </c>
      <c r="D65" s="37">
        <f t="shared" si="7"/>
        <v>36</v>
      </c>
    </row>
    <row r="66" spans="1:4" ht="15.75">
      <c r="A66" s="36" t="s">
        <v>119</v>
      </c>
      <c r="B66" s="37">
        <v>14</v>
      </c>
      <c r="C66" s="38">
        <v>54</v>
      </c>
      <c r="D66" s="37">
        <f t="shared" si="7"/>
        <v>40</v>
      </c>
    </row>
    <row r="67" spans="1:4" ht="15.75">
      <c r="A67" s="36" t="s">
        <v>121</v>
      </c>
      <c r="B67" s="37">
        <v>16</v>
      </c>
      <c r="C67" s="38">
        <v>57</v>
      </c>
      <c r="D67" s="37">
        <f t="shared" si="7"/>
        <v>41</v>
      </c>
    </row>
    <row r="68" spans="1:4" ht="15.75">
      <c r="A68" s="36" t="s">
        <v>116</v>
      </c>
      <c r="B68" s="37">
        <v>17</v>
      </c>
      <c r="C68" s="38">
        <v>56</v>
      </c>
      <c r="D68" s="37">
        <f t="shared" si="7"/>
        <v>39</v>
      </c>
    </row>
    <row r="69" spans="1:4" ht="15.75">
      <c r="A69" s="36" t="s">
        <v>117</v>
      </c>
      <c r="B69" s="37">
        <v>17</v>
      </c>
      <c r="C69" s="38">
        <v>57</v>
      </c>
      <c r="D69" s="37">
        <f t="shared" si="7"/>
        <v>40</v>
      </c>
    </row>
    <row r="70" spans="1:4" ht="15.75">
      <c r="A70" s="36" t="s">
        <v>86</v>
      </c>
      <c r="B70" s="37">
        <v>22</v>
      </c>
      <c r="C70" s="38">
        <v>55</v>
      </c>
      <c r="D70" s="37">
        <f t="shared" si="7"/>
        <v>33</v>
      </c>
    </row>
    <row r="71" spans="1:4" ht="15.75">
      <c r="A71" s="39"/>
      <c r="B71" s="40"/>
      <c r="C71" s="28"/>
      <c r="D71" s="40"/>
    </row>
    <row r="72" spans="1:4" ht="15.75">
      <c r="A72" s="39"/>
      <c r="B72" s="40"/>
      <c r="C72" s="28"/>
      <c r="D72" s="40"/>
    </row>
    <row r="74" spans="1:2" ht="15.75">
      <c r="A74" s="21" t="s">
        <v>80</v>
      </c>
      <c r="B74">
        <f>70-33+1</f>
        <v>38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zoomScale="75" zoomScaleNormal="75" workbookViewId="0" topLeftCell="A1">
      <selection activeCell="H24" sqref="H24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10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34</v>
      </c>
      <c r="C4" s="8">
        <v>42</v>
      </c>
      <c r="D4" s="8">
        <v>45</v>
      </c>
      <c r="E4" s="8"/>
      <c r="F4" s="8">
        <f aca="true" t="shared" si="0" ref="F4:F13">SMALL(B4:E4,1)+SMALL(B4:E4,2)+SMALL(B4:E4,3)</f>
        <v>121</v>
      </c>
      <c r="G4" s="8">
        <v>3</v>
      </c>
      <c r="H4" s="8">
        <v>2</v>
      </c>
      <c r="I4" s="9">
        <f aca="true" t="shared" si="1" ref="I4:I13">SUM(G4:H4)</f>
        <v>5</v>
      </c>
      <c r="J4" s="8">
        <f aca="true" t="shared" si="2" ref="J4:J9">RANK(F4,$F$4:$F$13,0)</f>
        <v>4</v>
      </c>
      <c r="K4" s="10">
        <f aca="true" t="shared" si="3" ref="K4:K13">SUM(I4:J4)</f>
        <v>9</v>
      </c>
      <c r="L4" s="10">
        <f>Jun11!L4+K4</f>
        <v>140</v>
      </c>
      <c r="M4" s="8">
        <v>0</v>
      </c>
      <c r="N4" s="7" t="s">
        <v>8</v>
      </c>
      <c r="O4" s="8">
        <f>Jun11!O4+Jun18!M4</f>
        <v>5</v>
      </c>
      <c r="P4" s="8">
        <f aca="true" t="shared" si="4" ref="P4:P13">$P$1-O4</f>
        <v>5</v>
      </c>
    </row>
    <row r="5" spans="1:16" s="7" customFormat="1" ht="15.75">
      <c r="A5" s="7" t="s">
        <v>11</v>
      </c>
      <c r="B5" s="8">
        <v>36</v>
      </c>
      <c r="C5" s="8">
        <v>39</v>
      </c>
      <c r="D5" s="8">
        <v>42</v>
      </c>
      <c r="E5" s="8">
        <v>44</v>
      </c>
      <c r="F5" s="8">
        <f t="shared" si="0"/>
        <v>117</v>
      </c>
      <c r="G5" s="8">
        <v>2</v>
      </c>
      <c r="H5" s="8">
        <v>2</v>
      </c>
      <c r="I5" s="9">
        <f t="shared" si="1"/>
        <v>4</v>
      </c>
      <c r="J5" s="8">
        <f t="shared" si="2"/>
        <v>5</v>
      </c>
      <c r="K5" s="10">
        <f t="shared" si="3"/>
        <v>9</v>
      </c>
      <c r="L5" s="10">
        <f>Jun11!L5+K5</f>
        <v>145</v>
      </c>
      <c r="M5" s="8">
        <v>0</v>
      </c>
      <c r="N5" s="7" t="s">
        <v>56</v>
      </c>
      <c r="O5" s="8">
        <f>Jun11!O5+Jun18!M5</f>
        <v>6</v>
      </c>
      <c r="P5" s="8">
        <f t="shared" si="4"/>
        <v>4</v>
      </c>
    </row>
    <row r="6" spans="1:16" s="7" customFormat="1" ht="15.75">
      <c r="A6" s="7" t="s">
        <v>8</v>
      </c>
      <c r="B6" s="8">
        <v>40</v>
      </c>
      <c r="C6" s="8">
        <v>40</v>
      </c>
      <c r="D6" s="8">
        <v>42</v>
      </c>
      <c r="E6" s="8">
        <v>42</v>
      </c>
      <c r="F6" s="8">
        <f t="shared" si="0"/>
        <v>122</v>
      </c>
      <c r="G6" s="8">
        <v>5</v>
      </c>
      <c r="H6" s="8">
        <v>4</v>
      </c>
      <c r="I6" s="9">
        <f t="shared" si="1"/>
        <v>9</v>
      </c>
      <c r="J6" s="8">
        <f t="shared" si="2"/>
        <v>3</v>
      </c>
      <c r="K6" s="10">
        <f t="shared" si="3"/>
        <v>12</v>
      </c>
      <c r="L6" s="10">
        <f>Jun11!L6+K6</f>
        <v>140</v>
      </c>
      <c r="M6" s="8">
        <v>1</v>
      </c>
      <c r="N6" s="7" t="s">
        <v>12</v>
      </c>
      <c r="O6" s="8">
        <f>Jun11!O6+Jun18!M6</f>
        <v>7</v>
      </c>
      <c r="P6" s="8">
        <f t="shared" si="4"/>
        <v>3</v>
      </c>
    </row>
    <row r="7" spans="1:16" s="7" customFormat="1" ht="15.75">
      <c r="A7" s="7" t="s">
        <v>4</v>
      </c>
      <c r="B7" s="8">
        <v>37</v>
      </c>
      <c r="C7" s="8">
        <v>37</v>
      </c>
      <c r="D7" s="8">
        <v>40</v>
      </c>
      <c r="E7" s="8">
        <v>46</v>
      </c>
      <c r="F7" s="8">
        <f t="shared" si="0"/>
        <v>114</v>
      </c>
      <c r="G7" s="8">
        <v>4</v>
      </c>
      <c r="H7" s="8">
        <v>4</v>
      </c>
      <c r="I7" s="9">
        <f t="shared" si="1"/>
        <v>8</v>
      </c>
      <c r="J7" s="8">
        <f t="shared" si="2"/>
        <v>9</v>
      </c>
      <c r="K7" s="10">
        <f t="shared" si="3"/>
        <v>17</v>
      </c>
      <c r="L7" s="10">
        <f>Jun11!L7+K7</f>
        <v>146</v>
      </c>
      <c r="M7" s="8">
        <v>1</v>
      </c>
      <c r="N7" s="7" t="s">
        <v>10</v>
      </c>
      <c r="O7" s="8">
        <f>Jun11!O7+Jun18!M7</f>
        <v>7</v>
      </c>
      <c r="P7" s="8">
        <f t="shared" si="4"/>
        <v>3</v>
      </c>
    </row>
    <row r="8" spans="1:16" s="7" customFormat="1" ht="15.75">
      <c r="A8" s="7" t="s">
        <v>10</v>
      </c>
      <c r="B8" s="8">
        <v>35</v>
      </c>
      <c r="C8" s="8">
        <v>39</v>
      </c>
      <c r="D8" s="8">
        <v>41</v>
      </c>
      <c r="E8" s="8">
        <v>45</v>
      </c>
      <c r="F8" s="8">
        <f t="shared" si="0"/>
        <v>115</v>
      </c>
      <c r="G8" s="8">
        <v>4</v>
      </c>
      <c r="H8" s="8">
        <v>4</v>
      </c>
      <c r="I8" s="9">
        <f t="shared" si="1"/>
        <v>8</v>
      </c>
      <c r="J8" s="8">
        <f t="shared" si="2"/>
        <v>8</v>
      </c>
      <c r="K8" s="10">
        <f t="shared" si="3"/>
        <v>16</v>
      </c>
      <c r="L8" s="10">
        <f>Jun11!L8+K8</f>
        <v>119</v>
      </c>
      <c r="M8" s="8">
        <v>0</v>
      </c>
      <c r="N8" s="7" t="s">
        <v>4</v>
      </c>
      <c r="O8" s="8">
        <f>Jun11!O8+Jun18!M8</f>
        <v>4</v>
      </c>
      <c r="P8" s="8">
        <f t="shared" si="4"/>
        <v>6</v>
      </c>
    </row>
    <row r="9" spans="1:16" s="7" customFormat="1" ht="15.75">
      <c r="A9" s="7" t="s">
        <v>56</v>
      </c>
      <c r="B9" s="8">
        <v>34</v>
      </c>
      <c r="C9" s="8">
        <v>38</v>
      </c>
      <c r="D9" s="8">
        <v>38</v>
      </c>
      <c r="E9" s="8">
        <v>39</v>
      </c>
      <c r="F9" s="8">
        <f t="shared" si="0"/>
        <v>110</v>
      </c>
      <c r="G9" s="8">
        <v>6</v>
      </c>
      <c r="H9" s="8">
        <v>6</v>
      </c>
      <c r="I9" s="9">
        <f t="shared" si="1"/>
        <v>12</v>
      </c>
      <c r="J9" s="8">
        <f t="shared" si="2"/>
        <v>10</v>
      </c>
      <c r="K9" s="10">
        <f t="shared" si="3"/>
        <v>22</v>
      </c>
      <c r="L9" s="10">
        <f>Jun11!L9+K9</f>
        <v>109.5</v>
      </c>
      <c r="M9" s="8">
        <v>1</v>
      </c>
      <c r="N9" s="7" t="s">
        <v>11</v>
      </c>
      <c r="O9" s="8">
        <f>Jun11!O9+Jun18!M9</f>
        <v>2</v>
      </c>
      <c r="P9" s="8">
        <f t="shared" si="4"/>
        <v>8</v>
      </c>
    </row>
    <row r="10" spans="1:16" s="7" customFormat="1" ht="15.75">
      <c r="A10" s="7" t="s">
        <v>14</v>
      </c>
      <c r="B10" s="8">
        <v>35</v>
      </c>
      <c r="C10" s="8">
        <v>40</v>
      </c>
      <c r="D10" s="8">
        <v>41</v>
      </c>
      <c r="E10" s="8">
        <v>44</v>
      </c>
      <c r="F10" s="8">
        <f t="shared" si="0"/>
        <v>116</v>
      </c>
      <c r="G10" s="8">
        <v>6</v>
      </c>
      <c r="H10" s="8">
        <v>4</v>
      </c>
      <c r="I10" s="9">
        <f t="shared" si="1"/>
        <v>10</v>
      </c>
      <c r="J10" s="8">
        <v>6.5</v>
      </c>
      <c r="K10" s="10">
        <f t="shared" si="3"/>
        <v>16.5</v>
      </c>
      <c r="L10" s="10">
        <f>Jun11!L10+K10</f>
        <v>131.5</v>
      </c>
      <c r="M10" s="8">
        <v>1</v>
      </c>
      <c r="N10" s="7" t="s">
        <v>28</v>
      </c>
      <c r="O10" s="8">
        <f>Jun11!O10+Jun18!M10</f>
        <v>6</v>
      </c>
      <c r="P10" s="8">
        <f t="shared" si="4"/>
        <v>4</v>
      </c>
    </row>
    <row r="11" spans="1:16" s="7" customFormat="1" ht="15.75">
      <c r="A11" s="7" t="s">
        <v>13</v>
      </c>
      <c r="B11" s="8">
        <v>39</v>
      </c>
      <c r="C11" s="8">
        <v>41</v>
      </c>
      <c r="D11" s="8">
        <v>43</v>
      </c>
      <c r="E11" s="8">
        <v>46</v>
      </c>
      <c r="F11" s="8">
        <f t="shared" si="0"/>
        <v>123</v>
      </c>
      <c r="G11" s="8">
        <v>4</v>
      </c>
      <c r="H11" s="8">
        <v>6</v>
      </c>
      <c r="I11" s="9">
        <f t="shared" si="1"/>
        <v>10</v>
      </c>
      <c r="J11" s="8">
        <v>1.5</v>
      </c>
      <c r="K11" s="10">
        <f t="shared" si="3"/>
        <v>11.5</v>
      </c>
      <c r="L11" s="10">
        <f>Jun11!L11+K11</f>
        <v>149</v>
      </c>
      <c r="M11" s="8">
        <v>1</v>
      </c>
      <c r="N11" s="7" t="s">
        <v>15</v>
      </c>
      <c r="O11" s="8">
        <f>Jun11!O11+Jun18!M11</f>
        <v>6</v>
      </c>
      <c r="P11" s="8">
        <f t="shared" si="4"/>
        <v>4</v>
      </c>
    </row>
    <row r="12" spans="1:16" s="7" customFormat="1" ht="15.75">
      <c r="A12" s="7" t="s">
        <v>15</v>
      </c>
      <c r="B12" s="8">
        <v>39</v>
      </c>
      <c r="C12" s="8">
        <v>41</v>
      </c>
      <c r="D12" s="8">
        <v>43</v>
      </c>
      <c r="E12" s="8">
        <v>48</v>
      </c>
      <c r="F12" s="8">
        <f t="shared" si="0"/>
        <v>123</v>
      </c>
      <c r="G12" s="8">
        <v>4</v>
      </c>
      <c r="H12" s="8">
        <v>2</v>
      </c>
      <c r="I12" s="9">
        <f t="shared" si="1"/>
        <v>6</v>
      </c>
      <c r="J12" s="8">
        <v>1.5</v>
      </c>
      <c r="K12" s="10">
        <f t="shared" si="3"/>
        <v>7.5</v>
      </c>
      <c r="L12" s="10">
        <f>Jun11!L12+K12</f>
        <v>125</v>
      </c>
      <c r="M12" s="8">
        <v>0</v>
      </c>
      <c r="N12" s="7" t="s">
        <v>13</v>
      </c>
      <c r="O12" s="8">
        <f>Jun11!O12+Jun18!M12</f>
        <v>3</v>
      </c>
      <c r="P12" s="8">
        <f t="shared" si="4"/>
        <v>7</v>
      </c>
    </row>
    <row r="13" spans="1:16" s="7" customFormat="1" ht="15.75">
      <c r="A13" s="7" t="s">
        <v>28</v>
      </c>
      <c r="B13" s="8">
        <v>35</v>
      </c>
      <c r="C13" s="8">
        <v>38</v>
      </c>
      <c r="D13" s="8">
        <v>43</v>
      </c>
      <c r="E13" s="8">
        <v>44</v>
      </c>
      <c r="F13" s="8">
        <f t="shared" si="0"/>
        <v>116</v>
      </c>
      <c r="G13" s="8">
        <v>2</v>
      </c>
      <c r="H13" s="8">
        <v>4</v>
      </c>
      <c r="I13" s="9">
        <f t="shared" si="1"/>
        <v>6</v>
      </c>
      <c r="J13" s="8">
        <v>6.5</v>
      </c>
      <c r="K13" s="10">
        <f t="shared" si="3"/>
        <v>12.5</v>
      </c>
      <c r="L13" s="10">
        <f>Jun11!L13+K13</f>
        <v>133</v>
      </c>
      <c r="M13" s="8">
        <v>0</v>
      </c>
      <c r="N13" s="7" t="s">
        <v>14</v>
      </c>
      <c r="O13" s="8">
        <f>Jun11!O13+Jun18!M13</f>
        <v>4</v>
      </c>
      <c r="P13" s="8">
        <f t="shared" si="4"/>
        <v>6</v>
      </c>
    </row>
    <row r="14" spans="2:16" ht="15.75">
      <c r="B14">
        <f>AVERAGE(B4:B13)</f>
        <v>36.4</v>
      </c>
      <c r="C14">
        <f>AVERAGE(C4:C13)</f>
        <v>39.5</v>
      </c>
      <c r="D14">
        <f>AVERAGE(D4:D13)</f>
        <v>41.8</v>
      </c>
      <c r="E14">
        <f>AVERAGE(E4:E13)</f>
        <v>44.22222222222222</v>
      </c>
      <c r="F14" s="44">
        <f>AVERAGE(B4:E13)</f>
        <v>40.38461538461539</v>
      </c>
      <c r="I14" s="10">
        <f>SUM(I4:I13)</f>
        <v>78</v>
      </c>
      <c r="O14" s="6">
        <f>SUM(O4:O13)</f>
        <v>50</v>
      </c>
      <c r="P14" s="6">
        <f>SUM(P4:P13)</f>
        <v>50</v>
      </c>
    </row>
    <row r="15" ht="15.75">
      <c r="F15" s="8">
        <f>VAR(B4:E13)</f>
        <v>12.45344129554647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3.5289433681410176</v>
      </c>
      <c r="K17" s="3"/>
      <c r="L17" s="3"/>
      <c r="N17" s="14" t="s">
        <v>4</v>
      </c>
      <c r="O17" s="11">
        <v>146</v>
      </c>
      <c r="P17" s="16" t="s">
        <v>277</v>
      </c>
    </row>
    <row r="18" spans="11:16" ht="15.75">
      <c r="K18" s="3"/>
      <c r="L18" s="3"/>
      <c r="N18" s="14" t="s">
        <v>8</v>
      </c>
      <c r="O18" s="11">
        <v>140</v>
      </c>
      <c r="P18" s="15" t="s">
        <v>277</v>
      </c>
    </row>
    <row r="19" spans="11:16" ht="15.75">
      <c r="K19" s="3"/>
      <c r="L19" s="3"/>
      <c r="N19" s="14" t="s">
        <v>13</v>
      </c>
      <c r="O19" s="11">
        <v>149</v>
      </c>
      <c r="P19" s="16" t="s">
        <v>276</v>
      </c>
    </row>
    <row r="20" spans="1:16" ht="15.75">
      <c r="A20" t="s">
        <v>57</v>
      </c>
      <c r="N20" s="14" t="s">
        <v>11</v>
      </c>
      <c r="O20" s="11">
        <v>145</v>
      </c>
      <c r="P20" s="16" t="s">
        <v>276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14</v>
      </c>
      <c r="O21" s="11">
        <v>131.5</v>
      </c>
      <c r="P21" s="16" t="s">
        <v>276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12</v>
      </c>
      <c r="O22" s="11">
        <v>140</v>
      </c>
      <c r="P22" s="15" t="s">
        <v>278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28</v>
      </c>
      <c r="O23" s="11">
        <v>133</v>
      </c>
      <c r="P23" s="15" t="s">
        <v>279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10</v>
      </c>
      <c r="O24" s="11">
        <v>119</v>
      </c>
      <c r="P24" s="16" t="s">
        <v>279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15</v>
      </c>
      <c r="O25" s="11">
        <v>125</v>
      </c>
      <c r="P25" s="15" t="s">
        <v>280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56</v>
      </c>
      <c r="O26" s="11">
        <v>109.5</v>
      </c>
      <c r="P26" s="15" t="s">
        <v>281</v>
      </c>
    </row>
    <row r="27" spans="1:7" ht="15.75">
      <c r="A27" s="20"/>
      <c r="B27" s="17"/>
      <c r="C27" s="6"/>
      <c r="D27" s="5"/>
      <c r="E27" s="6"/>
      <c r="F27" s="5"/>
      <c r="G27" s="5"/>
    </row>
    <row r="28" spans="1:7" ht="15.75">
      <c r="A28" s="20"/>
      <c r="B28" s="17"/>
      <c r="C28" s="6"/>
      <c r="D28" s="5"/>
      <c r="E28" s="6"/>
      <c r="F28" s="5"/>
      <c r="G28" s="5"/>
    </row>
    <row r="29" spans="1:7" ht="15.75">
      <c r="A29" s="20"/>
      <c r="B29" s="17"/>
      <c r="C29" s="6"/>
      <c r="D29" s="5"/>
      <c r="E29" s="6"/>
      <c r="F29" s="5"/>
      <c r="G29" s="5"/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3" t="s">
        <v>77</v>
      </c>
      <c r="B33" s="34">
        <v>3</v>
      </c>
      <c r="C33" s="35">
        <v>42</v>
      </c>
      <c r="D33" s="34">
        <f aca="true" t="shared" si="5" ref="D33:D71">C33-B33</f>
        <v>39</v>
      </c>
      <c r="E33" s="6"/>
      <c r="F33" s="5" t="s">
        <v>58</v>
      </c>
      <c r="G33" s="22" t="s">
        <v>260</v>
      </c>
      <c r="H33" s="18">
        <f>MIN(D33:D41)</f>
        <v>37</v>
      </c>
      <c r="I33" t="s">
        <v>139</v>
      </c>
    </row>
    <row r="34" spans="1:9" ht="15.75">
      <c r="A34" s="33" t="s">
        <v>204</v>
      </c>
      <c r="B34" s="34">
        <v>3</v>
      </c>
      <c r="C34" s="35">
        <v>44</v>
      </c>
      <c r="D34" s="34">
        <f t="shared" si="5"/>
        <v>41</v>
      </c>
      <c r="E34" s="6"/>
      <c r="F34" s="5" t="s">
        <v>58</v>
      </c>
      <c r="G34" s="22" t="s">
        <v>173</v>
      </c>
      <c r="H34" s="18">
        <f>MIN(D42:D51)</f>
        <v>34</v>
      </c>
      <c r="I34" t="s">
        <v>273</v>
      </c>
    </row>
    <row r="35" spans="1:9" ht="15.75">
      <c r="A35" s="33" t="s">
        <v>139</v>
      </c>
      <c r="B35" s="34">
        <v>4</v>
      </c>
      <c r="C35" s="35">
        <v>41</v>
      </c>
      <c r="D35" s="34">
        <f t="shared" si="5"/>
        <v>37</v>
      </c>
      <c r="E35" s="6"/>
      <c r="F35" s="5" t="s">
        <v>58</v>
      </c>
      <c r="G35" s="23" t="s">
        <v>271</v>
      </c>
      <c r="H35" s="18">
        <f>MIN(D52:D59)</f>
        <v>34</v>
      </c>
      <c r="I35" t="s">
        <v>274</v>
      </c>
    </row>
    <row r="36" spans="1:9" ht="15.75">
      <c r="A36" s="33" t="s">
        <v>48</v>
      </c>
      <c r="B36" s="34">
        <v>4</v>
      </c>
      <c r="C36" s="35">
        <v>43</v>
      </c>
      <c r="D36" s="34">
        <f t="shared" si="5"/>
        <v>39</v>
      </c>
      <c r="E36" s="6"/>
      <c r="F36" s="5" t="s">
        <v>58</v>
      </c>
      <c r="G36" s="23" t="s">
        <v>272</v>
      </c>
      <c r="H36" s="18">
        <f>MIN(D60:D71)</f>
        <v>35</v>
      </c>
      <c r="I36" t="s">
        <v>275</v>
      </c>
    </row>
    <row r="37" spans="1:4" ht="15.75">
      <c r="A37" s="33" t="s">
        <v>82</v>
      </c>
      <c r="B37" s="34">
        <v>4</v>
      </c>
      <c r="C37" s="35">
        <v>42</v>
      </c>
      <c r="D37" s="34">
        <f t="shared" si="5"/>
        <v>38</v>
      </c>
    </row>
    <row r="38" spans="1:4" ht="15.75">
      <c r="A38" s="55" t="s">
        <v>120</v>
      </c>
      <c r="B38" s="56">
        <v>4</v>
      </c>
      <c r="C38" s="57">
        <v>42</v>
      </c>
      <c r="D38" s="56">
        <f t="shared" si="5"/>
        <v>38</v>
      </c>
    </row>
    <row r="39" spans="1:4" ht="15.75">
      <c r="A39" s="33" t="s">
        <v>49</v>
      </c>
      <c r="B39" s="34">
        <v>5</v>
      </c>
      <c r="C39" s="35">
        <v>48</v>
      </c>
      <c r="D39" s="34">
        <f t="shared" si="5"/>
        <v>43</v>
      </c>
    </row>
    <row r="40" spans="1:4" ht="15.75">
      <c r="A40" s="33" t="s">
        <v>51</v>
      </c>
      <c r="B40" s="34">
        <v>6</v>
      </c>
      <c r="C40" s="35">
        <v>49</v>
      </c>
      <c r="D40" s="34">
        <f t="shared" si="5"/>
        <v>43</v>
      </c>
    </row>
    <row r="41" spans="1:4" ht="15.75">
      <c r="A41" s="55" t="s">
        <v>46</v>
      </c>
      <c r="B41" s="56">
        <v>6</v>
      </c>
      <c r="C41" s="57">
        <v>50</v>
      </c>
      <c r="D41" s="56">
        <f t="shared" si="5"/>
        <v>44</v>
      </c>
    </row>
    <row r="42" spans="1:4" ht="15.75">
      <c r="A42" s="24" t="s">
        <v>270</v>
      </c>
      <c r="B42" s="25">
        <v>7</v>
      </c>
      <c r="C42" s="7">
        <v>48</v>
      </c>
      <c r="D42" s="25">
        <f t="shared" si="5"/>
        <v>41</v>
      </c>
    </row>
    <row r="43" spans="1:4" ht="15.75">
      <c r="A43" s="24" t="s">
        <v>78</v>
      </c>
      <c r="B43" s="25">
        <v>7</v>
      </c>
      <c r="C43" s="7">
        <v>48</v>
      </c>
      <c r="D43" s="25">
        <f t="shared" si="5"/>
        <v>41</v>
      </c>
    </row>
    <row r="44" spans="1:4" ht="15.75">
      <c r="A44" s="24" t="s">
        <v>105</v>
      </c>
      <c r="B44" s="25">
        <v>7</v>
      </c>
      <c r="C44" s="7">
        <v>46</v>
      </c>
      <c r="D44" s="25">
        <f t="shared" si="5"/>
        <v>39</v>
      </c>
    </row>
    <row r="45" spans="1:4" ht="15.75">
      <c r="A45" s="24" t="s">
        <v>75</v>
      </c>
      <c r="B45" s="25">
        <v>7</v>
      </c>
      <c r="C45" s="7">
        <v>49</v>
      </c>
      <c r="D45" s="25">
        <f t="shared" si="5"/>
        <v>42</v>
      </c>
    </row>
    <row r="46" spans="1:4" ht="15.75">
      <c r="A46" s="24" t="s">
        <v>31</v>
      </c>
      <c r="B46" s="25">
        <v>8</v>
      </c>
      <c r="C46" s="7">
        <v>56</v>
      </c>
      <c r="D46" s="25">
        <f t="shared" si="5"/>
        <v>48</v>
      </c>
    </row>
    <row r="47" spans="1:4" ht="15.75">
      <c r="A47" s="24" t="s">
        <v>101</v>
      </c>
      <c r="B47" s="25">
        <v>9</v>
      </c>
      <c r="C47" s="7">
        <v>55</v>
      </c>
      <c r="D47" s="25">
        <f t="shared" si="5"/>
        <v>46</v>
      </c>
    </row>
    <row r="48" spans="1:4" ht="15.75">
      <c r="A48" s="24" t="s">
        <v>43</v>
      </c>
      <c r="B48" s="25">
        <v>9</v>
      </c>
      <c r="C48" s="7">
        <v>46</v>
      </c>
      <c r="D48" s="25">
        <f t="shared" si="5"/>
        <v>37</v>
      </c>
    </row>
    <row r="49" spans="1:4" ht="15.75">
      <c r="A49" s="52" t="s">
        <v>133</v>
      </c>
      <c r="B49" s="53">
        <v>9</v>
      </c>
      <c r="C49" s="54">
        <v>43</v>
      </c>
      <c r="D49" s="53">
        <f t="shared" si="5"/>
        <v>34</v>
      </c>
    </row>
    <row r="50" spans="1:4" ht="15.75">
      <c r="A50" s="24" t="s">
        <v>39</v>
      </c>
      <c r="B50" s="25">
        <v>9</v>
      </c>
      <c r="C50" s="7">
        <v>51</v>
      </c>
      <c r="D50" s="25">
        <f t="shared" si="5"/>
        <v>42</v>
      </c>
    </row>
    <row r="51" spans="1:4" ht="15.75">
      <c r="A51" s="52" t="s">
        <v>42</v>
      </c>
      <c r="B51" s="53">
        <v>9</v>
      </c>
      <c r="C51" s="54">
        <v>49</v>
      </c>
      <c r="D51" s="53">
        <f t="shared" si="5"/>
        <v>40</v>
      </c>
    </row>
    <row r="52" spans="1:4" ht="15.75">
      <c r="A52" s="41" t="s">
        <v>61</v>
      </c>
      <c r="B52" s="42">
        <v>10</v>
      </c>
      <c r="C52" s="43">
        <v>44</v>
      </c>
      <c r="D52" s="47">
        <f t="shared" si="5"/>
        <v>34</v>
      </c>
    </row>
    <row r="53" spans="1:4" ht="15.75">
      <c r="A53" s="41" t="s">
        <v>169</v>
      </c>
      <c r="B53" s="42">
        <v>10</v>
      </c>
      <c r="C53" s="43">
        <v>54</v>
      </c>
      <c r="D53" s="42">
        <f t="shared" si="5"/>
        <v>44</v>
      </c>
    </row>
    <row r="54" spans="1:4" ht="15.75">
      <c r="A54" s="41" t="s">
        <v>79</v>
      </c>
      <c r="B54" s="42">
        <v>11</v>
      </c>
      <c r="C54" s="43">
        <v>54</v>
      </c>
      <c r="D54" s="42">
        <f t="shared" si="5"/>
        <v>43</v>
      </c>
    </row>
    <row r="55" spans="1:4" ht="15.75">
      <c r="A55" s="41" t="s">
        <v>70</v>
      </c>
      <c r="B55" s="42">
        <v>11</v>
      </c>
      <c r="C55" s="43">
        <v>57</v>
      </c>
      <c r="D55" s="42">
        <f t="shared" si="5"/>
        <v>46</v>
      </c>
    </row>
    <row r="56" spans="1:4" ht="15.75">
      <c r="A56" s="41" t="s">
        <v>71</v>
      </c>
      <c r="B56" s="42">
        <v>11</v>
      </c>
      <c r="C56" s="43">
        <v>56</v>
      </c>
      <c r="D56" s="42">
        <f t="shared" si="5"/>
        <v>45</v>
      </c>
    </row>
    <row r="57" spans="1:4" ht="15.75">
      <c r="A57" s="46" t="s">
        <v>147</v>
      </c>
      <c r="B57" s="47">
        <v>11</v>
      </c>
      <c r="C57" s="48">
        <v>47</v>
      </c>
      <c r="D57" s="47">
        <f t="shared" si="5"/>
        <v>36</v>
      </c>
    </row>
    <row r="58" spans="1:4" ht="15.75">
      <c r="A58" s="41" t="s">
        <v>134</v>
      </c>
      <c r="B58" s="42">
        <v>11</v>
      </c>
      <c r="C58" s="43">
        <v>56</v>
      </c>
      <c r="D58" s="42">
        <f t="shared" si="5"/>
        <v>45</v>
      </c>
    </row>
    <row r="59" spans="1:4" ht="15.75">
      <c r="A59" s="41" t="s">
        <v>145</v>
      </c>
      <c r="B59" s="42">
        <v>12</v>
      </c>
      <c r="C59" s="43">
        <v>53</v>
      </c>
      <c r="D59" s="42">
        <f t="shared" si="5"/>
        <v>41</v>
      </c>
    </row>
    <row r="60" spans="1:4" ht="15.75">
      <c r="A60" s="30" t="s">
        <v>32</v>
      </c>
      <c r="B60" s="31">
        <v>14</v>
      </c>
      <c r="C60" s="32">
        <v>54</v>
      </c>
      <c r="D60" s="31">
        <f t="shared" si="5"/>
        <v>40</v>
      </c>
    </row>
    <row r="61" spans="1:4" ht="15.75">
      <c r="A61" s="30" t="s">
        <v>88</v>
      </c>
      <c r="B61" s="31">
        <v>14</v>
      </c>
      <c r="C61" s="32">
        <v>49</v>
      </c>
      <c r="D61" s="31">
        <f t="shared" si="5"/>
        <v>35</v>
      </c>
    </row>
    <row r="62" spans="1:4" ht="15.75">
      <c r="A62" s="49" t="s">
        <v>130</v>
      </c>
      <c r="B62" s="50">
        <v>14</v>
      </c>
      <c r="C62" s="51">
        <v>53</v>
      </c>
      <c r="D62" s="50">
        <f t="shared" si="5"/>
        <v>39</v>
      </c>
    </row>
    <row r="63" spans="1:4" ht="15.75">
      <c r="A63" s="30" t="s">
        <v>66</v>
      </c>
      <c r="B63" s="31">
        <v>14</v>
      </c>
      <c r="C63" s="32">
        <v>56</v>
      </c>
      <c r="D63" s="31">
        <f t="shared" si="5"/>
        <v>42</v>
      </c>
    </row>
    <row r="64" spans="1:4" ht="15.75">
      <c r="A64" s="30" t="s">
        <v>248</v>
      </c>
      <c r="B64" s="31">
        <v>14</v>
      </c>
      <c r="C64" s="32">
        <v>49</v>
      </c>
      <c r="D64" s="31">
        <f t="shared" si="5"/>
        <v>35</v>
      </c>
    </row>
    <row r="65" spans="1:4" ht="15.75">
      <c r="A65" s="49" t="s">
        <v>144</v>
      </c>
      <c r="B65" s="50">
        <v>15</v>
      </c>
      <c r="C65" s="51">
        <v>54</v>
      </c>
      <c r="D65" s="50">
        <f t="shared" si="5"/>
        <v>39</v>
      </c>
    </row>
    <row r="66" spans="1:4" ht="15.75">
      <c r="A66" s="30" t="s">
        <v>162</v>
      </c>
      <c r="B66" s="31">
        <v>15</v>
      </c>
      <c r="C66" s="32">
        <v>55</v>
      </c>
      <c r="D66" s="31">
        <f t="shared" si="5"/>
        <v>40</v>
      </c>
    </row>
    <row r="67" spans="1:4" ht="15.75">
      <c r="A67" s="49" t="s">
        <v>171</v>
      </c>
      <c r="B67" s="50">
        <v>15</v>
      </c>
      <c r="C67" s="51">
        <v>59</v>
      </c>
      <c r="D67" s="50">
        <f t="shared" si="5"/>
        <v>44</v>
      </c>
    </row>
    <row r="68" spans="1:4" ht="15.75">
      <c r="A68" s="30" t="s">
        <v>116</v>
      </c>
      <c r="B68" s="31">
        <v>17</v>
      </c>
      <c r="C68" s="32">
        <v>55</v>
      </c>
      <c r="D68" s="31">
        <f t="shared" si="5"/>
        <v>38</v>
      </c>
    </row>
    <row r="69" spans="1:4" ht="15.75">
      <c r="A69" s="30" t="s">
        <v>184</v>
      </c>
      <c r="B69" s="31">
        <v>18</v>
      </c>
      <c r="C69" s="32">
        <v>60</v>
      </c>
      <c r="D69" s="31">
        <f t="shared" si="5"/>
        <v>42</v>
      </c>
    </row>
    <row r="70" spans="1:4" ht="15.75">
      <c r="A70" s="30" t="s">
        <v>86</v>
      </c>
      <c r="B70" s="31">
        <v>21</v>
      </c>
      <c r="C70" s="32">
        <v>61</v>
      </c>
      <c r="D70" s="31">
        <f t="shared" si="5"/>
        <v>40</v>
      </c>
    </row>
    <row r="71" spans="1:4" ht="15.75">
      <c r="A71" s="30" t="s">
        <v>121</v>
      </c>
      <c r="B71" s="31">
        <v>21</v>
      </c>
      <c r="C71" s="32">
        <v>56</v>
      </c>
      <c r="D71" s="31">
        <f t="shared" si="5"/>
        <v>35</v>
      </c>
    </row>
    <row r="72" spans="1:4" ht="15.75">
      <c r="A72" s="24"/>
      <c r="B72" s="25"/>
      <c r="C72" s="7"/>
      <c r="D72" s="25"/>
    </row>
    <row r="73" spans="1:4" ht="15.75">
      <c r="A73" s="24"/>
      <c r="B73" s="25"/>
      <c r="C73" s="7"/>
      <c r="D73" s="25"/>
    </row>
    <row r="75" ht="15.75">
      <c r="A75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N16" sqref="N16:P25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11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34</v>
      </c>
      <c r="C4" s="8">
        <v>35</v>
      </c>
      <c r="D4" s="8">
        <v>39</v>
      </c>
      <c r="E4" s="8">
        <v>45</v>
      </c>
      <c r="F4" s="8">
        <f aca="true" t="shared" si="0" ref="F4:F13">SMALL(B4:E4,1)+SMALL(B4:E4,2)+SMALL(B4:E4,3)</f>
        <v>108</v>
      </c>
      <c r="G4" s="8">
        <v>6</v>
      </c>
      <c r="H4" s="8">
        <v>6</v>
      </c>
      <c r="I4" s="9">
        <f aca="true" t="shared" si="1" ref="I4:I13">SUM(G4:H4)</f>
        <v>12</v>
      </c>
      <c r="J4" s="8">
        <f aca="true" t="shared" si="2" ref="J4:J12">RANK(F4,$F$4:$F$13,0)</f>
        <v>6</v>
      </c>
      <c r="K4" s="10">
        <f aca="true" t="shared" si="3" ref="K4:K13">SUM(I4:J4)</f>
        <v>18</v>
      </c>
      <c r="L4" s="10">
        <f>Jun18!L4+K4</f>
        <v>158</v>
      </c>
      <c r="M4" s="8">
        <v>1</v>
      </c>
      <c r="N4" s="7" t="s">
        <v>28</v>
      </c>
      <c r="O4" s="8">
        <f>Jun18!O4+Jun25!M4</f>
        <v>6</v>
      </c>
      <c r="P4" s="8">
        <f aca="true" t="shared" si="4" ref="P4:P13">$P$1-O4</f>
        <v>5</v>
      </c>
    </row>
    <row r="5" spans="1:16" s="7" customFormat="1" ht="15.75">
      <c r="A5" s="7" t="s">
        <v>11</v>
      </c>
      <c r="B5" s="8">
        <v>34</v>
      </c>
      <c r="C5" s="8">
        <v>36</v>
      </c>
      <c r="D5" s="8">
        <v>44</v>
      </c>
      <c r="E5" s="8"/>
      <c r="F5" s="8">
        <f t="shared" si="0"/>
        <v>114</v>
      </c>
      <c r="G5" s="8">
        <v>5</v>
      </c>
      <c r="H5" s="8">
        <v>2</v>
      </c>
      <c r="I5" s="9">
        <f t="shared" si="1"/>
        <v>7</v>
      </c>
      <c r="J5" s="8">
        <f t="shared" si="2"/>
        <v>2</v>
      </c>
      <c r="K5" s="10">
        <f t="shared" si="3"/>
        <v>9</v>
      </c>
      <c r="L5" s="10">
        <f>Jun18!L5+K5</f>
        <v>154</v>
      </c>
      <c r="M5" s="8">
        <v>0</v>
      </c>
      <c r="N5" s="7" t="s">
        <v>14</v>
      </c>
      <c r="O5" s="8">
        <f>Jun18!O5+Jun25!M5</f>
        <v>6</v>
      </c>
      <c r="P5" s="8">
        <f t="shared" si="4"/>
        <v>5</v>
      </c>
    </row>
    <row r="6" spans="1:16" s="7" customFormat="1" ht="15.75">
      <c r="A6" s="7" t="s">
        <v>8</v>
      </c>
      <c r="B6" s="8">
        <v>31</v>
      </c>
      <c r="C6" s="8">
        <v>35</v>
      </c>
      <c r="D6" s="8">
        <v>36</v>
      </c>
      <c r="E6" s="8">
        <v>39</v>
      </c>
      <c r="F6" s="8">
        <f t="shared" si="0"/>
        <v>102</v>
      </c>
      <c r="G6" s="8">
        <v>4</v>
      </c>
      <c r="H6" s="8">
        <v>4</v>
      </c>
      <c r="I6" s="9">
        <f t="shared" si="1"/>
        <v>8</v>
      </c>
      <c r="J6" s="8">
        <f t="shared" si="2"/>
        <v>9</v>
      </c>
      <c r="K6" s="10">
        <f t="shared" si="3"/>
        <v>17</v>
      </c>
      <c r="L6" s="10">
        <f>Jun18!L6+K6</f>
        <v>157</v>
      </c>
      <c r="M6" s="8">
        <v>1</v>
      </c>
      <c r="N6" s="7" t="s">
        <v>10</v>
      </c>
      <c r="O6" s="8">
        <f>Jun18!O6+Jun25!M6</f>
        <v>8</v>
      </c>
      <c r="P6" s="8">
        <f t="shared" si="4"/>
        <v>3</v>
      </c>
    </row>
    <row r="7" spans="1:16" s="7" customFormat="1" ht="15.75">
      <c r="A7" s="7" t="s">
        <v>4</v>
      </c>
      <c r="B7" s="8">
        <v>32</v>
      </c>
      <c r="C7" s="8">
        <v>36</v>
      </c>
      <c r="D7" s="8">
        <v>38</v>
      </c>
      <c r="E7" s="8">
        <v>46</v>
      </c>
      <c r="F7" s="8">
        <f t="shared" si="0"/>
        <v>106</v>
      </c>
      <c r="G7" s="8">
        <v>5</v>
      </c>
      <c r="H7" s="8">
        <v>4</v>
      </c>
      <c r="I7" s="9">
        <f t="shared" si="1"/>
        <v>9</v>
      </c>
      <c r="J7" s="8">
        <f t="shared" si="2"/>
        <v>8</v>
      </c>
      <c r="K7" s="10">
        <f t="shared" si="3"/>
        <v>17</v>
      </c>
      <c r="L7" s="10">
        <f>Jun18!L7+K7</f>
        <v>163</v>
      </c>
      <c r="M7" s="8">
        <v>1</v>
      </c>
      <c r="N7" s="7" t="s">
        <v>15</v>
      </c>
      <c r="O7" s="8">
        <f>Jun18!O7+Jun25!M7</f>
        <v>8</v>
      </c>
      <c r="P7" s="8">
        <f t="shared" si="4"/>
        <v>3</v>
      </c>
    </row>
    <row r="8" spans="1:16" s="7" customFormat="1" ht="15.75">
      <c r="A8" s="7" t="s">
        <v>10</v>
      </c>
      <c r="B8" s="8">
        <v>33</v>
      </c>
      <c r="C8" s="8">
        <v>36</v>
      </c>
      <c r="D8" s="8">
        <v>38</v>
      </c>
      <c r="E8" s="8">
        <v>39</v>
      </c>
      <c r="F8" s="8">
        <f t="shared" si="0"/>
        <v>107</v>
      </c>
      <c r="G8" s="8">
        <v>4</v>
      </c>
      <c r="H8" s="8">
        <v>4</v>
      </c>
      <c r="I8" s="9">
        <f t="shared" si="1"/>
        <v>8</v>
      </c>
      <c r="J8" s="8">
        <f t="shared" si="2"/>
        <v>7</v>
      </c>
      <c r="K8" s="10">
        <f t="shared" si="3"/>
        <v>15</v>
      </c>
      <c r="L8" s="10">
        <f>Jun18!L8+K8</f>
        <v>134</v>
      </c>
      <c r="M8" s="8">
        <v>0</v>
      </c>
      <c r="N8" s="7" t="s">
        <v>8</v>
      </c>
      <c r="O8" s="8">
        <f>Jun18!O8+Jun25!M8</f>
        <v>4</v>
      </c>
      <c r="P8" s="8">
        <f t="shared" si="4"/>
        <v>7</v>
      </c>
    </row>
    <row r="9" spans="1:16" s="7" customFormat="1" ht="15.75">
      <c r="A9" s="7" t="s">
        <v>56</v>
      </c>
      <c r="B9" s="8">
        <v>37</v>
      </c>
      <c r="C9" s="8">
        <v>39</v>
      </c>
      <c r="D9" s="8">
        <v>40</v>
      </c>
      <c r="E9" s="8">
        <v>42</v>
      </c>
      <c r="F9" s="8">
        <f t="shared" si="0"/>
        <v>116</v>
      </c>
      <c r="G9" s="8">
        <v>2</v>
      </c>
      <c r="H9" s="8">
        <v>2</v>
      </c>
      <c r="I9" s="9">
        <f t="shared" si="1"/>
        <v>4</v>
      </c>
      <c r="J9" s="8">
        <f t="shared" si="2"/>
        <v>1</v>
      </c>
      <c r="K9" s="10">
        <f t="shared" si="3"/>
        <v>5</v>
      </c>
      <c r="L9" s="10">
        <f>Jun18!L9+K9</f>
        <v>114.5</v>
      </c>
      <c r="M9" s="8">
        <v>0</v>
      </c>
      <c r="N9" s="7" t="s">
        <v>13</v>
      </c>
      <c r="O9" s="8">
        <f>Jun18!O9+Jun25!M9</f>
        <v>2</v>
      </c>
      <c r="P9" s="8">
        <f t="shared" si="4"/>
        <v>9</v>
      </c>
    </row>
    <row r="10" spans="1:16" s="7" customFormat="1" ht="15.75">
      <c r="A10" s="7" t="s">
        <v>14</v>
      </c>
      <c r="B10" s="8">
        <v>33</v>
      </c>
      <c r="C10" s="8">
        <v>37</v>
      </c>
      <c r="D10" s="8">
        <v>41</v>
      </c>
      <c r="E10" s="8">
        <v>41</v>
      </c>
      <c r="F10" s="8">
        <f t="shared" si="0"/>
        <v>111</v>
      </c>
      <c r="G10" s="8">
        <v>3</v>
      </c>
      <c r="H10" s="8">
        <v>6</v>
      </c>
      <c r="I10" s="9">
        <f t="shared" si="1"/>
        <v>9</v>
      </c>
      <c r="J10" s="8">
        <v>3.5</v>
      </c>
      <c r="K10" s="10">
        <f t="shared" si="3"/>
        <v>12.5</v>
      </c>
      <c r="L10" s="10">
        <f>Jun18!L10+K10</f>
        <v>144</v>
      </c>
      <c r="M10" s="8">
        <v>1</v>
      </c>
      <c r="N10" s="7" t="s">
        <v>11</v>
      </c>
      <c r="O10" s="8">
        <f>Jun18!O10+Jun25!M10</f>
        <v>7</v>
      </c>
      <c r="P10" s="8">
        <f t="shared" si="4"/>
        <v>4</v>
      </c>
    </row>
    <row r="11" spans="1:16" s="7" customFormat="1" ht="15.75">
      <c r="A11" s="7" t="s">
        <v>13</v>
      </c>
      <c r="B11" s="8">
        <v>31</v>
      </c>
      <c r="C11" s="8">
        <v>33</v>
      </c>
      <c r="D11" s="8">
        <v>35</v>
      </c>
      <c r="E11" s="8">
        <v>41</v>
      </c>
      <c r="F11" s="8">
        <f t="shared" si="0"/>
        <v>99</v>
      </c>
      <c r="G11" s="8">
        <v>6</v>
      </c>
      <c r="H11" s="8">
        <v>6</v>
      </c>
      <c r="I11" s="9">
        <f t="shared" si="1"/>
        <v>12</v>
      </c>
      <c r="J11" s="8">
        <f t="shared" si="2"/>
        <v>10</v>
      </c>
      <c r="K11" s="10">
        <f t="shared" si="3"/>
        <v>22</v>
      </c>
      <c r="L11" s="10">
        <f>Jun18!L11+K11</f>
        <v>171</v>
      </c>
      <c r="M11" s="8">
        <v>1</v>
      </c>
      <c r="N11" s="7" t="s">
        <v>56</v>
      </c>
      <c r="O11" s="8">
        <f>Jun18!O11+Jun25!M11</f>
        <v>7</v>
      </c>
      <c r="P11" s="8">
        <f t="shared" si="4"/>
        <v>4</v>
      </c>
    </row>
    <row r="12" spans="1:16" s="7" customFormat="1" ht="15.75">
      <c r="A12" s="7" t="s">
        <v>15</v>
      </c>
      <c r="B12" s="8">
        <v>35</v>
      </c>
      <c r="C12" s="8">
        <v>36</v>
      </c>
      <c r="D12" s="8">
        <v>38</v>
      </c>
      <c r="E12" s="8">
        <v>39</v>
      </c>
      <c r="F12" s="8">
        <f t="shared" si="0"/>
        <v>109</v>
      </c>
      <c r="G12" s="8">
        <v>3</v>
      </c>
      <c r="H12" s="8">
        <v>4</v>
      </c>
      <c r="I12" s="9">
        <f t="shared" si="1"/>
        <v>7</v>
      </c>
      <c r="J12" s="8">
        <f t="shared" si="2"/>
        <v>5</v>
      </c>
      <c r="K12" s="10">
        <f t="shared" si="3"/>
        <v>12</v>
      </c>
      <c r="L12" s="10">
        <f>Jun18!L12+K12</f>
        <v>137</v>
      </c>
      <c r="M12" s="8">
        <v>0</v>
      </c>
      <c r="N12" s="7" t="s">
        <v>4</v>
      </c>
      <c r="O12" s="8">
        <f>Jun18!O12+Jun25!M12</f>
        <v>3</v>
      </c>
      <c r="P12" s="8">
        <f t="shared" si="4"/>
        <v>8</v>
      </c>
    </row>
    <row r="13" spans="1:16" s="7" customFormat="1" ht="15.75">
      <c r="A13" s="7" t="s">
        <v>28</v>
      </c>
      <c r="B13" s="8">
        <v>36</v>
      </c>
      <c r="C13" s="8">
        <v>37</v>
      </c>
      <c r="D13" s="8">
        <v>38</v>
      </c>
      <c r="E13" s="8">
        <v>44</v>
      </c>
      <c r="F13" s="8">
        <f t="shared" si="0"/>
        <v>111</v>
      </c>
      <c r="G13" s="8">
        <v>2</v>
      </c>
      <c r="H13" s="8">
        <v>2</v>
      </c>
      <c r="I13" s="9">
        <f t="shared" si="1"/>
        <v>4</v>
      </c>
      <c r="J13" s="8">
        <v>3.5</v>
      </c>
      <c r="K13" s="10">
        <f t="shared" si="3"/>
        <v>7.5</v>
      </c>
      <c r="L13" s="10">
        <f>Jun18!L13+K13</f>
        <v>140.5</v>
      </c>
      <c r="M13" s="8">
        <v>0</v>
      </c>
      <c r="N13" s="7" t="s">
        <v>12</v>
      </c>
      <c r="O13" s="8">
        <f>Jun18!O13+Jun25!M13</f>
        <v>4</v>
      </c>
      <c r="P13" s="8">
        <f t="shared" si="4"/>
        <v>7</v>
      </c>
    </row>
    <row r="14" spans="2:16" ht="15.75">
      <c r="B14">
        <f>AVERAGE(B4:B13)</f>
        <v>33.6</v>
      </c>
      <c r="C14">
        <f>AVERAGE(C4:C13)</f>
        <v>36</v>
      </c>
      <c r="D14">
        <f>AVERAGE(D4:D13)</f>
        <v>38.7</v>
      </c>
      <c r="E14">
        <f>AVERAGE(E4:E13)</f>
        <v>41.77777777777778</v>
      </c>
      <c r="F14" s="44">
        <f>AVERAGE(B4:E13)</f>
        <v>37.41025641025641</v>
      </c>
      <c r="I14" s="10">
        <f>SUM(I4:I13)</f>
        <v>80</v>
      </c>
      <c r="O14" s="6">
        <f>SUM(O4:O13)</f>
        <v>55</v>
      </c>
      <c r="P14" s="6">
        <f>SUM(P4:P13)</f>
        <v>55</v>
      </c>
    </row>
    <row r="15" ht="15.75">
      <c r="F15" s="8">
        <f>VAR(B4:E13)</f>
        <v>13.8798920377868</v>
      </c>
    </row>
    <row r="16" spans="1:16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  <c r="N16" s="14" t="s">
        <v>4</v>
      </c>
      <c r="O16" s="11">
        <v>163</v>
      </c>
      <c r="P16" s="16" t="s">
        <v>291</v>
      </c>
    </row>
    <row r="17" spans="6:16" ht="15.75">
      <c r="F17">
        <f>SQRT(F15)</f>
        <v>3.725572712723079</v>
      </c>
      <c r="K17" s="3"/>
      <c r="L17" s="3"/>
      <c r="N17" s="14" t="s">
        <v>8</v>
      </c>
      <c r="O17" s="11">
        <v>157</v>
      </c>
      <c r="P17" s="15" t="s">
        <v>291</v>
      </c>
    </row>
    <row r="18" spans="11:16" ht="15.75">
      <c r="K18" s="3"/>
      <c r="L18" s="3"/>
      <c r="N18" s="14" t="s">
        <v>13</v>
      </c>
      <c r="O18" s="11">
        <v>171</v>
      </c>
      <c r="P18" s="16" t="s">
        <v>289</v>
      </c>
    </row>
    <row r="19" spans="11:16" ht="15.75">
      <c r="K19" s="3"/>
      <c r="L19" s="3"/>
      <c r="N19" s="14" t="s">
        <v>14</v>
      </c>
      <c r="O19" s="11">
        <v>144</v>
      </c>
      <c r="P19" s="16" t="s">
        <v>289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12</v>
      </c>
      <c r="O20" s="11">
        <v>158</v>
      </c>
      <c r="P20" s="16" t="s">
        <v>290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11</v>
      </c>
      <c r="O21" s="11">
        <v>154</v>
      </c>
      <c r="P21" s="15" t="s">
        <v>290</v>
      </c>
    </row>
    <row r="22" spans="1:16" ht="15.75">
      <c r="A22" s="24" t="s">
        <v>38</v>
      </c>
      <c r="B22" s="25">
        <v>2</v>
      </c>
      <c r="C22" s="7">
        <v>37</v>
      </c>
      <c r="D22" s="25">
        <f aca="true" t="shared" si="5" ref="D22:D60">C22-B22</f>
        <v>35</v>
      </c>
      <c r="E22" s="6"/>
      <c r="F22" s="5" t="s">
        <v>58</v>
      </c>
      <c r="G22" s="22" t="s">
        <v>255</v>
      </c>
      <c r="H22" s="18">
        <f>MIN(D22:D31)</f>
        <v>33</v>
      </c>
      <c r="I22" t="s">
        <v>168</v>
      </c>
      <c r="N22" s="14" t="s">
        <v>28</v>
      </c>
      <c r="O22" s="11">
        <v>140.5</v>
      </c>
      <c r="P22" s="15" t="s">
        <v>292</v>
      </c>
    </row>
    <row r="23" spans="1:16" ht="15.75">
      <c r="A23" s="24" t="s">
        <v>65</v>
      </c>
      <c r="B23" s="25">
        <v>4</v>
      </c>
      <c r="C23" s="7">
        <v>49</v>
      </c>
      <c r="D23" s="25">
        <f t="shared" si="5"/>
        <v>45</v>
      </c>
      <c r="E23" s="6"/>
      <c r="F23" s="5" t="s">
        <v>58</v>
      </c>
      <c r="G23" s="22" t="s">
        <v>173</v>
      </c>
      <c r="H23" s="18">
        <f>MIN(D32:D42)</f>
        <v>33</v>
      </c>
      <c r="I23" t="s">
        <v>284</v>
      </c>
      <c r="N23" s="14" t="s">
        <v>10</v>
      </c>
      <c r="O23" s="11">
        <v>134</v>
      </c>
      <c r="P23" s="15" t="s">
        <v>292</v>
      </c>
    </row>
    <row r="24" spans="1:16" ht="15.75">
      <c r="A24" s="24" t="s">
        <v>120</v>
      </c>
      <c r="B24" s="25">
        <v>4</v>
      </c>
      <c r="C24" s="7">
        <v>40</v>
      </c>
      <c r="D24" s="25">
        <f t="shared" si="5"/>
        <v>36</v>
      </c>
      <c r="E24" s="6"/>
      <c r="F24" s="5" t="s">
        <v>58</v>
      </c>
      <c r="G24" s="23" t="s">
        <v>285</v>
      </c>
      <c r="H24" s="18">
        <f>MIN(D43:D52)</f>
        <v>34</v>
      </c>
      <c r="I24" t="s">
        <v>286</v>
      </c>
      <c r="N24" s="14" t="s">
        <v>15</v>
      </c>
      <c r="O24" s="11">
        <v>137</v>
      </c>
      <c r="P24" s="16" t="s">
        <v>300</v>
      </c>
    </row>
    <row r="25" spans="1:16" ht="15.75">
      <c r="A25" s="24" t="s">
        <v>204</v>
      </c>
      <c r="B25" s="25">
        <v>4</v>
      </c>
      <c r="C25" s="7">
        <v>42</v>
      </c>
      <c r="D25" s="25">
        <f t="shared" si="5"/>
        <v>38</v>
      </c>
      <c r="E25" s="6"/>
      <c r="F25" s="5" t="s">
        <v>58</v>
      </c>
      <c r="G25" s="23" t="s">
        <v>287</v>
      </c>
      <c r="H25" s="18">
        <f>MIN(D53:D60)</f>
        <v>31</v>
      </c>
      <c r="I25" t="s">
        <v>288</v>
      </c>
      <c r="N25" s="14" t="s">
        <v>56</v>
      </c>
      <c r="O25" s="11">
        <v>114.5</v>
      </c>
      <c r="P25" s="15" t="s">
        <v>293</v>
      </c>
    </row>
    <row r="26" spans="1:4" ht="15.75">
      <c r="A26" s="52" t="s">
        <v>59</v>
      </c>
      <c r="B26" s="53">
        <v>5</v>
      </c>
      <c r="C26" s="54">
        <v>41</v>
      </c>
      <c r="D26" s="53">
        <f t="shared" si="5"/>
        <v>36</v>
      </c>
    </row>
    <row r="27" spans="1:4" ht="15.75">
      <c r="A27" s="52" t="s">
        <v>113</v>
      </c>
      <c r="B27" s="53">
        <v>5</v>
      </c>
      <c r="C27" s="54">
        <v>41</v>
      </c>
      <c r="D27" s="53">
        <f t="shared" si="5"/>
        <v>36</v>
      </c>
    </row>
    <row r="28" spans="1:4" ht="15.75">
      <c r="A28" s="24" t="s">
        <v>257</v>
      </c>
      <c r="B28" s="25">
        <v>5</v>
      </c>
      <c r="C28" s="7">
        <v>40</v>
      </c>
      <c r="D28" s="25">
        <f t="shared" si="5"/>
        <v>35</v>
      </c>
    </row>
    <row r="29" spans="1:4" ht="15.75">
      <c r="A29" s="24" t="s">
        <v>115</v>
      </c>
      <c r="B29" s="25">
        <v>6</v>
      </c>
      <c r="C29" s="7">
        <v>44</v>
      </c>
      <c r="D29" s="25">
        <f t="shared" si="5"/>
        <v>38</v>
      </c>
    </row>
    <row r="30" spans="1:4" ht="15.75">
      <c r="A30" s="24" t="s">
        <v>106</v>
      </c>
      <c r="B30" s="25">
        <v>6</v>
      </c>
      <c r="C30" s="7">
        <v>48</v>
      </c>
      <c r="D30" s="53">
        <f t="shared" si="5"/>
        <v>42</v>
      </c>
    </row>
    <row r="31" spans="1:4" ht="15.75">
      <c r="A31" s="24" t="s">
        <v>168</v>
      </c>
      <c r="B31" s="25">
        <v>6</v>
      </c>
      <c r="C31" s="7">
        <v>39</v>
      </c>
      <c r="D31" s="25">
        <f t="shared" si="5"/>
        <v>33</v>
      </c>
    </row>
    <row r="32" spans="1:4" ht="15.75">
      <c r="A32" s="33" t="s">
        <v>140</v>
      </c>
      <c r="B32" s="34">
        <v>7</v>
      </c>
      <c r="C32" s="35">
        <v>53</v>
      </c>
      <c r="D32" s="34">
        <f t="shared" si="5"/>
        <v>46</v>
      </c>
    </row>
    <row r="33" spans="1:4" ht="15.75">
      <c r="A33" s="33" t="s">
        <v>74</v>
      </c>
      <c r="B33" s="34">
        <v>7</v>
      </c>
      <c r="C33" s="35">
        <v>51</v>
      </c>
      <c r="D33" s="34">
        <f t="shared" si="5"/>
        <v>44</v>
      </c>
    </row>
    <row r="34" spans="1:4" ht="15.75">
      <c r="A34" s="33" t="s">
        <v>131</v>
      </c>
      <c r="B34" s="34">
        <v>8</v>
      </c>
      <c r="C34" s="35">
        <v>42</v>
      </c>
      <c r="D34" s="34">
        <f t="shared" si="5"/>
        <v>34</v>
      </c>
    </row>
    <row r="35" spans="1:4" ht="15.75">
      <c r="A35" s="55" t="s">
        <v>60</v>
      </c>
      <c r="B35" s="56">
        <v>8</v>
      </c>
      <c r="C35" s="57">
        <v>45</v>
      </c>
      <c r="D35" s="56">
        <f t="shared" si="5"/>
        <v>37</v>
      </c>
    </row>
    <row r="36" spans="1:4" ht="15.75">
      <c r="A36" s="33" t="s">
        <v>90</v>
      </c>
      <c r="B36" s="34">
        <v>8</v>
      </c>
      <c r="C36" s="35">
        <v>46</v>
      </c>
      <c r="D36" s="34">
        <f t="shared" si="5"/>
        <v>38</v>
      </c>
    </row>
    <row r="37" spans="1:4" ht="15.75">
      <c r="A37" s="33" t="s">
        <v>163</v>
      </c>
      <c r="B37" s="34">
        <v>9</v>
      </c>
      <c r="C37" s="35">
        <v>45</v>
      </c>
      <c r="D37" s="34">
        <f t="shared" si="5"/>
        <v>36</v>
      </c>
    </row>
    <row r="38" spans="1:4" ht="15.75">
      <c r="A38" s="55" t="s">
        <v>142</v>
      </c>
      <c r="B38" s="56">
        <v>9</v>
      </c>
      <c r="C38" s="57">
        <v>44</v>
      </c>
      <c r="D38" s="56">
        <f t="shared" si="5"/>
        <v>35</v>
      </c>
    </row>
    <row r="39" spans="1:4" ht="15.75">
      <c r="A39" s="33" t="s">
        <v>44</v>
      </c>
      <c r="B39" s="34">
        <v>9</v>
      </c>
      <c r="C39" s="35">
        <v>48</v>
      </c>
      <c r="D39" s="34">
        <f t="shared" si="5"/>
        <v>39</v>
      </c>
    </row>
    <row r="40" spans="1:4" ht="15.75">
      <c r="A40" s="55" t="s">
        <v>101</v>
      </c>
      <c r="B40" s="56">
        <v>9</v>
      </c>
      <c r="C40" s="57">
        <v>42</v>
      </c>
      <c r="D40" s="56">
        <f t="shared" si="5"/>
        <v>33</v>
      </c>
    </row>
    <row r="41" spans="1:4" ht="15.75">
      <c r="A41" s="33" t="s">
        <v>61</v>
      </c>
      <c r="B41" s="34">
        <v>9</v>
      </c>
      <c r="C41" s="35">
        <v>49</v>
      </c>
      <c r="D41" s="34">
        <f t="shared" si="5"/>
        <v>40</v>
      </c>
    </row>
    <row r="42" spans="1:4" ht="15.75">
      <c r="A42" s="33" t="s">
        <v>181</v>
      </c>
      <c r="B42" s="34">
        <v>9</v>
      </c>
      <c r="C42" s="35">
        <v>53</v>
      </c>
      <c r="D42" s="34">
        <f t="shared" si="5"/>
        <v>44</v>
      </c>
    </row>
    <row r="43" spans="1:4" ht="15.75">
      <c r="A43" s="24" t="s">
        <v>166</v>
      </c>
      <c r="B43" s="25">
        <v>10</v>
      </c>
      <c r="C43" s="7">
        <v>44</v>
      </c>
      <c r="D43" s="25">
        <f t="shared" si="5"/>
        <v>34</v>
      </c>
    </row>
    <row r="44" spans="1:4" ht="15.75">
      <c r="A44" s="24" t="s">
        <v>42</v>
      </c>
      <c r="B44" s="25">
        <v>10</v>
      </c>
      <c r="C44" s="7">
        <v>51</v>
      </c>
      <c r="D44" s="25">
        <f t="shared" si="5"/>
        <v>41</v>
      </c>
    </row>
    <row r="45" spans="1:4" ht="15.75">
      <c r="A45" s="24" t="s">
        <v>146</v>
      </c>
      <c r="B45" s="25">
        <v>11</v>
      </c>
      <c r="C45" s="7">
        <v>52</v>
      </c>
      <c r="D45" s="25">
        <f t="shared" si="5"/>
        <v>41</v>
      </c>
    </row>
    <row r="46" spans="1:4" ht="15.75">
      <c r="A46" s="24" t="s">
        <v>165</v>
      </c>
      <c r="B46" s="25">
        <v>11</v>
      </c>
      <c r="C46" s="7">
        <v>52</v>
      </c>
      <c r="D46" s="25">
        <f t="shared" si="5"/>
        <v>41</v>
      </c>
    </row>
    <row r="47" spans="1:4" ht="15.75">
      <c r="A47" s="24" t="s">
        <v>258</v>
      </c>
      <c r="B47" s="25">
        <v>11</v>
      </c>
      <c r="C47" s="7">
        <v>50</v>
      </c>
      <c r="D47" s="25">
        <f t="shared" si="5"/>
        <v>39</v>
      </c>
    </row>
    <row r="48" spans="1:4" ht="15.75">
      <c r="A48" s="24" t="s">
        <v>134</v>
      </c>
      <c r="B48" s="25">
        <v>11</v>
      </c>
      <c r="C48" s="7">
        <v>46</v>
      </c>
      <c r="D48" s="25">
        <f t="shared" si="5"/>
        <v>35</v>
      </c>
    </row>
    <row r="49" spans="1:4" ht="15.75">
      <c r="A49" s="24" t="s">
        <v>83</v>
      </c>
      <c r="B49" s="25">
        <v>13</v>
      </c>
      <c r="C49" s="7">
        <v>49</v>
      </c>
      <c r="D49" s="25">
        <f t="shared" si="5"/>
        <v>36</v>
      </c>
    </row>
    <row r="50" spans="1:4" ht="15.75">
      <c r="A50" s="24" t="s">
        <v>143</v>
      </c>
      <c r="B50" s="25">
        <v>13</v>
      </c>
      <c r="C50" s="7">
        <v>49</v>
      </c>
      <c r="D50" s="25">
        <f t="shared" si="5"/>
        <v>36</v>
      </c>
    </row>
    <row r="51" spans="1:4" ht="15.75">
      <c r="A51" s="24" t="s">
        <v>282</v>
      </c>
      <c r="B51" s="25">
        <v>13</v>
      </c>
      <c r="C51" s="7">
        <v>51</v>
      </c>
      <c r="D51" s="25">
        <f t="shared" si="5"/>
        <v>38</v>
      </c>
    </row>
    <row r="52" spans="1:4" ht="15.75">
      <c r="A52" s="24" t="s">
        <v>145</v>
      </c>
      <c r="B52" s="25">
        <v>13</v>
      </c>
      <c r="C52" s="7">
        <v>50</v>
      </c>
      <c r="D52" s="25">
        <f t="shared" si="5"/>
        <v>37</v>
      </c>
    </row>
    <row r="53" spans="1:4" ht="15.75">
      <c r="A53" s="49" t="s">
        <v>88</v>
      </c>
      <c r="B53" s="50">
        <v>14</v>
      </c>
      <c r="C53" s="51">
        <v>53</v>
      </c>
      <c r="D53" s="50">
        <f t="shared" si="5"/>
        <v>39</v>
      </c>
    </row>
    <row r="54" spans="1:4" ht="15.75">
      <c r="A54" s="49" t="s">
        <v>183</v>
      </c>
      <c r="B54" s="50">
        <v>15</v>
      </c>
      <c r="C54" s="51">
        <v>46</v>
      </c>
      <c r="D54" s="50">
        <f t="shared" si="5"/>
        <v>31</v>
      </c>
    </row>
    <row r="55" spans="1:4" ht="15.75">
      <c r="A55" s="30" t="s">
        <v>117</v>
      </c>
      <c r="B55" s="31">
        <v>15</v>
      </c>
      <c r="C55" s="32">
        <v>54</v>
      </c>
      <c r="D55" s="31">
        <f t="shared" si="5"/>
        <v>39</v>
      </c>
    </row>
    <row r="56" spans="1:4" ht="15.75">
      <c r="A56" s="30" t="s">
        <v>171</v>
      </c>
      <c r="B56" s="31">
        <v>16</v>
      </c>
      <c r="C56" s="32">
        <v>49</v>
      </c>
      <c r="D56" s="31">
        <f t="shared" si="5"/>
        <v>33</v>
      </c>
    </row>
    <row r="57" spans="1:4" ht="15.75">
      <c r="A57" s="30" t="s">
        <v>116</v>
      </c>
      <c r="B57" s="31">
        <v>17</v>
      </c>
      <c r="C57" s="32">
        <v>54</v>
      </c>
      <c r="D57" s="31">
        <f t="shared" si="5"/>
        <v>37</v>
      </c>
    </row>
    <row r="58" spans="1:4" ht="15.75">
      <c r="A58" s="30" t="s">
        <v>283</v>
      </c>
      <c r="B58" s="31">
        <v>18</v>
      </c>
      <c r="C58" s="32">
        <v>54</v>
      </c>
      <c r="D58" s="31">
        <f t="shared" si="5"/>
        <v>36</v>
      </c>
    </row>
    <row r="59" spans="1:4" ht="15.75">
      <c r="A59" s="49" t="s">
        <v>132</v>
      </c>
      <c r="B59" s="50">
        <v>20</v>
      </c>
      <c r="C59" s="51">
        <v>59</v>
      </c>
      <c r="D59" s="50">
        <f t="shared" si="5"/>
        <v>39</v>
      </c>
    </row>
    <row r="60" spans="1:4" ht="15.75">
      <c r="A60" s="30" t="s">
        <v>86</v>
      </c>
      <c r="B60" s="31">
        <v>21</v>
      </c>
      <c r="C60" s="32">
        <v>52</v>
      </c>
      <c r="D60" s="31">
        <f t="shared" si="5"/>
        <v>31</v>
      </c>
    </row>
    <row r="62" ht="15.75">
      <c r="A62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C24" sqref="C24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37810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12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39</v>
      </c>
      <c r="C4" s="8">
        <v>39</v>
      </c>
      <c r="D4" s="8">
        <v>35</v>
      </c>
      <c r="E4" s="8">
        <v>44</v>
      </c>
      <c r="F4" s="8">
        <f aca="true" t="shared" si="0" ref="F4:F13">SMALL(B4:E4,1)+SMALL(B4:E4,2)+SMALL(B4:E4,3)</f>
        <v>113</v>
      </c>
      <c r="G4" s="8">
        <v>4</v>
      </c>
      <c r="H4" s="8">
        <v>5</v>
      </c>
      <c r="I4" s="9">
        <f aca="true" t="shared" si="1" ref="I4:I13">SUM(G4:H4)</f>
        <v>9</v>
      </c>
      <c r="J4" s="8">
        <f aca="true" t="shared" si="2" ref="J4:J13">RANK(F4,$F$4:$F$13,0)</f>
        <v>8</v>
      </c>
      <c r="K4" s="10">
        <f aca="true" t="shared" si="3" ref="K4:K13">SUM(I4:J4)</f>
        <v>17</v>
      </c>
      <c r="L4" s="10">
        <f>Jun25!L4+K4</f>
        <v>175</v>
      </c>
      <c r="M4" s="8">
        <v>1</v>
      </c>
      <c r="N4" s="7" t="s">
        <v>14</v>
      </c>
      <c r="O4" s="8">
        <f>Jun25!O4+Jul09!M4</f>
        <v>7</v>
      </c>
      <c r="P4" s="8">
        <f aca="true" t="shared" si="4" ref="P4:P13">$P$1-O4</f>
        <v>5</v>
      </c>
    </row>
    <row r="5" spans="1:16" s="7" customFormat="1" ht="15.75">
      <c r="A5" s="7" t="s">
        <v>11</v>
      </c>
      <c r="B5" s="8">
        <v>44</v>
      </c>
      <c r="C5" s="8">
        <v>38</v>
      </c>
      <c r="D5" s="8">
        <v>35</v>
      </c>
      <c r="E5" s="8">
        <v>41</v>
      </c>
      <c r="F5" s="8">
        <f t="shared" si="0"/>
        <v>114</v>
      </c>
      <c r="G5" s="8">
        <v>4</v>
      </c>
      <c r="H5" s="8">
        <v>3</v>
      </c>
      <c r="I5" s="9">
        <f t="shared" si="1"/>
        <v>7</v>
      </c>
      <c r="J5" s="8">
        <v>6</v>
      </c>
      <c r="K5" s="10">
        <f t="shared" si="3"/>
        <v>13</v>
      </c>
      <c r="L5" s="10">
        <f>Jun25!L5+K5</f>
        <v>167</v>
      </c>
      <c r="M5" s="8">
        <v>0</v>
      </c>
      <c r="N5" s="7" t="s">
        <v>13</v>
      </c>
      <c r="O5" s="8">
        <f>Jun25!O5+Jul09!M5</f>
        <v>6</v>
      </c>
      <c r="P5" s="8">
        <f t="shared" si="4"/>
        <v>6</v>
      </c>
    </row>
    <row r="6" spans="1:16" s="7" customFormat="1" ht="15.75">
      <c r="A6" s="7" t="s">
        <v>8</v>
      </c>
      <c r="B6" s="8">
        <v>43</v>
      </c>
      <c r="C6" s="8">
        <v>32</v>
      </c>
      <c r="D6" s="8">
        <v>44</v>
      </c>
      <c r="E6" s="8">
        <v>39</v>
      </c>
      <c r="F6" s="8">
        <f t="shared" si="0"/>
        <v>114</v>
      </c>
      <c r="G6" s="8">
        <v>3</v>
      </c>
      <c r="H6" s="8">
        <v>3</v>
      </c>
      <c r="I6" s="9">
        <f t="shared" si="1"/>
        <v>6</v>
      </c>
      <c r="J6" s="8">
        <v>6</v>
      </c>
      <c r="K6" s="10">
        <f t="shared" si="3"/>
        <v>12</v>
      </c>
      <c r="L6" s="10">
        <f>Jun25!L6+K6</f>
        <v>169</v>
      </c>
      <c r="M6" s="8">
        <v>0</v>
      </c>
      <c r="N6" s="7" t="s">
        <v>4</v>
      </c>
      <c r="O6" s="8">
        <f>Jun25!O6+Jul09!M6</f>
        <v>8</v>
      </c>
      <c r="P6" s="8">
        <f t="shared" si="4"/>
        <v>4</v>
      </c>
    </row>
    <row r="7" spans="1:16" s="7" customFormat="1" ht="15.75">
      <c r="A7" s="7" t="s">
        <v>4</v>
      </c>
      <c r="B7" s="8">
        <v>41</v>
      </c>
      <c r="C7" s="8">
        <v>41</v>
      </c>
      <c r="D7" s="8">
        <v>39</v>
      </c>
      <c r="E7" s="8">
        <v>39</v>
      </c>
      <c r="F7" s="8">
        <f t="shared" si="0"/>
        <v>119</v>
      </c>
      <c r="G7" s="8">
        <v>5</v>
      </c>
      <c r="H7" s="8">
        <v>5</v>
      </c>
      <c r="I7" s="9">
        <f t="shared" si="1"/>
        <v>10</v>
      </c>
      <c r="J7" s="8">
        <f t="shared" si="2"/>
        <v>4</v>
      </c>
      <c r="K7" s="10">
        <f t="shared" si="3"/>
        <v>14</v>
      </c>
      <c r="L7" s="10">
        <f>Jun25!L7+K7</f>
        <v>177</v>
      </c>
      <c r="M7" s="8">
        <v>1</v>
      </c>
      <c r="N7" s="7" t="s">
        <v>8</v>
      </c>
      <c r="O7" s="8">
        <f>Jun25!O7+Jul09!M7</f>
        <v>9</v>
      </c>
      <c r="P7" s="8">
        <f t="shared" si="4"/>
        <v>3</v>
      </c>
    </row>
    <row r="8" spans="1:16" s="7" customFormat="1" ht="15.75">
      <c r="A8" s="7" t="s">
        <v>10</v>
      </c>
      <c r="B8" s="8">
        <v>34</v>
      </c>
      <c r="C8" s="8">
        <v>40</v>
      </c>
      <c r="D8" s="8">
        <v>39</v>
      </c>
      <c r="E8" s="8">
        <v>34</v>
      </c>
      <c r="F8" s="8">
        <f t="shared" si="0"/>
        <v>107</v>
      </c>
      <c r="G8" s="8">
        <v>6</v>
      </c>
      <c r="H8" s="8">
        <v>7</v>
      </c>
      <c r="I8" s="9">
        <f t="shared" si="1"/>
        <v>13</v>
      </c>
      <c r="J8" s="8">
        <f t="shared" si="2"/>
        <v>10</v>
      </c>
      <c r="K8" s="10">
        <f t="shared" si="3"/>
        <v>23</v>
      </c>
      <c r="L8" s="10">
        <f>Jun25!L8+K8</f>
        <v>157</v>
      </c>
      <c r="M8" s="8">
        <v>1</v>
      </c>
      <c r="N8" s="7" t="s">
        <v>28</v>
      </c>
      <c r="O8" s="8">
        <f>Jun25!O8+Jul09!M8</f>
        <v>5</v>
      </c>
      <c r="P8" s="8">
        <f t="shared" si="4"/>
        <v>7</v>
      </c>
    </row>
    <row r="9" spans="1:16" s="7" customFormat="1" ht="15.75">
      <c r="A9" s="7" t="s">
        <v>56</v>
      </c>
      <c r="B9" s="8">
        <v>41</v>
      </c>
      <c r="C9" s="8">
        <v>39</v>
      </c>
      <c r="D9" s="8">
        <v>40</v>
      </c>
      <c r="E9" s="8"/>
      <c r="F9" s="8">
        <f t="shared" si="0"/>
        <v>120</v>
      </c>
      <c r="G9" s="8">
        <v>5</v>
      </c>
      <c r="H9" s="8">
        <v>4</v>
      </c>
      <c r="I9" s="9">
        <f t="shared" si="1"/>
        <v>9</v>
      </c>
      <c r="J9" s="8">
        <f t="shared" si="2"/>
        <v>3</v>
      </c>
      <c r="K9" s="10">
        <f t="shared" si="3"/>
        <v>12</v>
      </c>
      <c r="L9" s="10">
        <f>Jun25!L9+K9</f>
        <v>126.5</v>
      </c>
      <c r="M9" s="8">
        <v>1</v>
      </c>
      <c r="N9" s="7" t="s">
        <v>15</v>
      </c>
      <c r="O9" s="8">
        <f>Jun25!O9+Jul09!M9</f>
        <v>3</v>
      </c>
      <c r="P9" s="8">
        <f t="shared" si="4"/>
        <v>9</v>
      </c>
    </row>
    <row r="10" spans="1:16" s="7" customFormat="1" ht="15.75">
      <c r="A10" s="7" t="s">
        <v>14</v>
      </c>
      <c r="B10" s="8">
        <v>50</v>
      </c>
      <c r="C10" s="8">
        <v>39</v>
      </c>
      <c r="D10" s="8">
        <v>36</v>
      </c>
      <c r="E10" s="8">
        <v>39</v>
      </c>
      <c r="F10" s="8">
        <f t="shared" si="0"/>
        <v>114</v>
      </c>
      <c r="G10" s="8">
        <v>4</v>
      </c>
      <c r="H10" s="8">
        <v>3</v>
      </c>
      <c r="I10" s="9">
        <f t="shared" si="1"/>
        <v>7</v>
      </c>
      <c r="J10" s="8">
        <v>6</v>
      </c>
      <c r="K10" s="10">
        <f t="shared" si="3"/>
        <v>13</v>
      </c>
      <c r="L10" s="10">
        <f>Jun25!L10+K10</f>
        <v>157</v>
      </c>
      <c r="M10" s="8">
        <v>0</v>
      </c>
      <c r="N10" s="7" t="s">
        <v>12</v>
      </c>
      <c r="O10" s="8">
        <f>Jun25!O10+Jul09!M10</f>
        <v>7</v>
      </c>
      <c r="P10" s="8">
        <f t="shared" si="4"/>
        <v>5</v>
      </c>
    </row>
    <row r="11" spans="1:16" s="7" customFormat="1" ht="15.75">
      <c r="A11" s="7" t="s">
        <v>13</v>
      </c>
      <c r="B11" s="8">
        <v>44</v>
      </c>
      <c r="C11" s="8">
        <v>42</v>
      </c>
      <c r="D11" s="8">
        <v>32</v>
      </c>
      <c r="E11" s="8">
        <v>35</v>
      </c>
      <c r="F11" s="8">
        <f t="shared" si="0"/>
        <v>109</v>
      </c>
      <c r="G11" s="8">
        <v>4</v>
      </c>
      <c r="H11" s="8">
        <v>5</v>
      </c>
      <c r="I11" s="9">
        <f t="shared" si="1"/>
        <v>9</v>
      </c>
      <c r="J11" s="8">
        <f t="shared" si="2"/>
        <v>9</v>
      </c>
      <c r="K11" s="10">
        <f t="shared" si="3"/>
        <v>18</v>
      </c>
      <c r="L11" s="10">
        <f>Jun25!L11+K11</f>
        <v>189</v>
      </c>
      <c r="M11" s="8">
        <v>1</v>
      </c>
      <c r="N11" s="7" t="s">
        <v>11</v>
      </c>
      <c r="O11" s="8">
        <f>Jun25!O11+Jul09!M11</f>
        <v>8</v>
      </c>
      <c r="P11" s="8">
        <f t="shared" si="4"/>
        <v>4</v>
      </c>
    </row>
    <row r="12" spans="1:16" s="7" customFormat="1" ht="15.75">
      <c r="A12" s="7" t="s">
        <v>15</v>
      </c>
      <c r="B12" s="8">
        <v>39</v>
      </c>
      <c r="C12" s="8">
        <v>41</v>
      </c>
      <c r="D12" s="8">
        <v>41</v>
      </c>
      <c r="E12" s="8"/>
      <c r="F12" s="8">
        <f t="shared" si="0"/>
        <v>121</v>
      </c>
      <c r="G12" s="8">
        <v>1</v>
      </c>
      <c r="H12" s="8">
        <v>2</v>
      </c>
      <c r="I12" s="9">
        <f t="shared" si="1"/>
        <v>3</v>
      </c>
      <c r="J12" s="8">
        <f t="shared" si="2"/>
        <v>2</v>
      </c>
      <c r="K12" s="10">
        <f t="shared" si="3"/>
        <v>5</v>
      </c>
      <c r="L12" s="10">
        <f>Jun25!L12+K12</f>
        <v>142</v>
      </c>
      <c r="M12" s="8">
        <v>0</v>
      </c>
      <c r="N12" s="7" t="s">
        <v>56</v>
      </c>
      <c r="O12" s="8">
        <f>Jun25!O12+Jul09!M12</f>
        <v>3</v>
      </c>
      <c r="P12" s="8">
        <f t="shared" si="4"/>
        <v>9</v>
      </c>
    </row>
    <row r="13" spans="1:16" s="7" customFormat="1" ht="15.75">
      <c r="A13" s="7" t="s">
        <v>28</v>
      </c>
      <c r="B13" s="8">
        <v>41</v>
      </c>
      <c r="C13" s="8">
        <v>44</v>
      </c>
      <c r="D13" s="8">
        <v>42</v>
      </c>
      <c r="E13" s="8"/>
      <c r="F13" s="8">
        <f t="shared" si="0"/>
        <v>127</v>
      </c>
      <c r="G13" s="8">
        <v>2</v>
      </c>
      <c r="H13" s="8">
        <v>1</v>
      </c>
      <c r="I13" s="9">
        <f t="shared" si="1"/>
        <v>3</v>
      </c>
      <c r="J13" s="8">
        <f t="shared" si="2"/>
        <v>1</v>
      </c>
      <c r="K13" s="10">
        <f t="shared" si="3"/>
        <v>4</v>
      </c>
      <c r="L13" s="10">
        <f>Jun25!L13+K13</f>
        <v>144.5</v>
      </c>
      <c r="M13" s="8">
        <v>0</v>
      </c>
      <c r="N13" s="7" t="s">
        <v>10</v>
      </c>
      <c r="O13" s="8">
        <f>Jun25!O13+Jul09!M13</f>
        <v>4</v>
      </c>
      <c r="P13" s="8">
        <f t="shared" si="4"/>
        <v>8</v>
      </c>
    </row>
    <row r="14" spans="2:16" ht="15.75">
      <c r="B14">
        <f>AVERAGE(B4:B13)</f>
        <v>41.6</v>
      </c>
      <c r="C14">
        <f>AVERAGE(C4:C13)</f>
        <v>39.5</v>
      </c>
      <c r="D14">
        <f>AVERAGE(D4:D13)</f>
        <v>38.3</v>
      </c>
      <c r="E14">
        <f>AVERAGE(E4:E13)</f>
        <v>38.714285714285715</v>
      </c>
      <c r="F14" s="44">
        <f>AVERAGE(B4:E13)</f>
        <v>39.5945945945946</v>
      </c>
      <c r="I14" s="10">
        <f>SUM(I4:I13)</f>
        <v>76</v>
      </c>
      <c r="O14" s="6">
        <f>SUM(O4:O13)</f>
        <v>60</v>
      </c>
      <c r="P14" s="6">
        <f>SUM(P4:P13)</f>
        <v>60</v>
      </c>
    </row>
    <row r="15" ht="15.75">
      <c r="F15" s="8">
        <f>VAR(B4:E13)</f>
        <v>13.969969969970002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3.7376423009659447</v>
      </c>
      <c r="K17" s="3"/>
      <c r="L17" s="3"/>
      <c r="N17" s="14" t="s">
        <v>4</v>
      </c>
      <c r="O17" s="11">
        <v>177</v>
      </c>
      <c r="P17" s="16" t="s">
        <v>301</v>
      </c>
    </row>
    <row r="18" spans="11:16" ht="15.75">
      <c r="K18" s="3"/>
      <c r="L18" s="3"/>
      <c r="N18" s="14" t="s">
        <v>13</v>
      </c>
      <c r="O18" s="11">
        <v>189</v>
      </c>
      <c r="P18" s="16" t="s">
        <v>294</v>
      </c>
    </row>
    <row r="19" spans="11:16" ht="15.75">
      <c r="K19" s="3"/>
      <c r="L19" s="3"/>
      <c r="N19" s="14" t="s">
        <v>8</v>
      </c>
      <c r="O19" s="11">
        <v>169</v>
      </c>
      <c r="P19" s="15" t="s">
        <v>294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12</v>
      </c>
      <c r="O20" s="11">
        <v>175</v>
      </c>
      <c r="P20" s="16" t="s">
        <v>295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14</v>
      </c>
      <c r="O21" s="11">
        <v>157</v>
      </c>
      <c r="P21" s="15" t="s">
        <v>295</v>
      </c>
    </row>
    <row r="22" spans="1:16" ht="15.75">
      <c r="A22" s="52" t="s">
        <v>77</v>
      </c>
      <c r="B22" s="53">
        <v>3</v>
      </c>
      <c r="C22" s="54">
        <v>45</v>
      </c>
      <c r="D22" s="53">
        <f aca="true" t="shared" si="5" ref="D22:D58">C22-B22</f>
        <v>42</v>
      </c>
      <c r="E22" s="6"/>
      <c r="F22" s="5" t="s">
        <v>58</v>
      </c>
      <c r="G22" s="22" t="s">
        <v>280</v>
      </c>
      <c r="H22" s="18">
        <f>MIN(D22:D33)</f>
        <v>35</v>
      </c>
      <c r="I22" t="s">
        <v>168</v>
      </c>
      <c r="N22" s="14" t="s">
        <v>11</v>
      </c>
      <c r="O22" s="11">
        <v>167</v>
      </c>
      <c r="P22" s="15" t="s">
        <v>296</v>
      </c>
    </row>
    <row r="23" spans="1:16" ht="15.75">
      <c r="A23" s="24" t="s">
        <v>139</v>
      </c>
      <c r="B23" s="25">
        <v>3</v>
      </c>
      <c r="C23" s="7">
        <v>44</v>
      </c>
      <c r="D23" s="53">
        <f t="shared" si="5"/>
        <v>41</v>
      </c>
      <c r="E23" s="6"/>
      <c r="F23" s="5" t="s">
        <v>58</v>
      </c>
      <c r="G23" s="22" t="s">
        <v>150</v>
      </c>
      <c r="H23" s="18">
        <f>MIN(D34:D42)</f>
        <v>35</v>
      </c>
      <c r="I23" t="s">
        <v>302</v>
      </c>
      <c r="N23" s="14" t="s">
        <v>10</v>
      </c>
      <c r="O23" s="11">
        <v>157</v>
      </c>
      <c r="P23" s="16" t="s">
        <v>297</v>
      </c>
    </row>
    <row r="24" spans="1:16" ht="15.75">
      <c r="A24" s="24" t="s">
        <v>33</v>
      </c>
      <c r="B24" s="25">
        <v>4</v>
      </c>
      <c r="C24" s="7">
        <v>42</v>
      </c>
      <c r="D24" s="25">
        <f t="shared" si="5"/>
        <v>38</v>
      </c>
      <c r="E24" s="6"/>
      <c r="F24" s="5" t="s">
        <v>58</v>
      </c>
      <c r="G24" s="23" t="s">
        <v>285</v>
      </c>
      <c r="H24" s="18">
        <f>MIN(D43:D51)</f>
        <v>32</v>
      </c>
      <c r="I24" t="s">
        <v>303</v>
      </c>
      <c r="N24" s="14" t="s">
        <v>28</v>
      </c>
      <c r="O24" s="11">
        <v>144.5</v>
      </c>
      <c r="P24" s="16" t="s">
        <v>298</v>
      </c>
    </row>
    <row r="25" spans="1:16" ht="15.75">
      <c r="A25" s="24" t="s">
        <v>65</v>
      </c>
      <c r="B25" s="25">
        <v>4</v>
      </c>
      <c r="C25" s="7">
        <v>43</v>
      </c>
      <c r="D25" s="25">
        <f t="shared" si="5"/>
        <v>39</v>
      </c>
      <c r="E25" s="6"/>
      <c r="F25" s="5" t="s">
        <v>58</v>
      </c>
      <c r="G25" s="23" t="s">
        <v>287</v>
      </c>
      <c r="H25" s="18">
        <f>MIN(D52:D59)</f>
        <v>32</v>
      </c>
      <c r="I25" t="s">
        <v>123</v>
      </c>
      <c r="N25" s="14" t="s">
        <v>15</v>
      </c>
      <c r="O25" s="11">
        <v>142</v>
      </c>
      <c r="P25" s="15" t="s">
        <v>299</v>
      </c>
    </row>
    <row r="26" spans="1:16" ht="15.75">
      <c r="A26" s="52" t="s">
        <v>82</v>
      </c>
      <c r="B26" s="53">
        <v>4</v>
      </c>
      <c r="C26" s="54">
        <v>43</v>
      </c>
      <c r="D26" s="53">
        <f t="shared" si="5"/>
        <v>39</v>
      </c>
      <c r="N26" s="14" t="s">
        <v>56</v>
      </c>
      <c r="O26" s="11">
        <v>126.5</v>
      </c>
      <c r="P26" s="15" t="s">
        <v>299</v>
      </c>
    </row>
    <row r="27" spans="1:4" ht="15.75">
      <c r="A27" s="24" t="s">
        <v>168</v>
      </c>
      <c r="B27" s="25">
        <v>5</v>
      </c>
      <c r="C27" s="7">
        <v>44</v>
      </c>
      <c r="D27" s="25">
        <f t="shared" si="5"/>
        <v>39</v>
      </c>
    </row>
    <row r="28" spans="1:4" ht="15.75">
      <c r="A28" s="24" t="s">
        <v>46</v>
      </c>
      <c r="B28" s="25">
        <v>6</v>
      </c>
      <c r="C28" s="7">
        <v>47</v>
      </c>
      <c r="D28" s="25">
        <f t="shared" si="5"/>
        <v>41</v>
      </c>
    </row>
    <row r="29" spans="1:4" ht="15.75">
      <c r="A29" s="52" t="s">
        <v>73</v>
      </c>
      <c r="B29" s="53">
        <v>6</v>
      </c>
      <c r="C29" s="54">
        <v>47</v>
      </c>
      <c r="D29" s="53">
        <f t="shared" si="5"/>
        <v>41</v>
      </c>
    </row>
    <row r="30" spans="1:4" ht="15.75">
      <c r="A30" s="24" t="s">
        <v>74</v>
      </c>
      <c r="B30" s="25">
        <v>7</v>
      </c>
      <c r="C30" s="7">
        <v>42</v>
      </c>
      <c r="D30" s="25">
        <f t="shared" si="5"/>
        <v>35</v>
      </c>
    </row>
    <row r="31" spans="1:4" ht="15.75">
      <c r="A31" s="24" t="s">
        <v>84</v>
      </c>
      <c r="B31" s="25">
        <v>7</v>
      </c>
      <c r="C31" s="7">
        <v>46</v>
      </c>
      <c r="D31" s="25">
        <f t="shared" si="5"/>
        <v>39</v>
      </c>
    </row>
    <row r="32" spans="1:4" ht="15.75">
      <c r="A32" s="24" t="s">
        <v>131</v>
      </c>
      <c r="B32" s="25">
        <v>7</v>
      </c>
      <c r="C32" s="7">
        <v>51</v>
      </c>
      <c r="D32" s="25">
        <f t="shared" si="5"/>
        <v>44</v>
      </c>
    </row>
    <row r="33" spans="1:4" ht="15.75">
      <c r="A33" s="24" t="s">
        <v>105</v>
      </c>
      <c r="B33" s="25">
        <v>7</v>
      </c>
      <c r="C33" s="7">
        <v>47</v>
      </c>
      <c r="D33" s="25">
        <f t="shared" si="5"/>
        <v>40</v>
      </c>
    </row>
    <row r="34" spans="1:4" ht="15.75">
      <c r="A34" s="41" t="s">
        <v>40</v>
      </c>
      <c r="B34" s="42">
        <v>8</v>
      </c>
      <c r="C34" s="43">
        <v>43</v>
      </c>
      <c r="D34" s="42">
        <f t="shared" si="5"/>
        <v>35</v>
      </c>
    </row>
    <row r="35" spans="1:4" ht="15.75">
      <c r="A35" s="46" t="s">
        <v>68</v>
      </c>
      <c r="B35" s="47">
        <v>8</v>
      </c>
      <c r="C35" s="48">
        <v>58</v>
      </c>
      <c r="D35" s="47">
        <f t="shared" si="5"/>
        <v>50</v>
      </c>
    </row>
    <row r="36" spans="1:4" ht="15.75">
      <c r="A36" s="41" t="s">
        <v>60</v>
      </c>
      <c r="B36" s="42">
        <v>8</v>
      </c>
      <c r="C36" s="43">
        <v>49</v>
      </c>
      <c r="D36" s="42">
        <f t="shared" si="5"/>
        <v>41</v>
      </c>
    </row>
    <row r="37" spans="1:4" ht="15.75">
      <c r="A37" s="41" t="s">
        <v>90</v>
      </c>
      <c r="B37" s="42">
        <v>8</v>
      </c>
      <c r="C37" s="43">
        <v>52</v>
      </c>
      <c r="D37" s="42">
        <f t="shared" si="5"/>
        <v>44</v>
      </c>
    </row>
    <row r="38" spans="1:4" ht="15.75">
      <c r="A38" s="41" t="s">
        <v>69</v>
      </c>
      <c r="B38" s="42">
        <v>8</v>
      </c>
      <c r="C38" s="43">
        <v>50</v>
      </c>
      <c r="D38" s="42">
        <f t="shared" si="5"/>
        <v>42</v>
      </c>
    </row>
    <row r="39" spans="1:4" ht="15.75">
      <c r="A39" s="41" t="s">
        <v>78</v>
      </c>
      <c r="B39" s="42">
        <v>8</v>
      </c>
      <c r="C39" s="43">
        <v>49</v>
      </c>
      <c r="D39" s="42">
        <f t="shared" si="5"/>
        <v>41</v>
      </c>
    </row>
    <row r="40" spans="1:4" ht="15.75">
      <c r="A40" s="41" t="s">
        <v>43</v>
      </c>
      <c r="B40" s="42">
        <v>9</v>
      </c>
      <c r="C40" s="43">
        <v>48</v>
      </c>
      <c r="D40" s="42">
        <f t="shared" si="5"/>
        <v>39</v>
      </c>
    </row>
    <row r="41" spans="1:4" ht="15.75">
      <c r="A41" s="41" t="s">
        <v>39</v>
      </c>
      <c r="B41" s="42">
        <v>9</v>
      </c>
      <c r="C41" s="43">
        <v>44</v>
      </c>
      <c r="D41" s="42">
        <f t="shared" si="5"/>
        <v>35</v>
      </c>
    </row>
    <row r="42" spans="1:4" ht="15.75">
      <c r="A42" s="41" t="s">
        <v>159</v>
      </c>
      <c r="B42" s="42">
        <v>9</v>
      </c>
      <c r="C42" s="43">
        <v>48</v>
      </c>
      <c r="D42" s="42">
        <f t="shared" si="5"/>
        <v>39</v>
      </c>
    </row>
    <row r="43" spans="1:4" ht="15.75">
      <c r="A43" s="58" t="s">
        <v>259</v>
      </c>
      <c r="B43" s="59">
        <v>10</v>
      </c>
      <c r="C43" s="60">
        <v>54</v>
      </c>
      <c r="D43" s="59">
        <f t="shared" si="5"/>
        <v>44</v>
      </c>
    </row>
    <row r="44" spans="1:4" ht="15.75">
      <c r="A44" s="58" t="s">
        <v>72</v>
      </c>
      <c r="B44" s="59">
        <v>10</v>
      </c>
      <c r="C44" s="60">
        <v>44</v>
      </c>
      <c r="D44" s="59">
        <f t="shared" si="5"/>
        <v>34</v>
      </c>
    </row>
    <row r="45" spans="1:4" ht="15.75">
      <c r="A45" s="58" t="s">
        <v>70</v>
      </c>
      <c r="B45" s="59">
        <v>11</v>
      </c>
      <c r="C45" s="60">
        <v>52</v>
      </c>
      <c r="D45" s="59">
        <f t="shared" si="5"/>
        <v>41</v>
      </c>
    </row>
    <row r="46" spans="1:4" ht="15.75">
      <c r="A46" s="58" t="s">
        <v>118</v>
      </c>
      <c r="B46" s="59">
        <v>11</v>
      </c>
      <c r="C46" s="60">
        <v>54</v>
      </c>
      <c r="D46" s="59">
        <f t="shared" si="5"/>
        <v>43</v>
      </c>
    </row>
    <row r="47" spans="1:4" ht="15.75">
      <c r="A47" s="61" t="s">
        <v>170</v>
      </c>
      <c r="B47" s="62">
        <v>11</v>
      </c>
      <c r="C47" s="63">
        <v>47</v>
      </c>
      <c r="D47" s="62">
        <f t="shared" si="5"/>
        <v>36</v>
      </c>
    </row>
    <row r="48" spans="1:4" ht="15.75">
      <c r="A48" s="58" t="s">
        <v>164</v>
      </c>
      <c r="B48" s="59">
        <v>12</v>
      </c>
      <c r="C48" s="60">
        <v>44</v>
      </c>
      <c r="D48" s="59">
        <f t="shared" si="5"/>
        <v>32</v>
      </c>
    </row>
    <row r="49" spans="1:4" ht="15.75">
      <c r="A49" s="58" t="s">
        <v>146</v>
      </c>
      <c r="B49" s="59">
        <v>12</v>
      </c>
      <c r="C49" s="60">
        <v>51</v>
      </c>
      <c r="D49" s="59">
        <f t="shared" si="5"/>
        <v>39</v>
      </c>
    </row>
    <row r="50" spans="1:4" ht="15.75">
      <c r="A50" s="61" t="s">
        <v>183</v>
      </c>
      <c r="B50" s="62">
        <v>13</v>
      </c>
      <c r="C50" s="63">
        <v>57</v>
      </c>
      <c r="D50" s="62">
        <f t="shared" si="5"/>
        <v>44</v>
      </c>
    </row>
    <row r="51" spans="1:4" ht="15.75">
      <c r="A51" s="58" t="s">
        <v>144</v>
      </c>
      <c r="B51" s="59">
        <v>13</v>
      </c>
      <c r="C51" s="60">
        <v>54</v>
      </c>
      <c r="D51" s="59">
        <f t="shared" si="5"/>
        <v>41</v>
      </c>
    </row>
    <row r="52" spans="1:4" ht="15.75">
      <c r="A52" s="30" t="s">
        <v>162</v>
      </c>
      <c r="B52" s="31">
        <v>14</v>
      </c>
      <c r="C52" s="32">
        <v>58</v>
      </c>
      <c r="D52" s="31">
        <f t="shared" si="5"/>
        <v>44</v>
      </c>
    </row>
    <row r="53" spans="1:4" ht="15.75">
      <c r="A53" s="30" t="s">
        <v>88</v>
      </c>
      <c r="B53" s="31">
        <v>14</v>
      </c>
      <c r="C53" s="32">
        <v>48</v>
      </c>
      <c r="D53" s="31">
        <f t="shared" si="5"/>
        <v>34</v>
      </c>
    </row>
    <row r="54" spans="1:4" ht="15.75">
      <c r="A54" s="30" t="s">
        <v>117</v>
      </c>
      <c r="B54" s="31">
        <v>15</v>
      </c>
      <c r="C54" s="32">
        <v>54</v>
      </c>
      <c r="D54" s="31">
        <f t="shared" si="5"/>
        <v>39</v>
      </c>
    </row>
    <row r="55" spans="1:4" ht="15.75">
      <c r="A55" s="30" t="s">
        <v>116</v>
      </c>
      <c r="B55" s="31">
        <v>16</v>
      </c>
      <c r="C55" s="32">
        <v>56</v>
      </c>
      <c r="D55" s="31">
        <f t="shared" si="5"/>
        <v>40</v>
      </c>
    </row>
    <row r="56" spans="1:4" ht="15.75">
      <c r="A56" s="30" t="s">
        <v>119</v>
      </c>
      <c r="B56" s="31">
        <v>17</v>
      </c>
      <c r="C56" s="32">
        <v>56</v>
      </c>
      <c r="D56" s="31">
        <f t="shared" si="5"/>
        <v>39</v>
      </c>
    </row>
    <row r="57" spans="1:4" ht="15.75">
      <c r="A57" s="49" t="s">
        <v>86</v>
      </c>
      <c r="B57" s="50">
        <v>19</v>
      </c>
      <c r="C57" s="51">
        <v>51</v>
      </c>
      <c r="D57" s="50">
        <f t="shared" si="5"/>
        <v>32</v>
      </c>
    </row>
    <row r="58" spans="1:4" ht="15.75">
      <c r="A58" s="30" t="s">
        <v>132</v>
      </c>
      <c r="B58" s="31">
        <v>20</v>
      </c>
      <c r="C58" s="32">
        <v>59</v>
      </c>
      <c r="D58" s="31">
        <f t="shared" si="5"/>
        <v>39</v>
      </c>
    </row>
    <row r="59" spans="1:4" ht="15.75">
      <c r="A59" s="49"/>
      <c r="B59" s="50"/>
      <c r="C59" s="51"/>
      <c r="D59" s="50"/>
    </row>
    <row r="60" spans="1:4" ht="15.75">
      <c r="A60" s="30"/>
      <c r="B60" s="31"/>
      <c r="C60" s="32"/>
      <c r="D60" s="31"/>
    </row>
    <row r="62" ht="15.75">
      <c r="A62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P29" sqref="P29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37817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13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34</v>
      </c>
      <c r="C4" s="8">
        <v>35</v>
      </c>
      <c r="D4" s="8">
        <v>38</v>
      </c>
      <c r="E4" s="8">
        <v>41</v>
      </c>
      <c r="F4" s="8">
        <f aca="true" t="shared" si="0" ref="F4:F13">SMALL(B4:E4,1)+SMALL(B4:E4,2)+SMALL(B4:E4,3)</f>
        <v>107</v>
      </c>
      <c r="G4" s="8">
        <v>2</v>
      </c>
      <c r="H4" s="8">
        <v>5</v>
      </c>
      <c r="I4" s="9">
        <f aca="true" t="shared" si="1" ref="I4:I13">SUM(G4:H4)</f>
        <v>7</v>
      </c>
      <c r="J4" s="8">
        <f>RANK(F4,$F$4:$F$13,0)</f>
        <v>8</v>
      </c>
      <c r="K4" s="10">
        <f aca="true" t="shared" si="2" ref="K4:K13">SUM(I4:J4)</f>
        <v>15</v>
      </c>
      <c r="L4" s="10">
        <f>Jul09!L4+K4</f>
        <v>190</v>
      </c>
      <c r="M4" s="8">
        <v>0</v>
      </c>
      <c r="N4" s="7" t="s">
        <v>13</v>
      </c>
      <c r="O4" s="8">
        <f>Jul09!O4+Jul16!M4</f>
        <v>7</v>
      </c>
      <c r="P4" s="8">
        <f aca="true" t="shared" si="3" ref="P4:P13">$P$1-O4</f>
        <v>6</v>
      </c>
    </row>
    <row r="5" spans="1:16" s="7" customFormat="1" ht="15.75">
      <c r="A5" s="7" t="s">
        <v>11</v>
      </c>
      <c r="B5" s="8">
        <v>35</v>
      </c>
      <c r="C5" s="8">
        <v>37</v>
      </c>
      <c r="D5" s="8">
        <v>38</v>
      </c>
      <c r="E5" s="8">
        <v>41</v>
      </c>
      <c r="F5" s="8">
        <f t="shared" si="0"/>
        <v>110</v>
      </c>
      <c r="G5" s="8">
        <v>4</v>
      </c>
      <c r="H5" s="8">
        <v>4</v>
      </c>
      <c r="I5" s="9">
        <f t="shared" si="1"/>
        <v>8</v>
      </c>
      <c r="J5" s="8">
        <f aca="true" t="shared" si="4" ref="J5:J13">RANK(F5,$F$4:$F$13,0)</f>
        <v>5</v>
      </c>
      <c r="K5" s="10">
        <f t="shared" si="2"/>
        <v>13</v>
      </c>
      <c r="L5" s="10">
        <f>Jul09!L5+K5</f>
        <v>180</v>
      </c>
      <c r="M5" s="8">
        <v>0</v>
      </c>
      <c r="N5" s="7" t="s">
        <v>15</v>
      </c>
      <c r="O5" s="8">
        <f>Jul09!O5+Jul16!M5</f>
        <v>6</v>
      </c>
      <c r="P5" s="8">
        <f t="shared" si="3"/>
        <v>7</v>
      </c>
    </row>
    <row r="6" spans="1:16" s="7" customFormat="1" ht="15.75">
      <c r="A6" s="7" t="s">
        <v>8</v>
      </c>
      <c r="B6" s="8">
        <v>34</v>
      </c>
      <c r="C6" s="8">
        <v>35</v>
      </c>
      <c r="D6" s="8">
        <v>39</v>
      </c>
      <c r="E6" s="8">
        <v>46</v>
      </c>
      <c r="F6" s="8">
        <f t="shared" si="0"/>
        <v>108</v>
      </c>
      <c r="G6" s="8">
        <v>4</v>
      </c>
      <c r="H6" s="8">
        <v>4</v>
      </c>
      <c r="I6" s="9">
        <f t="shared" si="1"/>
        <v>8</v>
      </c>
      <c r="J6" s="8">
        <v>6.5</v>
      </c>
      <c r="K6" s="10">
        <f t="shared" si="2"/>
        <v>14.5</v>
      </c>
      <c r="L6" s="10">
        <f>Jul09!L6+K6</f>
        <v>183.5</v>
      </c>
      <c r="M6" s="8">
        <v>1</v>
      </c>
      <c r="N6" s="7" t="s">
        <v>56</v>
      </c>
      <c r="O6" s="8">
        <f>Jul09!O6+Jul16!M6</f>
        <v>9</v>
      </c>
      <c r="P6" s="8">
        <f t="shared" si="3"/>
        <v>4</v>
      </c>
    </row>
    <row r="7" spans="1:16" s="7" customFormat="1" ht="15.75">
      <c r="A7" s="7" t="s">
        <v>4</v>
      </c>
      <c r="B7" s="8">
        <v>39</v>
      </c>
      <c r="C7" s="8">
        <v>39</v>
      </c>
      <c r="D7" s="8">
        <v>41</v>
      </c>
      <c r="E7" s="8">
        <v>42</v>
      </c>
      <c r="F7" s="8">
        <f t="shared" si="0"/>
        <v>119</v>
      </c>
      <c r="G7" s="8">
        <v>4</v>
      </c>
      <c r="H7" s="8">
        <v>2</v>
      </c>
      <c r="I7" s="9">
        <f t="shared" si="1"/>
        <v>6</v>
      </c>
      <c r="J7" s="8">
        <f t="shared" si="4"/>
        <v>1</v>
      </c>
      <c r="K7" s="10">
        <f t="shared" si="2"/>
        <v>7</v>
      </c>
      <c r="L7" s="10">
        <f>Jul09!L7+K7</f>
        <v>184</v>
      </c>
      <c r="M7" s="8">
        <v>0</v>
      </c>
      <c r="N7" s="7" t="s">
        <v>28</v>
      </c>
      <c r="O7" s="8">
        <f>Jul09!O7+Jul16!M7</f>
        <v>9</v>
      </c>
      <c r="P7" s="8">
        <f t="shared" si="3"/>
        <v>4</v>
      </c>
    </row>
    <row r="8" spans="1:16" s="7" customFormat="1" ht="15.75">
      <c r="A8" s="7" t="s">
        <v>10</v>
      </c>
      <c r="B8" s="8">
        <v>32</v>
      </c>
      <c r="C8" s="8">
        <v>33</v>
      </c>
      <c r="D8" s="8">
        <v>38</v>
      </c>
      <c r="E8" s="8"/>
      <c r="F8" s="8">
        <f t="shared" si="0"/>
        <v>103</v>
      </c>
      <c r="G8" s="8">
        <v>4</v>
      </c>
      <c r="H8" s="8">
        <v>4</v>
      </c>
      <c r="I8" s="9">
        <f t="shared" si="1"/>
        <v>8</v>
      </c>
      <c r="J8" s="8">
        <f t="shared" si="4"/>
        <v>9</v>
      </c>
      <c r="K8" s="10">
        <f t="shared" si="2"/>
        <v>17</v>
      </c>
      <c r="L8" s="10">
        <f>Jul09!L8+K8</f>
        <v>174</v>
      </c>
      <c r="M8" s="8">
        <v>1</v>
      </c>
      <c r="N8" s="7" t="s">
        <v>14</v>
      </c>
      <c r="O8" s="8">
        <f>Jul09!O8+Jul16!M8</f>
        <v>6</v>
      </c>
      <c r="P8" s="8">
        <f t="shared" si="3"/>
        <v>7</v>
      </c>
    </row>
    <row r="9" spans="1:16" s="7" customFormat="1" ht="15.75">
      <c r="A9" s="7" t="s">
        <v>56</v>
      </c>
      <c r="B9" s="8">
        <v>35</v>
      </c>
      <c r="C9" s="8">
        <v>37</v>
      </c>
      <c r="D9" s="8">
        <v>39</v>
      </c>
      <c r="E9" s="8"/>
      <c r="F9" s="8">
        <f t="shared" si="0"/>
        <v>111</v>
      </c>
      <c r="G9" s="8">
        <v>4</v>
      </c>
      <c r="H9" s="8">
        <v>4</v>
      </c>
      <c r="I9" s="9">
        <f t="shared" si="1"/>
        <v>8</v>
      </c>
      <c r="J9" s="8">
        <f t="shared" si="4"/>
        <v>4</v>
      </c>
      <c r="K9" s="10">
        <f t="shared" si="2"/>
        <v>12</v>
      </c>
      <c r="L9" s="10">
        <f>Jul09!L9+K9</f>
        <v>138.5</v>
      </c>
      <c r="M9" s="8">
        <v>0</v>
      </c>
      <c r="N9" s="7" t="s">
        <v>8</v>
      </c>
      <c r="O9" s="8">
        <f>Jul09!O9+Jul16!M9</f>
        <v>3</v>
      </c>
      <c r="P9" s="8">
        <f t="shared" si="3"/>
        <v>10</v>
      </c>
    </row>
    <row r="10" spans="1:16" s="7" customFormat="1" ht="15.75">
      <c r="A10" s="7" t="s">
        <v>14</v>
      </c>
      <c r="B10" s="8">
        <v>36</v>
      </c>
      <c r="C10" s="8">
        <v>38</v>
      </c>
      <c r="D10" s="8">
        <v>38</v>
      </c>
      <c r="E10" s="8">
        <v>40</v>
      </c>
      <c r="F10" s="8">
        <f t="shared" si="0"/>
        <v>112</v>
      </c>
      <c r="G10" s="8">
        <v>4</v>
      </c>
      <c r="H10" s="8">
        <v>4</v>
      </c>
      <c r="I10" s="9">
        <f t="shared" si="1"/>
        <v>8</v>
      </c>
      <c r="J10" s="8">
        <f t="shared" si="4"/>
        <v>3</v>
      </c>
      <c r="K10" s="10">
        <f t="shared" si="2"/>
        <v>11</v>
      </c>
      <c r="L10" s="10">
        <f>Jul09!L10+K10</f>
        <v>168</v>
      </c>
      <c r="M10" s="8">
        <v>0</v>
      </c>
      <c r="N10" s="7" t="s">
        <v>10</v>
      </c>
      <c r="O10" s="8">
        <f>Jul09!O10+Jul16!M10</f>
        <v>7</v>
      </c>
      <c r="P10" s="8">
        <f t="shared" si="3"/>
        <v>6</v>
      </c>
    </row>
    <row r="11" spans="1:16" s="7" customFormat="1" ht="15.75">
      <c r="A11" s="7" t="s">
        <v>13</v>
      </c>
      <c r="B11" s="8">
        <v>27</v>
      </c>
      <c r="C11" s="8">
        <v>35</v>
      </c>
      <c r="D11" s="8">
        <v>35</v>
      </c>
      <c r="E11" s="8">
        <v>43</v>
      </c>
      <c r="F11" s="8">
        <f t="shared" si="0"/>
        <v>97</v>
      </c>
      <c r="G11" s="8">
        <v>6</v>
      </c>
      <c r="H11" s="8">
        <v>3</v>
      </c>
      <c r="I11" s="9">
        <f t="shared" si="1"/>
        <v>9</v>
      </c>
      <c r="J11" s="8">
        <f t="shared" si="4"/>
        <v>10</v>
      </c>
      <c r="K11" s="10">
        <f t="shared" si="2"/>
        <v>19</v>
      </c>
      <c r="L11" s="10">
        <f>Jul09!L11+K11</f>
        <v>208</v>
      </c>
      <c r="M11" s="8">
        <v>1</v>
      </c>
      <c r="N11" s="7" t="s">
        <v>12</v>
      </c>
      <c r="O11" s="8">
        <f>Jul09!O11+Jul16!M11</f>
        <v>9</v>
      </c>
      <c r="P11" s="8">
        <f t="shared" si="3"/>
        <v>4</v>
      </c>
    </row>
    <row r="12" spans="1:16" s="7" customFormat="1" ht="15.75">
      <c r="A12" s="7" t="s">
        <v>15</v>
      </c>
      <c r="B12" s="8">
        <v>33</v>
      </c>
      <c r="C12" s="8">
        <v>37</v>
      </c>
      <c r="D12" s="8">
        <v>38</v>
      </c>
      <c r="E12" s="8">
        <v>43</v>
      </c>
      <c r="F12" s="8">
        <f t="shared" si="0"/>
        <v>108</v>
      </c>
      <c r="G12" s="8">
        <v>4</v>
      </c>
      <c r="H12" s="8">
        <v>4</v>
      </c>
      <c r="I12" s="9">
        <f t="shared" si="1"/>
        <v>8</v>
      </c>
      <c r="J12" s="8">
        <v>6.5</v>
      </c>
      <c r="K12" s="10">
        <f t="shared" si="2"/>
        <v>14.5</v>
      </c>
      <c r="L12" s="10">
        <f>Jul09!L12+K12</f>
        <v>156.5</v>
      </c>
      <c r="M12" s="8">
        <v>1</v>
      </c>
      <c r="N12" s="7" t="s">
        <v>11</v>
      </c>
      <c r="O12" s="8">
        <f>Jul09!O12+Jul16!M12</f>
        <v>4</v>
      </c>
      <c r="P12" s="8">
        <f t="shared" si="3"/>
        <v>9</v>
      </c>
    </row>
    <row r="13" spans="1:16" s="7" customFormat="1" ht="15.75">
      <c r="A13" s="7" t="s">
        <v>28</v>
      </c>
      <c r="B13" s="8">
        <v>36</v>
      </c>
      <c r="C13" s="8">
        <v>37</v>
      </c>
      <c r="D13" s="8">
        <v>42</v>
      </c>
      <c r="E13" s="8"/>
      <c r="F13" s="8">
        <f t="shared" si="0"/>
        <v>115</v>
      </c>
      <c r="G13" s="8">
        <v>4</v>
      </c>
      <c r="H13" s="8">
        <v>4</v>
      </c>
      <c r="I13" s="9">
        <f t="shared" si="1"/>
        <v>8</v>
      </c>
      <c r="J13" s="8">
        <f t="shared" si="4"/>
        <v>2</v>
      </c>
      <c r="K13" s="10">
        <f t="shared" si="2"/>
        <v>10</v>
      </c>
      <c r="L13" s="10">
        <f>Jul09!L13+K13</f>
        <v>154.5</v>
      </c>
      <c r="M13" s="8">
        <v>1</v>
      </c>
      <c r="N13" s="7" t="s">
        <v>4</v>
      </c>
      <c r="O13" s="8">
        <f>Jul09!O13+Jul16!M13</f>
        <v>5</v>
      </c>
      <c r="P13" s="8">
        <f t="shared" si="3"/>
        <v>8</v>
      </c>
    </row>
    <row r="14" spans="2:16" ht="15.75">
      <c r="B14">
        <f>AVERAGE(B4:B13)</f>
        <v>34.1</v>
      </c>
      <c r="C14">
        <f>AVERAGE(C4:C13)</f>
        <v>36.3</v>
      </c>
      <c r="D14">
        <f>AVERAGE(D4:D13)</f>
        <v>38.6</v>
      </c>
      <c r="E14">
        <f>AVERAGE(E4:E13)</f>
        <v>42.285714285714285</v>
      </c>
      <c r="F14" s="44">
        <f>AVERAGE(B4:E13)</f>
        <v>37.45945945945946</v>
      </c>
      <c r="I14" s="10">
        <f>SUM(I4:I13)</f>
        <v>78</v>
      </c>
      <c r="O14" s="6">
        <f>SUM(O4:O13)</f>
        <v>65</v>
      </c>
      <c r="P14" s="6">
        <f>SUM(P4:P13)</f>
        <v>65</v>
      </c>
    </row>
    <row r="15" ht="15.75">
      <c r="F15" s="8">
        <f>VAR(B4:E13)</f>
        <v>13.199699699699623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3.6331390972132658</v>
      </c>
      <c r="K17" s="3"/>
      <c r="L17" s="3"/>
      <c r="N17" s="14" t="s">
        <v>13</v>
      </c>
      <c r="O17" s="11">
        <v>208</v>
      </c>
      <c r="P17" s="16" t="s">
        <v>307</v>
      </c>
    </row>
    <row r="18" spans="11:16" ht="15.75">
      <c r="K18" s="3"/>
      <c r="L18" s="3"/>
      <c r="N18" s="14" t="s">
        <v>4</v>
      </c>
      <c r="O18" s="11">
        <v>184</v>
      </c>
      <c r="P18" s="15" t="s">
        <v>307</v>
      </c>
    </row>
    <row r="19" spans="11:16" ht="15.75">
      <c r="K19" s="3"/>
      <c r="L19" s="3"/>
      <c r="N19" s="14" t="s">
        <v>8</v>
      </c>
      <c r="O19" s="11">
        <v>183.5</v>
      </c>
      <c r="P19" s="16" t="s">
        <v>307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12</v>
      </c>
      <c r="O20" s="11">
        <v>190</v>
      </c>
      <c r="P20" s="16" t="s">
        <v>308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14</v>
      </c>
      <c r="O21" s="11">
        <v>168</v>
      </c>
      <c r="P21" s="16" t="s">
        <v>308</v>
      </c>
    </row>
    <row r="22" spans="1:16" ht="15.75">
      <c r="A22" s="41" t="s">
        <v>120</v>
      </c>
      <c r="B22" s="42">
        <v>2</v>
      </c>
      <c r="C22" s="43">
        <v>39</v>
      </c>
      <c r="D22" s="42">
        <f aca="true" t="shared" si="5" ref="D22:D58">C22-B22</f>
        <v>37</v>
      </c>
      <c r="E22" s="6"/>
      <c r="F22" s="5" t="s">
        <v>58</v>
      </c>
      <c r="G22" s="22" t="s">
        <v>219</v>
      </c>
      <c r="H22" s="18">
        <f>MIN(D22:D33)</f>
        <v>32</v>
      </c>
      <c r="I22" t="s">
        <v>204</v>
      </c>
      <c r="N22" s="14" t="s">
        <v>11</v>
      </c>
      <c r="O22" s="11">
        <v>180</v>
      </c>
      <c r="P22" s="15" t="s">
        <v>122</v>
      </c>
    </row>
    <row r="23" spans="1:16" ht="15.75">
      <c r="A23" s="41" t="s">
        <v>36</v>
      </c>
      <c r="B23" s="42">
        <v>3</v>
      </c>
      <c r="C23" s="43">
        <v>42</v>
      </c>
      <c r="D23" s="42">
        <f t="shared" si="5"/>
        <v>39</v>
      </c>
      <c r="E23" s="6"/>
      <c r="F23" s="5" t="s">
        <v>58</v>
      </c>
      <c r="G23" s="22" t="s">
        <v>305</v>
      </c>
      <c r="H23" s="18">
        <f>MIN(D34:D42)</f>
        <v>33</v>
      </c>
      <c r="I23" t="s">
        <v>246</v>
      </c>
      <c r="N23" s="14" t="s">
        <v>10</v>
      </c>
      <c r="O23" s="11">
        <v>174</v>
      </c>
      <c r="P23" s="15" t="s">
        <v>122</v>
      </c>
    </row>
    <row r="24" spans="1:16" ht="15.75">
      <c r="A24" s="46" t="s">
        <v>65</v>
      </c>
      <c r="B24" s="47">
        <v>4</v>
      </c>
      <c r="C24" s="48">
        <v>42</v>
      </c>
      <c r="D24" s="47">
        <f t="shared" si="5"/>
        <v>38</v>
      </c>
      <c r="E24" s="6"/>
      <c r="F24" s="5" t="s">
        <v>58</v>
      </c>
      <c r="G24" s="23" t="s">
        <v>304</v>
      </c>
      <c r="H24" s="18">
        <f>MIN(D43:D53)</f>
        <v>27</v>
      </c>
      <c r="I24" t="s">
        <v>303</v>
      </c>
      <c r="N24" s="14" t="s">
        <v>28</v>
      </c>
      <c r="O24" s="11">
        <v>154.5</v>
      </c>
      <c r="P24" s="15" t="s">
        <v>310</v>
      </c>
    </row>
    <row r="25" spans="1:16" ht="15.75">
      <c r="A25" s="41" t="s">
        <v>204</v>
      </c>
      <c r="B25" s="42">
        <v>4</v>
      </c>
      <c r="C25" s="43">
        <v>36</v>
      </c>
      <c r="D25" s="42">
        <f t="shared" si="5"/>
        <v>32</v>
      </c>
      <c r="E25" s="6"/>
      <c r="F25" s="5" t="s">
        <v>58</v>
      </c>
      <c r="G25" s="23" t="s">
        <v>306</v>
      </c>
      <c r="H25" s="18">
        <f>MIN(D54:D59)</f>
        <v>35</v>
      </c>
      <c r="I25" t="s">
        <v>200</v>
      </c>
      <c r="N25" s="14" t="s">
        <v>15</v>
      </c>
      <c r="O25" s="11">
        <v>156.5</v>
      </c>
      <c r="P25" s="16" t="s">
        <v>309</v>
      </c>
    </row>
    <row r="26" spans="1:16" ht="15.75">
      <c r="A26" s="41" t="s">
        <v>47</v>
      </c>
      <c r="B26" s="42">
        <v>4</v>
      </c>
      <c r="C26" s="43">
        <v>39</v>
      </c>
      <c r="D26" s="42">
        <f t="shared" si="5"/>
        <v>35</v>
      </c>
      <c r="N26" s="14" t="s">
        <v>56</v>
      </c>
      <c r="O26" s="11">
        <v>138.5</v>
      </c>
      <c r="P26" s="15" t="s">
        <v>311</v>
      </c>
    </row>
    <row r="27" spans="1:4" ht="15.75">
      <c r="A27" s="41" t="s">
        <v>82</v>
      </c>
      <c r="B27" s="42">
        <v>4</v>
      </c>
      <c r="C27" s="43">
        <v>41</v>
      </c>
      <c r="D27" s="42">
        <f t="shared" si="5"/>
        <v>37</v>
      </c>
    </row>
    <row r="28" spans="1:4" ht="15.75">
      <c r="A28" s="41" t="s">
        <v>91</v>
      </c>
      <c r="B28" s="42">
        <v>5</v>
      </c>
      <c r="C28" s="43">
        <v>39</v>
      </c>
      <c r="D28" s="42">
        <f t="shared" si="5"/>
        <v>34</v>
      </c>
    </row>
    <row r="29" spans="1:4" ht="15.75">
      <c r="A29" s="41" t="s">
        <v>168</v>
      </c>
      <c r="B29" s="42">
        <v>5</v>
      </c>
      <c r="C29" s="43">
        <v>38</v>
      </c>
      <c r="D29" s="42">
        <f t="shared" si="5"/>
        <v>33</v>
      </c>
    </row>
    <row r="30" spans="1:4" ht="15.75">
      <c r="A30" s="41" t="s">
        <v>49</v>
      </c>
      <c r="B30" s="42">
        <v>5</v>
      </c>
      <c r="C30" s="43">
        <v>41</v>
      </c>
      <c r="D30" s="42">
        <f t="shared" si="5"/>
        <v>36</v>
      </c>
    </row>
    <row r="31" spans="1:4" ht="15.75">
      <c r="A31" s="41" t="s">
        <v>41</v>
      </c>
      <c r="B31" s="42">
        <v>5</v>
      </c>
      <c r="C31" s="43">
        <v>47</v>
      </c>
      <c r="D31" s="42">
        <f t="shared" si="5"/>
        <v>42</v>
      </c>
    </row>
    <row r="32" spans="1:4" ht="15.75">
      <c r="A32" s="46" t="s">
        <v>257</v>
      </c>
      <c r="B32" s="47">
        <v>5</v>
      </c>
      <c r="C32" s="48">
        <v>39</v>
      </c>
      <c r="D32" s="47">
        <f t="shared" si="5"/>
        <v>34</v>
      </c>
    </row>
    <row r="33" spans="1:4" ht="15.75">
      <c r="A33" s="41" t="s">
        <v>48</v>
      </c>
      <c r="B33" s="42">
        <v>5</v>
      </c>
      <c r="C33" s="43">
        <v>42</v>
      </c>
      <c r="D33" s="42">
        <f t="shared" si="5"/>
        <v>37</v>
      </c>
    </row>
    <row r="34" spans="1:4" ht="15.75">
      <c r="A34" s="49" t="s">
        <v>74</v>
      </c>
      <c r="B34" s="50">
        <v>7</v>
      </c>
      <c r="C34" s="51">
        <v>45</v>
      </c>
      <c r="D34" s="50">
        <f t="shared" si="5"/>
        <v>38</v>
      </c>
    </row>
    <row r="35" spans="1:4" ht="15.75">
      <c r="A35" s="30" t="s">
        <v>84</v>
      </c>
      <c r="B35" s="31">
        <v>8</v>
      </c>
      <c r="C35" s="32">
        <v>47</v>
      </c>
      <c r="D35" s="31">
        <f t="shared" si="5"/>
        <v>39</v>
      </c>
    </row>
    <row r="36" spans="1:4" ht="15.75">
      <c r="A36" s="30" t="s">
        <v>246</v>
      </c>
      <c r="B36" s="31">
        <v>8</v>
      </c>
      <c r="C36" s="32">
        <v>41</v>
      </c>
      <c r="D36" s="31">
        <f t="shared" si="5"/>
        <v>33</v>
      </c>
    </row>
    <row r="37" spans="1:4" ht="15.75">
      <c r="A37" s="30" t="s">
        <v>159</v>
      </c>
      <c r="B37" s="31">
        <v>8</v>
      </c>
      <c r="C37" s="32">
        <v>51</v>
      </c>
      <c r="D37" s="31">
        <f t="shared" si="5"/>
        <v>43</v>
      </c>
    </row>
    <row r="38" spans="1:4" ht="15.75">
      <c r="A38" s="30" t="s">
        <v>166</v>
      </c>
      <c r="B38" s="31">
        <v>9</v>
      </c>
      <c r="C38" s="32">
        <v>50</v>
      </c>
      <c r="D38" s="31">
        <f t="shared" si="5"/>
        <v>41</v>
      </c>
    </row>
    <row r="39" spans="1:4" ht="15.75">
      <c r="A39" s="49" t="s">
        <v>134</v>
      </c>
      <c r="B39" s="50">
        <v>10</v>
      </c>
      <c r="C39" s="51">
        <v>45</v>
      </c>
      <c r="D39" s="50">
        <f t="shared" si="5"/>
        <v>35</v>
      </c>
    </row>
    <row r="40" spans="1:4" ht="15.75">
      <c r="A40" s="30" t="s">
        <v>42</v>
      </c>
      <c r="B40" s="31">
        <v>10</v>
      </c>
      <c r="C40" s="32">
        <v>48</v>
      </c>
      <c r="D40" s="31">
        <f t="shared" si="5"/>
        <v>38</v>
      </c>
    </row>
    <row r="41" spans="1:4" ht="15.75">
      <c r="A41" s="49" t="s">
        <v>129</v>
      </c>
      <c r="B41" s="50">
        <v>10</v>
      </c>
      <c r="C41" s="51">
        <v>49</v>
      </c>
      <c r="D41" s="50">
        <f t="shared" si="5"/>
        <v>39</v>
      </c>
    </row>
    <row r="42" spans="1:4" ht="15.75">
      <c r="A42" s="30" t="s">
        <v>147</v>
      </c>
      <c r="B42" s="31">
        <v>10</v>
      </c>
      <c r="C42" s="32">
        <v>45</v>
      </c>
      <c r="D42" s="31">
        <f t="shared" si="5"/>
        <v>35</v>
      </c>
    </row>
    <row r="43" spans="1:4" ht="15.75">
      <c r="A43" s="52" t="s">
        <v>164</v>
      </c>
      <c r="B43" s="53">
        <v>11</v>
      </c>
      <c r="C43" s="54">
        <v>38</v>
      </c>
      <c r="D43" s="53">
        <f t="shared" si="5"/>
        <v>27</v>
      </c>
    </row>
    <row r="44" spans="1:4" ht="15.75">
      <c r="A44" s="24" t="s">
        <v>71</v>
      </c>
      <c r="B44" s="25">
        <v>11</v>
      </c>
      <c r="C44" s="7">
        <v>49</v>
      </c>
      <c r="D44" s="25">
        <f t="shared" si="5"/>
        <v>38</v>
      </c>
    </row>
    <row r="45" spans="1:4" ht="15.75">
      <c r="A45" s="24" t="s">
        <v>118</v>
      </c>
      <c r="B45" s="25">
        <v>11</v>
      </c>
      <c r="C45" s="7">
        <v>57</v>
      </c>
      <c r="D45" s="25">
        <f t="shared" si="5"/>
        <v>46</v>
      </c>
    </row>
    <row r="46" spans="1:4" ht="15.75">
      <c r="A46" s="24" t="s">
        <v>165</v>
      </c>
      <c r="B46" s="25">
        <v>12</v>
      </c>
      <c r="C46" s="7">
        <v>47</v>
      </c>
      <c r="D46" s="25">
        <f t="shared" si="5"/>
        <v>35</v>
      </c>
    </row>
    <row r="47" spans="1:4" ht="15.75">
      <c r="A47" s="24" t="s">
        <v>89</v>
      </c>
      <c r="B47" s="25">
        <v>12</v>
      </c>
      <c r="C47" s="7">
        <v>53</v>
      </c>
      <c r="D47" s="25">
        <f t="shared" si="5"/>
        <v>41</v>
      </c>
    </row>
    <row r="48" spans="1:4" ht="15.75">
      <c r="A48" s="24" t="s">
        <v>76</v>
      </c>
      <c r="B48" s="25">
        <v>13</v>
      </c>
      <c r="C48" s="7">
        <v>56</v>
      </c>
      <c r="D48" s="53">
        <f t="shared" si="5"/>
        <v>43</v>
      </c>
    </row>
    <row r="49" spans="1:4" ht="15.75">
      <c r="A49" s="24" t="s">
        <v>183</v>
      </c>
      <c r="B49" s="25">
        <v>13</v>
      </c>
      <c r="C49" s="7">
        <v>48</v>
      </c>
      <c r="D49" s="25">
        <f t="shared" si="5"/>
        <v>35</v>
      </c>
    </row>
    <row r="50" spans="1:4" ht="15.75">
      <c r="A50" s="52" t="s">
        <v>145</v>
      </c>
      <c r="B50" s="53">
        <v>13</v>
      </c>
      <c r="C50" s="54">
        <v>53</v>
      </c>
      <c r="D50" s="53">
        <f t="shared" si="5"/>
        <v>40</v>
      </c>
    </row>
    <row r="51" spans="1:4" ht="15.75">
      <c r="A51" s="24" t="s">
        <v>248</v>
      </c>
      <c r="B51" s="25">
        <v>13</v>
      </c>
      <c r="C51" s="7">
        <v>51</v>
      </c>
      <c r="D51" s="25">
        <f t="shared" si="5"/>
        <v>38</v>
      </c>
    </row>
    <row r="52" spans="1:4" ht="15.75">
      <c r="A52" s="24" t="s">
        <v>143</v>
      </c>
      <c r="B52" s="25">
        <v>13</v>
      </c>
      <c r="C52" s="7">
        <v>50</v>
      </c>
      <c r="D52" s="25">
        <f t="shared" si="5"/>
        <v>37</v>
      </c>
    </row>
    <row r="53" spans="1:4" ht="15.75">
      <c r="A53" s="24" t="s">
        <v>144</v>
      </c>
      <c r="B53" s="25">
        <v>13</v>
      </c>
      <c r="C53" s="7">
        <v>51</v>
      </c>
      <c r="D53" s="25">
        <f t="shared" si="5"/>
        <v>38</v>
      </c>
    </row>
    <row r="54" spans="1:4" ht="15.75">
      <c r="A54" s="58" t="s">
        <v>32</v>
      </c>
      <c r="B54" s="59">
        <v>14</v>
      </c>
      <c r="C54" s="60">
        <v>56</v>
      </c>
      <c r="D54" s="59">
        <f t="shared" si="5"/>
        <v>42</v>
      </c>
    </row>
    <row r="55" spans="1:4" ht="15.75">
      <c r="A55" s="58" t="s">
        <v>83</v>
      </c>
      <c r="B55" s="59">
        <v>15</v>
      </c>
      <c r="C55" s="60">
        <v>56</v>
      </c>
      <c r="D55" s="59">
        <f t="shared" si="5"/>
        <v>41</v>
      </c>
    </row>
    <row r="56" spans="1:4" ht="15.75">
      <c r="A56" s="58" t="s">
        <v>116</v>
      </c>
      <c r="B56" s="59">
        <v>16</v>
      </c>
      <c r="C56" s="60">
        <v>51</v>
      </c>
      <c r="D56" s="59">
        <f t="shared" si="5"/>
        <v>35</v>
      </c>
    </row>
    <row r="57" spans="1:4" ht="15.75">
      <c r="A57" s="58" t="s">
        <v>119</v>
      </c>
      <c r="B57" s="59">
        <v>17</v>
      </c>
      <c r="C57" s="60">
        <v>53</v>
      </c>
      <c r="D57" s="59">
        <f t="shared" si="5"/>
        <v>36</v>
      </c>
    </row>
    <row r="58" spans="1:4" ht="15.75">
      <c r="A58" s="58" t="s">
        <v>86</v>
      </c>
      <c r="B58" s="59">
        <v>18</v>
      </c>
      <c r="C58" s="60">
        <v>57</v>
      </c>
      <c r="D58" s="59">
        <f t="shared" si="5"/>
        <v>39</v>
      </c>
    </row>
    <row r="59" spans="1:4" ht="15.75">
      <c r="A59" s="61"/>
      <c r="B59" s="62"/>
      <c r="C59" s="63"/>
      <c r="D59" s="62"/>
    </row>
    <row r="60" spans="1:4" ht="15.75">
      <c r="A60" s="58"/>
      <c r="B60" s="59"/>
      <c r="C60" s="60"/>
      <c r="D60" s="59"/>
    </row>
    <row r="62" ht="15.75">
      <c r="A62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J8" sqref="J8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37831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14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35</v>
      </c>
      <c r="C4" s="8">
        <v>38</v>
      </c>
      <c r="D4" s="8">
        <v>38</v>
      </c>
      <c r="E4" s="8">
        <v>40</v>
      </c>
      <c r="F4" s="8">
        <f aca="true" t="shared" si="0" ref="F4:F13">SMALL(B4:E4,1)+SMALL(B4:E4,2)+SMALL(B4:E4,3)</f>
        <v>111</v>
      </c>
      <c r="G4" s="8">
        <v>6</v>
      </c>
      <c r="H4" s="8">
        <v>4</v>
      </c>
      <c r="I4" s="9">
        <f aca="true" t="shared" si="1" ref="I4:I13">SUM(G4:H4)</f>
        <v>10</v>
      </c>
      <c r="J4" s="8">
        <f>RANK(F4,$F$4:$F$13,0)</f>
        <v>4</v>
      </c>
      <c r="K4" s="10">
        <f aca="true" t="shared" si="2" ref="K4:K13">SUM(I4:J4)</f>
        <v>14</v>
      </c>
      <c r="L4" s="10">
        <f>Jul16!L4+K4</f>
        <v>204</v>
      </c>
      <c r="M4" s="8">
        <v>1</v>
      </c>
      <c r="N4" s="7" t="s">
        <v>15</v>
      </c>
      <c r="O4" s="8">
        <f>Jul16!O4+Jul30!M4</f>
        <v>8</v>
      </c>
      <c r="P4" s="8">
        <f aca="true" t="shared" si="3" ref="P4:P13">$P$1-O4</f>
        <v>6</v>
      </c>
    </row>
    <row r="5" spans="1:16" s="7" customFormat="1" ht="15.75">
      <c r="A5" s="7" t="s">
        <v>11</v>
      </c>
      <c r="B5" s="8">
        <v>34</v>
      </c>
      <c r="C5" s="8">
        <v>40</v>
      </c>
      <c r="D5" s="8">
        <v>41</v>
      </c>
      <c r="E5" s="8">
        <v>41</v>
      </c>
      <c r="F5" s="8">
        <f t="shared" si="0"/>
        <v>115</v>
      </c>
      <c r="G5" s="8">
        <v>0</v>
      </c>
      <c r="H5" s="8">
        <v>0</v>
      </c>
      <c r="I5" s="9">
        <f t="shared" si="1"/>
        <v>0</v>
      </c>
      <c r="J5" s="8">
        <v>2.5</v>
      </c>
      <c r="K5" s="10">
        <f t="shared" si="2"/>
        <v>2.5</v>
      </c>
      <c r="L5" s="10">
        <f>Jul16!L5+K5</f>
        <v>182.5</v>
      </c>
      <c r="M5" s="8">
        <v>0</v>
      </c>
      <c r="N5" s="7" t="s">
        <v>8</v>
      </c>
      <c r="O5" s="8">
        <f>Jul16!O5+Jul30!M5</f>
        <v>6</v>
      </c>
      <c r="P5" s="8">
        <f t="shared" si="3"/>
        <v>8</v>
      </c>
    </row>
    <row r="6" spans="1:16" s="7" customFormat="1" ht="15.75">
      <c r="A6" s="7" t="s">
        <v>8</v>
      </c>
      <c r="B6" s="8">
        <v>28</v>
      </c>
      <c r="C6" s="8">
        <v>36</v>
      </c>
      <c r="D6" s="8">
        <v>37</v>
      </c>
      <c r="E6" s="8">
        <v>38</v>
      </c>
      <c r="F6" s="8">
        <f t="shared" si="0"/>
        <v>101</v>
      </c>
      <c r="G6" s="8">
        <v>8</v>
      </c>
      <c r="H6" s="8">
        <v>8</v>
      </c>
      <c r="I6" s="9">
        <f t="shared" si="1"/>
        <v>16</v>
      </c>
      <c r="J6" s="8">
        <f aca="true" t="shared" si="4" ref="J6:J13">RANK(F6,$F$4:$F$13,0)</f>
        <v>7</v>
      </c>
      <c r="K6" s="10">
        <f t="shared" si="2"/>
        <v>23</v>
      </c>
      <c r="L6" s="10">
        <f>Jul16!L6+K6</f>
        <v>206.5</v>
      </c>
      <c r="M6" s="8">
        <v>1</v>
      </c>
      <c r="N6" s="7" t="s">
        <v>11</v>
      </c>
      <c r="O6" s="8">
        <f>Jul16!O6+Jul30!M6</f>
        <v>10</v>
      </c>
      <c r="P6" s="8">
        <f t="shared" si="3"/>
        <v>4</v>
      </c>
    </row>
    <row r="7" spans="1:16" s="7" customFormat="1" ht="15.75">
      <c r="A7" s="7" t="s">
        <v>4</v>
      </c>
      <c r="B7" s="8">
        <v>29</v>
      </c>
      <c r="C7" s="8">
        <v>33</v>
      </c>
      <c r="D7" s="8">
        <v>36</v>
      </c>
      <c r="E7" s="8">
        <v>43</v>
      </c>
      <c r="F7" s="8">
        <f t="shared" si="0"/>
        <v>98</v>
      </c>
      <c r="G7" s="8">
        <v>3</v>
      </c>
      <c r="H7" s="8">
        <v>6</v>
      </c>
      <c r="I7" s="9">
        <f t="shared" si="1"/>
        <v>9</v>
      </c>
      <c r="J7" s="8">
        <f t="shared" si="4"/>
        <v>8</v>
      </c>
      <c r="K7" s="10">
        <f t="shared" si="2"/>
        <v>17</v>
      </c>
      <c r="L7" s="10">
        <f>Jul16!L7+K7</f>
        <v>201</v>
      </c>
      <c r="M7" s="8">
        <v>1</v>
      </c>
      <c r="N7" s="7" t="s">
        <v>14</v>
      </c>
      <c r="O7" s="8">
        <f>Jul16!O7+Jul30!M7</f>
        <v>10</v>
      </c>
      <c r="P7" s="8">
        <f t="shared" si="3"/>
        <v>4</v>
      </c>
    </row>
    <row r="8" spans="1:16" s="7" customFormat="1" ht="15.75">
      <c r="A8" s="7" t="s">
        <v>10</v>
      </c>
      <c r="B8" s="8">
        <v>35</v>
      </c>
      <c r="C8" s="8">
        <v>36</v>
      </c>
      <c r="D8" s="8">
        <v>38</v>
      </c>
      <c r="E8" s="8">
        <v>43</v>
      </c>
      <c r="F8" s="8">
        <f t="shared" si="0"/>
        <v>109</v>
      </c>
      <c r="G8" s="8">
        <v>0</v>
      </c>
      <c r="H8" s="8">
        <v>0</v>
      </c>
      <c r="I8" s="9">
        <f t="shared" si="1"/>
        <v>0</v>
      </c>
      <c r="J8" s="8">
        <f t="shared" si="4"/>
        <v>5</v>
      </c>
      <c r="K8" s="10">
        <f t="shared" si="2"/>
        <v>5</v>
      </c>
      <c r="L8" s="10">
        <f>Jul16!L8+K8</f>
        <v>179</v>
      </c>
      <c r="M8" s="8">
        <v>0</v>
      </c>
      <c r="N8" s="7" t="s">
        <v>13</v>
      </c>
      <c r="O8" s="8">
        <f>Jul16!O8+Jul30!M8</f>
        <v>6</v>
      </c>
      <c r="P8" s="8">
        <f t="shared" si="3"/>
        <v>8</v>
      </c>
    </row>
    <row r="9" spans="1:16" s="7" customFormat="1" ht="15.75">
      <c r="A9" s="7" t="s">
        <v>56</v>
      </c>
      <c r="B9" s="8">
        <v>27</v>
      </c>
      <c r="C9" s="8">
        <v>34</v>
      </c>
      <c r="D9" s="8">
        <v>35</v>
      </c>
      <c r="E9" s="8">
        <v>36</v>
      </c>
      <c r="F9" s="8">
        <f t="shared" si="0"/>
        <v>96</v>
      </c>
      <c r="G9" s="8">
        <v>8</v>
      </c>
      <c r="H9" s="8">
        <v>8</v>
      </c>
      <c r="I9" s="9">
        <f t="shared" si="1"/>
        <v>16</v>
      </c>
      <c r="J9" s="8">
        <f t="shared" si="4"/>
        <v>10</v>
      </c>
      <c r="K9" s="10">
        <f t="shared" si="2"/>
        <v>26</v>
      </c>
      <c r="L9" s="10">
        <f>Jul16!L9+K9</f>
        <v>164.5</v>
      </c>
      <c r="M9" s="8">
        <v>1</v>
      </c>
      <c r="N9" s="7" t="s">
        <v>28</v>
      </c>
      <c r="O9" s="8">
        <f>Jul16!O9+Jul30!M9</f>
        <v>4</v>
      </c>
      <c r="P9" s="8">
        <f t="shared" si="3"/>
        <v>10</v>
      </c>
    </row>
    <row r="10" spans="1:16" s="7" customFormat="1" ht="15.75">
      <c r="A10" s="7" t="s">
        <v>14</v>
      </c>
      <c r="B10" s="8">
        <v>35</v>
      </c>
      <c r="C10" s="8">
        <v>36</v>
      </c>
      <c r="D10" s="8">
        <v>36</v>
      </c>
      <c r="E10" s="8">
        <v>38</v>
      </c>
      <c r="F10" s="8">
        <f t="shared" si="0"/>
        <v>107</v>
      </c>
      <c r="G10" s="8">
        <v>5</v>
      </c>
      <c r="H10" s="8">
        <v>2</v>
      </c>
      <c r="I10" s="9">
        <f t="shared" si="1"/>
        <v>7</v>
      </c>
      <c r="J10" s="8">
        <f t="shared" si="4"/>
        <v>6</v>
      </c>
      <c r="K10" s="10">
        <f t="shared" si="2"/>
        <v>13</v>
      </c>
      <c r="L10" s="10">
        <f>Jul16!L10+K10</f>
        <v>181</v>
      </c>
      <c r="M10" s="8">
        <v>0</v>
      </c>
      <c r="N10" s="7" t="s">
        <v>4</v>
      </c>
      <c r="O10" s="8">
        <f>Jul16!O10+Jul30!M10</f>
        <v>7</v>
      </c>
      <c r="P10" s="8">
        <f t="shared" si="3"/>
        <v>7</v>
      </c>
    </row>
    <row r="11" spans="1:16" s="7" customFormat="1" ht="15.75">
      <c r="A11" s="7" t="s">
        <v>13</v>
      </c>
      <c r="B11" s="8">
        <v>30</v>
      </c>
      <c r="C11" s="8">
        <v>33</v>
      </c>
      <c r="D11" s="8">
        <v>34</v>
      </c>
      <c r="E11" s="8">
        <v>37</v>
      </c>
      <c r="F11" s="8">
        <f t="shared" si="0"/>
        <v>97</v>
      </c>
      <c r="G11" s="8">
        <v>8</v>
      </c>
      <c r="H11" s="8">
        <v>8</v>
      </c>
      <c r="I11" s="9">
        <f t="shared" si="1"/>
        <v>16</v>
      </c>
      <c r="J11" s="8">
        <f t="shared" si="4"/>
        <v>9</v>
      </c>
      <c r="K11" s="10">
        <f t="shared" si="2"/>
        <v>25</v>
      </c>
      <c r="L11" s="10">
        <f>Jul16!L11+K11</f>
        <v>233</v>
      </c>
      <c r="M11" s="8">
        <v>1</v>
      </c>
      <c r="N11" s="7" t="s">
        <v>10</v>
      </c>
      <c r="O11" s="8">
        <f>Jul16!O11+Jul30!M11</f>
        <v>10</v>
      </c>
      <c r="P11" s="8">
        <f t="shared" si="3"/>
        <v>4</v>
      </c>
    </row>
    <row r="12" spans="1:16" s="7" customFormat="1" ht="15.75">
      <c r="A12" s="7" t="s">
        <v>15</v>
      </c>
      <c r="B12" s="8">
        <v>36</v>
      </c>
      <c r="C12" s="8">
        <v>39</v>
      </c>
      <c r="D12" s="8">
        <v>40</v>
      </c>
      <c r="E12" s="8">
        <v>46</v>
      </c>
      <c r="F12" s="8">
        <f t="shared" si="0"/>
        <v>115</v>
      </c>
      <c r="G12" s="8">
        <v>2</v>
      </c>
      <c r="H12" s="8">
        <v>4</v>
      </c>
      <c r="I12" s="9">
        <f t="shared" si="1"/>
        <v>6</v>
      </c>
      <c r="J12" s="8">
        <v>2.5</v>
      </c>
      <c r="K12" s="10">
        <f t="shared" si="2"/>
        <v>8.5</v>
      </c>
      <c r="L12" s="10">
        <f>Jul16!L12+K12</f>
        <v>165</v>
      </c>
      <c r="M12" s="8">
        <v>0</v>
      </c>
      <c r="N12" s="7" t="s">
        <v>12</v>
      </c>
      <c r="O12" s="8">
        <f>Jul16!O12+Jul30!M12</f>
        <v>4</v>
      </c>
      <c r="P12" s="8">
        <f t="shared" si="3"/>
        <v>10</v>
      </c>
    </row>
    <row r="13" spans="1:16" s="7" customFormat="1" ht="15.75">
      <c r="A13" s="7" t="s">
        <v>28</v>
      </c>
      <c r="B13" s="8">
        <v>38</v>
      </c>
      <c r="C13" s="8">
        <v>41</v>
      </c>
      <c r="D13" s="8">
        <v>41</v>
      </c>
      <c r="E13" s="8">
        <v>43</v>
      </c>
      <c r="F13" s="8">
        <f t="shared" si="0"/>
        <v>120</v>
      </c>
      <c r="G13" s="8">
        <v>0</v>
      </c>
      <c r="H13" s="8">
        <v>0</v>
      </c>
      <c r="I13" s="9">
        <f t="shared" si="1"/>
        <v>0</v>
      </c>
      <c r="J13" s="8">
        <f t="shared" si="4"/>
        <v>1</v>
      </c>
      <c r="K13" s="10">
        <f t="shared" si="2"/>
        <v>1</v>
      </c>
      <c r="L13" s="10">
        <f>Jul16!L13+K13</f>
        <v>155.5</v>
      </c>
      <c r="M13" s="8">
        <v>0</v>
      </c>
      <c r="N13" s="7" t="s">
        <v>56</v>
      </c>
      <c r="O13" s="8">
        <f>Jul16!O13+Jul30!M13</f>
        <v>5</v>
      </c>
      <c r="P13" s="8">
        <f t="shared" si="3"/>
        <v>9</v>
      </c>
    </row>
    <row r="14" spans="2:16" ht="15.75">
      <c r="B14">
        <f>AVERAGE(B4:B13)</f>
        <v>32.7</v>
      </c>
      <c r="C14">
        <f>AVERAGE(C4:C13)</f>
        <v>36.6</v>
      </c>
      <c r="D14">
        <f>AVERAGE(D4:D13)</f>
        <v>37.6</v>
      </c>
      <c r="E14">
        <f>AVERAGE(E4:E13)</f>
        <v>40.5</v>
      </c>
      <c r="F14" s="44">
        <f>AVERAGE(B4:E13)</f>
        <v>36.85</v>
      </c>
      <c r="I14" s="10">
        <f>SUM(I4:I13)</f>
        <v>80</v>
      </c>
      <c r="O14" s="6">
        <f>SUM(O4:O13)</f>
        <v>70</v>
      </c>
      <c r="P14" s="6">
        <f>SUM(P4:P13)</f>
        <v>70</v>
      </c>
    </row>
    <row r="15" ht="15.75">
      <c r="F15" s="8">
        <f>VAR(B4:E13)</f>
        <v>17.053846153846116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4.129630268419453</v>
      </c>
      <c r="K17" s="3"/>
      <c r="L17" s="3"/>
      <c r="N17" s="14" t="s">
        <v>13</v>
      </c>
      <c r="O17" s="11">
        <v>233</v>
      </c>
      <c r="P17" s="16" t="s">
        <v>315</v>
      </c>
    </row>
    <row r="18" spans="11:16" ht="15.75">
      <c r="K18" s="3"/>
      <c r="L18" s="3"/>
      <c r="N18" s="14" t="s">
        <v>8</v>
      </c>
      <c r="O18" s="11">
        <v>206.5</v>
      </c>
      <c r="P18" s="15" t="s">
        <v>315</v>
      </c>
    </row>
    <row r="19" spans="11:16" ht="15.75">
      <c r="K19" s="3"/>
      <c r="L19" s="3"/>
      <c r="N19" s="14" t="s">
        <v>4</v>
      </c>
      <c r="O19" s="11">
        <v>201</v>
      </c>
      <c r="P19" s="16" t="s">
        <v>315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12</v>
      </c>
      <c r="O20" s="11">
        <v>204</v>
      </c>
      <c r="P20" s="16" t="s">
        <v>316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14</v>
      </c>
      <c r="O21" s="11">
        <v>181</v>
      </c>
      <c r="P21" s="15" t="s">
        <v>317</v>
      </c>
    </row>
    <row r="22" spans="1:16" ht="15.75">
      <c r="A22" s="52" t="s">
        <v>36</v>
      </c>
      <c r="B22" s="53">
        <v>3</v>
      </c>
      <c r="C22" s="54">
        <v>46</v>
      </c>
      <c r="D22" s="53">
        <f aca="true" t="shared" si="5" ref="D22:D61">C22-B22</f>
        <v>43</v>
      </c>
      <c r="E22" s="6"/>
      <c r="F22" s="5" t="s">
        <v>58</v>
      </c>
      <c r="G22" s="22" t="s">
        <v>260</v>
      </c>
      <c r="H22" s="18">
        <f>MIN(D22:D32)</f>
        <v>33</v>
      </c>
      <c r="I22" t="s">
        <v>313</v>
      </c>
      <c r="N22" s="14" t="s">
        <v>11</v>
      </c>
      <c r="O22" s="11">
        <v>182.5</v>
      </c>
      <c r="P22" s="16" t="s">
        <v>198</v>
      </c>
    </row>
    <row r="23" spans="1:16" ht="15.75">
      <c r="A23" s="24" t="s">
        <v>47</v>
      </c>
      <c r="B23" s="25">
        <v>4</v>
      </c>
      <c r="C23" s="7">
        <v>40</v>
      </c>
      <c r="D23" s="25">
        <f t="shared" si="5"/>
        <v>36</v>
      </c>
      <c r="E23" s="6"/>
      <c r="F23" s="5" t="s">
        <v>58</v>
      </c>
      <c r="G23" s="22" t="s">
        <v>173</v>
      </c>
      <c r="H23" s="18">
        <f>MIN(D33:D41)</f>
        <v>27</v>
      </c>
      <c r="I23" t="s">
        <v>274</v>
      </c>
      <c r="N23" s="14" t="s">
        <v>10</v>
      </c>
      <c r="O23" s="11">
        <v>179</v>
      </c>
      <c r="P23" s="15" t="s">
        <v>198</v>
      </c>
    </row>
    <row r="24" spans="1:16" ht="15.75">
      <c r="A24" s="24" t="s">
        <v>33</v>
      </c>
      <c r="B24" s="25">
        <v>4</v>
      </c>
      <c r="C24" s="7">
        <v>45</v>
      </c>
      <c r="D24" s="25">
        <f t="shared" si="5"/>
        <v>41</v>
      </c>
      <c r="E24" s="6"/>
      <c r="F24" s="5" t="s">
        <v>58</v>
      </c>
      <c r="G24" s="23" t="s">
        <v>152</v>
      </c>
      <c r="H24" s="18">
        <f>MIN(D42:D50)</f>
        <v>29</v>
      </c>
      <c r="I24" t="s">
        <v>141</v>
      </c>
      <c r="N24" s="14" t="s">
        <v>28</v>
      </c>
      <c r="O24" s="11">
        <v>155.5</v>
      </c>
      <c r="P24" s="15" t="s">
        <v>319</v>
      </c>
    </row>
    <row r="25" spans="1:16" ht="15.75">
      <c r="A25" s="24" t="s">
        <v>312</v>
      </c>
      <c r="B25" s="25">
        <v>4</v>
      </c>
      <c r="C25" s="7">
        <v>44</v>
      </c>
      <c r="D25" s="25">
        <f t="shared" si="5"/>
        <v>40</v>
      </c>
      <c r="E25" s="6"/>
      <c r="F25" s="5" t="s">
        <v>58</v>
      </c>
      <c r="G25" s="23" t="s">
        <v>314</v>
      </c>
      <c r="H25" s="18">
        <f>MIN(D51:D61)</f>
        <v>28</v>
      </c>
      <c r="I25" t="s">
        <v>283</v>
      </c>
      <c r="N25" s="14" t="s">
        <v>15</v>
      </c>
      <c r="O25" s="11">
        <v>165</v>
      </c>
      <c r="P25" s="15" t="s">
        <v>318</v>
      </c>
    </row>
    <row r="26" spans="1:16" ht="15.75">
      <c r="A26" s="24" t="s">
        <v>113</v>
      </c>
      <c r="B26" s="25">
        <v>4</v>
      </c>
      <c r="C26" s="7">
        <v>40</v>
      </c>
      <c r="D26" s="25">
        <f t="shared" si="5"/>
        <v>36</v>
      </c>
      <c r="N26" s="14" t="s">
        <v>56</v>
      </c>
      <c r="O26" s="11">
        <v>164.5</v>
      </c>
      <c r="P26" s="16" t="s">
        <v>318</v>
      </c>
    </row>
    <row r="27" spans="1:4" ht="15.75">
      <c r="A27" s="24" t="s">
        <v>65</v>
      </c>
      <c r="B27" s="25">
        <v>4</v>
      </c>
      <c r="C27" s="7">
        <v>42</v>
      </c>
      <c r="D27" s="25">
        <f t="shared" si="5"/>
        <v>38</v>
      </c>
    </row>
    <row r="28" spans="1:4" ht="15.75">
      <c r="A28" s="24" t="s">
        <v>139</v>
      </c>
      <c r="B28" s="25">
        <v>4</v>
      </c>
      <c r="C28" s="7">
        <v>40</v>
      </c>
      <c r="D28" s="25">
        <f t="shared" si="5"/>
        <v>36</v>
      </c>
    </row>
    <row r="29" spans="1:4" ht="15.75">
      <c r="A29" s="24" t="s">
        <v>82</v>
      </c>
      <c r="B29" s="25">
        <v>4</v>
      </c>
      <c r="C29" s="7">
        <v>40</v>
      </c>
      <c r="D29" s="25">
        <f t="shared" si="5"/>
        <v>36</v>
      </c>
    </row>
    <row r="30" spans="1:4" ht="15.75">
      <c r="A30" s="24" t="s">
        <v>34</v>
      </c>
      <c r="B30" s="25">
        <v>6</v>
      </c>
      <c r="C30" s="7">
        <v>41</v>
      </c>
      <c r="D30" s="25">
        <f t="shared" si="5"/>
        <v>35</v>
      </c>
    </row>
    <row r="31" spans="1:4" ht="15.75">
      <c r="A31" s="24" t="s">
        <v>115</v>
      </c>
      <c r="B31" s="25">
        <v>6</v>
      </c>
      <c r="C31" s="7">
        <v>39</v>
      </c>
      <c r="D31" s="25">
        <f t="shared" si="5"/>
        <v>33</v>
      </c>
    </row>
    <row r="32" spans="1:4" ht="15.75">
      <c r="A32" s="24" t="s">
        <v>73</v>
      </c>
      <c r="B32" s="25">
        <v>6</v>
      </c>
      <c r="C32" s="7">
        <v>41</v>
      </c>
      <c r="D32" s="25">
        <f t="shared" si="5"/>
        <v>35</v>
      </c>
    </row>
    <row r="33" spans="1:4" ht="15.75">
      <c r="A33" s="30" t="s">
        <v>40</v>
      </c>
      <c r="B33" s="31">
        <v>7</v>
      </c>
      <c r="C33" s="32">
        <v>41</v>
      </c>
      <c r="D33" s="31">
        <f t="shared" si="5"/>
        <v>34</v>
      </c>
    </row>
    <row r="34" spans="1:4" ht="15.75">
      <c r="A34" s="30" t="s">
        <v>105</v>
      </c>
      <c r="B34" s="31">
        <v>8</v>
      </c>
      <c r="C34" s="32">
        <v>43</v>
      </c>
      <c r="D34" s="31">
        <f t="shared" si="5"/>
        <v>35</v>
      </c>
    </row>
    <row r="35" spans="1:4" ht="15.75">
      <c r="A35" s="30" t="s">
        <v>166</v>
      </c>
      <c r="B35" s="31">
        <v>9</v>
      </c>
      <c r="C35" s="32">
        <v>50</v>
      </c>
      <c r="D35" s="31">
        <f t="shared" si="5"/>
        <v>41</v>
      </c>
    </row>
    <row r="36" spans="1:4" ht="15.75">
      <c r="A36" s="30" t="s">
        <v>164</v>
      </c>
      <c r="B36" s="31">
        <v>9</v>
      </c>
      <c r="C36" s="32">
        <v>46</v>
      </c>
      <c r="D36" s="31">
        <f t="shared" si="5"/>
        <v>37</v>
      </c>
    </row>
    <row r="37" spans="1:4" ht="15.75">
      <c r="A37" s="30" t="s">
        <v>101</v>
      </c>
      <c r="B37" s="31">
        <v>9</v>
      </c>
      <c r="C37" s="32">
        <v>39</v>
      </c>
      <c r="D37" s="31">
        <f t="shared" si="5"/>
        <v>30</v>
      </c>
    </row>
    <row r="38" spans="1:4" ht="15.75">
      <c r="A38" s="30" t="s">
        <v>159</v>
      </c>
      <c r="B38" s="31">
        <v>9</v>
      </c>
      <c r="C38" s="32">
        <v>49</v>
      </c>
      <c r="D38" s="31">
        <f t="shared" si="5"/>
        <v>40</v>
      </c>
    </row>
    <row r="39" spans="1:4" ht="15.75">
      <c r="A39" s="30" t="s">
        <v>68</v>
      </c>
      <c r="B39" s="31">
        <v>9</v>
      </c>
      <c r="C39" s="32">
        <v>44</v>
      </c>
      <c r="D39" s="31">
        <f t="shared" si="5"/>
        <v>35</v>
      </c>
    </row>
    <row r="40" spans="1:4" ht="15.75">
      <c r="A40" s="30" t="s">
        <v>61</v>
      </c>
      <c r="B40" s="31">
        <v>9</v>
      </c>
      <c r="C40" s="32">
        <v>36</v>
      </c>
      <c r="D40" s="31">
        <f t="shared" si="5"/>
        <v>27</v>
      </c>
    </row>
    <row r="41" spans="1:4" ht="15.75">
      <c r="A41" s="49" t="s">
        <v>90</v>
      </c>
      <c r="B41" s="50">
        <v>9</v>
      </c>
      <c r="C41" s="51">
        <v>52</v>
      </c>
      <c r="D41" s="50">
        <f t="shared" si="5"/>
        <v>43</v>
      </c>
    </row>
    <row r="42" spans="1:4" ht="15.75">
      <c r="A42" s="58" t="s">
        <v>134</v>
      </c>
      <c r="B42" s="59">
        <v>10</v>
      </c>
      <c r="C42" s="60">
        <v>48</v>
      </c>
      <c r="D42" s="59">
        <f t="shared" si="5"/>
        <v>38</v>
      </c>
    </row>
    <row r="43" spans="1:4" ht="15.75">
      <c r="A43" s="58" t="s">
        <v>170</v>
      </c>
      <c r="B43" s="59">
        <v>10</v>
      </c>
      <c r="C43" s="60">
        <v>48</v>
      </c>
      <c r="D43" s="62">
        <f t="shared" si="5"/>
        <v>38</v>
      </c>
    </row>
    <row r="44" spans="1:4" ht="15.75">
      <c r="A44" s="58" t="s">
        <v>42</v>
      </c>
      <c r="B44" s="59">
        <v>10</v>
      </c>
      <c r="C44" s="60">
        <v>46</v>
      </c>
      <c r="D44" s="59">
        <f t="shared" si="5"/>
        <v>36</v>
      </c>
    </row>
    <row r="45" spans="1:4" ht="15.75">
      <c r="A45" s="58" t="s">
        <v>135</v>
      </c>
      <c r="B45" s="59">
        <v>10</v>
      </c>
      <c r="C45" s="60">
        <v>51</v>
      </c>
      <c r="D45" s="59">
        <f t="shared" si="5"/>
        <v>41</v>
      </c>
    </row>
    <row r="46" spans="1:4" ht="15.75">
      <c r="A46" s="58" t="s">
        <v>259</v>
      </c>
      <c r="B46" s="59">
        <v>11</v>
      </c>
      <c r="C46" s="60">
        <v>45</v>
      </c>
      <c r="D46" s="59">
        <f t="shared" si="5"/>
        <v>34</v>
      </c>
    </row>
    <row r="47" spans="1:4" ht="15.75">
      <c r="A47" s="61" t="s">
        <v>161</v>
      </c>
      <c r="B47" s="62">
        <v>11</v>
      </c>
      <c r="C47" s="63">
        <v>57</v>
      </c>
      <c r="D47" s="62">
        <f t="shared" si="5"/>
        <v>46</v>
      </c>
    </row>
    <row r="48" spans="1:4" ht="15.75">
      <c r="A48" s="58" t="s">
        <v>141</v>
      </c>
      <c r="B48" s="59">
        <v>11</v>
      </c>
      <c r="C48" s="60">
        <v>40</v>
      </c>
      <c r="D48" s="59">
        <f t="shared" si="5"/>
        <v>29</v>
      </c>
    </row>
    <row r="49" spans="1:4" ht="15.75">
      <c r="A49" s="58" t="s">
        <v>169</v>
      </c>
      <c r="B49" s="59">
        <v>11</v>
      </c>
      <c r="C49" s="60">
        <v>52</v>
      </c>
      <c r="D49" s="59">
        <f t="shared" si="5"/>
        <v>41</v>
      </c>
    </row>
    <row r="50" spans="1:4" ht="15.75">
      <c r="A50" s="61" t="s">
        <v>71</v>
      </c>
      <c r="B50" s="62">
        <v>11</v>
      </c>
      <c r="C50" s="63">
        <v>54</v>
      </c>
      <c r="D50" s="62">
        <f t="shared" si="5"/>
        <v>43</v>
      </c>
    </row>
    <row r="51" spans="1:4" ht="15.75">
      <c r="A51" s="30" t="s">
        <v>94</v>
      </c>
      <c r="B51" s="31">
        <v>13</v>
      </c>
      <c r="C51" s="32">
        <v>51</v>
      </c>
      <c r="D51" s="31">
        <f t="shared" si="5"/>
        <v>38</v>
      </c>
    </row>
    <row r="52" spans="1:4" ht="15.75">
      <c r="A52" s="49" t="s">
        <v>76</v>
      </c>
      <c r="B52" s="50">
        <v>13</v>
      </c>
      <c r="C52" s="51">
        <v>46</v>
      </c>
      <c r="D52" s="50">
        <f t="shared" si="5"/>
        <v>33</v>
      </c>
    </row>
    <row r="53" spans="1:4" ht="15.75">
      <c r="A53" s="30" t="s">
        <v>248</v>
      </c>
      <c r="B53" s="31">
        <v>13</v>
      </c>
      <c r="C53" s="32">
        <v>49</v>
      </c>
      <c r="D53" s="31">
        <f t="shared" si="5"/>
        <v>36</v>
      </c>
    </row>
    <row r="54" spans="1:4" ht="15.75">
      <c r="A54" s="30" t="s">
        <v>144</v>
      </c>
      <c r="B54" s="31">
        <v>14</v>
      </c>
      <c r="C54" s="32">
        <v>50</v>
      </c>
      <c r="D54" s="31">
        <f t="shared" si="5"/>
        <v>36</v>
      </c>
    </row>
    <row r="55" spans="1:4" ht="15.75">
      <c r="A55" s="49" t="s">
        <v>117</v>
      </c>
      <c r="B55" s="50">
        <v>15</v>
      </c>
      <c r="C55" s="51">
        <v>53</v>
      </c>
      <c r="D55" s="50">
        <f t="shared" si="5"/>
        <v>38</v>
      </c>
    </row>
    <row r="56" spans="1:4" ht="15.75">
      <c r="A56" s="30" t="s">
        <v>162</v>
      </c>
      <c r="B56" s="31">
        <v>15</v>
      </c>
      <c r="C56" s="32">
        <v>52</v>
      </c>
      <c r="D56" s="50">
        <f t="shared" si="5"/>
        <v>37</v>
      </c>
    </row>
    <row r="57" spans="1:4" ht="15.75">
      <c r="A57" s="49" t="s">
        <v>247</v>
      </c>
      <c r="B57" s="50">
        <v>16</v>
      </c>
      <c r="C57" s="51">
        <v>55</v>
      </c>
      <c r="D57" s="50">
        <f t="shared" si="5"/>
        <v>39</v>
      </c>
    </row>
    <row r="58" spans="1:4" ht="15.75">
      <c r="A58" s="30" t="s">
        <v>116</v>
      </c>
      <c r="B58" s="31">
        <v>16</v>
      </c>
      <c r="C58" s="32">
        <v>50</v>
      </c>
      <c r="D58" s="31">
        <f t="shared" si="5"/>
        <v>34</v>
      </c>
    </row>
    <row r="59" spans="1:4" ht="15.75">
      <c r="A59" s="30" t="s">
        <v>283</v>
      </c>
      <c r="B59" s="31">
        <v>18</v>
      </c>
      <c r="C59" s="32">
        <v>46</v>
      </c>
      <c r="D59" s="31">
        <f t="shared" si="5"/>
        <v>28</v>
      </c>
    </row>
    <row r="60" spans="1:4" ht="15.75">
      <c r="A60" s="49" t="s">
        <v>132</v>
      </c>
      <c r="B60" s="50">
        <v>20</v>
      </c>
      <c r="C60" s="51">
        <v>60</v>
      </c>
      <c r="D60" s="50">
        <f t="shared" si="5"/>
        <v>40</v>
      </c>
    </row>
    <row r="61" spans="1:4" ht="15.75">
      <c r="A61" s="30" t="s">
        <v>121</v>
      </c>
      <c r="B61" s="31">
        <v>20</v>
      </c>
      <c r="C61" s="32">
        <v>58</v>
      </c>
      <c r="D61" s="31">
        <f t="shared" si="5"/>
        <v>38</v>
      </c>
    </row>
    <row r="62" spans="1:2" ht="15.75">
      <c r="A62" s="21" t="s">
        <v>80</v>
      </c>
      <c r="B62">
        <f>COUNT(B22:B61)</f>
        <v>40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K9" sqref="K9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37838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15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54" customFormat="1" ht="15.75">
      <c r="A4" s="54" t="s">
        <v>12</v>
      </c>
      <c r="B4" s="64">
        <v>33</v>
      </c>
      <c r="C4" s="64">
        <v>37</v>
      </c>
      <c r="D4" s="64">
        <v>38</v>
      </c>
      <c r="E4" s="64">
        <v>39</v>
      </c>
      <c r="F4" s="64">
        <f aca="true" t="shared" si="0" ref="F4:F13">SMALL(B4:E4,1)+SMALL(B4:E4,2)+SMALL(B4:E4,3)</f>
        <v>108</v>
      </c>
      <c r="G4" s="64">
        <v>5</v>
      </c>
      <c r="H4" s="64">
        <v>5</v>
      </c>
      <c r="I4" s="71">
        <f aca="true" t="shared" si="1" ref="I4:I13">SUM(G4:H4)</f>
        <v>10</v>
      </c>
      <c r="J4" s="64">
        <f>RANK(F4,$F$4:$F$13,0)</f>
        <v>7</v>
      </c>
      <c r="K4" s="64">
        <f aca="true" t="shared" si="2" ref="K4:K13">SUM(I4:J4)</f>
        <v>17</v>
      </c>
      <c r="L4" s="64">
        <f>Jul30!L4+K4</f>
        <v>221</v>
      </c>
      <c r="M4" s="64">
        <v>1</v>
      </c>
      <c r="N4" s="54" t="s">
        <v>11</v>
      </c>
      <c r="O4" s="64">
        <f>Jul30!O4+Aug06!M4</f>
        <v>9</v>
      </c>
      <c r="P4" s="64">
        <f aca="true" t="shared" si="3" ref="P4:P13">$P$1-O4</f>
        <v>6</v>
      </c>
    </row>
    <row r="5" spans="1:16" s="54" customFormat="1" ht="15.75">
      <c r="A5" s="54" t="s">
        <v>11</v>
      </c>
      <c r="B5" s="64">
        <v>35</v>
      </c>
      <c r="C5" s="64">
        <v>38</v>
      </c>
      <c r="D5" s="64">
        <v>39</v>
      </c>
      <c r="E5" s="64">
        <v>39</v>
      </c>
      <c r="F5" s="64">
        <f t="shared" si="0"/>
        <v>112</v>
      </c>
      <c r="G5" s="64">
        <v>3</v>
      </c>
      <c r="H5" s="64">
        <v>3</v>
      </c>
      <c r="I5" s="71">
        <f t="shared" si="1"/>
        <v>6</v>
      </c>
      <c r="J5" s="64">
        <f aca="true" t="shared" si="4" ref="J5:J13">RANK(F5,$F$4:$F$13,0)</f>
        <v>5</v>
      </c>
      <c r="K5" s="64">
        <f t="shared" si="2"/>
        <v>11</v>
      </c>
      <c r="L5" s="64">
        <f>Jul30!L5+K5</f>
        <v>193.5</v>
      </c>
      <c r="M5" s="64">
        <v>0</v>
      </c>
      <c r="N5" s="54" t="s">
        <v>12</v>
      </c>
      <c r="O5" s="64">
        <f>Jul30!O5+Aug06!M5</f>
        <v>6</v>
      </c>
      <c r="P5" s="64">
        <f t="shared" si="3"/>
        <v>9</v>
      </c>
    </row>
    <row r="6" spans="1:16" s="54" customFormat="1" ht="15.75">
      <c r="A6" s="54" t="s">
        <v>8</v>
      </c>
      <c r="B6" s="64">
        <v>32</v>
      </c>
      <c r="C6" s="64">
        <v>34</v>
      </c>
      <c r="D6" s="64">
        <v>34</v>
      </c>
      <c r="E6" s="64">
        <v>40</v>
      </c>
      <c r="F6" s="64">
        <f t="shared" si="0"/>
        <v>100</v>
      </c>
      <c r="G6" s="64">
        <v>5</v>
      </c>
      <c r="H6" s="64">
        <v>6</v>
      </c>
      <c r="I6" s="71">
        <f t="shared" si="1"/>
        <v>11</v>
      </c>
      <c r="J6" s="64">
        <f t="shared" si="4"/>
        <v>10</v>
      </c>
      <c r="K6" s="64">
        <f t="shared" si="2"/>
        <v>21</v>
      </c>
      <c r="L6" s="64">
        <f>Jul30!L6+K6</f>
        <v>227.5</v>
      </c>
      <c r="M6" s="64">
        <v>1</v>
      </c>
      <c r="N6" s="54" t="s">
        <v>28</v>
      </c>
      <c r="O6" s="64">
        <f>Jul30!O6+Aug06!M6</f>
        <v>11</v>
      </c>
      <c r="P6" s="64">
        <f t="shared" si="3"/>
        <v>4</v>
      </c>
    </row>
    <row r="7" spans="1:16" s="54" customFormat="1" ht="15.75">
      <c r="A7" s="54" t="s">
        <v>4</v>
      </c>
      <c r="B7" s="64">
        <v>35</v>
      </c>
      <c r="C7" s="64">
        <v>37</v>
      </c>
      <c r="D7" s="64">
        <v>41</v>
      </c>
      <c r="E7" s="64">
        <v>41</v>
      </c>
      <c r="F7" s="64">
        <f t="shared" si="0"/>
        <v>113</v>
      </c>
      <c r="G7" s="64">
        <v>7</v>
      </c>
      <c r="H7" s="64">
        <v>6</v>
      </c>
      <c r="I7" s="71">
        <f t="shared" si="1"/>
        <v>13</v>
      </c>
      <c r="J7" s="64">
        <v>3.5</v>
      </c>
      <c r="K7" s="64">
        <f t="shared" si="2"/>
        <v>16.5</v>
      </c>
      <c r="L7" s="64">
        <f>Jul30!L7+K7</f>
        <v>217.5</v>
      </c>
      <c r="M7" s="64">
        <v>1</v>
      </c>
      <c r="N7" s="54" t="s">
        <v>56</v>
      </c>
      <c r="O7" s="64">
        <f>Jul30!O7+Aug06!M7</f>
        <v>11</v>
      </c>
      <c r="P7" s="64">
        <f t="shared" si="3"/>
        <v>4</v>
      </c>
    </row>
    <row r="8" spans="1:16" s="54" customFormat="1" ht="15.75">
      <c r="A8" s="54" t="s">
        <v>10</v>
      </c>
      <c r="B8" s="64">
        <v>38</v>
      </c>
      <c r="C8" s="64">
        <v>38</v>
      </c>
      <c r="D8" s="64">
        <v>38</v>
      </c>
      <c r="E8" s="64">
        <v>39</v>
      </c>
      <c r="F8" s="64">
        <f t="shared" si="0"/>
        <v>114</v>
      </c>
      <c r="G8" s="64">
        <v>3</v>
      </c>
      <c r="H8" s="64">
        <v>6</v>
      </c>
      <c r="I8" s="71">
        <f t="shared" si="1"/>
        <v>9</v>
      </c>
      <c r="J8" s="64">
        <f t="shared" si="4"/>
        <v>2</v>
      </c>
      <c r="K8" s="64">
        <f t="shared" si="2"/>
        <v>11</v>
      </c>
      <c r="L8" s="64">
        <f>Jul30!L8+K8</f>
        <v>190</v>
      </c>
      <c r="M8" s="64">
        <v>1</v>
      </c>
      <c r="N8" s="54" t="s">
        <v>15</v>
      </c>
      <c r="O8" s="64">
        <f>Jul30!O8+Aug06!M8</f>
        <v>7</v>
      </c>
      <c r="P8" s="64">
        <f t="shared" si="3"/>
        <v>8</v>
      </c>
    </row>
    <row r="9" spans="1:16" s="54" customFormat="1" ht="15.75">
      <c r="A9" s="54" t="s">
        <v>56</v>
      </c>
      <c r="B9" s="64">
        <v>40</v>
      </c>
      <c r="C9" s="64">
        <v>41</v>
      </c>
      <c r="D9" s="64">
        <v>44</v>
      </c>
      <c r="E9" s="64">
        <v>46</v>
      </c>
      <c r="F9" s="64">
        <f t="shared" si="0"/>
        <v>125</v>
      </c>
      <c r="G9" s="64">
        <v>1</v>
      </c>
      <c r="H9" s="64">
        <v>2</v>
      </c>
      <c r="I9" s="71">
        <f t="shared" si="1"/>
        <v>3</v>
      </c>
      <c r="J9" s="64">
        <f t="shared" si="4"/>
        <v>1</v>
      </c>
      <c r="K9" s="64">
        <f t="shared" si="2"/>
        <v>4</v>
      </c>
      <c r="L9" s="64">
        <f>Jul30!L9+K9</f>
        <v>168.5</v>
      </c>
      <c r="M9" s="64">
        <v>0</v>
      </c>
      <c r="N9" s="54" t="s">
        <v>4</v>
      </c>
      <c r="O9" s="64">
        <f>Jul30!O9+Aug06!M9</f>
        <v>4</v>
      </c>
      <c r="P9" s="64">
        <f t="shared" si="3"/>
        <v>11</v>
      </c>
    </row>
    <row r="10" spans="1:16" s="54" customFormat="1" ht="15.75">
      <c r="A10" s="54" t="s">
        <v>14</v>
      </c>
      <c r="B10" s="64">
        <v>31</v>
      </c>
      <c r="C10" s="64">
        <v>40</v>
      </c>
      <c r="D10" s="64">
        <v>40</v>
      </c>
      <c r="E10" s="64">
        <v>43</v>
      </c>
      <c r="F10" s="64">
        <f t="shared" si="0"/>
        <v>111</v>
      </c>
      <c r="G10" s="64">
        <v>3</v>
      </c>
      <c r="H10" s="64">
        <v>2</v>
      </c>
      <c r="I10" s="71">
        <f t="shared" si="1"/>
        <v>5</v>
      </c>
      <c r="J10" s="64">
        <f t="shared" si="4"/>
        <v>6</v>
      </c>
      <c r="K10" s="64">
        <f t="shared" si="2"/>
        <v>11</v>
      </c>
      <c r="L10" s="64">
        <f>Jul30!L10+K10</f>
        <v>192</v>
      </c>
      <c r="M10" s="64">
        <v>0</v>
      </c>
      <c r="N10" s="54" t="s">
        <v>13</v>
      </c>
      <c r="O10" s="64">
        <f>Jul30!O10+Aug06!M10</f>
        <v>7</v>
      </c>
      <c r="P10" s="64">
        <f t="shared" si="3"/>
        <v>8</v>
      </c>
    </row>
    <row r="11" spans="1:16" s="54" customFormat="1" ht="15.75">
      <c r="A11" s="54" t="s">
        <v>13</v>
      </c>
      <c r="B11" s="64">
        <v>33</v>
      </c>
      <c r="C11" s="64">
        <v>36</v>
      </c>
      <c r="D11" s="64">
        <v>37</v>
      </c>
      <c r="E11" s="64">
        <v>37</v>
      </c>
      <c r="F11" s="64">
        <f t="shared" si="0"/>
        <v>106</v>
      </c>
      <c r="G11" s="64">
        <v>5</v>
      </c>
      <c r="H11" s="64">
        <v>6</v>
      </c>
      <c r="I11" s="71">
        <f t="shared" si="1"/>
        <v>11</v>
      </c>
      <c r="J11" s="64">
        <f t="shared" si="4"/>
        <v>9</v>
      </c>
      <c r="K11" s="64">
        <f t="shared" si="2"/>
        <v>20</v>
      </c>
      <c r="L11" s="64">
        <f>Jul30!L11+K11</f>
        <v>253</v>
      </c>
      <c r="M11" s="64">
        <v>1</v>
      </c>
      <c r="N11" s="54" t="s">
        <v>14</v>
      </c>
      <c r="O11" s="64">
        <f>Jul30!O11+Aug06!M11</f>
        <v>11</v>
      </c>
      <c r="P11" s="64">
        <f t="shared" si="3"/>
        <v>4</v>
      </c>
    </row>
    <row r="12" spans="1:16" s="54" customFormat="1" ht="15.75">
      <c r="A12" s="54" t="s">
        <v>15</v>
      </c>
      <c r="B12" s="64">
        <v>35</v>
      </c>
      <c r="C12" s="64">
        <v>39</v>
      </c>
      <c r="D12" s="64">
        <v>39</v>
      </c>
      <c r="E12" s="64">
        <v>40</v>
      </c>
      <c r="F12" s="64">
        <f t="shared" si="0"/>
        <v>113</v>
      </c>
      <c r="G12" s="64">
        <v>5</v>
      </c>
      <c r="H12" s="64">
        <v>2</v>
      </c>
      <c r="I12" s="71">
        <f t="shared" si="1"/>
        <v>7</v>
      </c>
      <c r="J12" s="64">
        <v>3.5</v>
      </c>
      <c r="K12" s="64">
        <f t="shared" si="2"/>
        <v>10.5</v>
      </c>
      <c r="L12" s="64">
        <f>Jul30!L12+K12</f>
        <v>175.5</v>
      </c>
      <c r="M12" s="64">
        <v>0</v>
      </c>
      <c r="N12" s="54" t="s">
        <v>10</v>
      </c>
      <c r="O12" s="64">
        <f>Jul30!O12+Aug06!M12</f>
        <v>4</v>
      </c>
      <c r="P12" s="64">
        <f t="shared" si="3"/>
        <v>11</v>
      </c>
    </row>
    <row r="13" spans="1:16" s="54" customFormat="1" ht="15.75">
      <c r="A13" s="54" t="s">
        <v>28</v>
      </c>
      <c r="B13" s="64">
        <v>32</v>
      </c>
      <c r="C13" s="64">
        <v>37</v>
      </c>
      <c r="D13" s="64">
        <v>38</v>
      </c>
      <c r="E13" s="64">
        <v>44</v>
      </c>
      <c r="F13" s="64">
        <f t="shared" si="0"/>
        <v>107</v>
      </c>
      <c r="G13" s="64">
        <v>3</v>
      </c>
      <c r="H13" s="64">
        <v>2</v>
      </c>
      <c r="I13" s="71">
        <f t="shared" si="1"/>
        <v>5</v>
      </c>
      <c r="J13" s="64">
        <f t="shared" si="4"/>
        <v>8</v>
      </c>
      <c r="K13" s="64">
        <f t="shared" si="2"/>
        <v>13</v>
      </c>
      <c r="L13" s="64">
        <f>Jul30!L13+K13</f>
        <v>168.5</v>
      </c>
      <c r="M13" s="64">
        <v>0</v>
      </c>
      <c r="N13" s="54" t="s">
        <v>8</v>
      </c>
      <c r="O13" s="64">
        <f>Jul30!O13+Aug06!M13</f>
        <v>5</v>
      </c>
      <c r="P13" s="64">
        <f t="shared" si="3"/>
        <v>10</v>
      </c>
    </row>
    <row r="14" spans="2:16" ht="15.75">
      <c r="B14">
        <f>AVERAGE(B4:B13)</f>
        <v>34.4</v>
      </c>
      <c r="C14">
        <f>AVERAGE(C4:C13)</f>
        <v>37.7</v>
      </c>
      <c r="D14">
        <f>AVERAGE(D4:D13)</f>
        <v>38.8</v>
      </c>
      <c r="E14">
        <f>AVERAGE(E4:E13)</f>
        <v>40.8</v>
      </c>
      <c r="F14" s="44">
        <f>AVERAGE(B4:E13)</f>
        <v>37.925</v>
      </c>
      <c r="I14" s="10">
        <f>SUM(I4:I13)</f>
        <v>80</v>
      </c>
      <c r="O14" s="6">
        <f>SUM(O4:O13)</f>
        <v>75</v>
      </c>
      <c r="P14" s="6">
        <f>SUM(P4:P13)</f>
        <v>75</v>
      </c>
    </row>
    <row r="15" ht="15.75">
      <c r="F15" s="8">
        <f>VAR(B4:E13)</f>
        <v>11.609615384615422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3.407288567852072</v>
      </c>
      <c r="K17" s="3"/>
      <c r="L17" s="3"/>
      <c r="N17" s="14" t="s">
        <v>13</v>
      </c>
      <c r="O17" s="11">
        <v>253</v>
      </c>
      <c r="P17" s="16" t="s">
        <v>320</v>
      </c>
    </row>
    <row r="18" spans="11:16" ht="15.75">
      <c r="K18" s="3"/>
      <c r="L18" s="3"/>
      <c r="N18" s="14" t="s">
        <v>8</v>
      </c>
      <c r="O18" s="11">
        <v>227.5</v>
      </c>
      <c r="P18" s="15" t="s">
        <v>320</v>
      </c>
    </row>
    <row r="19" spans="11:16" ht="15.75">
      <c r="K19" s="3"/>
      <c r="L19" s="3"/>
      <c r="N19" s="14" t="s">
        <v>4</v>
      </c>
      <c r="O19" s="11">
        <v>217.5</v>
      </c>
      <c r="P19" s="16" t="s">
        <v>320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12</v>
      </c>
      <c r="O20" s="11">
        <v>221</v>
      </c>
      <c r="P20" s="16" t="s">
        <v>321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14</v>
      </c>
      <c r="O21" s="11">
        <v>192</v>
      </c>
      <c r="P21" s="16" t="s">
        <v>323</v>
      </c>
    </row>
    <row r="22" spans="1:16" ht="15.75">
      <c r="A22" s="24" t="s">
        <v>38</v>
      </c>
      <c r="B22" s="25">
        <v>1</v>
      </c>
      <c r="C22" s="7">
        <v>38</v>
      </c>
      <c r="D22" s="25">
        <f aca="true" t="shared" si="5" ref="D22:D61">C22-B22</f>
        <v>37</v>
      </c>
      <c r="E22" s="6"/>
      <c r="F22" s="5" t="s">
        <v>58</v>
      </c>
      <c r="G22" s="22" t="s">
        <v>209</v>
      </c>
      <c r="H22" s="18">
        <f>MIN(D22:D32)</f>
        <v>32</v>
      </c>
      <c r="I22" t="s">
        <v>257</v>
      </c>
      <c r="N22" s="14" t="s">
        <v>10</v>
      </c>
      <c r="O22" s="11">
        <v>190</v>
      </c>
      <c r="P22" s="15" t="s">
        <v>323</v>
      </c>
    </row>
    <row r="23" spans="1:16" ht="15.75">
      <c r="A23" s="24" t="s">
        <v>120</v>
      </c>
      <c r="B23" s="25">
        <v>2</v>
      </c>
      <c r="C23" s="7">
        <v>40</v>
      </c>
      <c r="D23" s="25">
        <f t="shared" si="5"/>
        <v>38</v>
      </c>
      <c r="E23" s="6"/>
      <c r="F23" s="5" t="s">
        <v>58</v>
      </c>
      <c r="G23" s="22" t="s">
        <v>323</v>
      </c>
      <c r="H23" s="18">
        <f>MIN(D33:D42)</f>
        <v>35</v>
      </c>
      <c r="I23" t="s">
        <v>108</v>
      </c>
      <c r="N23" s="14" t="s">
        <v>11</v>
      </c>
      <c r="O23" s="11">
        <v>193.5</v>
      </c>
      <c r="P23" s="15" t="s">
        <v>322</v>
      </c>
    </row>
    <row r="24" spans="1:16" ht="15.75">
      <c r="A24" s="24" t="s">
        <v>91</v>
      </c>
      <c r="B24" s="25">
        <v>4</v>
      </c>
      <c r="C24" s="7">
        <v>42</v>
      </c>
      <c r="D24" s="25">
        <f t="shared" si="5"/>
        <v>38</v>
      </c>
      <c r="E24" s="6"/>
      <c r="F24" s="5" t="s">
        <v>58</v>
      </c>
      <c r="G24" s="23" t="s">
        <v>335</v>
      </c>
      <c r="H24" s="18">
        <f>MIN(D43:D51)</f>
        <v>31</v>
      </c>
      <c r="I24" t="s">
        <v>336</v>
      </c>
      <c r="N24" s="14" t="s">
        <v>28</v>
      </c>
      <c r="O24" s="11">
        <v>168.5</v>
      </c>
      <c r="P24" s="16" t="s">
        <v>325</v>
      </c>
    </row>
    <row r="25" spans="1:16" ht="15.75">
      <c r="A25" s="24" t="s">
        <v>137</v>
      </c>
      <c r="B25" s="25">
        <v>4</v>
      </c>
      <c r="C25" s="7">
        <v>36</v>
      </c>
      <c r="D25" s="25">
        <f t="shared" si="5"/>
        <v>32</v>
      </c>
      <c r="E25" s="6"/>
      <c r="F25" s="5" t="s">
        <v>58</v>
      </c>
      <c r="G25" s="23" t="s">
        <v>314</v>
      </c>
      <c r="H25" s="18">
        <f>MIN(D52:D61)</f>
        <v>32</v>
      </c>
      <c r="I25" t="s">
        <v>337</v>
      </c>
      <c r="N25" s="14" t="s">
        <v>15</v>
      </c>
      <c r="O25" s="11">
        <v>175.5</v>
      </c>
      <c r="P25" s="15" t="s">
        <v>324</v>
      </c>
    </row>
    <row r="26" spans="1:16" ht="15.75">
      <c r="A26" s="24" t="s">
        <v>168</v>
      </c>
      <c r="B26" s="25">
        <v>4</v>
      </c>
      <c r="C26" s="7">
        <v>42</v>
      </c>
      <c r="D26" s="25">
        <f t="shared" si="5"/>
        <v>38</v>
      </c>
      <c r="N26" s="14" t="s">
        <v>56</v>
      </c>
      <c r="O26" s="11">
        <v>168.5</v>
      </c>
      <c r="P26" s="15" t="s">
        <v>324</v>
      </c>
    </row>
    <row r="27" spans="1:4" ht="15.75">
      <c r="A27" s="24" t="s">
        <v>100</v>
      </c>
      <c r="B27" s="25">
        <v>4</v>
      </c>
      <c r="C27" s="7">
        <v>50</v>
      </c>
      <c r="D27" s="25">
        <f t="shared" si="5"/>
        <v>46</v>
      </c>
    </row>
    <row r="28" spans="1:4" ht="15.75">
      <c r="A28" s="24" t="s">
        <v>48</v>
      </c>
      <c r="B28" s="25">
        <v>5</v>
      </c>
      <c r="C28" s="7">
        <v>43</v>
      </c>
      <c r="D28" s="25">
        <f t="shared" si="5"/>
        <v>38</v>
      </c>
    </row>
    <row r="29" spans="1:4" ht="15.75">
      <c r="A29" s="52" t="s">
        <v>41</v>
      </c>
      <c r="B29" s="53">
        <v>5</v>
      </c>
      <c r="C29" s="54">
        <v>49</v>
      </c>
      <c r="D29" s="53">
        <f t="shared" si="5"/>
        <v>44</v>
      </c>
    </row>
    <row r="30" spans="1:4" ht="15.75">
      <c r="A30" s="24" t="s">
        <v>47</v>
      </c>
      <c r="B30" s="25">
        <v>5</v>
      </c>
      <c r="C30" s="7">
        <v>39</v>
      </c>
      <c r="D30" s="25">
        <f t="shared" si="5"/>
        <v>34</v>
      </c>
    </row>
    <row r="31" spans="1:4" ht="15.75">
      <c r="A31" s="24" t="s">
        <v>34</v>
      </c>
      <c r="B31" s="25">
        <v>6</v>
      </c>
      <c r="C31" s="7">
        <v>45</v>
      </c>
      <c r="D31" s="25">
        <f t="shared" si="5"/>
        <v>39</v>
      </c>
    </row>
    <row r="32" spans="1:4" ht="15.75">
      <c r="A32" s="24" t="s">
        <v>46</v>
      </c>
      <c r="B32" s="25">
        <v>6</v>
      </c>
      <c r="C32" s="7">
        <v>45</v>
      </c>
      <c r="D32" s="25">
        <f t="shared" si="5"/>
        <v>39</v>
      </c>
    </row>
    <row r="33" spans="1:4" ht="15.75">
      <c r="A33" s="30" t="s">
        <v>40</v>
      </c>
      <c r="B33" s="31">
        <v>7</v>
      </c>
      <c r="C33" s="32">
        <v>44</v>
      </c>
      <c r="D33" s="31">
        <f t="shared" si="5"/>
        <v>37</v>
      </c>
    </row>
    <row r="34" spans="1:4" ht="15.75">
      <c r="A34" s="30" t="s">
        <v>51</v>
      </c>
      <c r="B34" s="31">
        <v>7</v>
      </c>
      <c r="C34" s="32">
        <v>43</v>
      </c>
      <c r="D34" s="31">
        <f t="shared" si="5"/>
        <v>36</v>
      </c>
    </row>
    <row r="35" spans="1:4" ht="15.75">
      <c r="A35" s="30" t="s">
        <v>74</v>
      </c>
      <c r="B35" s="31">
        <v>7</v>
      </c>
      <c r="C35" s="32">
        <v>42</v>
      </c>
      <c r="D35" s="31">
        <f t="shared" si="5"/>
        <v>35</v>
      </c>
    </row>
    <row r="36" spans="1:4" ht="15.75">
      <c r="A36" s="30" t="s">
        <v>75</v>
      </c>
      <c r="B36" s="31">
        <v>7</v>
      </c>
      <c r="C36" s="32">
        <v>46</v>
      </c>
      <c r="D36" s="31">
        <f t="shared" si="5"/>
        <v>39</v>
      </c>
    </row>
    <row r="37" spans="1:4" ht="15.75">
      <c r="A37" s="30" t="s">
        <v>142</v>
      </c>
      <c r="B37" s="31">
        <v>7</v>
      </c>
      <c r="C37" s="32">
        <v>46</v>
      </c>
      <c r="D37" s="31">
        <f t="shared" si="5"/>
        <v>39</v>
      </c>
    </row>
    <row r="38" spans="1:4" ht="15.75">
      <c r="A38" s="30" t="s">
        <v>61</v>
      </c>
      <c r="B38" s="31">
        <v>7</v>
      </c>
      <c r="C38" s="32">
        <v>47</v>
      </c>
      <c r="D38" s="31">
        <f t="shared" si="5"/>
        <v>40</v>
      </c>
    </row>
    <row r="39" spans="1:4" ht="15.75">
      <c r="A39" s="30" t="s">
        <v>39</v>
      </c>
      <c r="B39" s="31">
        <v>8</v>
      </c>
      <c r="C39" s="32">
        <v>45</v>
      </c>
      <c r="D39" s="31">
        <f t="shared" si="5"/>
        <v>37</v>
      </c>
    </row>
    <row r="40" spans="1:4" ht="15.75">
      <c r="A40" s="30" t="s">
        <v>60</v>
      </c>
      <c r="B40" s="31">
        <v>8</v>
      </c>
      <c r="C40" s="32">
        <v>45</v>
      </c>
      <c r="D40" s="31">
        <f t="shared" si="5"/>
        <v>37</v>
      </c>
    </row>
    <row r="41" spans="1:4" ht="15.75">
      <c r="A41" s="30" t="s">
        <v>78</v>
      </c>
      <c r="B41" s="31">
        <v>8</v>
      </c>
      <c r="C41" s="32">
        <v>48</v>
      </c>
      <c r="D41" s="31">
        <f t="shared" si="5"/>
        <v>40</v>
      </c>
    </row>
    <row r="42" spans="1:4" ht="15.75">
      <c r="A42" s="49" t="s">
        <v>105</v>
      </c>
      <c r="B42" s="50">
        <v>8</v>
      </c>
      <c r="C42" s="51">
        <v>46</v>
      </c>
      <c r="D42" s="50">
        <f t="shared" si="5"/>
        <v>38</v>
      </c>
    </row>
    <row r="43" spans="1:4" ht="15.75">
      <c r="A43" s="61" t="s">
        <v>68</v>
      </c>
      <c r="B43" s="62">
        <v>9</v>
      </c>
      <c r="C43" s="63">
        <v>40</v>
      </c>
      <c r="D43" s="62">
        <f t="shared" si="5"/>
        <v>31</v>
      </c>
    </row>
    <row r="44" spans="1:4" ht="15.75">
      <c r="A44" s="58" t="s">
        <v>334</v>
      </c>
      <c r="B44" s="59">
        <v>9</v>
      </c>
      <c r="C44" s="60">
        <v>44</v>
      </c>
      <c r="D44" s="59">
        <f t="shared" si="5"/>
        <v>35</v>
      </c>
    </row>
    <row r="45" spans="1:4" ht="15.75">
      <c r="A45" s="61" t="s">
        <v>72</v>
      </c>
      <c r="B45" s="62">
        <v>9</v>
      </c>
      <c r="C45" s="63">
        <v>47</v>
      </c>
      <c r="D45" s="62">
        <f t="shared" si="5"/>
        <v>38</v>
      </c>
    </row>
    <row r="46" spans="1:4" ht="15.75">
      <c r="A46" s="61" t="s">
        <v>163</v>
      </c>
      <c r="B46" s="62">
        <v>9</v>
      </c>
      <c r="C46" s="63">
        <v>50</v>
      </c>
      <c r="D46" s="62">
        <f t="shared" si="5"/>
        <v>41</v>
      </c>
    </row>
    <row r="47" spans="1:4" ht="15.75">
      <c r="A47" s="58" t="s">
        <v>84</v>
      </c>
      <c r="B47" s="59">
        <v>9</v>
      </c>
      <c r="C47" s="60">
        <v>46</v>
      </c>
      <c r="D47" s="62">
        <f t="shared" si="5"/>
        <v>37</v>
      </c>
    </row>
    <row r="48" spans="1:4" ht="15.75">
      <c r="A48" s="61" t="s">
        <v>140</v>
      </c>
      <c r="B48" s="62">
        <v>9</v>
      </c>
      <c r="C48" s="63">
        <v>50</v>
      </c>
      <c r="D48" s="62">
        <f t="shared" si="5"/>
        <v>41</v>
      </c>
    </row>
    <row r="49" spans="1:4" ht="15.75">
      <c r="A49" s="61" t="s">
        <v>129</v>
      </c>
      <c r="B49" s="62">
        <v>10</v>
      </c>
      <c r="C49" s="63">
        <v>51</v>
      </c>
      <c r="D49" s="62">
        <f t="shared" si="5"/>
        <v>41</v>
      </c>
    </row>
    <row r="50" spans="1:4" ht="15.75">
      <c r="A50" s="58" t="s">
        <v>146</v>
      </c>
      <c r="B50" s="59">
        <v>12</v>
      </c>
      <c r="C50" s="60">
        <v>55</v>
      </c>
      <c r="D50" s="59">
        <f t="shared" si="5"/>
        <v>43</v>
      </c>
    </row>
    <row r="51" spans="1:4" ht="15.75">
      <c r="A51" s="58" t="s">
        <v>55</v>
      </c>
      <c r="B51" s="59">
        <v>12</v>
      </c>
      <c r="C51" s="60">
        <v>52</v>
      </c>
      <c r="D51" s="59">
        <f t="shared" si="5"/>
        <v>40</v>
      </c>
    </row>
    <row r="52" spans="1:4" ht="15.75">
      <c r="A52" s="36" t="s">
        <v>145</v>
      </c>
      <c r="B52" s="37">
        <v>13</v>
      </c>
      <c r="C52" s="38">
        <v>53</v>
      </c>
      <c r="D52" s="37">
        <f t="shared" si="5"/>
        <v>40</v>
      </c>
    </row>
    <row r="53" spans="1:4" ht="15.75">
      <c r="A53" s="36" t="s">
        <v>76</v>
      </c>
      <c r="B53" s="37">
        <v>13</v>
      </c>
      <c r="C53" s="38">
        <v>46</v>
      </c>
      <c r="D53" s="37">
        <f t="shared" si="5"/>
        <v>33</v>
      </c>
    </row>
    <row r="54" spans="1:4" ht="15.75">
      <c r="A54" s="65" t="s">
        <v>143</v>
      </c>
      <c r="B54" s="66">
        <v>13</v>
      </c>
      <c r="C54" s="67">
        <v>52</v>
      </c>
      <c r="D54" s="66">
        <f t="shared" si="5"/>
        <v>39</v>
      </c>
    </row>
    <row r="55" spans="1:4" ht="15.75">
      <c r="A55" s="36" t="s">
        <v>71</v>
      </c>
      <c r="B55" s="37">
        <v>13</v>
      </c>
      <c r="C55" s="38">
        <v>51</v>
      </c>
      <c r="D55" s="37">
        <f t="shared" si="5"/>
        <v>38</v>
      </c>
    </row>
    <row r="56" spans="1:4" ht="15.75">
      <c r="A56" s="36" t="s">
        <v>130</v>
      </c>
      <c r="B56" s="37">
        <v>14</v>
      </c>
      <c r="C56" s="38">
        <v>58</v>
      </c>
      <c r="D56" s="37">
        <f t="shared" si="5"/>
        <v>44</v>
      </c>
    </row>
    <row r="57" spans="1:4" ht="15.75">
      <c r="A57" s="36" t="s">
        <v>117</v>
      </c>
      <c r="B57" s="37">
        <v>15</v>
      </c>
      <c r="C57" s="38">
        <v>50</v>
      </c>
      <c r="D57" s="37">
        <f t="shared" si="5"/>
        <v>35</v>
      </c>
    </row>
    <row r="58" spans="1:4" ht="15.75">
      <c r="A58" s="36" t="s">
        <v>32</v>
      </c>
      <c r="B58" s="37">
        <v>15</v>
      </c>
      <c r="C58" s="38">
        <v>50</v>
      </c>
      <c r="D58" s="37">
        <f t="shared" si="5"/>
        <v>35</v>
      </c>
    </row>
    <row r="59" spans="1:4" ht="15.75">
      <c r="A59" s="36" t="s">
        <v>86</v>
      </c>
      <c r="B59" s="37">
        <v>17</v>
      </c>
      <c r="C59" s="38">
        <v>57</v>
      </c>
      <c r="D59" s="66">
        <f t="shared" si="5"/>
        <v>40</v>
      </c>
    </row>
    <row r="60" spans="1:4" ht="15.75">
      <c r="A60" s="36" t="s">
        <v>132</v>
      </c>
      <c r="B60" s="37">
        <v>20</v>
      </c>
      <c r="C60" s="38">
        <v>53</v>
      </c>
      <c r="D60" s="37">
        <f t="shared" si="5"/>
        <v>33</v>
      </c>
    </row>
    <row r="61" spans="1:4" ht="15.75">
      <c r="A61" s="36" t="s">
        <v>121</v>
      </c>
      <c r="B61" s="37">
        <v>20</v>
      </c>
      <c r="C61" s="38">
        <v>52</v>
      </c>
      <c r="D61" s="37">
        <f t="shared" si="5"/>
        <v>32</v>
      </c>
    </row>
    <row r="62" spans="1:2" ht="15.75">
      <c r="A62" s="21" t="s">
        <v>80</v>
      </c>
      <c r="B62">
        <f>COUNT(B22:B61)</f>
        <v>40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L22" sqref="L22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37845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16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54" customFormat="1" ht="15.75">
      <c r="A4" s="54" t="s">
        <v>12</v>
      </c>
      <c r="B4" s="64">
        <v>34</v>
      </c>
      <c r="C4" s="64">
        <v>34</v>
      </c>
      <c r="D4" s="64">
        <v>37</v>
      </c>
      <c r="E4" s="64">
        <v>47</v>
      </c>
      <c r="F4" s="64">
        <f aca="true" t="shared" si="0" ref="F4:F13">SMALL(B4:E4,1)+SMALL(B4:E4,2)+SMALL(B4:E4,3)</f>
        <v>105</v>
      </c>
      <c r="G4" s="64">
        <v>6</v>
      </c>
      <c r="H4" s="64">
        <v>6</v>
      </c>
      <c r="I4" s="71">
        <f aca="true" t="shared" si="1" ref="I4:I13">SUM(G4:H4)</f>
        <v>12</v>
      </c>
      <c r="J4" s="64">
        <f>RANK(F4,$F$4:$F$13,0)</f>
        <v>4</v>
      </c>
      <c r="K4" s="64">
        <f aca="true" t="shared" si="2" ref="K4:K13">SUM(I4:J4)</f>
        <v>16</v>
      </c>
      <c r="L4" s="64">
        <f>Aug06!L4+K4</f>
        <v>237</v>
      </c>
      <c r="M4" s="64">
        <v>1</v>
      </c>
      <c r="N4" s="54" t="s">
        <v>56</v>
      </c>
      <c r="O4" s="64">
        <f>Aug06!O4+Aug13!M4</f>
        <v>10</v>
      </c>
      <c r="P4" s="64">
        <f aca="true" t="shared" si="3" ref="P4:P13">$P$1-O4</f>
        <v>6</v>
      </c>
    </row>
    <row r="5" spans="1:16" s="54" customFormat="1" ht="15.75">
      <c r="A5" s="54" t="s">
        <v>11</v>
      </c>
      <c r="B5" s="64">
        <v>30</v>
      </c>
      <c r="C5" s="64">
        <v>32</v>
      </c>
      <c r="D5" s="64">
        <v>38</v>
      </c>
      <c r="E5" s="64">
        <v>40</v>
      </c>
      <c r="F5" s="64">
        <f t="shared" si="0"/>
        <v>100</v>
      </c>
      <c r="G5" s="64">
        <v>4</v>
      </c>
      <c r="H5" s="64">
        <v>4</v>
      </c>
      <c r="I5" s="71">
        <f t="shared" si="1"/>
        <v>8</v>
      </c>
      <c r="J5" s="64">
        <f aca="true" t="shared" si="4" ref="J5:J12">RANK(F5,$F$4:$F$13,0)</f>
        <v>10</v>
      </c>
      <c r="K5" s="64">
        <f t="shared" si="2"/>
        <v>18</v>
      </c>
      <c r="L5" s="64">
        <f>Aug06!L5+K5</f>
        <v>211.5</v>
      </c>
      <c r="M5" s="64">
        <v>1</v>
      </c>
      <c r="N5" s="54" t="s">
        <v>10</v>
      </c>
      <c r="O5" s="64">
        <f>Aug06!O5+Aug13!M5</f>
        <v>7</v>
      </c>
      <c r="P5" s="64">
        <f t="shared" si="3"/>
        <v>9</v>
      </c>
    </row>
    <row r="6" spans="1:16" s="54" customFormat="1" ht="15.75">
      <c r="A6" s="54" t="s">
        <v>8</v>
      </c>
      <c r="B6" s="64">
        <v>34</v>
      </c>
      <c r="C6" s="64">
        <v>34</v>
      </c>
      <c r="D6" s="64">
        <v>36</v>
      </c>
      <c r="E6" s="64">
        <v>37</v>
      </c>
      <c r="F6" s="64">
        <f t="shared" si="0"/>
        <v>104</v>
      </c>
      <c r="G6" s="64">
        <v>2</v>
      </c>
      <c r="H6" s="64">
        <v>4</v>
      </c>
      <c r="I6" s="71">
        <f t="shared" si="1"/>
        <v>6</v>
      </c>
      <c r="J6" s="64">
        <v>6.5</v>
      </c>
      <c r="K6" s="64">
        <f t="shared" si="2"/>
        <v>12.5</v>
      </c>
      <c r="L6" s="64">
        <f>Aug06!L6+K6</f>
        <v>240</v>
      </c>
      <c r="M6" s="64">
        <v>0</v>
      </c>
      <c r="N6" s="54" t="s">
        <v>14</v>
      </c>
      <c r="O6" s="64">
        <f>Aug06!O6+Aug13!M6</f>
        <v>11</v>
      </c>
      <c r="P6" s="64">
        <f t="shared" si="3"/>
        <v>5</v>
      </c>
    </row>
    <row r="7" spans="1:16" s="54" customFormat="1" ht="15.75">
      <c r="A7" s="54" t="s">
        <v>4</v>
      </c>
      <c r="B7" s="64">
        <v>32</v>
      </c>
      <c r="C7" s="64">
        <v>35</v>
      </c>
      <c r="D7" s="64">
        <v>37</v>
      </c>
      <c r="E7" s="64">
        <v>39</v>
      </c>
      <c r="F7" s="64">
        <f t="shared" si="0"/>
        <v>104</v>
      </c>
      <c r="G7" s="64">
        <v>5</v>
      </c>
      <c r="H7" s="64">
        <v>6</v>
      </c>
      <c r="I7" s="71">
        <f t="shared" si="1"/>
        <v>11</v>
      </c>
      <c r="J7" s="64">
        <v>6.5</v>
      </c>
      <c r="K7" s="64">
        <f t="shared" si="2"/>
        <v>17.5</v>
      </c>
      <c r="L7" s="64">
        <f>Aug06!L7+K7</f>
        <v>235</v>
      </c>
      <c r="M7" s="64">
        <v>1</v>
      </c>
      <c r="N7" s="54" t="s">
        <v>13</v>
      </c>
      <c r="O7" s="64">
        <f>Aug06!O7+Aug13!M7</f>
        <v>12</v>
      </c>
      <c r="P7" s="64">
        <f t="shared" si="3"/>
        <v>4</v>
      </c>
    </row>
    <row r="8" spans="1:16" s="54" customFormat="1" ht="15.75">
      <c r="A8" s="54" t="s">
        <v>10</v>
      </c>
      <c r="B8" s="64">
        <v>33</v>
      </c>
      <c r="C8" s="64">
        <v>33</v>
      </c>
      <c r="D8" s="64">
        <v>37</v>
      </c>
      <c r="E8" s="64">
        <v>37</v>
      </c>
      <c r="F8" s="64">
        <f t="shared" si="0"/>
        <v>103</v>
      </c>
      <c r="G8" s="64">
        <v>4</v>
      </c>
      <c r="H8" s="64">
        <v>4</v>
      </c>
      <c r="I8" s="71">
        <f t="shared" si="1"/>
        <v>8</v>
      </c>
      <c r="J8" s="64">
        <f t="shared" si="4"/>
        <v>9</v>
      </c>
      <c r="K8" s="64">
        <f t="shared" si="2"/>
        <v>17</v>
      </c>
      <c r="L8" s="64">
        <f>Aug06!L8+K8</f>
        <v>207</v>
      </c>
      <c r="M8" s="64">
        <v>0</v>
      </c>
      <c r="N8" s="54" t="s">
        <v>11</v>
      </c>
      <c r="O8" s="64">
        <f>Aug06!O8+Aug13!M8</f>
        <v>7</v>
      </c>
      <c r="P8" s="64">
        <f t="shared" si="3"/>
        <v>9</v>
      </c>
    </row>
    <row r="9" spans="1:16" s="54" customFormat="1" ht="15.75">
      <c r="A9" s="54" t="s">
        <v>56</v>
      </c>
      <c r="B9" s="64">
        <v>38</v>
      </c>
      <c r="C9" s="64">
        <v>38</v>
      </c>
      <c r="D9" s="64">
        <v>39</v>
      </c>
      <c r="E9" s="64">
        <v>42</v>
      </c>
      <c r="F9" s="64">
        <f t="shared" si="0"/>
        <v>115</v>
      </c>
      <c r="G9" s="64">
        <v>2</v>
      </c>
      <c r="H9" s="64">
        <v>2</v>
      </c>
      <c r="I9" s="71">
        <f t="shared" si="1"/>
        <v>4</v>
      </c>
      <c r="J9" s="64">
        <f t="shared" si="4"/>
        <v>2</v>
      </c>
      <c r="K9" s="64">
        <f t="shared" si="2"/>
        <v>6</v>
      </c>
      <c r="L9" s="64">
        <f>Aug06!L9+K9</f>
        <v>174.5</v>
      </c>
      <c r="M9" s="64">
        <v>0</v>
      </c>
      <c r="N9" s="54" t="s">
        <v>12</v>
      </c>
      <c r="O9" s="64">
        <f>Aug06!O9+Aug13!M9</f>
        <v>4</v>
      </c>
      <c r="P9" s="64">
        <f t="shared" si="3"/>
        <v>12</v>
      </c>
    </row>
    <row r="10" spans="1:16" s="54" customFormat="1" ht="15.75">
      <c r="A10" s="54" t="s">
        <v>14</v>
      </c>
      <c r="B10" s="64">
        <v>33</v>
      </c>
      <c r="C10" s="64">
        <v>34</v>
      </c>
      <c r="D10" s="64">
        <v>37</v>
      </c>
      <c r="E10" s="64">
        <v>38</v>
      </c>
      <c r="F10" s="64">
        <f t="shared" si="0"/>
        <v>104</v>
      </c>
      <c r="G10" s="64">
        <v>6</v>
      </c>
      <c r="H10" s="64">
        <v>4</v>
      </c>
      <c r="I10" s="71">
        <f t="shared" si="1"/>
        <v>10</v>
      </c>
      <c r="J10" s="64">
        <v>6.5</v>
      </c>
      <c r="K10" s="64">
        <f t="shared" si="2"/>
        <v>16.5</v>
      </c>
      <c r="L10" s="64">
        <f>Aug06!L10+K10</f>
        <v>208.5</v>
      </c>
      <c r="M10" s="64">
        <v>1</v>
      </c>
      <c r="N10" s="54" t="s">
        <v>8</v>
      </c>
      <c r="O10" s="64">
        <f>Aug06!O10+Aug13!M10</f>
        <v>8</v>
      </c>
      <c r="P10" s="64">
        <f t="shared" si="3"/>
        <v>8</v>
      </c>
    </row>
    <row r="11" spans="1:16" s="54" customFormat="1" ht="15.75">
      <c r="A11" s="54" t="s">
        <v>13</v>
      </c>
      <c r="B11" s="64">
        <v>32</v>
      </c>
      <c r="C11" s="64">
        <v>38</v>
      </c>
      <c r="D11" s="64">
        <v>39</v>
      </c>
      <c r="E11" s="64">
        <v>40</v>
      </c>
      <c r="F11" s="64">
        <f t="shared" si="0"/>
        <v>109</v>
      </c>
      <c r="G11" s="64">
        <v>3</v>
      </c>
      <c r="H11" s="64">
        <v>2</v>
      </c>
      <c r="I11" s="71">
        <f t="shared" si="1"/>
        <v>5</v>
      </c>
      <c r="J11" s="64">
        <f t="shared" si="4"/>
        <v>3</v>
      </c>
      <c r="K11" s="64">
        <f t="shared" si="2"/>
        <v>8</v>
      </c>
      <c r="L11" s="64">
        <f>Aug06!L11+K11</f>
        <v>261</v>
      </c>
      <c r="M11" s="64">
        <v>0</v>
      </c>
      <c r="N11" s="54" t="s">
        <v>4</v>
      </c>
      <c r="O11" s="64">
        <f>Aug06!O11+Aug13!M11</f>
        <v>11</v>
      </c>
      <c r="P11" s="64">
        <f t="shared" si="3"/>
        <v>5</v>
      </c>
    </row>
    <row r="12" spans="1:16" s="54" customFormat="1" ht="15.75">
      <c r="A12" s="54" t="s">
        <v>15</v>
      </c>
      <c r="B12" s="64">
        <v>39</v>
      </c>
      <c r="C12" s="64">
        <v>40</v>
      </c>
      <c r="D12" s="64">
        <v>43</v>
      </c>
      <c r="E12" s="64"/>
      <c r="F12" s="64">
        <f t="shared" si="0"/>
        <v>122</v>
      </c>
      <c r="G12" s="64">
        <v>2</v>
      </c>
      <c r="H12" s="64">
        <v>0</v>
      </c>
      <c r="I12" s="71">
        <f t="shared" si="1"/>
        <v>2</v>
      </c>
      <c r="J12" s="64">
        <f t="shared" si="4"/>
        <v>1</v>
      </c>
      <c r="K12" s="64">
        <f t="shared" si="2"/>
        <v>3</v>
      </c>
      <c r="L12" s="64">
        <f>Aug06!L12+K12</f>
        <v>178.5</v>
      </c>
      <c r="M12" s="64">
        <v>0</v>
      </c>
      <c r="N12" s="54" t="s">
        <v>28</v>
      </c>
      <c r="O12" s="64">
        <f>Aug06!O12+Aug13!M12</f>
        <v>4</v>
      </c>
      <c r="P12" s="64">
        <f t="shared" si="3"/>
        <v>12</v>
      </c>
    </row>
    <row r="13" spans="1:16" s="54" customFormat="1" ht="15.75">
      <c r="A13" s="54" t="s">
        <v>28</v>
      </c>
      <c r="B13" s="64">
        <v>34</v>
      </c>
      <c r="C13" s="64">
        <v>35</v>
      </c>
      <c r="D13" s="64">
        <v>35</v>
      </c>
      <c r="E13" s="64">
        <v>40</v>
      </c>
      <c r="F13" s="64">
        <f t="shared" si="0"/>
        <v>104</v>
      </c>
      <c r="G13" s="64">
        <v>6</v>
      </c>
      <c r="H13" s="64">
        <v>6</v>
      </c>
      <c r="I13" s="71">
        <f t="shared" si="1"/>
        <v>12</v>
      </c>
      <c r="J13" s="64">
        <v>6.5</v>
      </c>
      <c r="K13" s="64">
        <f t="shared" si="2"/>
        <v>18.5</v>
      </c>
      <c r="L13" s="64">
        <f>Aug06!L13+K13</f>
        <v>187</v>
      </c>
      <c r="M13" s="64">
        <v>1</v>
      </c>
      <c r="N13" s="54" t="s">
        <v>15</v>
      </c>
      <c r="O13" s="64">
        <f>Aug06!O13+Aug13!M13</f>
        <v>6</v>
      </c>
      <c r="P13" s="64">
        <f t="shared" si="3"/>
        <v>10</v>
      </c>
    </row>
    <row r="14" spans="2:16" ht="15.75">
      <c r="B14">
        <f>AVERAGE(B4:B13)</f>
        <v>33.9</v>
      </c>
      <c r="C14">
        <f>AVERAGE(C4:C13)</f>
        <v>35.3</v>
      </c>
      <c r="D14">
        <f>AVERAGE(D4:D13)</f>
        <v>37.8</v>
      </c>
      <c r="E14">
        <f>AVERAGE(E4:E13)</f>
        <v>40</v>
      </c>
      <c r="F14" s="44">
        <f>AVERAGE(B4:E13)</f>
        <v>36.666666666666664</v>
      </c>
      <c r="I14" s="10">
        <f>SUM(I4:I13)</f>
        <v>78</v>
      </c>
      <c r="O14" s="6">
        <f>SUM(O4:O13)</f>
        <v>80</v>
      </c>
      <c r="P14" s="6">
        <f>SUM(P4:P13)</f>
        <v>80</v>
      </c>
    </row>
    <row r="15" ht="15.75">
      <c r="F15" s="8">
        <f>VAR(B4:E13)</f>
        <v>11.912280701754321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3.4514172019265246</v>
      </c>
      <c r="K17" s="3"/>
      <c r="L17" s="3"/>
      <c r="N17" s="14" t="s">
        <v>4</v>
      </c>
      <c r="O17" s="11">
        <v>235</v>
      </c>
      <c r="P17" s="16" t="s">
        <v>330</v>
      </c>
    </row>
    <row r="18" spans="11:16" ht="15.75">
      <c r="K18" s="3"/>
      <c r="L18" s="3"/>
      <c r="N18" s="14" t="s">
        <v>13</v>
      </c>
      <c r="O18" s="11">
        <v>261</v>
      </c>
      <c r="P18" s="16" t="s">
        <v>328</v>
      </c>
    </row>
    <row r="19" spans="11:16" ht="15.75">
      <c r="K19" s="3"/>
      <c r="L19" s="3"/>
      <c r="N19" s="14" t="s">
        <v>8</v>
      </c>
      <c r="O19" s="11">
        <v>240</v>
      </c>
      <c r="P19" s="15" t="s">
        <v>328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12</v>
      </c>
      <c r="O20" s="11">
        <v>237</v>
      </c>
      <c r="P20" s="16" t="s">
        <v>329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14</v>
      </c>
      <c r="O21" s="11">
        <v>208.5</v>
      </c>
      <c r="P21" s="15" t="s">
        <v>331</v>
      </c>
    </row>
    <row r="22" spans="1:16" ht="15.75">
      <c r="A22" s="61" t="s">
        <v>217</v>
      </c>
      <c r="B22" s="62">
        <v>2</v>
      </c>
      <c r="C22" s="63">
        <v>35</v>
      </c>
      <c r="D22" s="62">
        <f aca="true" t="shared" si="5" ref="D22:D60">C22-B22</f>
        <v>33</v>
      </c>
      <c r="E22" s="6"/>
      <c r="F22" s="5" t="s">
        <v>58</v>
      </c>
      <c r="G22" s="22" t="s">
        <v>219</v>
      </c>
      <c r="H22" s="18">
        <f>MIN(D22:D30)</f>
        <v>33</v>
      </c>
      <c r="I22" t="s">
        <v>217</v>
      </c>
      <c r="N22" s="14" t="s">
        <v>11</v>
      </c>
      <c r="O22" s="11">
        <v>211.5</v>
      </c>
      <c r="P22" s="16" t="s">
        <v>173</v>
      </c>
    </row>
    <row r="23" spans="1:16" ht="15.75">
      <c r="A23" s="58" t="s">
        <v>139</v>
      </c>
      <c r="B23" s="59">
        <v>3</v>
      </c>
      <c r="C23" s="60">
        <v>38</v>
      </c>
      <c r="D23" s="59">
        <f t="shared" si="5"/>
        <v>35</v>
      </c>
      <c r="E23" s="6"/>
      <c r="F23" s="5" t="s">
        <v>58</v>
      </c>
      <c r="G23" s="22" t="s">
        <v>322</v>
      </c>
      <c r="H23" s="18">
        <f>MIN(D31:D40)</f>
        <v>32</v>
      </c>
      <c r="I23" t="s">
        <v>188</v>
      </c>
      <c r="N23" s="14" t="s">
        <v>10</v>
      </c>
      <c r="O23" s="11">
        <v>207</v>
      </c>
      <c r="P23" s="15" t="s">
        <v>173</v>
      </c>
    </row>
    <row r="24" spans="1:16" ht="15.75">
      <c r="A24" s="61" t="s">
        <v>49</v>
      </c>
      <c r="B24" s="62">
        <v>4</v>
      </c>
      <c r="C24" s="63">
        <v>44</v>
      </c>
      <c r="D24" s="62">
        <f t="shared" si="5"/>
        <v>40</v>
      </c>
      <c r="E24" s="6"/>
      <c r="F24" s="5" t="s">
        <v>58</v>
      </c>
      <c r="G24" s="23" t="s">
        <v>152</v>
      </c>
      <c r="H24" s="18">
        <f>MIN(D41:D49)</f>
        <v>30</v>
      </c>
      <c r="I24" t="s">
        <v>327</v>
      </c>
      <c r="N24" s="14" t="s">
        <v>28</v>
      </c>
      <c r="O24" s="11">
        <v>187</v>
      </c>
      <c r="P24" s="16" t="s">
        <v>332</v>
      </c>
    </row>
    <row r="25" spans="1:16" ht="15.75">
      <c r="A25" s="58" t="s">
        <v>137</v>
      </c>
      <c r="B25" s="59">
        <v>4</v>
      </c>
      <c r="C25" s="60">
        <v>41</v>
      </c>
      <c r="D25" s="59">
        <f t="shared" si="5"/>
        <v>37</v>
      </c>
      <c r="E25" s="6"/>
      <c r="F25" s="5" t="s">
        <v>58</v>
      </c>
      <c r="G25" s="23" t="s">
        <v>314</v>
      </c>
      <c r="H25" s="18">
        <f>MIN(D50:D60)</f>
        <v>32</v>
      </c>
      <c r="I25" t="s">
        <v>229</v>
      </c>
      <c r="N25" s="14" t="s">
        <v>15</v>
      </c>
      <c r="O25" s="11">
        <v>178.5</v>
      </c>
      <c r="P25" s="15" t="s">
        <v>333</v>
      </c>
    </row>
    <row r="26" spans="1:16" ht="15.75">
      <c r="A26" s="61" t="s">
        <v>77</v>
      </c>
      <c r="B26" s="62">
        <v>4</v>
      </c>
      <c r="C26" s="63">
        <v>44</v>
      </c>
      <c r="D26" s="62">
        <f t="shared" si="5"/>
        <v>40</v>
      </c>
      <c r="N26" s="14" t="s">
        <v>56</v>
      </c>
      <c r="O26" s="11">
        <v>174.5</v>
      </c>
      <c r="P26" s="15" t="s">
        <v>333</v>
      </c>
    </row>
    <row r="27" spans="1:4" ht="15.75">
      <c r="A27" s="58" t="s">
        <v>167</v>
      </c>
      <c r="B27" s="59">
        <v>4</v>
      </c>
      <c r="C27" s="60">
        <v>41</v>
      </c>
      <c r="D27" s="59">
        <f t="shared" si="5"/>
        <v>37</v>
      </c>
    </row>
    <row r="28" spans="1:4" ht="15.75">
      <c r="A28" s="58" t="s">
        <v>168</v>
      </c>
      <c r="B28" s="59">
        <v>4</v>
      </c>
      <c r="C28" s="60">
        <v>37</v>
      </c>
      <c r="D28" s="59">
        <f t="shared" si="5"/>
        <v>33</v>
      </c>
    </row>
    <row r="29" spans="1:4" ht="15.75">
      <c r="A29" s="58" t="s">
        <v>33</v>
      </c>
      <c r="B29" s="59">
        <v>4</v>
      </c>
      <c r="C29" s="60">
        <v>42</v>
      </c>
      <c r="D29" s="59">
        <f t="shared" si="5"/>
        <v>38</v>
      </c>
    </row>
    <row r="30" spans="1:4" ht="15.75">
      <c r="A30" s="58" t="s">
        <v>91</v>
      </c>
      <c r="B30" s="59">
        <v>5</v>
      </c>
      <c r="C30" s="60">
        <v>39</v>
      </c>
      <c r="D30" s="59">
        <f t="shared" si="5"/>
        <v>34</v>
      </c>
    </row>
    <row r="31" spans="1:4" ht="15.75">
      <c r="A31" s="30" t="s">
        <v>51</v>
      </c>
      <c r="B31" s="31">
        <v>6</v>
      </c>
      <c r="C31" s="32">
        <v>45</v>
      </c>
      <c r="D31" s="50">
        <f t="shared" si="5"/>
        <v>39</v>
      </c>
    </row>
    <row r="32" spans="1:4" ht="15.75">
      <c r="A32" s="49" t="s">
        <v>74</v>
      </c>
      <c r="B32" s="50">
        <v>6</v>
      </c>
      <c r="C32" s="51">
        <v>46</v>
      </c>
      <c r="D32" s="50">
        <f t="shared" si="5"/>
        <v>40</v>
      </c>
    </row>
    <row r="33" spans="1:4" ht="15.75">
      <c r="A33" s="30" t="s">
        <v>75</v>
      </c>
      <c r="B33" s="31">
        <v>7</v>
      </c>
      <c r="C33" s="32">
        <v>39</v>
      </c>
      <c r="D33" s="31">
        <f t="shared" si="5"/>
        <v>32</v>
      </c>
    </row>
    <row r="34" spans="1:4" ht="15.75">
      <c r="A34" s="30" t="s">
        <v>106</v>
      </c>
      <c r="B34" s="31">
        <v>7</v>
      </c>
      <c r="C34" s="32">
        <v>46</v>
      </c>
      <c r="D34" s="31">
        <f t="shared" si="5"/>
        <v>39</v>
      </c>
    </row>
    <row r="35" spans="1:4" ht="15.75">
      <c r="A35" s="30" t="s">
        <v>61</v>
      </c>
      <c r="B35" s="31">
        <v>7</v>
      </c>
      <c r="C35" s="32">
        <v>49</v>
      </c>
      <c r="D35" s="50">
        <f t="shared" si="5"/>
        <v>42</v>
      </c>
    </row>
    <row r="36" spans="1:4" ht="15.75">
      <c r="A36" s="30" t="s">
        <v>142</v>
      </c>
      <c r="B36" s="31">
        <v>8</v>
      </c>
      <c r="C36" s="32">
        <v>48</v>
      </c>
      <c r="D36" s="31">
        <f t="shared" si="5"/>
        <v>40</v>
      </c>
    </row>
    <row r="37" spans="1:4" ht="15.75">
      <c r="A37" s="30" t="s">
        <v>131</v>
      </c>
      <c r="B37" s="31">
        <v>8</v>
      </c>
      <c r="C37" s="32">
        <v>45</v>
      </c>
      <c r="D37" s="31">
        <f t="shared" si="5"/>
        <v>37</v>
      </c>
    </row>
    <row r="38" spans="1:4" ht="15.75">
      <c r="A38" s="30" t="s">
        <v>326</v>
      </c>
      <c r="B38" s="31">
        <v>9</v>
      </c>
      <c r="C38" s="32">
        <v>41</v>
      </c>
      <c r="D38" s="31">
        <f t="shared" si="5"/>
        <v>32</v>
      </c>
    </row>
    <row r="39" spans="1:4" ht="15.75">
      <c r="A39" s="30" t="s">
        <v>84</v>
      </c>
      <c r="B39" s="31">
        <v>9</v>
      </c>
      <c r="C39" s="32">
        <v>48</v>
      </c>
      <c r="D39" s="31">
        <f t="shared" si="5"/>
        <v>39</v>
      </c>
    </row>
    <row r="40" spans="1:4" ht="15.75">
      <c r="A40" s="49" t="s">
        <v>133</v>
      </c>
      <c r="B40" s="50">
        <v>9</v>
      </c>
      <c r="C40" s="51">
        <v>56</v>
      </c>
      <c r="D40" s="50">
        <f t="shared" si="5"/>
        <v>47</v>
      </c>
    </row>
    <row r="41" spans="1:4" ht="15.75">
      <c r="A41" s="41" t="s">
        <v>90</v>
      </c>
      <c r="B41" s="42">
        <v>10</v>
      </c>
      <c r="C41" s="43">
        <v>44</v>
      </c>
      <c r="D41" s="42">
        <f t="shared" si="5"/>
        <v>34</v>
      </c>
    </row>
    <row r="42" spans="1:4" ht="15.75">
      <c r="A42" s="41" t="s">
        <v>44</v>
      </c>
      <c r="B42" s="42">
        <v>10</v>
      </c>
      <c r="C42" s="43">
        <v>53</v>
      </c>
      <c r="D42" s="42">
        <f t="shared" si="5"/>
        <v>43</v>
      </c>
    </row>
    <row r="43" spans="1:4" ht="15.75">
      <c r="A43" s="41" t="s">
        <v>170</v>
      </c>
      <c r="B43" s="42">
        <v>10</v>
      </c>
      <c r="C43" s="43">
        <v>47</v>
      </c>
      <c r="D43" s="42">
        <f t="shared" si="5"/>
        <v>37</v>
      </c>
    </row>
    <row r="44" spans="1:4" ht="15.75">
      <c r="A44" s="41" t="s">
        <v>42</v>
      </c>
      <c r="B44" s="42">
        <v>10</v>
      </c>
      <c r="C44" s="43">
        <v>43</v>
      </c>
      <c r="D44" s="42">
        <f t="shared" si="5"/>
        <v>33</v>
      </c>
    </row>
    <row r="45" spans="1:4" ht="15.75">
      <c r="A45" s="46" t="s">
        <v>147</v>
      </c>
      <c r="B45" s="47">
        <v>10</v>
      </c>
      <c r="C45" s="48">
        <v>40</v>
      </c>
      <c r="D45" s="47">
        <f t="shared" si="5"/>
        <v>30</v>
      </c>
    </row>
    <row r="46" spans="1:4" ht="15.75">
      <c r="A46" s="41" t="s">
        <v>169</v>
      </c>
      <c r="B46" s="42">
        <v>11</v>
      </c>
      <c r="C46" s="43">
        <v>46</v>
      </c>
      <c r="D46" s="42">
        <f t="shared" si="5"/>
        <v>35</v>
      </c>
    </row>
    <row r="47" spans="1:4" ht="15.75">
      <c r="A47" s="41" t="s">
        <v>118</v>
      </c>
      <c r="B47" s="42">
        <v>11</v>
      </c>
      <c r="C47" s="43">
        <v>45</v>
      </c>
      <c r="D47" s="42">
        <f t="shared" si="5"/>
        <v>34</v>
      </c>
    </row>
    <row r="48" spans="1:4" ht="15.75">
      <c r="A48" s="41" t="s">
        <v>258</v>
      </c>
      <c r="B48" s="42">
        <v>11</v>
      </c>
      <c r="C48" s="43">
        <v>49</v>
      </c>
      <c r="D48" s="42">
        <f t="shared" si="5"/>
        <v>38</v>
      </c>
    </row>
    <row r="49" spans="1:4" ht="15.75">
      <c r="A49" s="46" t="s">
        <v>129</v>
      </c>
      <c r="B49" s="47">
        <v>11</v>
      </c>
      <c r="C49" s="48">
        <v>49</v>
      </c>
      <c r="D49" s="47">
        <f t="shared" si="5"/>
        <v>38</v>
      </c>
    </row>
    <row r="50" spans="1:4" ht="15.75">
      <c r="A50" s="36" t="s">
        <v>70</v>
      </c>
      <c r="B50" s="37">
        <v>12</v>
      </c>
      <c r="C50" s="38">
        <v>49</v>
      </c>
      <c r="D50" s="37">
        <f t="shared" si="5"/>
        <v>37</v>
      </c>
    </row>
    <row r="51" spans="1:4" ht="15.75">
      <c r="A51" s="36" t="s">
        <v>165</v>
      </c>
      <c r="B51" s="37">
        <v>12</v>
      </c>
      <c r="C51" s="38">
        <v>50</v>
      </c>
      <c r="D51" s="37">
        <f t="shared" si="5"/>
        <v>38</v>
      </c>
    </row>
    <row r="52" spans="1:4" ht="15.75">
      <c r="A52" s="36" t="s">
        <v>76</v>
      </c>
      <c r="B52" s="37">
        <v>12</v>
      </c>
      <c r="C52" s="38">
        <v>44</v>
      </c>
      <c r="D52" s="37">
        <f t="shared" si="5"/>
        <v>32</v>
      </c>
    </row>
    <row r="53" spans="1:4" ht="15.75">
      <c r="A53" s="36" t="s">
        <v>71</v>
      </c>
      <c r="B53" s="37">
        <v>12</v>
      </c>
      <c r="C53" s="38">
        <v>49</v>
      </c>
      <c r="D53" s="37">
        <f t="shared" si="5"/>
        <v>37</v>
      </c>
    </row>
    <row r="54" spans="1:4" ht="15.75">
      <c r="A54" s="36" t="s">
        <v>144</v>
      </c>
      <c r="B54" s="37">
        <v>14</v>
      </c>
      <c r="C54" s="38">
        <v>53</v>
      </c>
      <c r="D54" s="37">
        <f t="shared" si="5"/>
        <v>39</v>
      </c>
    </row>
    <row r="55" spans="1:4" ht="15.75">
      <c r="A55" s="36" t="s">
        <v>182</v>
      </c>
      <c r="B55" s="37">
        <v>14</v>
      </c>
      <c r="C55" s="38">
        <v>52</v>
      </c>
      <c r="D55" s="37">
        <f t="shared" si="5"/>
        <v>38</v>
      </c>
    </row>
    <row r="56" spans="1:4" ht="15.75">
      <c r="A56" s="36" t="s">
        <v>171</v>
      </c>
      <c r="B56" s="37">
        <v>15</v>
      </c>
      <c r="C56" s="38">
        <v>49</v>
      </c>
      <c r="D56" s="37">
        <f t="shared" si="5"/>
        <v>34</v>
      </c>
    </row>
    <row r="57" spans="1:4" ht="15.75">
      <c r="A57" s="36" t="s">
        <v>86</v>
      </c>
      <c r="B57" s="37">
        <v>17</v>
      </c>
      <c r="C57" s="38">
        <v>53</v>
      </c>
      <c r="D57" s="37">
        <f t="shared" si="5"/>
        <v>36</v>
      </c>
    </row>
    <row r="58" spans="1:4" ht="15.75">
      <c r="A58" s="36" t="s">
        <v>138</v>
      </c>
      <c r="B58" s="37">
        <v>18</v>
      </c>
      <c r="C58" s="38">
        <v>52</v>
      </c>
      <c r="D58" s="37">
        <f t="shared" si="5"/>
        <v>34</v>
      </c>
    </row>
    <row r="59" spans="1:4" ht="15.75">
      <c r="A59" s="36" t="s">
        <v>121</v>
      </c>
      <c r="B59" s="37">
        <v>19</v>
      </c>
      <c r="C59" s="38">
        <v>54</v>
      </c>
      <c r="D59" s="37">
        <f t="shared" si="5"/>
        <v>35</v>
      </c>
    </row>
    <row r="60" spans="1:4" ht="15.75">
      <c r="A60" s="65" t="s">
        <v>132</v>
      </c>
      <c r="B60" s="66">
        <v>20</v>
      </c>
      <c r="C60" s="67">
        <v>54</v>
      </c>
      <c r="D60" s="66">
        <f t="shared" si="5"/>
        <v>34</v>
      </c>
    </row>
    <row r="61" spans="1:4" ht="15.75">
      <c r="A61" s="30"/>
      <c r="B61" s="31"/>
      <c r="C61" s="32"/>
      <c r="D61" s="31"/>
    </row>
    <row r="62" spans="1:2" ht="15.75">
      <c r="A62" s="21" t="s">
        <v>80</v>
      </c>
      <c r="B62">
        <f>COUNT(B22:B61)</f>
        <v>39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I5" sqref="I5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37852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17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54" customFormat="1" ht="15.75">
      <c r="A4" s="54" t="s">
        <v>12</v>
      </c>
      <c r="B4" s="64">
        <v>34</v>
      </c>
      <c r="C4" s="64">
        <v>38</v>
      </c>
      <c r="D4" s="64">
        <v>41</v>
      </c>
      <c r="E4" s="64">
        <v>41</v>
      </c>
      <c r="F4" s="64">
        <f aca="true" t="shared" si="0" ref="F4:F12">SMALL(B4:E4,1)+SMALL(B4:E4,2)+SMALL(B4:E4,3)</f>
        <v>113</v>
      </c>
      <c r="G4" s="64">
        <v>6</v>
      </c>
      <c r="H4" s="64">
        <v>6</v>
      </c>
      <c r="I4" s="71">
        <f aca="true" t="shared" si="1" ref="I4:I13">SUM(G4:H4)</f>
        <v>12</v>
      </c>
      <c r="J4" s="64">
        <f>RANK(F4,$F$4:$F$13,0)</f>
        <v>8</v>
      </c>
      <c r="K4" s="64">
        <f aca="true" t="shared" si="2" ref="K4:K13">SUM(I4:J4)</f>
        <v>20</v>
      </c>
      <c r="L4" s="64">
        <f>Aug13!L4+K4</f>
        <v>257</v>
      </c>
      <c r="M4" s="64">
        <v>1</v>
      </c>
      <c r="N4" s="54" t="s">
        <v>10</v>
      </c>
      <c r="O4" s="64">
        <f>Aug13!O4+Aug20!M4</f>
        <v>11</v>
      </c>
      <c r="P4" s="64">
        <f aca="true" t="shared" si="3" ref="P4:P13">$P$1-O4</f>
        <v>6</v>
      </c>
    </row>
    <row r="5" spans="1:16" s="54" customFormat="1" ht="15.75">
      <c r="A5" s="54" t="s">
        <v>11</v>
      </c>
      <c r="B5" s="64">
        <v>32</v>
      </c>
      <c r="C5" s="64">
        <v>34</v>
      </c>
      <c r="D5" s="64">
        <v>44</v>
      </c>
      <c r="E5" s="64">
        <v>45</v>
      </c>
      <c r="F5" s="64">
        <f t="shared" si="0"/>
        <v>110</v>
      </c>
      <c r="G5" s="64">
        <v>4</v>
      </c>
      <c r="H5" s="64">
        <v>4</v>
      </c>
      <c r="I5" s="71">
        <f t="shared" si="1"/>
        <v>8</v>
      </c>
      <c r="J5" s="64">
        <f aca="true" t="shared" si="4" ref="J5:J12">RANK(F5,$F$4:$F$13,0)</f>
        <v>10</v>
      </c>
      <c r="K5" s="64">
        <f t="shared" si="2"/>
        <v>18</v>
      </c>
      <c r="L5" s="64">
        <f>Aug13!L5+K5</f>
        <v>229.5</v>
      </c>
      <c r="M5" s="64">
        <v>1</v>
      </c>
      <c r="N5" s="54" t="s">
        <v>4</v>
      </c>
      <c r="O5" s="64">
        <f>Aug13!O5+Aug20!M5</f>
        <v>8</v>
      </c>
      <c r="P5" s="64">
        <f t="shared" si="3"/>
        <v>9</v>
      </c>
    </row>
    <row r="6" spans="1:16" s="54" customFormat="1" ht="15.75">
      <c r="A6" s="54" t="s">
        <v>8</v>
      </c>
      <c r="B6" s="64">
        <v>35</v>
      </c>
      <c r="C6" s="64">
        <v>38</v>
      </c>
      <c r="D6" s="64">
        <v>43</v>
      </c>
      <c r="E6" s="64">
        <v>48</v>
      </c>
      <c r="F6" s="64">
        <f t="shared" si="0"/>
        <v>116</v>
      </c>
      <c r="G6" s="64">
        <v>4</v>
      </c>
      <c r="H6" s="64">
        <v>4</v>
      </c>
      <c r="I6" s="71">
        <f t="shared" si="1"/>
        <v>8</v>
      </c>
      <c r="J6" s="64">
        <v>6.5</v>
      </c>
      <c r="K6" s="64">
        <f t="shared" si="2"/>
        <v>14.5</v>
      </c>
      <c r="L6" s="64">
        <f>Aug13!L6+K6</f>
        <v>254.5</v>
      </c>
      <c r="M6" s="64">
        <v>1</v>
      </c>
      <c r="N6" s="54" t="s">
        <v>15</v>
      </c>
      <c r="O6" s="64">
        <f>Aug13!O6+Aug20!M6</f>
        <v>12</v>
      </c>
      <c r="P6" s="64">
        <f t="shared" si="3"/>
        <v>5</v>
      </c>
    </row>
    <row r="7" spans="1:16" s="54" customFormat="1" ht="15.75">
      <c r="A7" s="54" t="s">
        <v>4</v>
      </c>
      <c r="B7" s="64">
        <v>40</v>
      </c>
      <c r="C7" s="64">
        <v>41</v>
      </c>
      <c r="D7" s="64">
        <v>43</v>
      </c>
      <c r="E7" s="64">
        <v>43</v>
      </c>
      <c r="F7" s="64">
        <f t="shared" si="0"/>
        <v>124</v>
      </c>
      <c r="G7" s="64">
        <v>4</v>
      </c>
      <c r="H7" s="64">
        <v>4</v>
      </c>
      <c r="I7" s="71">
        <f t="shared" si="1"/>
        <v>8</v>
      </c>
      <c r="J7" s="64">
        <f t="shared" si="4"/>
        <v>3</v>
      </c>
      <c r="K7" s="64">
        <f t="shared" si="2"/>
        <v>11</v>
      </c>
      <c r="L7" s="64">
        <f>Aug13!L7+K7</f>
        <v>246</v>
      </c>
      <c r="M7" s="64">
        <v>0</v>
      </c>
      <c r="N7" s="54" t="s">
        <v>11</v>
      </c>
      <c r="O7" s="64">
        <f>Aug13!O7+Aug20!M7</f>
        <v>12</v>
      </c>
      <c r="P7" s="64">
        <f t="shared" si="3"/>
        <v>5</v>
      </c>
    </row>
    <row r="8" spans="1:16" s="54" customFormat="1" ht="15.75">
      <c r="A8" s="54" t="s">
        <v>10</v>
      </c>
      <c r="B8" s="64">
        <v>39</v>
      </c>
      <c r="C8" s="64">
        <v>40</v>
      </c>
      <c r="D8" s="64"/>
      <c r="E8" s="64"/>
      <c r="F8" s="64">
        <v>150</v>
      </c>
      <c r="G8" s="64">
        <v>2</v>
      </c>
      <c r="H8" s="64">
        <v>2</v>
      </c>
      <c r="I8" s="71">
        <f t="shared" si="1"/>
        <v>4</v>
      </c>
      <c r="J8" s="64">
        <v>0</v>
      </c>
      <c r="K8" s="64">
        <f t="shared" si="2"/>
        <v>4</v>
      </c>
      <c r="L8" s="64">
        <f>Aug13!L8+K8</f>
        <v>211</v>
      </c>
      <c r="M8" s="64">
        <v>0</v>
      </c>
      <c r="N8" s="54" t="s">
        <v>12</v>
      </c>
      <c r="O8" s="64">
        <f>Aug13!O8+Aug20!M8</f>
        <v>7</v>
      </c>
      <c r="P8" s="64">
        <f t="shared" si="3"/>
        <v>10</v>
      </c>
    </row>
    <row r="9" spans="1:16" s="54" customFormat="1" ht="15.75">
      <c r="A9" s="54" t="s">
        <v>56</v>
      </c>
      <c r="B9" s="64">
        <v>38</v>
      </c>
      <c r="C9" s="64">
        <v>39</v>
      </c>
      <c r="D9" s="64">
        <v>40</v>
      </c>
      <c r="E9" s="64">
        <v>42</v>
      </c>
      <c r="F9" s="64">
        <f t="shared" si="0"/>
        <v>117</v>
      </c>
      <c r="G9" s="64">
        <v>3</v>
      </c>
      <c r="H9" s="64">
        <v>6</v>
      </c>
      <c r="I9" s="71">
        <f t="shared" si="1"/>
        <v>9</v>
      </c>
      <c r="J9" s="64">
        <f t="shared" si="4"/>
        <v>5</v>
      </c>
      <c r="K9" s="64">
        <f t="shared" si="2"/>
        <v>14</v>
      </c>
      <c r="L9" s="64">
        <f>Aug13!L9+K9</f>
        <v>188.5</v>
      </c>
      <c r="M9" s="64">
        <v>1</v>
      </c>
      <c r="N9" s="54" t="s">
        <v>14</v>
      </c>
      <c r="O9" s="64">
        <f>Aug13!O9+Aug20!M9</f>
        <v>5</v>
      </c>
      <c r="P9" s="64">
        <f t="shared" si="3"/>
        <v>12</v>
      </c>
    </row>
    <row r="10" spans="1:16" s="54" customFormat="1" ht="15.75">
      <c r="A10" s="54" t="s">
        <v>14</v>
      </c>
      <c r="B10" s="64">
        <v>32</v>
      </c>
      <c r="C10" s="64">
        <v>41</v>
      </c>
      <c r="D10" s="64">
        <v>43</v>
      </c>
      <c r="E10" s="64">
        <v>44</v>
      </c>
      <c r="F10" s="64">
        <f t="shared" si="0"/>
        <v>116</v>
      </c>
      <c r="G10" s="64">
        <v>5</v>
      </c>
      <c r="H10" s="64">
        <v>2</v>
      </c>
      <c r="I10" s="71">
        <f t="shared" si="1"/>
        <v>7</v>
      </c>
      <c r="J10" s="64">
        <v>6.5</v>
      </c>
      <c r="K10" s="64">
        <f t="shared" si="2"/>
        <v>13.5</v>
      </c>
      <c r="L10" s="64">
        <f>Aug13!L10+K10</f>
        <v>222</v>
      </c>
      <c r="M10" s="64">
        <v>0</v>
      </c>
      <c r="N10" s="54" t="s">
        <v>56</v>
      </c>
      <c r="O10" s="64">
        <f>Aug13!O10+Aug20!M10</f>
        <v>8</v>
      </c>
      <c r="P10" s="64">
        <f t="shared" si="3"/>
        <v>9</v>
      </c>
    </row>
    <row r="11" spans="1:16" s="54" customFormat="1" ht="15.75">
      <c r="A11" s="54" t="s">
        <v>13</v>
      </c>
      <c r="B11" s="64">
        <v>34</v>
      </c>
      <c r="C11" s="64">
        <v>38</v>
      </c>
      <c r="D11" s="64">
        <v>39</v>
      </c>
      <c r="E11" s="64">
        <v>43</v>
      </c>
      <c r="F11" s="64">
        <f t="shared" si="0"/>
        <v>111</v>
      </c>
      <c r="G11" s="64">
        <v>6</v>
      </c>
      <c r="H11" s="64">
        <v>4</v>
      </c>
      <c r="I11" s="71">
        <f t="shared" si="1"/>
        <v>10</v>
      </c>
      <c r="J11" s="64">
        <f t="shared" si="4"/>
        <v>9</v>
      </c>
      <c r="K11" s="64">
        <f t="shared" si="2"/>
        <v>19</v>
      </c>
      <c r="L11" s="64">
        <f>Aug13!L11+K11</f>
        <v>280</v>
      </c>
      <c r="M11" s="64">
        <v>1</v>
      </c>
      <c r="N11" s="54" t="s">
        <v>28</v>
      </c>
      <c r="O11" s="64">
        <f>Aug13!O11+Aug20!M11</f>
        <v>12</v>
      </c>
      <c r="P11" s="64">
        <f t="shared" si="3"/>
        <v>5</v>
      </c>
    </row>
    <row r="12" spans="1:16" s="54" customFormat="1" ht="15.75">
      <c r="A12" s="54" t="s">
        <v>15</v>
      </c>
      <c r="B12" s="64">
        <v>38</v>
      </c>
      <c r="C12" s="64">
        <v>41</v>
      </c>
      <c r="D12" s="64">
        <v>42</v>
      </c>
      <c r="E12" s="64">
        <v>43</v>
      </c>
      <c r="F12" s="64">
        <f t="shared" si="0"/>
        <v>121</v>
      </c>
      <c r="G12" s="64">
        <v>4</v>
      </c>
      <c r="H12" s="64">
        <v>4</v>
      </c>
      <c r="I12" s="71">
        <f t="shared" si="1"/>
        <v>8</v>
      </c>
      <c r="J12" s="64">
        <f t="shared" si="4"/>
        <v>4</v>
      </c>
      <c r="K12" s="64">
        <f t="shared" si="2"/>
        <v>12</v>
      </c>
      <c r="L12" s="64">
        <f>Aug13!L12+K12</f>
        <v>190.5</v>
      </c>
      <c r="M12" s="64">
        <v>0</v>
      </c>
      <c r="N12" s="54" t="s">
        <v>8</v>
      </c>
      <c r="O12" s="64">
        <f>Aug13!O12+Aug20!M12</f>
        <v>4</v>
      </c>
      <c r="P12" s="64">
        <f t="shared" si="3"/>
        <v>13</v>
      </c>
    </row>
    <row r="13" spans="1:16" s="54" customFormat="1" ht="15.75">
      <c r="A13" s="54" t="s">
        <v>28</v>
      </c>
      <c r="B13" s="64">
        <v>31</v>
      </c>
      <c r="C13" s="64">
        <v>39</v>
      </c>
      <c r="D13" s="64"/>
      <c r="E13" s="64"/>
      <c r="F13" s="64">
        <v>150</v>
      </c>
      <c r="G13" s="64">
        <v>2</v>
      </c>
      <c r="H13" s="64">
        <v>2</v>
      </c>
      <c r="I13" s="71">
        <f t="shared" si="1"/>
        <v>4</v>
      </c>
      <c r="J13" s="64">
        <v>0</v>
      </c>
      <c r="K13" s="64">
        <f t="shared" si="2"/>
        <v>4</v>
      </c>
      <c r="L13" s="64">
        <f>Aug13!L13+K13</f>
        <v>191</v>
      </c>
      <c r="M13" s="64">
        <v>0</v>
      </c>
      <c r="N13" s="54" t="s">
        <v>13</v>
      </c>
      <c r="O13" s="64">
        <f>Aug13!O13+Aug20!M13</f>
        <v>6</v>
      </c>
      <c r="P13" s="64">
        <f t="shared" si="3"/>
        <v>11</v>
      </c>
    </row>
    <row r="14" spans="2:16" ht="15.75">
      <c r="B14">
        <f>AVERAGE(B4:B13)</f>
        <v>35.3</v>
      </c>
      <c r="C14">
        <f>AVERAGE(C4:C13)</f>
        <v>38.9</v>
      </c>
      <c r="D14">
        <f>AVERAGE(D4:D13)</f>
        <v>41.875</v>
      </c>
      <c r="E14">
        <f>AVERAGE(E4:E13)</f>
        <v>43.625</v>
      </c>
      <c r="F14" s="44">
        <f>AVERAGE(B4:E13)</f>
        <v>39.611111111111114</v>
      </c>
      <c r="I14" s="10">
        <f>SUM(I4:I13)</f>
        <v>78</v>
      </c>
      <c r="O14" s="6">
        <f>SUM(O4:O13)</f>
        <v>85</v>
      </c>
      <c r="P14" s="6">
        <f>SUM(P4:P13)</f>
        <v>85</v>
      </c>
    </row>
    <row r="15" ht="15.75">
      <c r="F15" s="8">
        <f>VAR(B4:E13)</f>
        <v>15.67301587301585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3.9589159972163905</v>
      </c>
      <c r="K17" s="3"/>
      <c r="L17" s="3"/>
      <c r="N17" s="14" t="s">
        <v>13</v>
      </c>
      <c r="O17" s="11">
        <v>280</v>
      </c>
      <c r="P17" s="16" t="s">
        <v>342</v>
      </c>
    </row>
    <row r="18" spans="11:16" ht="15.75">
      <c r="K18" s="3"/>
      <c r="L18" s="3"/>
      <c r="N18" s="14" t="s">
        <v>8</v>
      </c>
      <c r="O18" s="11">
        <v>254.5</v>
      </c>
      <c r="P18" s="15" t="s">
        <v>342</v>
      </c>
    </row>
    <row r="19" spans="11:16" ht="15.75">
      <c r="K19" s="3"/>
      <c r="L19" s="3"/>
      <c r="N19" s="14" t="s">
        <v>4</v>
      </c>
      <c r="O19" s="11">
        <v>246</v>
      </c>
      <c r="P19" s="16" t="s">
        <v>342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12</v>
      </c>
      <c r="O20" s="11">
        <v>257</v>
      </c>
      <c r="P20" s="16" t="s">
        <v>343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11</v>
      </c>
      <c r="O21" s="11">
        <v>229.5</v>
      </c>
      <c r="P21" s="15" t="s">
        <v>150</v>
      </c>
    </row>
    <row r="22" spans="1:16" ht="15.75">
      <c r="A22" s="61" t="s">
        <v>217</v>
      </c>
      <c r="B22" s="62">
        <v>1</v>
      </c>
      <c r="C22" s="63">
        <v>41</v>
      </c>
      <c r="D22" s="62">
        <f aca="true" t="shared" si="5" ref="D22:D57">C22-B22</f>
        <v>40</v>
      </c>
      <c r="E22" s="6"/>
      <c r="F22" s="5" t="s">
        <v>58</v>
      </c>
      <c r="G22" s="22" t="s">
        <v>81</v>
      </c>
      <c r="H22" s="18">
        <f>MIN(D22:D30)</f>
        <v>34</v>
      </c>
      <c r="I22" t="s">
        <v>338</v>
      </c>
      <c r="N22" s="14" t="s">
        <v>14</v>
      </c>
      <c r="O22" s="11">
        <v>222</v>
      </c>
      <c r="P22" s="16" t="s">
        <v>150</v>
      </c>
    </row>
    <row r="23" spans="1:16" ht="15.75">
      <c r="A23" s="58" t="s">
        <v>38</v>
      </c>
      <c r="B23" s="59">
        <v>1</v>
      </c>
      <c r="C23" s="60">
        <v>44</v>
      </c>
      <c r="D23" s="59">
        <f t="shared" si="5"/>
        <v>43</v>
      </c>
      <c r="E23" s="6"/>
      <c r="F23" s="5" t="s">
        <v>58</v>
      </c>
      <c r="G23" s="22" t="s">
        <v>173</v>
      </c>
      <c r="H23" s="18">
        <f>MIN(D31:D42)</f>
        <v>34</v>
      </c>
      <c r="I23" t="s">
        <v>339</v>
      </c>
      <c r="N23" s="14" t="s">
        <v>10</v>
      </c>
      <c r="O23" s="11">
        <v>211</v>
      </c>
      <c r="P23" s="15" t="s">
        <v>305</v>
      </c>
    </row>
    <row r="24" spans="1:16" ht="15.75">
      <c r="A24" s="58" t="s">
        <v>36</v>
      </c>
      <c r="B24" s="59">
        <v>3</v>
      </c>
      <c r="C24" s="60">
        <v>43</v>
      </c>
      <c r="D24" s="59">
        <f t="shared" si="5"/>
        <v>40</v>
      </c>
      <c r="E24" s="6"/>
      <c r="F24" s="5" t="s">
        <v>58</v>
      </c>
      <c r="G24" s="23" t="s">
        <v>152</v>
      </c>
      <c r="H24" s="18">
        <f>MIN(D43:D51)</f>
        <v>32</v>
      </c>
      <c r="I24" t="s">
        <v>340</v>
      </c>
      <c r="N24" s="14" t="s">
        <v>28</v>
      </c>
      <c r="O24" s="11">
        <v>191</v>
      </c>
      <c r="P24" s="16" t="s">
        <v>344</v>
      </c>
    </row>
    <row r="25" spans="1:16" ht="15.75">
      <c r="A25" s="58" t="s">
        <v>204</v>
      </c>
      <c r="B25" s="59">
        <v>4</v>
      </c>
      <c r="C25" s="60">
        <v>43</v>
      </c>
      <c r="D25" s="59">
        <f t="shared" si="5"/>
        <v>39</v>
      </c>
      <c r="E25" s="6"/>
      <c r="F25" s="5" t="s">
        <v>58</v>
      </c>
      <c r="G25" s="23" t="s">
        <v>341</v>
      </c>
      <c r="H25" s="18">
        <f>MIN(D52:D57)</f>
        <v>31</v>
      </c>
      <c r="I25" t="s">
        <v>337</v>
      </c>
      <c r="N25" s="14" t="s">
        <v>56</v>
      </c>
      <c r="O25" s="11">
        <v>188.5</v>
      </c>
      <c r="P25" s="15" t="s">
        <v>346</v>
      </c>
    </row>
    <row r="26" spans="1:16" ht="15.75">
      <c r="A26" s="58" t="s">
        <v>47</v>
      </c>
      <c r="B26" s="59">
        <v>4</v>
      </c>
      <c r="C26" s="60">
        <v>39</v>
      </c>
      <c r="D26" s="59">
        <f t="shared" si="5"/>
        <v>35</v>
      </c>
      <c r="N26" s="14" t="s">
        <v>15</v>
      </c>
      <c r="O26" s="11">
        <v>190.5</v>
      </c>
      <c r="P26" s="15" t="s">
        <v>345</v>
      </c>
    </row>
    <row r="27" spans="1:4" ht="15.75">
      <c r="A27" s="61" t="s">
        <v>77</v>
      </c>
      <c r="B27" s="62">
        <v>4</v>
      </c>
      <c r="C27" s="63">
        <v>43</v>
      </c>
      <c r="D27" s="62">
        <f t="shared" si="5"/>
        <v>39</v>
      </c>
    </row>
    <row r="28" spans="1:4" ht="15.75">
      <c r="A28" s="61" t="s">
        <v>65</v>
      </c>
      <c r="B28" s="62">
        <v>5</v>
      </c>
      <c r="C28" s="63">
        <v>46</v>
      </c>
      <c r="D28" s="62">
        <f t="shared" si="5"/>
        <v>41</v>
      </c>
    </row>
    <row r="29" spans="1:4" ht="15.75">
      <c r="A29" s="58" t="s">
        <v>59</v>
      </c>
      <c r="B29" s="59">
        <v>5</v>
      </c>
      <c r="C29" s="60">
        <v>50</v>
      </c>
      <c r="D29" s="59">
        <f t="shared" si="5"/>
        <v>45</v>
      </c>
    </row>
    <row r="30" spans="1:4" ht="15.75">
      <c r="A30" s="58" t="s">
        <v>48</v>
      </c>
      <c r="B30" s="59">
        <v>5</v>
      </c>
      <c r="C30" s="60">
        <v>39</v>
      </c>
      <c r="D30" s="59">
        <f t="shared" si="5"/>
        <v>34</v>
      </c>
    </row>
    <row r="31" spans="1:4" ht="15.75">
      <c r="A31" s="49" t="s">
        <v>73</v>
      </c>
      <c r="B31" s="50">
        <v>7</v>
      </c>
      <c r="C31" s="51">
        <v>46</v>
      </c>
      <c r="D31" s="50">
        <f t="shared" si="5"/>
        <v>39</v>
      </c>
    </row>
    <row r="32" spans="1:4" ht="15.75">
      <c r="A32" s="30" t="s">
        <v>67</v>
      </c>
      <c r="B32" s="31">
        <v>7</v>
      </c>
      <c r="C32" s="32">
        <v>50</v>
      </c>
      <c r="D32" s="31">
        <f t="shared" si="5"/>
        <v>43</v>
      </c>
    </row>
    <row r="33" spans="1:4" ht="15.75">
      <c r="A33" s="30" t="s">
        <v>68</v>
      </c>
      <c r="B33" s="31">
        <v>8</v>
      </c>
      <c r="C33" s="32">
        <v>49</v>
      </c>
      <c r="D33" s="31">
        <f t="shared" si="5"/>
        <v>41</v>
      </c>
    </row>
    <row r="34" spans="1:4" ht="15.75">
      <c r="A34" s="49" t="s">
        <v>246</v>
      </c>
      <c r="B34" s="50">
        <v>8</v>
      </c>
      <c r="C34" s="51">
        <v>51</v>
      </c>
      <c r="D34" s="50">
        <f t="shared" si="5"/>
        <v>43</v>
      </c>
    </row>
    <row r="35" spans="1:4" ht="15.75">
      <c r="A35" s="30" t="s">
        <v>78</v>
      </c>
      <c r="B35" s="31">
        <v>8</v>
      </c>
      <c r="C35" s="32">
        <v>49</v>
      </c>
      <c r="D35" s="31">
        <f t="shared" si="5"/>
        <v>41</v>
      </c>
    </row>
    <row r="36" spans="1:4" ht="15.75">
      <c r="A36" s="30" t="s">
        <v>101</v>
      </c>
      <c r="B36" s="31">
        <v>8</v>
      </c>
      <c r="C36" s="32">
        <v>42</v>
      </c>
      <c r="D36" s="31">
        <f t="shared" si="5"/>
        <v>34</v>
      </c>
    </row>
    <row r="37" spans="1:4" ht="15.75">
      <c r="A37" s="49" t="s">
        <v>60</v>
      </c>
      <c r="B37" s="50">
        <v>8</v>
      </c>
      <c r="C37" s="51">
        <v>47</v>
      </c>
      <c r="D37" s="50">
        <f t="shared" si="5"/>
        <v>39</v>
      </c>
    </row>
    <row r="38" spans="1:4" ht="15.75">
      <c r="A38" s="49" t="s">
        <v>133</v>
      </c>
      <c r="B38" s="50">
        <v>9</v>
      </c>
      <c r="C38" s="51">
        <v>43</v>
      </c>
      <c r="D38" s="31">
        <f t="shared" si="5"/>
        <v>34</v>
      </c>
    </row>
    <row r="39" spans="1:4" ht="15.75">
      <c r="A39" s="30" t="s">
        <v>159</v>
      </c>
      <c r="B39" s="31">
        <v>9</v>
      </c>
      <c r="C39" s="32">
        <v>47</v>
      </c>
      <c r="D39" s="31">
        <f t="shared" si="5"/>
        <v>38</v>
      </c>
    </row>
    <row r="40" spans="1:4" ht="15.75">
      <c r="A40" s="30" t="s">
        <v>43</v>
      </c>
      <c r="B40" s="31">
        <v>9</v>
      </c>
      <c r="C40" s="32">
        <v>52</v>
      </c>
      <c r="D40" s="31">
        <f t="shared" si="5"/>
        <v>43</v>
      </c>
    </row>
    <row r="41" spans="1:4" ht="15.75">
      <c r="A41" s="30" t="s">
        <v>163</v>
      </c>
      <c r="B41" s="31">
        <v>9</v>
      </c>
      <c r="C41" s="32">
        <v>52</v>
      </c>
      <c r="D41" s="31">
        <f t="shared" si="5"/>
        <v>43</v>
      </c>
    </row>
    <row r="42" spans="1:4" ht="15.75">
      <c r="A42" s="30" t="s">
        <v>141</v>
      </c>
      <c r="B42" s="31">
        <v>9</v>
      </c>
      <c r="C42" s="32">
        <v>50</v>
      </c>
      <c r="D42" s="31">
        <f t="shared" si="5"/>
        <v>41</v>
      </c>
    </row>
    <row r="43" spans="1:4" ht="15.75">
      <c r="A43" s="36" t="s">
        <v>134</v>
      </c>
      <c r="B43" s="37">
        <v>10</v>
      </c>
      <c r="C43" s="38">
        <v>51</v>
      </c>
      <c r="D43" s="37">
        <f t="shared" si="5"/>
        <v>41</v>
      </c>
    </row>
    <row r="44" spans="1:4" ht="15.75">
      <c r="A44" s="36" t="s">
        <v>118</v>
      </c>
      <c r="B44" s="37">
        <v>10</v>
      </c>
      <c r="C44" s="38">
        <v>58</v>
      </c>
      <c r="D44" s="37">
        <f t="shared" si="5"/>
        <v>48</v>
      </c>
    </row>
    <row r="45" spans="1:4" ht="15.75">
      <c r="A45" s="36" t="s">
        <v>259</v>
      </c>
      <c r="B45" s="37">
        <v>10</v>
      </c>
      <c r="C45" s="38">
        <v>42</v>
      </c>
      <c r="D45" s="37">
        <f t="shared" si="5"/>
        <v>32</v>
      </c>
    </row>
    <row r="46" spans="1:4" ht="15.75">
      <c r="A46" s="36" t="s">
        <v>203</v>
      </c>
      <c r="B46" s="37">
        <v>10</v>
      </c>
      <c r="C46" s="38">
        <v>54</v>
      </c>
      <c r="D46" s="37">
        <f t="shared" si="5"/>
        <v>44</v>
      </c>
    </row>
    <row r="47" spans="1:4" ht="15.75">
      <c r="A47" s="36" t="s">
        <v>258</v>
      </c>
      <c r="B47" s="37">
        <v>11</v>
      </c>
      <c r="C47" s="38">
        <v>49</v>
      </c>
      <c r="D47" s="66">
        <f t="shared" si="5"/>
        <v>38</v>
      </c>
    </row>
    <row r="48" spans="1:4" ht="15.75">
      <c r="A48" s="36" t="s">
        <v>89</v>
      </c>
      <c r="B48" s="37">
        <v>12</v>
      </c>
      <c r="C48" s="38">
        <v>50</v>
      </c>
      <c r="D48" s="37">
        <f t="shared" si="5"/>
        <v>38</v>
      </c>
    </row>
    <row r="49" spans="1:4" ht="15.75">
      <c r="A49" s="36" t="s">
        <v>248</v>
      </c>
      <c r="B49" s="37">
        <v>12</v>
      </c>
      <c r="C49" s="38">
        <v>56</v>
      </c>
      <c r="D49" s="66">
        <f t="shared" si="5"/>
        <v>44</v>
      </c>
    </row>
    <row r="50" spans="1:4" ht="15.75">
      <c r="A50" s="36" t="s">
        <v>129</v>
      </c>
      <c r="B50" s="37">
        <v>12</v>
      </c>
      <c r="C50" s="38">
        <v>52</v>
      </c>
      <c r="D50" s="37">
        <f t="shared" si="5"/>
        <v>40</v>
      </c>
    </row>
    <row r="51" spans="1:4" ht="15.75">
      <c r="A51" s="36" t="s">
        <v>165</v>
      </c>
      <c r="B51" s="37">
        <v>12</v>
      </c>
      <c r="C51" s="38">
        <v>50</v>
      </c>
      <c r="D51" s="37">
        <f t="shared" si="5"/>
        <v>38</v>
      </c>
    </row>
    <row r="52" spans="1:4" ht="15.75">
      <c r="A52" s="24" t="s">
        <v>146</v>
      </c>
      <c r="B52" s="25">
        <v>13</v>
      </c>
      <c r="C52" s="7">
        <v>56</v>
      </c>
      <c r="D52" s="25">
        <f t="shared" si="5"/>
        <v>43</v>
      </c>
    </row>
    <row r="53" spans="1:4" ht="15.75">
      <c r="A53" s="24" t="s">
        <v>130</v>
      </c>
      <c r="B53" s="25">
        <v>14</v>
      </c>
      <c r="C53" s="7">
        <v>56</v>
      </c>
      <c r="D53" s="25">
        <f t="shared" si="5"/>
        <v>42</v>
      </c>
    </row>
    <row r="54" spans="1:4" ht="15.75">
      <c r="A54" s="24" t="s">
        <v>144</v>
      </c>
      <c r="B54" s="25">
        <v>14</v>
      </c>
      <c r="C54" s="7">
        <v>56</v>
      </c>
      <c r="D54" s="25">
        <f t="shared" si="5"/>
        <v>42</v>
      </c>
    </row>
    <row r="55" spans="1:4" ht="15.75">
      <c r="A55" s="24" t="s">
        <v>171</v>
      </c>
      <c r="B55" s="25">
        <v>15</v>
      </c>
      <c r="C55" s="7">
        <v>47</v>
      </c>
      <c r="D55" s="25">
        <f t="shared" si="5"/>
        <v>32</v>
      </c>
    </row>
    <row r="56" spans="1:4" ht="15.75">
      <c r="A56" s="24" t="s">
        <v>86</v>
      </c>
      <c r="B56" s="25">
        <v>17</v>
      </c>
      <c r="C56" s="7">
        <v>55</v>
      </c>
      <c r="D56" s="25">
        <f t="shared" si="5"/>
        <v>38</v>
      </c>
    </row>
    <row r="57" spans="1:4" ht="15.75">
      <c r="A57" s="24" t="s">
        <v>121</v>
      </c>
      <c r="B57" s="25">
        <v>19</v>
      </c>
      <c r="C57" s="7">
        <v>50</v>
      </c>
      <c r="D57" s="25">
        <f t="shared" si="5"/>
        <v>31</v>
      </c>
    </row>
    <row r="58" spans="1:4" ht="15.75">
      <c r="A58" s="39"/>
      <c r="B58" s="40"/>
      <c r="C58" s="28"/>
      <c r="D58" s="40"/>
    </row>
    <row r="59" spans="1:4" ht="15.75">
      <c r="A59" s="39"/>
      <c r="B59" s="40"/>
      <c r="C59" s="28"/>
      <c r="D59" s="40"/>
    </row>
    <row r="60" spans="1:4" ht="15.75">
      <c r="A60" s="69"/>
      <c r="B60" s="70"/>
      <c r="C60" s="68"/>
      <c r="D60" s="70"/>
    </row>
    <row r="61" spans="1:4" ht="15.75">
      <c r="A61" s="39"/>
      <c r="B61" s="40"/>
      <c r="C61" s="28"/>
      <c r="D61" s="40"/>
    </row>
    <row r="62" spans="1:2" ht="15.75">
      <c r="A62" s="21" t="s">
        <v>80</v>
      </c>
      <c r="B62">
        <f>COUNT(B22:B61)</f>
        <v>36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selection activeCell="I4" sqref="I4:I13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37859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18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54" customFormat="1" ht="15.75">
      <c r="A4" s="54" t="s">
        <v>12</v>
      </c>
      <c r="B4" s="64">
        <v>33</v>
      </c>
      <c r="C4" s="64">
        <v>36</v>
      </c>
      <c r="D4" s="64">
        <v>39</v>
      </c>
      <c r="E4" s="64">
        <v>39</v>
      </c>
      <c r="F4" s="64">
        <f>SMALL(B4:E4,1)+SMALL(B4:E4,2)+SMALL(B4:E4,3)</f>
        <v>108</v>
      </c>
      <c r="G4" s="64">
        <v>6</v>
      </c>
      <c r="H4" s="64">
        <v>6</v>
      </c>
      <c r="I4" s="71">
        <f aca="true" t="shared" si="0" ref="I4:I13">SUM(G4:H4)</f>
        <v>12</v>
      </c>
      <c r="J4" s="64">
        <v>3.5</v>
      </c>
      <c r="K4" s="64">
        <f aca="true" t="shared" si="1" ref="K4:K13">SUM(I4:J4)</f>
        <v>15.5</v>
      </c>
      <c r="L4" s="64">
        <f>Aug20!L4+K4</f>
        <v>272.5</v>
      </c>
      <c r="M4" s="64">
        <v>1</v>
      </c>
      <c r="N4" s="54" t="s">
        <v>4</v>
      </c>
      <c r="O4" s="64">
        <f>Aug20!O4+Aug27!M4</f>
        <v>12</v>
      </c>
      <c r="P4" s="64">
        <f aca="true" t="shared" si="2" ref="P4:P13">$P$1-O4</f>
        <v>6</v>
      </c>
    </row>
    <row r="5" spans="1:16" s="54" customFormat="1" ht="15.75">
      <c r="A5" s="54" t="s">
        <v>11</v>
      </c>
      <c r="B5" s="64">
        <v>33</v>
      </c>
      <c r="C5" s="64">
        <v>34</v>
      </c>
      <c r="D5" s="64">
        <v>37</v>
      </c>
      <c r="E5" s="64">
        <v>41</v>
      </c>
      <c r="F5" s="64">
        <f aca="true" t="shared" si="3" ref="F5:F13">SMALL(B5:E5,1)+SMALL(B5:E5,2)+SMALL(B5:E5,3)</f>
        <v>104</v>
      </c>
      <c r="G5" s="64">
        <v>2</v>
      </c>
      <c r="H5" s="64">
        <v>4</v>
      </c>
      <c r="I5" s="71">
        <f t="shared" si="0"/>
        <v>6</v>
      </c>
      <c r="J5" s="64">
        <v>9.5</v>
      </c>
      <c r="K5" s="64">
        <f t="shared" si="1"/>
        <v>15.5</v>
      </c>
      <c r="L5" s="64">
        <f>Aug20!L5+K5</f>
        <v>245</v>
      </c>
      <c r="M5" s="64">
        <v>0</v>
      </c>
      <c r="N5" s="54" t="s">
        <v>28</v>
      </c>
      <c r="O5" s="64">
        <f>Aug20!O5+Aug27!M5</f>
        <v>8</v>
      </c>
      <c r="P5" s="64">
        <f t="shared" si="2"/>
        <v>10</v>
      </c>
    </row>
    <row r="6" spans="1:16" s="54" customFormat="1" ht="15.75">
      <c r="A6" s="54" t="s">
        <v>8</v>
      </c>
      <c r="B6" s="64">
        <v>31</v>
      </c>
      <c r="C6" s="64">
        <v>37</v>
      </c>
      <c r="D6" s="64">
        <v>37</v>
      </c>
      <c r="E6" s="64">
        <v>41</v>
      </c>
      <c r="F6" s="64">
        <f t="shared" si="3"/>
        <v>105</v>
      </c>
      <c r="G6" s="64">
        <v>4</v>
      </c>
      <c r="H6" s="64">
        <v>4</v>
      </c>
      <c r="I6" s="71">
        <f t="shared" si="0"/>
        <v>8</v>
      </c>
      <c r="J6" s="64">
        <v>7.5</v>
      </c>
      <c r="K6" s="64">
        <f t="shared" si="1"/>
        <v>15.5</v>
      </c>
      <c r="L6" s="64">
        <f>Aug20!L6+K6</f>
        <v>270</v>
      </c>
      <c r="M6" s="64">
        <v>1</v>
      </c>
      <c r="N6" s="54" t="s">
        <v>13</v>
      </c>
      <c r="O6" s="64">
        <f>Aug20!O6+Aug27!M6</f>
        <v>13</v>
      </c>
      <c r="P6" s="64">
        <f t="shared" si="2"/>
        <v>5</v>
      </c>
    </row>
    <row r="7" spans="1:16" s="54" customFormat="1" ht="15.75">
      <c r="A7" s="54" t="s">
        <v>4</v>
      </c>
      <c r="B7" s="64">
        <v>27</v>
      </c>
      <c r="C7" s="64">
        <v>37</v>
      </c>
      <c r="D7" s="64">
        <v>40</v>
      </c>
      <c r="E7" s="64">
        <v>41</v>
      </c>
      <c r="F7" s="64">
        <f t="shared" si="3"/>
        <v>104</v>
      </c>
      <c r="G7" s="64">
        <v>2</v>
      </c>
      <c r="H7" s="64">
        <v>2</v>
      </c>
      <c r="I7" s="71">
        <f t="shared" si="0"/>
        <v>4</v>
      </c>
      <c r="J7" s="64">
        <v>9.5</v>
      </c>
      <c r="K7" s="64">
        <f t="shared" si="1"/>
        <v>13.5</v>
      </c>
      <c r="L7" s="64">
        <f>Aug20!L7+K7</f>
        <v>259.5</v>
      </c>
      <c r="M7" s="64">
        <v>0</v>
      </c>
      <c r="N7" s="54" t="s">
        <v>12</v>
      </c>
      <c r="O7" s="64">
        <f>Aug20!O7+Aug27!M7</f>
        <v>12</v>
      </c>
      <c r="P7" s="64">
        <f t="shared" si="2"/>
        <v>6</v>
      </c>
    </row>
    <row r="8" spans="1:16" s="54" customFormat="1" ht="15.75">
      <c r="A8" s="54" t="s">
        <v>10</v>
      </c>
      <c r="B8" s="64">
        <v>34</v>
      </c>
      <c r="C8" s="64">
        <v>35</v>
      </c>
      <c r="D8" s="64">
        <v>37</v>
      </c>
      <c r="E8" s="64">
        <v>38</v>
      </c>
      <c r="F8" s="64">
        <f t="shared" si="3"/>
        <v>106</v>
      </c>
      <c r="G8" s="64">
        <v>4</v>
      </c>
      <c r="H8" s="64">
        <v>4</v>
      </c>
      <c r="I8" s="71">
        <f t="shared" si="0"/>
        <v>8</v>
      </c>
      <c r="J8" s="64">
        <v>5.5</v>
      </c>
      <c r="K8" s="64">
        <f t="shared" si="1"/>
        <v>13.5</v>
      </c>
      <c r="L8" s="64">
        <f>Aug20!L8+K8</f>
        <v>224.5</v>
      </c>
      <c r="M8" s="64">
        <v>1</v>
      </c>
      <c r="N8" s="54" t="s">
        <v>56</v>
      </c>
      <c r="O8" s="64">
        <f>Aug20!O8+Aug27!M8</f>
        <v>8</v>
      </c>
      <c r="P8" s="64">
        <f t="shared" si="2"/>
        <v>10</v>
      </c>
    </row>
    <row r="9" spans="1:16" s="54" customFormat="1" ht="15.75">
      <c r="A9" s="54" t="s">
        <v>56</v>
      </c>
      <c r="B9" s="64">
        <v>33</v>
      </c>
      <c r="C9" s="64">
        <v>36</v>
      </c>
      <c r="D9" s="64">
        <v>39</v>
      </c>
      <c r="E9" s="64">
        <v>40</v>
      </c>
      <c r="F9" s="64">
        <f t="shared" si="3"/>
        <v>108</v>
      </c>
      <c r="G9" s="64">
        <v>4</v>
      </c>
      <c r="H9" s="64">
        <v>4</v>
      </c>
      <c r="I9" s="71">
        <f t="shared" si="0"/>
        <v>8</v>
      </c>
      <c r="J9" s="64">
        <v>3.5</v>
      </c>
      <c r="K9" s="64">
        <f t="shared" si="1"/>
        <v>11.5</v>
      </c>
      <c r="L9" s="64">
        <f>Aug20!L9+K9</f>
        <v>200</v>
      </c>
      <c r="M9" s="64">
        <v>0</v>
      </c>
      <c r="N9" s="54" t="s">
        <v>10</v>
      </c>
      <c r="O9" s="64">
        <f>Aug20!O9+Aug27!M9</f>
        <v>5</v>
      </c>
      <c r="P9" s="64">
        <f t="shared" si="2"/>
        <v>13</v>
      </c>
    </row>
    <row r="10" spans="1:16" s="54" customFormat="1" ht="15.75">
      <c r="A10" s="54" t="s">
        <v>14</v>
      </c>
      <c r="B10" s="64">
        <v>29</v>
      </c>
      <c r="C10" s="64">
        <v>37</v>
      </c>
      <c r="D10" s="64">
        <v>40</v>
      </c>
      <c r="E10" s="64"/>
      <c r="F10" s="64">
        <f t="shared" si="3"/>
        <v>106</v>
      </c>
      <c r="G10" s="64">
        <v>4</v>
      </c>
      <c r="H10" s="64">
        <v>4</v>
      </c>
      <c r="I10" s="71">
        <f t="shared" si="0"/>
        <v>8</v>
      </c>
      <c r="J10" s="64">
        <v>5.5</v>
      </c>
      <c r="K10" s="64">
        <f t="shared" si="1"/>
        <v>13.5</v>
      </c>
      <c r="L10" s="64">
        <f>Aug20!L10+K10</f>
        <v>235.5</v>
      </c>
      <c r="M10" s="64">
        <v>1</v>
      </c>
      <c r="N10" s="54" t="s">
        <v>15</v>
      </c>
      <c r="O10" s="64">
        <f>Aug20!O10+Aug27!M10</f>
        <v>9</v>
      </c>
      <c r="P10" s="64">
        <f t="shared" si="2"/>
        <v>9</v>
      </c>
    </row>
    <row r="11" spans="1:16" s="54" customFormat="1" ht="15.75">
      <c r="A11" s="54" t="s">
        <v>13</v>
      </c>
      <c r="B11" s="64">
        <v>35</v>
      </c>
      <c r="C11" s="64">
        <v>35</v>
      </c>
      <c r="D11" s="64">
        <v>40</v>
      </c>
      <c r="E11" s="64">
        <v>41</v>
      </c>
      <c r="F11" s="64">
        <f t="shared" si="3"/>
        <v>110</v>
      </c>
      <c r="G11" s="64">
        <v>4</v>
      </c>
      <c r="H11" s="64">
        <v>4</v>
      </c>
      <c r="I11" s="71">
        <f t="shared" si="0"/>
        <v>8</v>
      </c>
      <c r="J11" s="64">
        <f>RANK(F11,$F$4:$F$13,0)</f>
        <v>1</v>
      </c>
      <c r="K11" s="64">
        <f t="shared" si="1"/>
        <v>9</v>
      </c>
      <c r="L11" s="64">
        <f>Aug20!L11+K11</f>
        <v>289</v>
      </c>
      <c r="M11" s="64">
        <v>0</v>
      </c>
      <c r="N11" s="54" t="s">
        <v>8</v>
      </c>
      <c r="O11" s="64">
        <f>Aug20!O11+Aug27!M11</f>
        <v>12</v>
      </c>
      <c r="P11" s="64">
        <f t="shared" si="2"/>
        <v>6</v>
      </c>
    </row>
    <row r="12" spans="1:16" s="54" customFormat="1" ht="15.75">
      <c r="A12" s="54" t="s">
        <v>15</v>
      </c>
      <c r="B12" s="64">
        <v>34</v>
      </c>
      <c r="C12" s="64">
        <v>35</v>
      </c>
      <c r="D12" s="64">
        <v>40</v>
      </c>
      <c r="E12" s="64"/>
      <c r="F12" s="64">
        <f t="shared" si="3"/>
        <v>109</v>
      </c>
      <c r="G12" s="64">
        <v>2</v>
      </c>
      <c r="H12" s="64">
        <v>2</v>
      </c>
      <c r="I12" s="71">
        <f t="shared" si="0"/>
        <v>4</v>
      </c>
      <c r="J12" s="64">
        <f>RANK(F12,$F$4:$F$13,0)</f>
        <v>2</v>
      </c>
      <c r="K12" s="64">
        <f t="shared" si="1"/>
        <v>6</v>
      </c>
      <c r="L12" s="64">
        <f>Aug20!L12+K12</f>
        <v>196.5</v>
      </c>
      <c r="M12" s="64">
        <v>0</v>
      </c>
      <c r="N12" s="54" t="s">
        <v>14</v>
      </c>
      <c r="O12" s="64">
        <f>Aug20!O12+Aug27!M12</f>
        <v>4</v>
      </c>
      <c r="P12" s="64">
        <f t="shared" si="2"/>
        <v>14</v>
      </c>
    </row>
    <row r="13" spans="1:16" s="54" customFormat="1" ht="15.75">
      <c r="A13" s="54" t="s">
        <v>28</v>
      </c>
      <c r="B13" s="64">
        <v>33</v>
      </c>
      <c r="C13" s="64">
        <v>34</v>
      </c>
      <c r="D13" s="64">
        <v>38</v>
      </c>
      <c r="E13" s="64">
        <v>39</v>
      </c>
      <c r="F13" s="64">
        <f t="shared" si="3"/>
        <v>105</v>
      </c>
      <c r="G13" s="64">
        <v>6</v>
      </c>
      <c r="H13" s="64">
        <v>4</v>
      </c>
      <c r="I13" s="71">
        <f t="shared" si="0"/>
        <v>10</v>
      </c>
      <c r="J13" s="64">
        <v>7.5</v>
      </c>
      <c r="K13" s="64">
        <f t="shared" si="1"/>
        <v>17.5</v>
      </c>
      <c r="L13" s="64">
        <f>Aug20!L13+K13</f>
        <v>208.5</v>
      </c>
      <c r="M13" s="64">
        <v>1</v>
      </c>
      <c r="N13" s="54" t="s">
        <v>11</v>
      </c>
      <c r="O13" s="64">
        <f>Aug13!O13+Aug27!M13</f>
        <v>7</v>
      </c>
      <c r="P13" s="64">
        <f t="shared" si="2"/>
        <v>11</v>
      </c>
    </row>
    <row r="14" spans="2:16" ht="15.75">
      <c r="B14">
        <f>AVERAGE(B4:B13)</f>
        <v>32.2</v>
      </c>
      <c r="C14">
        <f>AVERAGE(C4:C13)</f>
        <v>35.6</v>
      </c>
      <c r="D14">
        <f>AVERAGE(D4:D13)</f>
        <v>38.7</v>
      </c>
      <c r="E14">
        <f>AVERAGE(E4:E13)</f>
        <v>40</v>
      </c>
      <c r="F14" s="44">
        <f>AVERAGE(B4:E13)</f>
        <v>36.44736842105263</v>
      </c>
      <c r="I14" s="10">
        <f>SUM(I4:I13)</f>
        <v>76</v>
      </c>
      <c r="O14" s="6">
        <f>SUM(O4:O13)</f>
        <v>90</v>
      </c>
      <c r="P14" s="6">
        <f>SUM(P4:P13)</f>
        <v>90</v>
      </c>
    </row>
    <row r="15" ht="15.75">
      <c r="F15" s="8">
        <f>VAR(B4:E13)</f>
        <v>11.713371266002886</v>
      </c>
    </row>
    <row r="16" spans="1:16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  <c r="N16" s="14" t="s">
        <v>8</v>
      </c>
      <c r="O16" s="11">
        <v>270</v>
      </c>
      <c r="P16" s="16" t="s">
        <v>351</v>
      </c>
    </row>
    <row r="17" spans="6:16" ht="15.75">
      <c r="F17">
        <f>SQRT(F15)</f>
        <v>3.4224802798559537</v>
      </c>
      <c r="K17" s="3"/>
      <c r="L17" s="3"/>
      <c r="N17" s="14" t="s">
        <v>13</v>
      </c>
      <c r="O17" s="11">
        <v>289</v>
      </c>
      <c r="P17" s="16" t="s">
        <v>350</v>
      </c>
    </row>
    <row r="18" spans="11:16" ht="15.75">
      <c r="K18" s="3"/>
      <c r="L18" s="3"/>
      <c r="N18" s="14" t="s">
        <v>12</v>
      </c>
      <c r="O18" s="11">
        <v>272.5</v>
      </c>
      <c r="P18" s="15" t="s">
        <v>350</v>
      </c>
    </row>
    <row r="19" spans="11:16" ht="15.75">
      <c r="K19" s="3"/>
      <c r="L19" s="3"/>
      <c r="N19" s="14" t="s">
        <v>4</v>
      </c>
      <c r="O19" s="11">
        <v>259.5</v>
      </c>
      <c r="P19" s="16" t="s">
        <v>350</v>
      </c>
    </row>
    <row r="20" spans="1:16" ht="15.75">
      <c r="A20" s="20"/>
      <c r="B20" s="17"/>
      <c r="C20" s="6"/>
      <c r="D20" s="5"/>
      <c r="E20" s="6"/>
      <c r="F20" s="5"/>
      <c r="G20" s="5"/>
      <c r="N20" s="14" t="s">
        <v>14</v>
      </c>
      <c r="O20" s="11">
        <v>235.5</v>
      </c>
      <c r="P20" s="16" t="s">
        <v>352</v>
      </c>
    </row>
    <row r="21" spans="1:16" ht="15.75">
      <c r="A21" s="20" t="s">
        <v>62</v>
      </c>
      <c r="B21" s="17" t="s">
        <v>63</v>
      </c>
      <c r="C21" s="6" t="s">
        <v>64</v>
      </c>
      <c r="D21" s="5" t="s">
        <v>18</v>
      </c>
      <c r="E21" s="6"/>
      <c r="F21" s="5"/>
      <c r="G21" s="5"/>
      <c r="N21" s="14" t="s">
        <v>11</v>
      </c>
      <c r="O21" s="11">
        <v>245</v>
      </c>
      <c r="P21" s="15" t="s">
        <v>127</v>
      </c>
    </row>
    <row r="22" spans="1:16" ht="15.75">
      <c r="A22" s="61" t="s">
        <v>38</v>
      </c>
      <c r="B22" s="62">
        <v>1</v>
      </c>
      <c r="C22" s="63">
        <v>41</v>
      </c>
      <c r="D22" s="62">
        <f aca="true" t="shared" si="4" ref="D22:D59">C22-B22</f>
        <v>40</v>
      </c>
      <c r="E22" s="6"/>
      <c r="F22" s="5" t="s">
        <v>58</v>
      </c>
      <c r="G22" s="22" t="s">
        <v>81</v>
      </c>
      <c r="H22" s="18">
        <f>MIN(D22:D31)</f>
        <v>33</v>
      </c>
      <c r="I22" t="s">
        <v>347</v>
      </c>
      <c r="N22" s="14" t="s">
        <v>10</v>
      </c>
      <c r="O22" s="11">
        <v>224.5</v>
      </c>
      <c r="P22" s="15" t="s">
        <v>127</v>
      </c>
    </row>
    <row r="23" spans="1:16" ht="15.75">
      <c r="A23" s="58" t="s">
        <v>47</v>
      </c>
      <c r="B23" s="59">
        <v>3</v>
      </c>
      <c r="C23" s="60">
        <v>44</v>
      </c>
      <c r="D23" s="59">
        <f t="shared" si="4"/>
        <v>41</v>
      </c>
      <c r="E23" s="6"/>
      <c r="F23" s="5" t="s">
        <v>58</v>
      </c>
      <c r="G23" s="22" t="s">
        <v>198</v>
      </c>
      <c r="H23" s="18">
        <f>MIN(D32:D41)</f>
        <v>33</v>
      </c>
      <c r="I23" t="s">
        <v>348</v>
      </c>
      <c r="N23" s="14" t="s">
        <v>28</v>
      </c>
      <c r="O23" s="11">
        <v>208.5</v>
      </c>
      <c r="P23" s="16" t="s">
        <v>353</v>
      </c>
    </row>
    <row r="24" spans="1:16" ht="15.75">
      <c r="A24" s="58" t="s">
        <v>100</v>
      </c>
      <c r="B24" s="59">
        <v>4</v>
      </c>
      <c r="C24" s="60">
        <v>37</v>
      </c>
      <c r="D24" s="59">
        <f t="shared" si="4"/>
        <v>33</v>
      </c>
      <c r="E24" s="6"/>
      <c r="F24" s="5" t="s">
        <v>58</v>
      </c>
      <c r="G24" s="23" t="s">
        <v>335</v>
      </c>
      <c r="H24" s="18">
        <f>MIN(D42:D50)</f>
        <v>33</v>
      </c>
      <c r="I24" t="s">
        <v>349</v>
      </c>
      <c r="N24" s="14" t="s">
        <v>56</v>
      </c>
      <c r="O24" s="11">
        <v>200</v>
      </c>
      <c r="P24" s="15" t="s">
        <v>354</v>
      </c>
    </row>
    <row r="25" spans="1:16" ht="15.75">
      <c r="A25" s="58" t="s">
        <v>48</v>
      </c>
      <c r="B25" s="59">
        <v>4</v>
      </c>
      <c r="C25" s="60">
        <v>37</v>
      </c>
      <c r="D25" s="59">
        <f t="shared" si="4"/>
        <v>33</v>
      </c>
      <c r="E25" s="6"/>
      <c r="F25" s="5" t="s">
        <v>58</v>
      </c>
      <c r="G25" s="23" t="s">
        <v>314</v>
      </c>
      <c r="H25" s="18">
        <f>MIN(D51:D59)</f>
        <v>27</v>
      </c>
      <c r="I25" t="s">
        <v>214</v>
      </c>
      <c r="N25" s="14" t="s">
        <v>15</v>
      </c>
      <c r="O25" s="11">
        <v>196.5</v>
      </c>
      <c r="P25" s="15" t="s">
        <v>355</v>
      </c>
    </row>
    <row r="26" spans="1:4" ht="15.75">
      <c r="A26" s="58" t="s">
        <v>168</v>
      </c>
      <c r="B26" s="59">
        <v>4</v>
      </c>
      <c r="C26" s="60">
        <v>39</v>
      </c>
      <c r="D26" s="59">
        <f t="shared" si="4"/>
        <v>35</v>
      </c>
    </row>
    <row r="27" spans="1:4" ht="15.75">
      <c r="A27" s="61" t="s">
        <v>185</v>
      </c>
      <c r="B27" s="62">
        <v>4</v>
      </c>
      <c r="C27" s="63">
        <v>41</v>
      </c>
      <c r="D27" s="62">
        <f t="shared" si="4"/>
        <v>37</v>
      </c>
    </row>
    <row r="28" spans="1:4" ht="15.75">
      <c r="A28" s="58" t="s">
        <v>91</v>
      </c>
      <c r="B28" s="59">
        <v>4</v>
      </c>
      <c r="C28" s="60">
        <v>40</v>
      </c>
      <c r="D28" s="59">
        <f t="shared" si="4"/>
        <v>36</v>
      </c>
    </row>
    <row r="29" spans="1:4" ht="15.75">
      <c r="A29" s="58" t="s">
        <v>65</v>
      </c>
      <c r="B29" s="59">
        <v>5</v>
      </c>
      <c r="C29" s="60">
        <v>44</v>
      </c>
      <c r="D29" s="59">
        <f t="shared" si="4"/>
        <v>39</v>
      </c>
    </row>
    <row r="30" spans="1:4" ht="15.75">
      <c r="A30" s="58" t="s">
        <v>77</v>
      </c>
      <c r="B30" s="59">
        <v>5</v>
      </c>
      <c r="C30" s="60">
        <v>46</v>
      </c>
      <c r="D30" s="59">
        <f t="shared" si="4"/>
        <v>41</v>
      </c>
    </row>
    <row r="31" spans="1:4" ht="15.75">
      <c r="A31" s="58" t="s">
        <v>82</v>
      </c>
      <c r="B31" s="59">
        <v>5</v>
      </c>
      <c r="C31" s="60">
        <v>45</v>
      </c>
      <c r="D31" s="59">
        <f t="shared" si="4"/>
        <v>40</v>
      </c>
    </row>
    <row r="32" spans="1:4" ht="15.75">
      <c r="A32" s="49" t="s">
        <v>40</v>
      </c>
      <c r="B32" s="50">
        <v>6</v>
      </c>
      <c r="C32" s="51">
        <v>41</v>
      </c>
      <c r="D32" s="50">
        <f t="shared" si="4"/>
        <v>35</v>
      </c>
    </row>
    <row r="33" spans="1:4" ht="15.75">
      <c r="A33" s="30" t="s">
        <v>46</v>
      </c>
      <c r="B33" s="31">
        <v>6</v>
      </c>
      <c r="C33" s="32">
        <v>43</v>
      </c>
      <c r="D33" s="31">
        <f t="shared" si="4"/>
        <v>37</v>
      </c>
    </row>
    <row r="34" spans="1:4" ht="15.75">
      <c r="A34" s="30" t="s">
        <v>74</v>
      </c>
      <c r="B34" s="31">
        <v>7</v>
      </c>
      <c r="C34" s="32">
        <v>41</v>
      </c>
      <c r="D34" s="31">
        <f t="shared" si="4"/>
        <v>34</v>
      </c>
    </row>
    <row r="35" spans="1:4" ht="15.75">
      <c r="A35" s="30" t="s">
        <v>101</v>
      </c>
      <c r="B35" s="31">
        <v>7</v>
      </c>
      <c r="C35" s="32">
        <v>42</v>
      </c>
      <c r="D35" s="31">
        <f t="shared" si="4"/>
        <v>35</v>
      </c>
    </row>
    <row r="36" spans="1:4" ht="15.75">
      <c r="A36" s="30" t="s">
        <v>61</v>
      </c>
      <c r="B36" s="31">
        <v>7</v>
      </c>
      <c r="C36" s="32">
        <v>46</v>
      </c>
      <c r="D36" s="31">
        <f t="shared" si="4"/>
        <v>39</v>
      </c>
    </row>
    <row r="37" spans="1:4" ht="15.75">
      <c r="A37" s="30" t="s">
        <v>60</v>
      </c>
      <c r="B37" s="31">
        <v>8</v>
      </c>
      <c r="C37" s="32">
        <v>46</v>
      </c>
      <c r="D37" s="31">
        <f t="shared" si="4"/>
        <v>38</v>
      </c>
    </row>
    <row r="38" spans="1:4" ht="15.75">
      <c r="A38" s="30" t="s">
        <v>246</v>
      </c>
      <c r="B38" s="31">
        <v>8</v>
      </c>
      <c r="C38" s="32">
        <v>43</v>
      </c>
      <c r="D38" s="31">
        <f t="shared" si="4"/>
        <v>35</v>
      </c>
    </row>
    <row r="39" spans="1:4" ht="15.75">
      <c r="A39" s="30" t="s">
        <v>140</v>
      </c>
      <c r="B39" s="31">
        <v>8</v>
      </c>
      <c r="C39" s="32">
        <v>48</v>
      </c>
      <c r="D39" s="31">
        <f t="shared" si="4"/>
        <v>40</v>
      </c>
    </row>
    <row r="40" spans="1:4" ht="15.75">
      <c r="A40" s="49" t="s">
        <v>159</v>
      </c>
      <c r="B40" s="50">
        <v>8</v>
      </c>
      <c r="C40" s="51">
        <v>48</v>
      </c>
      <c r="D40" s="50">
        <f t="shared" si="4"/>
        <v>40</v>
      </c>
    </row>
    <row r="41" spans="1:4" ht="15.75">
      <c r="A41" s="30" t="s">
        <v>39</v>
      </c>
      <c r="B41" s="31">
        <v>8</v>
      </c>
      <c r="C41" s="32">
        <v>41</v>
      </c>
      <c r="D41" s="31">
        <f t="shared" si="4"/>
        <v>33</v>
      </c>
    </row>
    <row r="42" spans="1:4" ht="15.75">
      <c r="A42" s="41" t="s">
        <v>141</v>
      </c>
      <c r="B42" s="42">
        <v>9</v>
      </c>
      <c r="C42" s="43">
        <v>50</v>
      </c>
      <c r="D42" s="42">
        <f t="shared" si="4"/>
        <v>41</v>
      </c>
    </row>
    <row r="43" spans="1:4" ht="15.75">
      <c r="A43" s="46" t="s">
        <v>84</v>
      </c>
      <c r="B43" s="47">
        <v>9</v>
      </c>
      <c r="C43" s="48">
        <v>46</v>
      </c>
      <c r="D43" s="42">
        <f t="shared" si="4"/>
        <v>37</v>
      </c>
    </row>
    <row r="44" spans="1:4" ht="15.75">
      <c r="A44" s="41" t="s">
        <v>90</v>
      </c>
      <c r="B44" s="42">
        <v>10</v>
      </c>
      <c r="C44" s="43">
        <v>43</v>
      </c>
      <c r="D44" s="42">
        <f t="shared" si="4"/>
        <v>33</v>
      </c>
    </row>
    <row r="45" spans="1:4" ht="15.75">
      <c r="A45" s="41" t="s">
        <v>166</v>
      </c>
      <c r="B45" s="42">
        <v>10</v>
      </c>
      <c r="C45" s="43">
        <v>51</v>
      </c>
      <c r="D45" s="42">
        <f t="shared" si="4"/>
        <v>41</v>
      </c>
    </row>
    <row r="46" spans="1:4" ht="15.75">
      <c r="A46" s="46" t="s">
        <v>42</v>
      </c>
      <c r="B46" s="47">
        <v>10</v>
      </c>
      <c r="C46" s="48">
        <v>50</v>
      </c>
      <c r="D46" s="47">
        <f t="shared" si="4"/>
        <v>40</v>
      </c>
    </row>
    <row r="47" spans="1:4" ht="15.75">
      <c r="A47" s="41" t="s">
        <v>71</v>
      </c>
      <c r="B47" s="42">
        <v>11</v>
      </c>
      <c r="C47" s="43">
        <v>49</v>
      </c>
      <c r="D47" s="42">
        <f t="shared" si="4"/>
        <v>38</v>
      </c>
    </row>
    <row r="48" spans="1:4" ht="15.75">
      <c r="A48" s="41" t="s">
        <v>135</v>
      </c>
      <c r="B48" s="42">
        <v>11</v>
      </c>
      <c r="C48" s="43">
        <v>50</v>
      </c>
      <c r="D48" s="42">
        <f t="shared" si="4"/>
        <v>39</v>
      </c>
    </row>
    <row r="49" spans="1:4" ht="15.75">
      <c r="A49" s="41" t="s">
        <v>169</v>
      </c>
      <c r="B49" s="42">
        <v>11</v>
      </c>
      <c r="C49" s="43">
        <v>45</v>
      </c>
      <c r="D49" s="42">
        <f t="shared" si="4"/>
        <v>34</v>
      </c>
    </row>
    <row r="50" spans="1:4" ht="15.75">
      <c r="A50" s="41" t="s">
        <v>258</v>
      </c>
      <c r="B50" s="42">
        <v>12</v>
      </c>
      <c r="C50" s="43">
        <v>48</v>
      </c>
      <c r="D50" s="47">
        <f t="shared" si="4"/>
        <v>36</v>
      </c>
    </row>
    <row r="51" spans="1:4" ht="15.75">
      <c r="A51" s="33" t="s">
        <v>171</v>
      </c>
      <c r="B51" s="34">
        <v>13</v>
      </c>
      <c r="C51" s="35">
        <v>50</v>
      </c>
      <c r="D51" s="34">
        <f t="shared" si="4"/>
        <v>37</v>
      </c>
    </row>
    <row r="52" spans="1:4" ht="15.75">
      <c r="A52" s="33" t="s">
        <v>94</v>
      </c>
      <c r="B52" s="34">
        <v>13</v>
      </c>
      <c r="C52" s="35">
        <v>47</v>
      </c>
      <c r="D52" s="56">
        <f t="shared" si="4"/>
        <v>34</v>
      </c>
    </row>
    <row r="53" spans="1:4" ht="15.75">
      <c r="A53" s="33" t="s">
        <v>145</v>
      </c>
      <c r="B53" s="34">
        <v>14</v>
      </c>
      <c r="C53" s="35">
        <v>43</v>
      </c>
      <c r="D53" s="34">
        <f t="shared" si="4"/>
        <v>29</v>
      </c>
    </row>
    <row r="54" spans="1:4" ht="15.75">
      <c r="A54" s="33" t="s">
        <v>88</v>
      </c>
      <c r="B54" s="34">
        <v>14</v>
      </c>
      <c r="C54" s="35">
        <v>51</v>
      </c>
      <c r="D54" s="34">
        <f t="shared" si="4"/>
        <v>37</v>
      </c>
    </row>
    <row r="55" spans="1:4" ht="15.75">
      <c r="A55" s="33" t="s">
        <v>117</v>
      </c>
      <c r="B55" s="34">
        <v>14</v>
      </c>
      <c r="C55" s="35">
        <v>51</v>
      </c>
      <c r="D55" s="34">
        <f t="shared" si="4"/>
        <v>37</v>
      </c>
    </row>
    <row r="56" spans="1:4" ht="15.75">
      <c r="A56" s="33" t="s">
        <v>144</v>
      </c>
      <c r="B56" s="34">
        <v>14</v>
      </c>
      <c r="C56" s="35">
        <v>48</v>
      </c>
      <c r="D56" s="34">
        <f t="shared" si="4"/>
        <v>34</v>
      </c>
    </row>
    <row r="57" spans="1:4" ht="15.75">
      <c r="A57" s="33" t="s">
        <v>162</v>
      </c>
      <c r="B57" s="34">
        <v>14</v>
      </c>
      <c r="C57" s="35">
        <v>45</v>
      </c>
      <c r="D57" s="34">
        <f t="shared" si="4"/>
        <v>31</v>
      </c>
    </row>
    <row r="58" spans="1:4" ht="15.75">
      <c r="A58" s="55" t="s">
        <v>83</v>
      </c>
      <c r="B58" s="56">
        <v>17</v>
      </c>
      <c r="C58" s="57">
        <v>44</v>
      </c>
      <c r="D58" s="56">
        <f t="shared" si="4"/>
        <v>27</v>
      </c>
    </row>
    <row r="59" spans="1:4" ht="15.75">
      <c r="A59" s="33" t="s">
        <v>132</v>
      </c>
      <c r="B59" s="34">
        <v>20</v>
      </c>
      <c r="C59" s="35">
        <v>59</v>
      </c>
      <c r="D59" s="34">
        <f t="shared" si="4"/>
        <v>39</v>
      </c>
    </row>
    <row r="60" spans="1:4" ht="15.75">
      <c r="A60" s="69"/>
      <c r="B60" s="70"/>
      <c r="C60" s="68"/>
      <c r="D60" s="70"/>
    </row>
    <row r="61" spans="1:4" ht="15.75">
      <c r="A61" s="39"/>
      <c r="B61" s="40"/>
      <c r="C61" s="28"/>
      <c r="D61" s="40"/>
    </row>
    <row r="62" spans="1:2" ht="15.75">
      <c r="A62" s="21" t="s">
        <v>80</v>
      </c>
      <c r="B62">
        <f>COUNT(B22:B61)</f>
        <v>38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pane ySplit="630" topLeftCell="BM1" activePane="bottomLeft" state="split"/>
      <selection pane="topLeft" activeCell="R4" sqref="R4"/>
      <selection pane="bottomLeft" activeCell="B6" sqref="B6"/>
    </sheetView>
  </sheetViews>
  <sheetFormatPr defaultColWidth="8.796875" defaultRowHeight="15"/>
  <cols>
    <col min="1" max="1" width="12.69921875" style="12" customWidth="1"/>
    <col min="2" max="2" width="4.09765625" style="26" customWidth="1"/>
    <col min="3" max="20" width="4.09765625" style="13" customWidth="1"/>
    <col min="21" max="21" width="4.09765625" style="12" customWidth="1"/>
    <col min="22" max="22" width="6" style="12" customWidth="1"/>
  </cols>
  <sheetData>
    <row r="1" spans="1:20" ht="15.75">
      <c r="A1" s="12" t="s">
        <v>2</v>
      </c>
      <c r="B1" s="26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f>+H1+1</f>
        <v>8</v>
      </c>
      <c r="J1" s="13">
        <f aca="true" t="shared" si="0" ref="J1:S1">+I1+1</f>
        <v>9</v>
      </c>
      <c r="K1" s="13">
        <f t="shared" si="0"/>
        <v>10</v>
      </c>
      <c r="L1" s="13">
        <f t="shared" si="0"/>
        <v>11</v>
      </c>
      <c r="M1" s="13">
        <f t="shared" si="0"/>
        <v>12</v>
      </c>
      <c r="N1" s="13">
        <f t="shared" si="0"/>
        <v>13</v>
      </c>
      <c r="O1" s="13">
        <f t="shared" si="0"/>
        <v>14</v>
      </c>
      <c r="P1" s="13">
        <f t="shared" si="0"/>
        <v>15</v>
      </c>
      <c r="Q1" s="13">
        <f t="shared" si="0"/>
        <v>16</v>
      </c>
      <c r="R1" s="13">
        <f t="shared" si="0"/>
        <v>17</v>
      </c>
      <c r="S1" s="13">
        <f t="shared" si="0"/>
        <v>18</v>
      </c>
      <c r="T1" s="13" t="s">
        <v>24</v>
      </c>
    </row>
    <row r="2" spans="1:20" ht="15.75">
      <c r="A2" s="12" t="s">
        <v>40</v>
      </c>
      <c r="T2" s="13">
        <f aca="true" t="shared" si="1" ref="T2:T61">SUM(B2:S2)</f>
        <v>0</v>
      </c>
    </row>
    <row r="3" spans="1:20" ht="15.75">
      <c r="A3" s="12" t="s">
        <v>98</v>
      </c>
      <c r="T3" s="13">
        <f t="shared" si="1"/>
        <v>0</v>
      </c>
    </row>
    <row r="4" spans="1:20" ht="15.75">
      <c r="A4" s="12" t="s">
        <v>83</v>
      </c>
      <c r="T4" s="13">
        <f t="shared" si="1"/>
        <v>0</v>
      </c>
    </row>
    <row r="5" spans="1:20" ht="15.75">
      <c r="A5" s="12" t="s">
        <v>59</v>
      </c>
      <c r="B5" s="26">
        <v>1</v>
      </c>
      <c r="T5" s="13">
        <f t="shared" si="1"/>
        <v>1</v>
      </c>
    </row>
    <row r="6" spans="1:20" ht="15.75">
      <c r="A6" s="12" t="s">
        <v>49</v>
      </c>
      <c r="T6" s="13">
        <f t="shared" si="1"/>
        <v>0</v>
      </c>
    </row>
    <row r="7" spans="1:20" ht="15.75">
      <c r="A7" s="12" t="s">
        <v>45</v>
      </c>
      <c r="T7" s="13">
        <f t="shared" si="1"/>
        <v>0</v>
      </c>
    </row>
    <row r="8" spans="1:20" ht="15.75">
      <c r="A8" s="12" t="s">
        <v>100</v>
      </c>
      <c r="B8" s="26">
        <v>1</v>
      </c>
      <c r="T8" s="13">
        <f t="shared" si="1"/>
        <v>1</v>
      </c>
    </row>
    <row r="9" spans="1:20" ht="15.75">
      <c r="A9" s="12" t="s">
        <v>74</v>
      </c>
      <c r="B9" s="26">
        <v>1</v>
      </c>
      <c r="T9" s="13">
        <f t="shared" si="1"/>
        <v>1</v>
      </c>
    </row>
    <row r="10" spans="1:20" ht="15.75">
      <c r="A10" s="12" t="s">
        <v>75</v>
      </c>
      <c r="T10" s="13">
        <f t="shared" si="1"/>
        <v>0</v>
      </c>
    </row>
    <row r="11" spans="1:20" ht="15.75">
      <c r="A11" s="12" t="s">
        <v>65</v>
      </c>
      <c r="B11" s="26">
        <v>1</v>
      </c>
      <c r="T11" s="13">
        <f t="shared" si="1"/>
        <v>1</v>
      </c>
    </row>
    <row r="12" spans="1:20" ht="15.75">
      <c r="A12" s="12" t="s">
        <v>77</v>
      </c>
      <c r="T12" s="13">
        <f t="shared" si="1"/>
        <v>0</v>
      </c>
    </row>
    <row r="13" spans="1:20" ht="15.75">
      <c r="A13" s="12" t="s">
        <v>67</v>
      </c>
      <c r="T13" s="13">
        <f t="shared" si="1"/>
        <v>0</v>
      </c>
    </row>
    <row r="14" spans="1:20" ht="15.75">
      <c r="A14" s="12" t="s">
        <v>96</v>
      </c>
      <c r="B14" s="26">
        <v>1</v>
      </c>
      <c r="T14" s="13">
        <f t="shared" si="1"/>
        <v>1</v>
      </c>
    </row>
    <row r="15" spans="1:20" ht="15.75">
      <c r="A15" s="12" t="s">
        <v>82</v>
      </c>
      <c r="T15" s="13">
        <f t="shared" si="1"/>
        <v>0</v>
      </c>
    </row>
    <row r="16" spans="1:20" ht="15.75">
      <c r="A16" s="12" t="s">
        <v>68</v>
      </c>
      <c r="T16" s="13">
        <f>SUM(B16:S16)</f>
        <v>0</v>
      </c>
    </row>
    <row r="17" spans="1:20" ht="15.75">
      <c r="A17" s="12" t="s">
        <v>85</v>
      </c>
      <c r="T17" s="13">
        <f>SUM(B17:S17)</f>
        <v>0</v>
      </c>
    </row>
    <row r="18" spans="1:20" ht="15.75">
      <c r="A18" s="12" t="s">
        <v>43</v>
      </c>
      <c r="T18" s="13">
        <f t="shared" si="1"/>
        <v>0</v>
      </c>
    </row>
    <row r="19" spans="1:20" ht="15.75">
      <c r="A19" s="12" t="s">
        <v>41</v>
      </c>
      <c r="T19" s="13">
        <f t="shared" si="1"/>
        <v>0</v>
      </c>
    </row>
    <row r="20" spans="1:20" ht="15.75">
      <c r="A20" s="12" t="s">
        <v>69</v>
      </c>
      <c r="T20" s="13">
        <f t="shared" si="1"/>
        <v>0</v>
      </c>
    </row>
    <row r="21" spans="1:20" ht="15.75">
      <c r="A21" s="12" t="s">
        <v>90</v>
      </c>
      <c r="T21" s="13">
        <f t="shared" si="1"/>
        <v>0</v>
      </c>
    </row>
    <row r="22" spans="1:20" ht="15.75">
      <c r="A22" s="12" t="s">
        <v>102</v>
      </c>
      <c r="T22" s="13">
        <f t="shared" si="1"/>
        <v>0</v>
      </c>
    </row>
    <row r="23" spans="1:20" ht="15.75">
      <c r="A23" s="12" t="s">
        <v>60</v>
      </c>
      <c r="T23" s="13">
        <f t="shared" si="1"/>
        <v>0</v>
      </c>
    </row>
    <row r="24" spans="1:20" ht="15.75">
      <c r="A24" s="12" t="s">
        <v>70</v>
      </c>
      <c r="T24" s="13">
        <f t="shared" si="1"/>
        <v>0</v>
      </c>
    </row>
    <row r="25" spans="1:20" ht="15.75">
      <c r="A25" s="12" t="s">
        <v>101</v>
      </c>
      <c r="T25" s="13">
        <f t="shared" si="1"/>
        <v>0</v>
      </c>
    </row>
    <row r="26" spans="1:20" ht="15.75">
      <c r="A26" s="12" t="s">
        <v>97</v>
      </c>
      <c r="T26" s="13">
        <f t="shared" si="1"/>
        <v>0</v>
      </c>
    </row>
    <row r="27" spans="1:20" ht="15.75">
      <c r="A27" s="12" t="s">
        <v>87</v>
      </c>
      <c r="T27" s="13">
        <f t="shared" si="1"/>
        <v>0</v>
      </c>
    </row>
    <row r="28" spans="1:20" ht="15.75">
      <c r="A28" s="12" t="s">
        <v>55</v>
      </c>
      <c r="T28" s="13">
        <f t="shared" si="1"/>
        <v>0</v>
      </c>
    </row>
    <row r="29" spans="1:20" ht="15.75">
      <c r="A29" s="12" t="s">
        <v>48</v>
      </c>
      <c r="T29" s="13">
        <f t="shared" si="1"/>
        <v>0</v>
      </c>
    </row>
    <row r="30" spans="1:20" ht="15.75">
      <c r="A30" s="12" t="s">
        <v>71</v>
      </c>
      <c r="T30" s="13">
        <f t="shared" si="1"/>
        <v>0</v>
      </c>
    </row>
    <row r="31" spans="1:20" ht="15.75">
      <c r="A31" s="12" t="s">
        <v>53</v>
      </c>
      <c r="T31" s="13">
        <f t="shared" si="1"/>
        <v>0</v>
      </c>
    </row>
    <row r="32" spans="1:20" ht="15.75">
      <c r="A32" s="12" t="s">
        <v>54</v>
      </c>
      <c r="B32" s="26">
        <v>1</v>
      </c>
      <c r="T32" s="13">
        <f t="shared" si="1"/>
        <v>1</v>
      </c>
    </row>
    <row r="33" spans="1:20" ht="15.75">
      <c r="A33" s="12" t="s">
        <v>32</v>
      </c>
      <c r="T33" s="13">
        <f t="shared" si="1"/>
        <v>0</v>
      </c>
    </row>
    <row r="34" spans="1:20" ht="15.75">
      <c r="A34" s="12" t="s">
        <v>38</v>
      </c>
      <c r="T34" s="13">
        <f t="shared" si="1"/>
        <v>0</v>
      </c>
    </row>
    <row r="35" spans="1:20" ht="15.75">
      <c r="A35" s="12" t="s">
        <v>33</v>
      </c>
      <c r="T35" s="13">
        <f t="shared" si="1"/>
        <v>0</v>
      </c>
    </row>
    <row r="36" spans="1:20" ht="15.75">
      <c r="A36" s="12" t="s">
        <v>44</v>
      </c>
      <c r="T36" s="13">
        <f t="shared" si="1"/>
        <v>0</v>
      </c>
    </row>
    <row r="37" spans="1:20" ht="15.75">
      <c r="A37" s="12" t="s">
        <v>99</v>
      </c>
      <c r="T37" s="13">
        <f t="shared" si="1"/>
        <v>0</v>
      </c>
    </row>
    <row r="38" spans="1:20" ht="15.75">
      <c r="A38" s="12" t="s">
        <v>50</v>
      </c>
      <c r="T38" s="13">
        <f t="shared" si="1"/>
        <v>0</v>
      </c>
    </row>
    <row r="39" spans="1:20" ht="15.75">
      <c r="A39" s="12" t="s">
        <v>52</v>
      </c>
      <c r="T39" s="13">
        <f t="shared" si="1"/>
        <v>0</v>
      </c>
    </row>
    <row r="40" spans="1:20" ht="15.75">
      <c r="A40" s="12" t="s">
        <v>36</v>
      </c>
      <c r="T40" s="13">
        <f t="shared" si="1"/>
        <v>0</v>
      </c>
    </row>
    <row r="41" spans="1:20" ht="15.75">
      <c r="A41" s="12" t="s">
        <v>72</v>
      </c>
      <c r="T41" s="13">
        <f t="shared" si="1"/>
        <v>0</v>
      </c>
    </row>
    <row r="42" spans="1:20" ht="15.75">
      <c r="A42" s="12" t="s">
        <v>51</v>
      </c>
      <c r="T42" s="13">
        <f t="shared" si="1"/>
        <v>0</v>
      </c>
    </row>
    <row r="43" spans="1:20" ht="15.75">
      <c r="A43" s="12" t="s">
        <v>84</v>
      </c>
      <c r="T43" s="13">
        <f t="shared" si="1"/>
        <v>0</v>
      </c>
    </row>
    <row r="44" spans="1:20" ht="15.75">
      <c r="A44" s="12" t="s">
        <v>78</v>
      </c>
      <c r="B44" s="26">
        <v>1</v>
      </c>
      <c r="T44" s="13">
        <f t="shared" si="1"/>
        <v>1</v>
      </c>
    </row>
    <row r="45" spans="1:20" ht="15.75">
      <c r="A45" s="12" t="s">
        <v>86</v>
      </c>
      <c r="T45" s="13">
        <f t="shared" si="1"/>
        <v>0</v>
      </c>
    </row>
    <row r="46" spans="1:20" ht="15.75">
      <c r="A46" s="12" t="s">
        <v>47</v>
      </c>
      <c r="B46" s="26">
        <v>1</v>
      </c>
      <c r="T46" s="13">
        <f t="shared" si="1"/>
        <v>1</v>
      </c>
    </row>
    <row r="47" spans="1:20" ht="15.75">
      <c r="A47" s="12" t="s">
        <v>61</v>
      </c>
      <c r="T47" s="13">
        <f t="shared" si="1"/>
        <v>0</v>
      </c>
    </row>
    <row r="48" spans="1:20" ht="15.75">
      <c r="A48" s="12" t="s">
        <v>39</v>
      </c>
      <c r="T48" s="13">
        <f t="shared" si="1"/>
        <v>0</v>
      </c>
    </row>
    <row r="49" spans="1:20" ht="15.75">
      <c r="A49" s="12" t="s">
        <v>113</v>
      </c>
      <c r="B49" s="26">
        <v>1</v>
      </c>
      <c r="T49" s="13">
        <f t="shared" si="1"/>
        <v>1</v>
      </c>
    </row>
    <row r="50" spans="1:20" ht="15.75">
      <c r="A50" s="12" t="s">
        <v>92</v>
      </c>
      <c r="T50" s="13">
        <f t="shared" si="1"/>
        <v>0</v>
      </c>
    </row>
    <row r="51" spans="1:20" ht="15.75">
      <c r="A51" s="12" t="s">
        <v>93</v>
      </c>
      <c r="T51" s="13">
        <f t="shared" si="1"/>
        <v>0</v>
      </c>
    </row>
    <row r="52" spans="1:20" ht="15.75">
      <c r="A52" s="12" t="s">
        <v>88</v>
      </c>
      <c r="T52" s="13">
        <f t="shared" si="1"/>
        <v>0</v>
      </c>
    </row>
    <row r="53" spans="1:20" ht="15.75">
      <c r="A53" s="12" t="s">
        <v>95</v>
      </c>
      <c r="T53" s="13">
        <f t="shared" si="1"/>
        <v>0</v>
      </c>
    </row>
    <row r="54" spans="1:20" ht="15.75">
      <c r="A54" s="12" t="s">
        <v>46</v>
      </c>
      <c r="T54" s="13">
        <f t="shared" si="1"/>
        <v>0</v>
      </c>
    </row>
    <row r="55" spans="1:20" ht="15.75">
      <c r="A55" s="12" t="s">
        <v>37</v>
      </c>
      <c r="T55" s="13">
        <f t="shared" si="1"/>
        <v>0</v>
      </c>
    </row>
    <row r="56" spans="1:20" ht="15.75">
      <c r="A56" s="12" t="s">
        <v>35</v>
      </c>
      <c r="T56" s="13">
        <f t="shared" si="1"/>
        <v>0</v>
      </c>
    </row>
    <row r="57" spans="1:20" ht="15.75">
      <c r="A57" s="12" t="s">
        <v>76</v>
      </c>
      <c r="T57" s="13">
        <f t="shared" si="1"/>
        <v>0</v>
      </c>
    </row>
    <row r="58" spans="1:20" ht="15.75">
      <c r="A58" s="12" t="s">
        <v>66</v>
      </c>
      <c r="T58" s="13">
        <f t="shared" si="1"/>
        <v>0</v>
      </c>
    </row>
    <row r="59" spans="1:20" ht="15.75">
      <c r="A59" s="12" t="s">
        <v>94</v>
      </c>
      <c r="T59" s="13">
        <f t="shared" si="1"/>
        <v>0</v>
      </c>
    </row>
    <row r="60" spans="1:20" ht="15.75">
      <c r="A60" s="12" t="s">
        <v>91</v>
      </c>
      <c r="T60" s="13">
        <f t="shared" si="1"/>
        <v>0</v>
      </c>
    </row>
    <row r="61" spans="1:20" ht="15.75">
      <c r="A61" s="12" t="s">
        <v>89</v>
      </c>
      <c r="T61" s="13">
        <f t="shared" si="1"/>
        <v>0</v>
      </c>
    </row>
    <row r="62" spans="2:21" ht="15.75">
      <c r="B62" s="26">
        <f aca="true" t="shared" si="2" ref="B62:S62">SUM(B2:B61)</f>
        <v>9</v>
      </c>
      <c r="C62" s="13">
        <f t="shared" si="2"/>
        <v>0</v>
      </c>
      <c r="D62" s="13">
        <f t="shared" si="2"/>
        <v>0</v>
      </c>
      <c r="E62" s="13">
        <f t="shared" si="2"/>
        <v>0</v>
      </c>
      <c r="F62" s="13">
        <f t="shared" si="2"/>
        <v>0</v>
      </c>
      <c r="G62" s="13">
        <f t="shared" si="2"/>
        <v>0</v>
      </c>
      <c r="H62" s="13">
        <f t="shared" si="2"/>
        <v>0</v>
      </c>
      <c r="I62" s="13">
        <f t="shared" si="2"/>
        <v>0</v>
      </c>
      <c r="J62" s="13">
        <f t="shared" si="2"/>
        <v>0</v>
      </c>
      <c r="K62" s="13">
        <f t="shared" si="2"/>
        <v>0</v>
      </c>
      <c r="L62" s="13">
        <f t="shared" si="2"/>
        <v>0</v>
      </c>
      <c r="M62" s="13">
        <f t="shared" si="2"/>
        <v>0</v>
      </c>
      <c r="N62" s="13">
        <f t="shared" si="2"/>
        <v>0</v>
      </c>
      <c r="O62" s="13">
        <f t="shared" si="2"/>
        <v>0</v>
      </c>
      <c r="P62" s="13">
        <f t="shared" si="2"/>
        <v>0</v>
      </c>
      <c r="Q62" s="13">
        <f t="shared" si="2"/>
        <v>0</v>
      </c>
      <c r="R62" s="13">
        <f t="shared" si="2"/>
        <v>0</v>
      </c>
      <c r="S62" s="13">
        <f t="shared" si="2"/>
        <v>0</v>
      </c>
      <c r="T62" s="13">
        <f>SUM(T2:T61)</f>
        <v>9</v>
      </c>
      <c r="U62" s="12">
        <f>SUM(B62:S62)</f>
        <v>9</v>
      </c>
    </row>
    <row r="63" spans="1:20" ht="15.75">
      <c r="A63"/>
      <c r="T63" s="13" t="s">
        <v>103</v>
      </c>
    </row>
    <row r="65" ht="17.25" customHeight="1"/>
    <row r="66" ht="15.75">
      <c r="A6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B15" sqref="B15:H17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2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37</v>
      </c>
      <c r="C4" s="8">
        <v>39</v>
      </c>
      <c r="D4" s="8">
        <v>40</v>
      </c>
      <c r="E4" s="8">
        <v>41</v>
      </c>
      <c r="F4" s="8">
        <f aca="true" t="shared" si="0" ref="F4:F10">SMALL(B4:E4,1)+SMALL(B4:E4,2)+SMALL(B4:E4,3)</f>
        <v>116</v>
      </c>
      <c r="G4" s="8">
        <v>4</v>
      </c>
      <c r="H4" s="8">
        <v>4</v>
      </c>
      <c r="I4" s="9">
        <f aca="true" t="shared" si="1" ref="I4:I13">SUM(G4:H4)</f>
        <v>8</v>
      </c>
      <c r="J4" s="8">
        <f>RANK(F4,$F$4:$F$13,0)</f>
        <v>10</v>
      </c>
      <c r="K4" s="10">
        <f aca="true" t="shared" si="2" ref="K4:K13">SUM(I4:J4)</f>
        <v>18</v>
      </c>
      <c r="L4" s="10">
        <f>Apr02!L4+K4</f>
        <v>31</v>
      </c>
      <c r="M4" s="8">
        <v>1</v>
      </c>
      <c r="N4" s="7" t="s">
        <v>28</v>
      </c>
      <c r="O4" s="8">
        <f>Apr02!O4+Apr09!M4</f>
        <v>1</v>
      </c>
      <c r="P4" s="8">
        <f aca="true" t="shared" si="3" ref="P4:P13">$P$1-O4</f>
        <v>1</v>
      </c>
    </row>
    <row r="5" spans="1:16" s="7" customFormat="1" ht="15.75">
      <c r="A5" s="7" t="s">
        <v>11</v>
      </c>
      <c r="B5" s="8">
        <v>37</v>
      </c>
      <c r="C5" s="8">
        <v>39</v>
      </c>
      <c r="D5" s="8">
        <v>43</v>
      </c>
      <c r="E5" s="8">
        <v>43</v>
      </c>
      <c r="F5" s="8">
        <f t="shared" si="0"/>
        <v>119</v>
      </c>
      <c r="G5" s="8">
        <v>7</v>
      </c>
      <c r="H5" s="8">
        <v>7</v>
      </c>
      <c r="I5" s="9">
        <f t="shared" si="1"/>
        <v>14</v>
      </c>
      <c r="J5" s="8">
        <f aca="true" t="shared" si="4" ref="J5:J11">RANK(F5,$F$4:$F$13,0)</f>
        <v>8</v>
      </c>
      <c r="K5" s="10">
        <f t="shared" si="2"/>
        <v>22</v>
      </c>
      <c r="L5" s="10">
        <f>Apr02!L5+K5</f>
        <v>35</v>
      </c>
      <c r="M5" s="8">
        <v>1</v>
      </c>
      <c r="N5" s="7" t="s">
        <v>14</v>
      </c>
      <c r="O5" s="8">
        <f>Apr02!O5+Apr09!M5</f>
        <v>2</v>
      </c>
      <c r="P5" s="8">
        <f t="shared" si="3"/>
        <v>0</v>
      </c>
    </row>
    <row r="6" spans="1:16" s="7" customFormat="1" ht="15.75">
      <c r="A6" s="7" t="s">
        <v>8</v>
      </c>
      <c r="B6" s="8">
        <v>40</v>
      </c>
      <c r="C6" s="8">
        <v>42</v>
      </c>
      <c r="D6" s="8">
        <v>45</v>
      </c>
      <c r="E6" s="8">
        <v>45</v>
      </c>
      <c r="F6" s="8">
        <f t="shared" si="0"/>
        <v>127</v>
      </c>
      <c r="G6" s="8">
        <v>1</v>
      </c>
      <c r="H6" s="8">
        <v>2</v>
      </c>
      <c r="I6" s="9">
        <f t="shared" si="1"/>
        <v>3</v>
      </c>
      <c r="J6" s="8">
        <f t="shared" si="4"/>
        <v>2</v>
      </c>
      <c r="K6" s="10">
        <f t="shared" si="2"/>
        <v>5</v>
      </c>
      <c r="L6" s="10">
        <f>Apr02!L6+K6</f>
        <v>23</v>
      </c>
      <c r="M6" s="8">
        <v>0</v>
      </c>
      <c r="N6" s="7" t="s">
        <v>10</v>
      </c>
      <c r="O6" s="8">
        <f>Apr02!O6+Apr09!M6</f>
        <v>1</v>
      </c>
      <c r="P6" s="8">
        <f t="shared" si="3"/>
        <v>1</v>
      </c>
    </row>
    <row r="7" spans="1:16" s="7" customFormat="1" ht="15.75">
      <c r="A7" s="7" t="s">
        <v>4</v>
      </c>
      <c r="B7" s="8">
        <v>39</v>
      </c>
      <c r="C7" s="8">
        <v>40</v>
      </c>
      <c r="D7" s="8">
        <v>42</v>
      </c>
      <c r="E7" s="8">
        <v>45</v>
      </c>
      <c r="F7" s="8">
        <f t="shared" si="0"/>
        <v>121</v>
      </c>
      <c r="G7" s="8">
        <v>4</v>
      </c>
      <c r="H7" s="8">
        <v>5</v>
      </c>
      <c r="I7" s="9">
        <f t="shared" si="1"/>
        <v>9</v>
      </c>
      <c r="J7" s="8">
        <f t="shared" si="4"/>
        <v>7</v>
      </c>
      <c r="K7" s="10">
        <f t="shared" si="2"/>
        <v>16</v>
      </c>
      <c r="L7" s="10">
        <f>Apr02!L7+K7</f>
        <v>31</v>
      </c>
      <c r="M7" s="8">
        <v>1</v>
      </c>
      <c r="N7" s="7" t="s">
        <v>15</v>
      </c>
      <c r="O7" s="8">
        <f>Apr02!O7+Apr09!M7</f>
        <v>2</v>
      </c>
      <c r="P7" s="8">
        <f t="shared" si="3"/>
        <v>0</v>
      </c>
    </row>
    <row r="8" spans="1:16" s="7" customFormat="1" ht="15.75">
      <c r="A8" s="7" t="s">
        <v>10</v>
      </c>
      <c r="B8" s="8">
        <v>37</v>
      </c>
      <c r="C8" s="8">
        <v>42</v>
      </c>
      <c r="D8" s="8">
        <v>43</v>
      </c>
      <c r="E8" s="8">
        <v>43</v>
      </c>
      <c r="F8" s="8">
        <f t="shared" si="0"/>
        <v>122</v>
      </c>
      <c r="G8" s="8">
        <v>7</v>
      </c>
      <c r="H8" s="8">
        <v>6</v>
      </c>
      <c r="I8" s="9">
        <f t="shared" si="1"/>
        <v>13</v>
      </c>
      <c r="J8" s="8">
        <f t="shared" si="4"/>
        <v>6</v>
      </c>
      <c r="K8" s="10">
        <f t="shared" si="2"/>
        <v>19</v>
      </c>
      <c r="L8" s="10">
        <f>Apr02!L8+K8</f>
        <v>32.5</v>
      </c>
      <c r="M8" s="8">
        <v>1</v>
      </c>
      <c r="N8" s="7" t="s">
        <v>8</v>
      </c>
      <c r="O8" s="8">
        <f>Apr02!O8+Apr09!M8</f>
        <v>1</v>
      </c>
      <c r="P8" s="8">
        <f t="shared" si="3"/>
        <v>1</v>
      </c>
    </row>
    <row r="9" spans="1:16" s="7" customFormat="1" ht="15.75">
      <c r="A9" s="7" t="s">
        <v>56</v>
      </c>
      <c r="B9" s="8">
        <v>41</v>
      </c>
      <c r="C9" s="8">
        <v>42</v>
      </c>
      <c r="D9" s="8">
        <v>43</v>
      </c>
      <c r="E9" s="8">
        <v>46</v>
      </c>
      <c r="F9" s="8">
        <f t="shared" si="0"/>
        <v>126</v>
      </c>
      <c r="G9" s="8">
        <v>3</v>
      </c>
      <c r="H9" s="8">
        <v>0</v>
      </c>
      <c r="I9" s="9">
        <f t="shared" si="1"/>
        <v>3</v>
      </c>
      <c r="J9" s="8">
        <f t="shared" si="4"/>
        <v>3</v>
      </c>
      <c r="K9" s="10">
        <f t="shared" si="2"/>
        <v>6</v>
      </c>
      <c r="L9" s="10">
        <f>Apr02!L9+K9</f>
        <v>14.5</v>
      </c>
      <c r="M9" s="8">
        <v>0</v>
      </c>
      <c r="N9" s="7" t="s">
        <v>13</v>
      </c>
      <c r="O9" s="8">
        <f>Apr02!O9+Apr09!M9</f>
        <v>0</v>
      </c>
      <c r="P9" s="8">
        <f t="shared" si="3"/>
        <v>2</v>
      </c>
    </row>
    <row r="10" spans="1:16" s="7" customFormat="1" ht="15.75">
      <c r="A10" s="7" t="s">
        <v>14</v>
      </c>
      <c r="B10" s="8">
        <v>42</v>
      </c>
      <c r="C10" s="8">
        <v>43</v>
      </c>
      <c r="D10" s="8">
        <v>44</v>
      </c>
      <c r="E10" s="8">
        <v>46</v>
      </c>
      <c r="F10" s="8">
        <f t="shared" si="0"/>
        <v>129</v>
      </c>
      <c r="G10" s="8">
        <v>1</v>
      </c>
      <c r="H10" s="8">
        <v>1</v>
      </c>
      <c r="I10" s="9">
        <f t="shared" si="1"/>
        <v>2</v>
      </c>
      <c r="J10" s="8">
        <f t="shared" si="4"/>
        <v>1</v>
      </c>
      <c r="K10" s="10">
        <f t="shared" si="2"/>
        <v>3</v>
      </c>
      <c r="L10" s="10">
        <f>Apr02!L10+K10</f>
        <v>6</v>
      </c>
      <c r="M10" s="8">
        <v>0</v>
      </c>
      <c r="N10" s="7" t="s">
        <v>11</v>
      </c>
      <c r="O10" s="8">
        <f>Apr02!O10+Apr09!M10</f>
        <v>0</v>
      </c>
      <c r="P10" s="8">
        <f t="shared" si="3"/>
        <v>2</v>
      </c>
    </row>
    <row r="11" spans="1:16" s="7" customFormat="1" ht="15.75">
      <c r="A11" s="7" t="s">
        <v>13</v>
      </c>
      <c r="B11" s="8">
        <v>37</v>
      </c>
      <c r="C11" s="8">
        <v>40</v>
      </c>
      <c r="D11" s="8">
        <v>40</v>
      </c>
      <c r="E11" s="8"/>
      <c r="F11" s="8">
        <f>SMALL(B11:E11,1)+SMALL(B11:E11,2)+SMALL(B11:E11,3)</f>
        <v>117</v>
      </c>
      <c r="G11" s="8">
        <v>5</v>
      </c>
      <c r="H11" s="8">
        <v>6</v>
      </c>
      <c r="I11" s="9">
        <f t="shared" si="1"/>
        <v>11</v>
      </c>
      <c r="J11" s="8">
        <f t="shared" si="4"/>
        <v>9</v>
      </c>
      <c r="K11" s="10">
        <f t="shared" si="2"/>
        <v>20</v>
      </c>
      <c r="L11" s="10">
        <f>Apr02!L11+K11</f>
        <v>37.5</v>
      </c>
      <c r="M11" s="8">
        <v>1</v>
      </c>
      <c r="N11" s="7" t="s">
        <v>56</v>
      </c>
      <c r="O11" s="8">
        <f>Apr02!O11+Apr09!M11</f>
        <v>2</v>
      </c>
      <c r="P11" s="8">
        <f t="shared" si="3"/>
        <v>0</v>
      </c>
    </row>
    <row r="12" spans="1:16" s="7" customFormat="1" ht="15.75">
      <c r="A12" s="7" t="s">
        <v>15</v>
      </c>
      <c r="B12" s="8">
        <v>40</v>
      </c>
      <c r="C12" s="8">
        <v>40</v>
      </c>
      <c r="D12" s="8">
        <v>43</v>
      </c>
      <c r="E12" s="8">
        <v>44</v>
      </c>
      <c r="F12" s="8">
        <f>SMALL(B12:E12,1)+SMALL(B12:E12,2)+SMALL(B12:E12,3)</f>
        <v>123</v>
      </c>
      <c r="G12" s="8">
        <v>4</v>
      </c>
      <c r="H12" s="8">
        <v>3</v>
      </c>
      <c r="I12" s="9">
        <f t="shared" si="1"/>
        <v>7</v>
      </c>
      <c r="J12" s="8">
        <v>4.5</v>
      </c>
      <c r="K12" s="10">
        <f t="shared" si="2"/>
        <v>11.5</v>
      </c>
      <c r="L12" s="10">
        <f>Apr02!L12+K12</f>
        <v>27.5</v>
      </c>
      <c r="M12" s="8">
        <v>0</v>
      </c>
      <c r="N12" s="7" t="s">
        <v>4</v>
      </c>
      <c r="O12" s="8">
        <f>Apr02!O12+Apr09!M12</f>
        <v>0</v>
      </c>
      <c r="P12" s="8">
        <f t="shared" si="3"/>
        <v>2</v>
      </c>
    </row>
    <row r="13" spans="1:16" s="7" customFormat="1" ht="15.75">
      <c r="A13" s="7" t="s">
        <v>28</v>
      </c>
      <c r="B13" s="8">
        <v>38</v>
      </c>
      <c r="C13" s="8">
        <v>40</v>
      </c>
      <c r="D13" s="8">
        <v>45</v>
      </c>
      <c r="E13" s="8">
        <v>46</v>
      </c>
      <c r="F13" s="8">
        <f>SMALL(B13:E13,1)+SMALL(B13:E13,2)+SMALL(B13:E13,3)</f>
        <v>123</v>
      </c>
      <c r="G13" s="8">
        <v>4</v>
      </c>
      <c r="H13" s="8">
        <v>4</v>
      </c>
      <c r="I13" s="9">
        <f t="shared" si="1"/>
        <v>8</v>
      </c>
      <c r="J13" s="8">
        <v>4.5</v>
      </c>
      <c r="K13" s="10">
        <f t="shared" si="2"/>
        <v>12.5</v>
      </c>
      <c r="L13" s="10">
        <f>Apr02!L13+K13</f>
        <v>27</v>
      </c>
      <c r="M13" s="8">
        <v>0</v>
      </c>
      <c r="N13" s="7" t="s">
        <v>12</v>
      </c>
      <c r="O13" s="8">
        <f>Apr02!O13+Apr09!M13</f>
        <v>1</v>
      </c>
      <c r="P13" s="8">
        <f t="shared" si="3"/>
        <v>1</v>
      </c>
    </row>
    <row r="14" spans="2:16" ht="15.75">
      <c r="B14">
        <f>AVERAGE(B4:B13)</f>
        <v>38.8</v>
      </c>
      <c r="C14">
        <f>AVERAGE(C4:C13)</f>
        <v>40.7</v>
      </c>
      <c r="D14">
        <f>AVERAGE(D4:D13)</f>
        <v>42.8</v>
      </c>
      <c r="E14">
        <f>AVERAGE(E4:E13)</f>
        <v>44.333333333333336</v>
      </c>
      <c r="F14" s="8">
        <f>AVERAGE(B4:E13)</f>
        <v>41.58974358974359</v>
      </c>
      <c r="I14" s="10">
        <f>SUM(I4:I13)</f>
        <v>78</v>
      </c>
      <c r="O14" s="6">
        <f>SUM(O4:O13)</f>
        <v>10</v>
      </c>
      <c r="P14" s="6">
        <f>SUM(P4:P13)</f>
        <v>10</v>
      </c>
    </row>
    <row r="15" ht="15.75">
      <c r="F15" s="8">
        <f>VAR(B4:E13)</f>
        <v>7.090418353576081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2.6627839479717617</v>
      </c>
      <c r="K17" s="3"/>
      <c r="L17" s="3"/>
    </row>
    <row r="18" spans="11:12" ht="15.75">
      <c r="K18" s="3"/>
      <c r="L18" s="3"/>
    </row>
    <row r="19" spans="11:12" ht="15.75">
      <c r="K19" s="3"/>
      <c r="L19" s="3"/>
    </row>
    <row r="20" spans="1:16" ht="15.75">
      <c r="A20" t="s">
        <v>57</v>
      </c>
      <c r="N20" s="14" t="s">
        <v>13</v>
      </c>
      <c r="O20" s="11">
        <v>37.5</v>
      </c>
      <c r="P20" s="15" t="s">
        <v>124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11</v>
      </c>
      <c r="O21" s="11">
        <v>35</v>
      </c>
      <c r="P21" s="15" t="s">
        <v>124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4</v>
      </c>
      <c r="O22" s="11">
        <v>31</v>
      </c>
      <c r="P22" s="16" t="s">
        <v>124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10</v>
      </c>
      <c r="O23" s="11">
        <v>32.5</v>
      </c>
      <c r="P23" s="15" t="s">
        <v>125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12</v>
      </c>
      <c r="O24" s="11">
        <v>31</v>
      </c>
      <c r="P24" s="16" t="s">
        <v>125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28</v>
      </c>
      <c r="O25" s="11">
        <v>27</v>
      </c>
      <c r="P25" s="15" t="s">
        <v>125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8</v>
      </c>
      <c r="O26" s="11">
        <v>23</v>
      </c>
      <c r="P26" s="16" t="s">
        <v>125</v>
      </c>
    </row>
    <row r="27" spans="1:16" ht="15.75">
      <c r="A27" s="20"/>
      <c r="B27" s="17"/>
      <c r="C27" s="6"/>
      <c r="D27" s="5"/>
      <c r="E27" s="6"/>
      <c r="F27" s="5"/>
      <c r="G27" s="5"/>
      <c r="N27" s="14" t="s">
        <v>15</v>
      </c>
      <c r="O27" s="11">
        <v>27.5</v>
      </c>
      <c r="P27" s="15" t="s">
        <v>126</v>
      </c>
    </row>
    <row r="28" spans="1:16" ht="15.75">
      <c r="A28" s="20"/>
      <c r="B28" s="17"/>
      <c r="C28" s="6"/>
      <c r="D28" s="5"/>
      <c r="E28" s="6"/>
      <c r="F28" s="5"/>
      <c r="G28" s="5"/>
      <c r="N28" s="14" t="s">
        <v>56</v>
      </c>
      <c r="O28" s="11">
        <v>14.5</v>
      </c>
      <c r="P28" s="16" t="s">
        <v>126</v>
      </c>
    </row>
    <row r="29" spans="1:16" ht="15.75">
      <c r="A29" s="20"/>
      <c r="B29" s="17"/>
      <c r="C29" s="6"/>
      <c r="D29" s="5"/>
      <c r="E29" s="6"/>
      <c r="F29" s="5"/>
      <c r="G29" s="5"/>
      <c r="N29" s="14" t="s">
        <v>14</v>
      </c>
      <c r="O29" s="11">
        <v>6</v>
      </c>
      <c r="P29" s="16" t="s">
        <v>126</v>
      </c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0" t="s">
        <v>38</v>
      </c>
      <c r="B33" s="31">
        <v>2</v>
      </c>
      <c r="C33" s="32">
        <v>42</v>
      </c>
      <c r="D33" s="31">
        <f aca="true" t="shared" si="5" ref="D33:D71">C33-B33</f>
        <v>40</v>
      </c>
      <c r="E33" s="6"/>
      <c r="F33" s="5" t="s">
        <v>58</v>
      </c>
      <c r="G33" s="22" t="s">
        <v>148</v>
      </c>
      <c r="H33" s="18">
        <f>MIN(D33:D40)</f>
        <v>37</v>
      </c>
      <c r="I33" t="s">
        <v>149</v>
      </c>
    </row>
    <row r="34" spans="1:9" ht="15.75">
      <c r="A34" s="30" t="s">
        <v>136</v>
      </c>
      <c r="B34" s="31">
        <v>4</v>
      </c>
      <c r="C34" s="32">
        <v>46</v>
      </c>
      <c r="D34" s="31">
        <f t="shared" si="5"/>
        <v>42</v>
      </c>
      <c r="E34" s="6"/>
      <c r="F34" s="5" t="s">
        <v>58</v>
      </c>
      <c r="G34" s="22" t="s">
        <v>150</v>
      </c>
      <c r="H34" s="18">
        <f>MIN(D41:D51)</f>
        <v>37</v>
      </c>
      <c r="I34" t="s">
        <v>151</v>
      </c>
    </row>
    <row r="35" spans="1:9" ht="15.75">
      <c r="A35" s="30" t="s">
        <v>137</v>
      </c>
      <c r="B35" s="31">
        <v>4</v>
      </c>
      <c r="C35" s="32">
        <v>44</v>
      </c>
      <c r="D35" s="31">
        <f t="shared" si="5"/>
        <v>40</v>
      </c>
      <c r="E35" s="6"/>
      <c r="F35" s="5" t="s">
        <v>58</v>
      </c>
      <c r="G35" s="23" t="s">
        <v>152</v>
      </c>
      <c r="H35" s="18">
        <f>MIN(D52:D62)</f>
        <v>37</v>
      </c>
      <c r="I35" t="s">
        <v>72</v>
      </c>
    </row>
    <row r="36" spans="1:9" ht="15.75">
      <c r="A36" s="30" t="s">
        <v>139</v>
      </c>
      <c r="B36" s="31">
        <v>4</v>
      </c>
      <c r="C36" s="32">
        <v>44</v>
      </c>
      <c r="D36" s="31">
        <f t="shared" si="5"/>
        <v>40</v>
      </c>
      <c r="E36" s="6"/>
      <c r="F36" s="5" t="s">
        <v>58</v>
      </c>
      <c r="G36" s="23" t="s">
        <v>154</v>
      </c>
      <c r="H36" s="18">
        <f>MIN(D59:D71)</f>
        <v>40</v>
      </c>
      <c r="I36" t="s">
        <v>153</v>
      </c>
    </row>
    <row r="37" spans="1:4" ht="15.75">
      <c r="A37" s="30" t="s">
        <v>48</v>
      </c>
      <c r="B37" s="31">
        <v>4</v>
      </c>
      <c r="C37" s="32">
        <v>47</v>
      </c>
      <c r="D37" s="31">
        <f t="shared" si="5"/>
        <v>43</v>
      </c>
    </row>
    <row r="38" spans="1:4" ht="15.75">
      <c r="A38" s="30" t="s">
        <v>51</v>
      </c>
      <c r="B38" s="31">
        <v>6</v>
      </c>
      <c r="C38" s="32">
        <v>43</v>
      </c>
      <c r="D38" s="31">
        <f t="shared" si="5"/>
        <v>37</v>
      </c>
    </row>
    <row r="39" spans="1:4" ht="15.75">
      <c r="A39" s="30" t="s">
        <v>131</v>
      </c>
      <c r="B39" s="31">
        <v>7</v>
      </c>
      <c r="C39" s="32">
        <v>48</v>
      </c>
      <c r="D39" s="31">
        <f t="shared" si="5"/>
        <v>41</v>
      </c>
    </row>
    <row r="40" spans="1:4" ht="15.75">
      <c r="A40" s="30" t="s">
        <v>75</v>
      </c>
      <c r="B40" s="31">
        <v>7</v>
      </c>
      <c r="C40" s="32">
        <v>46</v>
      </c>
      <c r="D40" s="31">
        <f t="shared" si="5"/>
        <v>39</v>
      </c>
    </row>
    <row r="41" spans="1:4" ht="15.75">
      <c r="A41" s="36" t="s">
        <v>133</v>
      </c>
      <c r="B41" s="37">
        <v>8</v>
      </c>
      <c r="C41" s="38">
        <v>45</v>
      </c>
      <c r="D41" s="37">
        <f t="shared" si="5"/>
        <v>37</v>
      </c>
    </row>
    <row r="42" spans="1:4" ht="15.75">
      <c r="A42" s="36" t="s">
        <v>44</v>
      </c>
      <c r="B42" s="37">
        <v>8</v>
      </c>
      <c r="C42" s="38">
        <v>48</v>
      </c>
      <c r="D42" s="37">
        <f t="shared" si="5"/>
        <v>40</v>
      </c>
    </row>
    <row r="43" spans="1:4" ht="15.75">
      <c r="A43" s="36" t="s">
        <v>46</v>
      </c>
      <c r="B43" s="37">
        <v>8</v>
      </c>
      <c r="C43" s="38">
        <v>51</v>
      </c>
      <c r="D43" s="37">
        <f t="shared" si="5"/>
        <v>43</v>
      </c>
    </row>
    <row r="44" spans="1:4" ht="15.75">
      <c r="A44" s="36" t="s">
        <v>129</v>
      </c>
      <c r="B44" s="37">
        <v>9</v>
      </c>
      <c r="C44" s="38">
        <v>55</v>
      </c>
      <c r="D44" s="37">
        <f t="shared" si="5"/>
        <v>46</v>
      </c>
    </row>
    <row r="45" spans="1:4" ht="15.75">
      <c r="A45" s="36" t="s">
        <v>60</v>
      </c>
      <c r="B45" s="37">
        <v>9</v>
      </c>
      <c r="C45" s="38">
        <v>49</v>
      </c>
      <c r="D45" s="37">
        <f t="shared" si="5"/>
        <v>40</v>
      </c>
    </row>
    <row r="46" spans="1:4" ht="15.75">
      <c r="A46" s="36" t="s">
        <v>90</v>
      </c>
      <c r="B46" s="37">
        <v>9</v>
      </c>
      <c r="C46" s="38">
        <v>55</v>
      </c>
      <c r="D46" s="37">
        <f t="shared" si="5"/>
        <v>46</v>
      </c>
    </row>
    <row r="47" spans="1:4" ht="15.75">
      <c r="A47" s="36" t="s">
        <v>87</v>
      </c>
      <c r="B47" s="37">
        <v>9</v>
      </c>
      <c r="C47" s="38">
        <v>51</v>
      </c>
      <c r="D47" s="37">
        <f t="shared" si="5"/>
        <v>42</v>
      </c>
    </row>
    <row r="48" spans="1:4" ht="15.75">
      <c r="A48" s="36" t="s">
        <v>140</v>
      </c>
      <c r="B48" s="37">
        <v>9</v>
      </c>
      <c r="C48" s="38">
        <v>48</v>
      </c>
      <c r="D48" s="37">
        <f t="shared" si="5"/>
        <v>39</v>
      </c>
    </row>
    <row r="49" spans="1:4" ht="15.75">
      <c r="A49" s="36" t="s">
        <v>142</v>
      </c>
      <c r="B49" s="37">
        <v>9</v>
      </c>
      <c r="C49" s="38">
        <v>53</v>
      </c>
      <c r="D49" s="37">
        <f t="shared" si="5"/>
        <v>44</v>
      </c>
    </row>
    <row r="50" spans="1:4" ht="15.75">
      <c r="A50" s="36" t="s">
        <v>68</v>
      </c>
      <c r="B50" s="37">
        <v>9</v>
      </c>
      <c r="C50" s="38">
        <v>55</v>
      </c>
      <c r="D50" s="37">
        <f t="shared" si="5"/>
        <v>46</v>
      </c>
    </row>
    <row r="51" spans="1:4" ht="15.75">
      <c r="A51" s="36" t="s">
        <v>147</v>
      </c>
      <c r="B51" s="37">
        <v>9</v>
      </c>
      <c r="C51" s="38">
        <v>46</v>
      </c>
      <c r="D51" s="37">
        <f t="shared" si="5"/>
        <v>37</v>
      </c>
    </row>
    <row r="52" spans="1:4" ht="15.75">
      <c r="A52" s="24" t="s">
        <v>61</v>
      </c>
      <c r="B52" s="25">
        <v>10</v>
      </c>
      <c r="C52" s="7">
        <v>52</v>
      </c>
      <c r="D52" s="25">
        <f t="shared" si="5"/>
        <v>42</v>
      </c>
    </row>
    <row r="53" spans="1:4" ht="15.75">
      <c r="A53" s="24" t="s">
        <v>72</v>
      </c>
      <c r="B53" s="25">
        <v>10</v>
      </c>
      <c r="C53" s="7">
        <v>47</v>
      </c>
      <c r="D53" s="25">
        <f t="shared" si="5"/>
        <v>37</v>
      </c>
    </row>
    <row r="54" spans="1:4" ht="15.75">
      <c r="A54" s="24" t="s">
        <v>141</v>
      </c>
      <c r="B54" s="25">
        <v>10</v>
      </c>
      <c r="C54" s="7">
        <v>52</v>
      </c>
      <c r="D54" s="25">
        <f t="shared" si="5"/>
        <v>42</v>
      </c>
    </row>
    <row r="55" spans="1:4" ht="15.75">
      <c r="A55" s="24" t="s">
        <v>145</v>
      </c>
      <c r="B55" s="25">
        <v>10</v>
      </c>
      <c r="C55" s="7">
        <v>52</v>
      </c>
      <c r="D55" s="25">
        <f t="shared" si="5"/>
        <v>42</v>
      </c>
    </row>
    <row r="56" spans="1:4" ht="15.75">
      <c r="A56" s="24" t="s">
        <v>134</v>
      </c>
      <c r="B56" s="25">
        <v>11</v>
      </c>
      <c r="C56" s="7">
        <v>50</v>
      </c>
      <c r="D56" s="25">
        <f t="shared" si="5"/>
        <v>39</v>
      </c>
    </row>
    <row r="57" spans="1:4" ht="15.75">
      <c r="A57" s="24" t="s">
        <v>135</v>
      </c>
      <c r="B57" s="25">
        <v>11</v>
      </c>
      <c r="C57" s="7">
        <v>49</v>
      </c>
      <c r="D57" s="25">
        <f t="shared" si="5"/>
        <v>38</v>
      </c>
    </row>
    <row r="58" spans="1:4" ht="15.75">
      <c r="A58" s="24" t="s">
        <v>146</v>
      </c>
      <c r="B58" s="25">
        <v>11</v>
      </c>
      <c r="C58" s="7">
        <v>54</v>
      </c>
      <c r="D58" s="25">
        <f t="shared" si="5"/>
        <v>43</v>
      </c>
    </row>
    <row r="59" spans="1:4" ht="15.75">
      <c r="A59" s="24" t="s">
        <v>76</v>
      </c>
      <c r="B59" s="25">
        <v>12</v>
      </c>
      <c r="C59" s="7">
        <v>52</v>
      </c>
      <c r="D59" s="25">
        <f t="shared" si="5"/>
        <v>40</v>
      </c>
    </row>
    <row r="60" spans="1:4" ht="15.75">
      <c r="A60" s="24" t="s">
        <v>88</v>
      </c>
      <c r="B60" s="25">
        <v>12</v>
      </c>
      <c r="C60" s="7">
        <v>55</v>
      </c>
      <c r="D60" s="25">
        <f t="shared" si="5"/>
        <v>43</v>
      </c>
    </row>
    <row r="61" spans="1:4" ht="15.75">
      <c r="A61" s="24" t="s">
        <v>71</v>
      </c>
      <c r="B61" s="25">
        <v>12</v>
      </c>
      <c r="C61" s="7">
        <v>55</v>
      </c>
      <c r="D61" s="25">
        <f t="shared" si="5"/>
        <v>43</v>
      </c>
    </row>
    <row r="62" spans="1:4" ht="15.75">
      <c r="A62" s="24" t="s">
        <v>66</v>
      </c>
      <c r="B62" s="25">
        <v>12</v>
      </c>
      <c r="C62" s="7">
        <v>57</v>
      </c>
      <c r="D62" s="25">
        <f t="shared" si="5"/>
        <v>45</v>
      </c>
    </row>
    <row r="63" spans="1:4" ht="15.75">
      <c r="A63" s="33" t="s">
        <v>32</v>
      </c>
      <c r="B63" s="34">
        <v>13</v>
      </c>
      <c r="C63" s="35">
        <v>58</v>
      </c>
      <c r="D63" s="34">
        <f t="shared" si="5"/>
        <v>45</v>
      </c>
    </row>
    <row r="64" spans="1:4" ht="15.75">
      <c r="A64" s="33" t="s">
        <v>143</v>
      </c>
      <c r="B64" s="34">
        <v>13</v>
      </c>
      <c r="C64" s="35">
        <v>56</v>
      </c>
      <c r="D64" s="34">
        <f t="shared" si="5"/>
        <v>43</v>
      </c>
    </row>
    <row r="65" spans="1:4" ht="15.75">
      <c r="A65" s="33" t="s">
        <v>119</v>
      </c>
      <c r="B65" s="34">
        <v>14</v>
      </c>
      <c r="C65" s="35">
        <v>58</v>
      </c>
      <c r="D65" s="34">
        <f t="shared" si="5"/>
        <v>44</v>
      </c>
    </row>
    <row r="66" spans="1:4" ht="15.75">
      <c r="A66" s="33" t="s">
        <v>116</v>
      </c>
      <c r="B66" s="34">
        <v>15</v>
      </c>
      <c r="C66" s="35">
        <v>56</v>
      </c>
      <c r="D66" s="34">
        <f t="shared" si="5"/>
        <v>41</v>
      </c>
    </row>
    <row r="67" spans="1:4" ht="15.75">
      <c r="A67" s="33" t="s">
        <v>130</v>
      </c>
      <c r="B67" s="34">
        <v>15</v>
      </c>
      <c r="C67" s="35">
        <v>58</v>
      </c>
      <c r="D67" s="34">
        <f t="shared" si="5"/>
        <v>43</v>
      </c>
    </row>
    <row r="68" spans="1:4" ht="15.75">
      <c r="A68" s="33" t="s">
        <v>121</v>
      </c>
      <c r="B68" s="34">
        <v>16</v>
      </c>
      <c r="C68" s="35">
        <v>61</v>
      </c>
      <c r="D68" s="34">
        <f t="shared" si="5"/>
        <v>45</v>
      </c>
    </row>
    <row r="69" spans="1:4" ht="15.75">
      <c r="A69" s="33" t="s">
        <v>138</v>
      </c>
      <c r="B69" s="34">
        <v>18</v>
      </c>
      <c r="C69" s="35">
        <v>63</v>
      </c>
      <c r="D69" s="34">
        <f t="shared" si="5"/>
        <v>45</v>
      </c>
    </row>
    <row r="70" spans="1:4" ht="15.75">
      <c r="A70" s="33" t="s">
        <v>132</v>
      </c>
      <c r="B70" s="34">
        <v>20</v>
      </c>
      <c r="C70" s="35">
        <v>60</v>
      </c>
      <c r="D70" s="34">
        <f t="shared" si="5"/>
        <v>40</v>
      </c>
    </row>
    <row r="71" spans="1:4" ht="15.75">
      <c r="A71" s="33" t="s">
        <v>144</v>
      </c>
      <c r="B71" s="34">
        <v>22</v>
      </c>
      <c r="C71" s="35">
        <v>62</v>
      </c>
      <c r="D71" s="34">
        <f t="shared" si="5"/>
        <v>40</v>
      </c>
    </row>
    <row r="72" spans="1:4" ht="15.75">
      <c r="A72" s="39"/>
      <c r="B72" s="40"/>
      <c r="C72" s="28"/>
      <c r="D72" s="40"/>
    </row>
    <row r="74" spans="1:2" ht="15.75">
      <c r="A74" s="21" t="s">
        <v>80</v>
      </c>
      <c r="B74">
        <v>39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workbookViewId="0" topLeftCell="A1">
      <selection activeCell="H28" sqref="H28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0" width="6.8984375" style="0" customWidth="1"/>
    <col min="11" max="11" width="20.8984375" style="0" customWidth="1"/>
    <col min="12" max="12" width="10.8984375" style="81" customWidth="1"/>
    <col min="13" max="13" width="18" style="6" customWidth="1"/>
    <col min="14" max="16384" width="11" style="0" customWidth="1"/>
  </cols>
  <sheetData>
    <row r="1" spans="1:10" ht="15.75">
      <c r="A1" s="1">
        <v>37880</v>
      </c>
      <c r="B1" s="6"/>
      <c r="C1" s="6"/>
      <c r="D1" s="6"/>
      <c r="E1" s="6"/>
      <c r="F1" s="6"/>
      <c r="G1" s="6"/>
      <c r="H1" s="6"/>
      <c r="I1" s="6"/>
      <c r="J1" s="6"/>
    </row>
    <row r="2" spans="2:10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19</v>
      </c>
    </row>
    <row r="3" spans="1:13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20</v>
      </c>
      <c r="K3" s="2" t="s">
        <v>21</v>
      </c>
      <c r="L3" s="82"/>
      <c r="M3" s="4"/>
    </row>
    <row r="4" spans="1:13" s="68" customFormat="1" ht="15.75">
      <c r="A4" s="54" t="s">
        <v>12</v>
      </c>
      <c r="B4" s="64">
        <v>40</v>
      </c>
      <c r="C4" s="64">
        <v>41</v>
      </c>
      <c r="D4" s="64">
        <v>41</v>
      </c>
      <c r="E4" s="64">
        <v>43</v>
      </c>
      <c r="F4" s="64">
        <f aca="true" t="shared" si="0" ref="F4:F11">SMALL(B4:E4,1)+SMALL(B4:E4,2)+SMALL(B4:E4,3)</f>
        <v>122</v>
      </c>
      <c r="G4" s="64">
        <v>5</v>
      </c>
      <c r="H4" s="64">
        <v>4</v>
      </c>
      <c r="I4" s="71">
        <f aca="true" t="shared" si="1" ref="I4:I11">SUM(G4:H4)</f>
        <v>9</v>
      </c>
      <c r="J4" s="64">
        <v>1</v>
      </c>
      <c r="K4" s="54" t="s">
        <v>13</v>
      </c>
      <c r="L4" s="83"/>
      <c r="M4" s="74"/>
    </row>
    <row r="5" spans="1:13" s="68" customFormat="1" ht="15.75">
      <c r="A5" s="54" t="s">
        <v>11</v>
      </c>
      <c r="B5" s="64">
        <v>36</v>
      </c>
      <c r="C5" s="64">
        <v>38</v>
      </c>
      <c r="D5" s="64">
        <v>39</v>
      </c>
      <c r="E5" s="64">
        <v>44</v>
      </c>
      <c r="F5" s="64">
        <f t="shared" si="0"/>
        <v>113</v>
      </c>
      <c r="G5" s="64">
        <v>4</v>
      </c>
      <c r="H5" s="64">
        <v>5</v>
      </c>
      <c r="I5" s="71">
        <f t="shared" si="1"/>
        <v>9</v>
      </c>
      <c r="J5" s="64">
        <v>1</v>
      </c>
      <c r="K5" s="54" t="s">
        <v>10</v>
      </c>
      <c r="L5" s="83"/>
      <c r="M5" s="74"/>
    </row>
    <row r="6" spans="1:13" s="68" customFormat="1" ht="15.75">
      <c r="A6" s="54" t="s">
        <v>8</v>
      </c>
      <c r="B6" s="64">
        <v>38</v>
      </c>
      <c r="C6" s="64">
        <v>39</v>
      </c>
      <c r="D6" s="64">
        <v>40</v>
      </c>
      <c r="E6" s="64">
        <v>43</v>
      </c>
      <c r="F6" s="64">
        <f t="shared" si="0"/>
        <v>117</v>
      </c>
      <c r="G6" s="64">
        <v>3</v>
      </c>
      <c r="H6" s="64">
        <v>6</v>
      </c>
      <c r="I6" s="71">
        <f t="shared" si="1"/>
        <v>9</v>
      </c>
      <c r="J6" s="64">
        <v>1</v>
      </c>
      <c r="K6" s="54" t="s">
        <v>4</v>
      </c>
      <c r="L6" s="83"/>
      <c r="M6" s="74"/>
    </row>
    <row r="7" spans="1:13" s="68" customFormat="1" ht="15.75">
      <c r="A7" s="54" t="s">
        <v>4</v>
      </c>
      <c r="B7" s="64">
        <v>38</v>
      </c>
      <c r="C7" s="64">
        <v>40</v>
      </c>
      <c r="D7" s="64">
        <v>41</v>
      </c>
      <c r="E7" s="64">
        <v>43</v>
      </c>
      <c r="F7" s="64">
        <f t="shared" si="0"/>
        <v>119</v>
      </c>
      <c r="G7" s="64">
        <v>5</v>
      </c>
      <c r="H7" s="64">
        <v>2</v>
      </c>
      <c r="I7" s="71">
        <f t="shared" si="1"/>
        <v>7</v>
      </c>
      <c r="J7" s="64">
        <v>0</v>
      </c>
      <c r="K7" s="54" t="s">
        <v>8</v>
      </c>
      <c r="L7" s="83"/>
      <c r="M7" s="74"/>
    </row>
    <row r="8" spans="1:13" s="68" customFormat="1" ht="15.75">
      <c r="A8" s="54" t="s">
        <v>10</v>
      </c>
      <c r="B8" s="64">
        <v>34</v>
      </c>
      <c r="C8" s="64">
        <v>38</v>
      </c>
      <c r="D8" s="64">
        <v>42</v>
      </c>
      <c r="E8" s="64">
        <v>44</v>
      </c>
      <c r="F8" s="64">
        <f t="shared" si="0"/>
        <v>114</v>
      </c>
      <c r="G8" s="64">
        <v>4</v>
      </c>
      <c r="H8" s="64">
        <v>3</v>
      </c>
      <c r="I8" s="71">
        <f t="shared" si="1"/>
        <v>7</v>
      </c>
      <c r="J8" s="64">
        <v>0</v>
      </c>
      <c r="K8" s="54" t="s">
        <v>11</v>
      </c>
      <c r="L8" s="83"/>
      <c r="M8" s="74"/>
    </row>
    <row r="9" spans="1:13" s="68" customFormat="1" ht="15.75">
      <c r="A9" s="54" t="s">
        <v>14</v>
      </c>
      <c r="B9" s="64">
        <v>37</v>
      </c>
      <c r="C9" s="64">
        <v>38</v>
      </c>
      <c r="D9" s="64">
        <v>39</v>
      </c>
      <c r="E9" s="64">
        <v>41</v>
      </c>
      <c r="F9" s="64">
        <f t="shared" si="0"/>
        <v>114</v>
      </c>
      <c r="G9" s="64">
        <v>6</v>
      </c>
      <c r="H9" s="64">
        <v>7</v>
      </c>
      <c r="I9" s="71">
        <f t="shared" si="1"/>
        <v>13</v>
      </c>
      <c r="J9" s="64">
        <v>1</v>
      </c>
      <c r="K9" s="54" t="s">
        <v>28</v>
      </c>
      <c r="L9" s="83"/>
      <c r="M9" s="74"/>
    </row>
    <row r="10" spans="1:13" s="68" customFormat="1" ht="15.75">
      <c r="A10" s="54" t="s">
        <v>13</v>
      </c>
      <c r="B10" s="64">
        <v>38</v>
      </c>
      <c r="C10" s="64">
        <v>40</v>
      </c>
      <c r="D10" s="64">
        <v>41</v>
      </c>
      <c r="E10" s="64">
        <v>50</v>
      </c>
      <c r="F10" s="64">
        <f t="shared" si="0"/>
        <v>119</v>
      </c>
      <c r="G10" s="64">
        <v>3</v>
      </c>
      <c r="H10" s="64">
        <v>4</v>
      </c>
      <c r="I10" s="71">
        <f t="shared" si="1"/>
        <v>7</v>
      </c>
      <c r="J10" s="64">
        <v>0</v>
      </c>
      <c r="K10" s="54" t="s">
        <v>12</v>
      </c>
      <c r="L10" s="83"/>
      <c r="M10" s="74"/>
    </row>
    <row r="11" spans="1:13" s="68" customFormat="1" ht="15.75">
      <c r="A11" s="54" t="s">
        <v>28</v>
      </c>
      <c r="B11" s="64">
        <v>40</v>
      </c>
      <c r="C11" s="64">
        <v>40</v>
      </c>
      <c r="D11" s="64">
        <v>41</v>
      </c>
      <c r="E11" s="64">
        <v>41</v>
      </c>
      <c r="F11" s="64">
        <f t="shared" si="0"/>
        <v>121</v>
      </c>
      <c r="G11" s="64">
        <v>2</v>
      </c>
      <c r="H11" s="64">
        <v>1</v>
      </c>
      <c r="I11" s="71">
        <f t="shared" si="1"/>
        <v>3</v>
      </c>
      <c r="J11" s="64">
        <v>0</v>
      </c>
      <c r="K11" s="54" t="s">
        <v>14</v>
      </c>
      <c r="L11" s="83"/>
      <c r="M11" s="74"/>
    </row>
    <row r="12" spans="2:9" ht="15.75">
      <c r="B12">
        <f>AVERAGE(B4:B11)</f>
        <v>37.625</v>
      </c>
      <c r="C12">
        <f>AVERAGE(C4:C11)</f>
        <v>39.25</v>
      </c>
      <c r="D12">
        <f>AVERAGE(D4:D11)</f>
        <v>40.5</v>
      </c>
      <c r="E12">
        <f>AVERAGE(E4:E11)</f>
        <v>43.625</v>
      </c>
      <c r="F12" s="79">
        <f>AVERAGE(B4:E11)</f>
        <v>40.25</v>
      </c>
      <c r="G12" s="80" t="s">
        <v>362</v>
      </c>
      <c r="I12" s="10">
        <f>SUM(I4:I11)</f>
        <v>64</v>
      </c>
    </row>
    <row r="13" spans="6:12" ht="15.75">
      <c r="F13" s="8">
        <f>VAR(B4:E11)</f>
        <v>8.258064516129032</v>
      </c>
      <c r="L13" s="81" t="s">
        <v>367</v>
      </c>
    </row>
    <row r="14" spans="1:13" ht="15.75">
      <c r="A14" s="2" t="s">
        <v>22</v>
      </c>
      <c r="B14" s="73" t="s">
        <v>23</v>
      </c>
      <c r="C14" s="73"/>
      <c r="D14" s="73"/>
      <c r="E14" s="73"/>
      <c r="F14" s="73"/>
      <c r="G14" s="73"/>
      <c r="H14" s="73"/>
      <c r="I14" s="2" t="s">
        <v>9</v>
      </c>
      <c r="L14" s="85" t="s">
        <v>363</v>
      </c>
      <c r="M14" s="86" t="s">
        <v>8</v>
      </c>
    </row>
    <row r="15" spans="6:13" ht="15.75">
      <c r="F15">
        <f>SQRT(F13)</f>
        <v>2.8736848324283986</v>
      </c>
      <c r="L15" s="85" t="s">
        <v>364</v>
      </c>
      <c r="M15" s="86" t="s">
        <v>12</v>
      </c>
    </row>
    <row r="16" spans="12:13" ht="15.75">
      <c r="L16" s="87" t="s">
        <v>365</v>
      </c>
      <c r="M16" s="88" t="s">
        <v>13</v>
      </c>
    </row>
    <row r="17" spans="6:13" ht="15.75">
      <c r="F17" t="s">
        <v>359</v>
      </c>
      <c r="H17">
        <v>38</v>
      </c>
      <c r="I17" t="s">
        <v>204</v>
      </c>
      <c r="L17" s="87" t="s">
        <v>366</v>
      </c>
      <c r="M17" s="88" t="s">
        <v>4</v>
      </c>
    </row>
    <row r="18" spans="1:13" ht="15.75">
      <c r="A18" s="20"/>
      <c r="B18" s="17"/>
      <c r="C18" s="6"/>
      <c r="D18" s="5"/>
      <c r="E18" s="6"/>
      <c r="F18" s="5" t="s">
        <v>360</v>
      </c>
      <c r="G18" s="5"/>
      <c r="H18">
        <v>34</v>
      </c>
      <c r="I18" t="s">
        <v>204</v>
      </c>
      <c r="K18" s="75"/>
      <c r="L18" s="84"/>
      <c r="M18" s="76"/>
    </row>
    <row r="19" spans="1:13" ht="15.75">
      <c r="A19" s="20" t="s">
        <v>62</v>
      </c>
      <c r="B19" s="17" t="s">
        <v>63</v>
      </c>
      <c r="C19" s="6" t="s">
        <v>64</v>
      </c>
      <c r="D19" s="5" t="s">
        <v>18</v>
      </c>
      <c r="E19" s="6"/>
      <c r="F19" s="5"/>
      <c r="G19" s="5"/>
      <c r="K19" s="75"/>
      <c r="L19" s="84" t="s">
        <v>368</v>
      </c>
      <c r="M19" s="77"/>
    </row>
    <row r="20" spans="1:13" ht="15.75">
      <c r="A20" s="24" t="s">
        <v>139</v>
      </c>
      <c r="B20" s="25">
        <v>3</v>
      </c>
      <c r="C20" s="7">
        <v>46</v>
      </c>
      <c r="D20" s="25">
        <f>C20-B20</f>
        <v>43</v>
      </c>
      <c r="E20" s="6"/>
      <c r="F20" s="5" t="s">
        <v>58</v>
      </c>
      <c r="G20" s="22" t="s">
        <v>197</v>
      </c>
      <c r="H20" s="18">
        <f>MIN(D20:D26)</f>
        <v>34</v>
      </c>
      <c r="I20" t="s">
        <v>204</v>
      </c>
      <c r="K20" s="75"/>
      <c r="L20" s="86" t="s">
        <v>369</v>
      </c>
      <c r="M20" s="89" t="s">
        <v>14</v>
      </c>
    </row>
    <row r="21" spans="1:13" ht="15.75">
      <c r="A21" s="24" t="s">
        <v>185</v>
      </c>
      <c r="B21" s="25">
        <v>4</v>
      </c>
      <c r="C21" s="7">
        <v>47</v>
      </c>
      <c r="D21" s="25">
        <f>C21-B21</f>
        <v>43</v>
      </c>
      <c r="E21" s="6"/>
      <c r="F21" s="5" t="s">
        <v>58</v>
      </c>
      <c r="G21" s="22" t="s">
        <v>198</v>
      </c>
      <c r="H21" s="18">
        <f>MIN(D27:D34)</f>
        <v>36</v>
      </c>
      <c r="I21" t="s">
        <v>108</v>
      </c>
      <c r="K21" s="75"/>
      <c r="L21" s="86" t="s">
        <v>371</v>
      </c>
      <c r="M21" s="86" t="s">
        <v>11</v>
      </c>
    </row>
    <row r="22" spans="1:13" ht="15.75">
      <c r="A22" s="52" t="s">
        <v>204</v>
      </c>
      <c r="B22" s="53">
        <v>4</v>
      </c>
      <c r="C22" s="54">
        <v>38</v>
      </c>
      <c r="D22" s="53">
        <f>C22-B22</f>
        <v>34</v>
      </c>
      <c r="E22" s="6"/>
      <c r="F22" s="5" t="s">
        <v>58</v>
      </c>
      <c r="G22" s="23" t="s">
        <v>221</v>
      </c>
      <c r="H22" s="18">
        <f>MIN(D35:D42)</f>
        <v>38</v>
      </c>
      <c r="I22" t="s">
        <v>356</v>
      </c>
      <c r="K22" s="75"/>
      <c r="L22" s="88" t="s">
        <v>372</v>
      </c>
      <c r="M22" s="90" t="s">
        <v>10</v>
      </c>
    </row>
    <row r="23" spans="1:13" ht="15.75">
      <c r="A23" s="24" t="s">
        <v>168</v>
      </c>
      <c r="B23" s="25">
        <v>4</v>
      </c>
      <c r="C23" s="7">
        <v>48</v>
      </c>
      <c r="D23" s="25">
        <f>C23-B23</f>
        <v>44</v>
      </c>
      <c r="E23" s="6"/>
      <c r="F23" s="5" t="s">
        <v>58</v>
      </c>
      <c r="G23" s="23" t="s">
        <v>358</v>
      </c>
      <c r="H23" s="18">
        <f>MIN(D43:D51)</f>
        <v>37</v>
      </c>
      <c r="I23" t="s">
        <v>357</v>
      </c>
      <c r="K23" s="75"/>
      <c r="L23" s="88" t="s">
        <v>370</v>
      </c>
      <c r="M23" s="90" t="s">
        <v>28</v>
      </c>
    </row>
    <row r="24" spans="1:4" ht="15.75">
      <c r="A24" s="24" t="s">
        <v>33</v>
      </c>
      <c r="B24" s="25">
        <v>4</v>
      </c>
      <c r="C24" s="7">
        <v>48</v>
      </c>
      <c r="D24" s="53">
        <f>C24-B24</f>
        <v>44</v>
      </c>
    </row>
    <row r="25" spans="1:6" ht="15.75">
      <c r="A25" s="52" t="s">
        <v>65</v>
      </c>
      <c r="B25" s="53">
        <v>5</v>
      </c>
      <c r="C25" s="54">
        <v>45</v>
      </c>
      <c r="D25" s="53">
        <f>C25-B25</f>
        <v>40</v>
      </c>
      <c r="F25" s="78" t="s">
        <v>361</v>
      </c>
    </row>
    <row r="26" spans="1:4" ht="15.75">
      <c r="A26" s="24" t="s">
        <v>77</v>
      </c>
      <c r="B26" s="25">
        <v>5</v>
      </c>
      <c r="C26" s="7">
        <v>46</v>
      </c>
      <c r="D26" s="25">
        <f>C26-B26</f>
        <v>41</v>
      </c>
    </row>
    <row r="27" spans="1:8" ht="15.75">
      <c r="A27" s="58" t="s">
        <v>40</v>
      </c>
      <c r="B27" s="59">
        <v>6</v>
      </c>
      <c r="C27" s="60">
        <v>56</v>
      </c>
      <c r="D27" s="59">
        <f>C27-B27</f>
        <v>50</v>
      </c>
      <c r="F27" t="s">
        <v>373</v>
      </c>
      <c r="H27" t="s">
        <v>149</v>
      </c>
    </row>
    <row r="28" spans="1:8" ht="15.75">
      <c r="A28" s="58" t="s">
        <v>51</v>
      </c>
      <c r="B28" s="59">
        <v>6</v>
      </c>
      <c r="C28" s="60">
        <v>44</v>
      </c>
      <c r="D28" s="59">
        <f>C28-B28</f>
        <v>38</v>
      </c>
      <c r="F28" t="s">
        <v>374</v>
      </c>
      <c r="H28" t="s">
        <v>375</v>
      </c>
    </row>
    <row r="29" spans="1:4" ht="15.75">
      <c r="A29" s="58" t="s">
        <v>59</v>
      </c>
      <c r="B29" s="59">
        <v>6</v>
      </c>
      <c r="C29" s="60">
        <v>45</v>
      </c>
      <c r="D29" s="62">
        <f>C29-B29</f>
        <v>39</v>
      </c>
    </row>
    <row r="30" spans="1:4" ht="15.75">
      <c r="A30" s="58" t="s">
        <v>131</v>
      </c>
      <c r="B30" s="59">
        <v>7</v>
      </c>
      <c r="C30" s="60">
        <v>50</v>
      </c>
      <c r="D30" s="59">
        <f>C30-B30</f>
        <v>43</v>
      </c>
    </row>
    <row r="31" spans="1:4" ht="15.75">
      <c r="A31" s="58" t="s">
        <v>68</v>
      </c>
      <c r="B31" s="59">
        <v>7</v>
      </c>
      <c r="C31" s="60">
        <v>45</v>
      </c>
      <c r="D31" s="59">
        <f>C31-B31</f>
        <v>38</v>
      </c>
    </row>
    <row r="32" spans="1:4" ht="15.75">
      <c r="A32" s="58" t="s">
        <v>74</v>
      </c>
      <c r="B32" s="59">
        <v>7</v>
      </c>
      <c r="C32" s="60">
        <v>43</v>
      </c>
      <c r="D32" s="59">
        <f>C32-B32</f>
        <v>36</v>
      </c>
    </row>
    <row r="33" spans="1:4" ht="15.75">
      <c r="A33" s="58" t="s">
        <v>133</v>
      </c>
      <c r="B33" s="59">
        <v>8</v>
      </c>
      <c r="C33" s="60">
        <v>49</v>
      </c>
      <c r="D33" s="59">
        <f>C33-B33</f>
        <v>41</v>
      </c>
    </row>
    <row r="34" spans="1:4" ht="15.75">
      <c r="A34" s="61" t="s">
        <v>140</v>
      </c>
      <c r="B34" s="62">
        <v>8</v>
      </c>
      <c r="C34" s="63">
        <v>48</v>
      </c>
      <c r="D34" s="62">
        <f>C34-B34</f>
        <v>40</v>
      </c>
    </row>
    <row r="35" spans="1:4" ht="15.75">
      <c r="A35" s="30" t="s">
        <v>84</v>
      </c>
      <c r="B35" s="31">
        <v>9</v>
      </c>
      <c r="C35" s="32">
        <v>47</v>
      </c>
      <c r="D35" s="31">
        <f>C35-B35</f>
        <v>38</v>
      </c>
    </row>
    <row r="36" spans="1:4" ht="15.75">
      <c r="A36" s="30" t="s">
        <v>60</v>
      </c>
      <c r="B36" s="31">
        <v>9</v>
      </c>
      <c r="C36" s="32">
        <v>49</v>
      </c>
      <c r="D36" s="31">
        <f>C36-B36</f>
        <v>40</v>
      </c>
    </row>
    <row r="37" spans="1:4" ht="15.75">
      <c r="A37" s="30" t="s">
        <v>90</v>
      </c>
      <c r="B37" s="31">
        <v>9</v>
      </c>
      <c r="C37" s="32">
        <v>49</v>
      </c>
      <c r="D37" s="31">
        <f>C37-B37</f>
        <v>40</v>
      </c>
    </row>
    <row r="38" spans="1:4" ht="15.75">
      <c r="A38" s="30" t="s">
        <v>72</v>
      </c>
      <c r="B38" s="31">
        <v>9</v>
      </c>
      <c r="C38" s="32">
        <v>51</v>
      </c>
      <c r="D38" s="31">
        <f>C38-B38</f>
        <v>42</v>
      </c>
    </row>
    <row r="39" spans="1:4" ht="15.75">
      <c r="A39" s="49" t="s">
        <v>42</v>
      </c>
      <c r="B39" s="50">
        <v>10</v>
      </c>
      <c r="C39" s="51">
        <v>49</v>
      </c>
      <c r="D39" s="50">
        <f>C39-B39</f>
        <v>39</v>
      </c>
    </row>
    <row r="40" spans="1:4" ht="15.75">
      <c r="A40" s="30" t="s">
        <v>169</v>
      </c>
      <c r="B40" s="31">
        <v>10</v>
      </c>
      <c r="C40" s="32">
        <v>51</v>
      </c>
      <c r="D40" s="31">
        <f>C40-B40</f>
        <v>41</v>
      </c>
    </row>
    <row r="41" spans="1:4" ht="15.75">
      <c r="A41" s="30" t="s">
        <v>166</v>
      </c>
      <c r="B41" s="31">
        <v>10</v>
      </c>
      <c r="C41" s="32">
        <v>48</v>
      </c>
      <c r="D41" s="31">
        <f>C41-B41</f>
        <v>38</v>
      </c>
    </row>
    <row r="42" spans="1:4" ht="15.75">
      <c r="A42" s="49" t="s">
        <v>76</v>
      </c>
      <c r="B42" s="50">
        <v>11</v>
      </c>
      <c r="C42" s="51">
        <v>51</v>
      </c>
      <c r="D42" s="50">
        <f>C42-B42</f>
        <v>40</v>
      </c>
    </row>
    <row r="43" spans="1:4" ht="15.75">
      <c r="A43" s="41" t="s">
        <v>89</v>
      </c>
      <c r="B43" s="42">
        <v>12</v>
      </c>
      <c r="C43" s="43">
        <v>53</v>
      </c>
      <c r="D43" s="47">
        <f>C43-B43</f>
        <v>41</v>
      </c>
    </row>
    <row r="44" spans="1:4" ht="15.75">
      <c r="A44" s="41" t="s">
        <v>70</v>
      </c>
      <c r="B44" s="42">
        <v>12</v>
      </c>
      <c r="C44" s="43">
        <v>53</v>
      </c>
      <c r="D44" s="42">
        <f>C44-B44</f>
        <v>41</v>
      </c>
    </row>
    <row r="45" spans="1:4" ht="15.75">
      <c r="A45" s="41" t="s">
        <v>162</v>
      </c>
      <c r="B45" s="42">
        <v>13</v>
      </c>
      <c r="C45" s="43">
        <v>52</v>
      </c>
      <c r="D45" s="42">
        <f>C45-B45</f>
        <v>39</v>
      </c>
    </row>
    <row r="46" spans="1:4" ht="15.75">
      <c r="A46" s="41" t="s">
        <v>55</v>
      </c>
      <c r="B46" s="42">
        <v>13</v>
      </c>
      <c r="C46" s="43">
        <v>54</v>
      </c>
      <c r="D46" s="42">
        <f>C46-B46</f>
        <v>41</v>
      </c>
    </row>
    <row r="47" spans="1:4" ht="15.75">
      <c r="A47" s="41" t="s">
        <v>145</v>
      </c>
      <c r="B47" s="42">
        <v>13</v>
      </c>
      <c r="C47" s="43">
        <v>50</v>
      </c>
      <c r="D47" s="42">
        <f>C47-B47</f>
        <v>37</v>
      </c>
    </row>
    <row r="48" spans="1:4" ht="15.75">
      <c r="A48" s="41" t="s">
        <v>117</v>
      </c>
      <c r="B48" s="42">
        <v>14</v>
      </c>
      <c r="C48" s="43">
        <v>52</v>
      </c>
      <c r="D48" s="42">
        <f>C48-B48</f>
        <v>38</v>
      </c>
    </row>
    <row r="49" spans="1:4" ht="15.75">
      <c r="A49" s="41" t="s">
        <v>88</v>
      </c>
      <c r="B49" s="42">
        <v>14</v>
      </c>
      <c r="C49" s="43">
        <v>52</v>
      </c>
      <c r="D49" s="42">
        <f>C49-B49</f>
        <v>38</v>
      </c>
    </row>
    <row r="50" spans="1:4" ht="15.75">
      <c r="A50" s="41" t="s">
        <v>86</v>
      </c>
      <c r="B50" s="42">
        <v>17</v>
      </c>
      <c r="C50" s="43">
        <v>57</v>
      </c>
      <c r="D50" s="42">
        <f>C50-B50</f>
        <v>40</v>
      </c>
    </row>
    <row r="51" spans="1:4" ht="15.75">
      <c r="A51" s="46" t="s">
        <v>121</v>
      </c>
      <c r="B51" s="47">
        <v>17</v>
      </c>
      <c r="C51" s="48">
        <v>58</v>
      </c>
      <c r="D51" s="42">
        <f>C51-B51</f>
        <v>41</v>
      </c>
    </row>
    <row r="52" spans="1:4" ht="15.75">
      <c r="A52" s="39"/>
      <c r="B52" s="40"/>
      <c r="C52" s="28"/>
      <c r="D52" s="40"/>
    </row>
    <row r="53" spans="1:2" ht="15.75">
      <c r="A53" s="21" t="s">
        <v>80</v>
      </c>
      <c r="B53">
        <f>COUNT(B20:B52)</f>
        <v>32</v>
      </c>
    </row>
  </sheetData>
  <mergeCells count="2">
    <mergeCell ref="B3:E3"/>
    <mergeCell ref="B14:H1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B15" sqref="B15:H17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3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41</v>
      </c>
      <c r="C4" s="8">
        <v>41</v>
      </c>
      <c r="D4" s="8">
        <v>43</v>
      </c>
      <c r="E4" s="8">
        <v>44</v>
      </c>
      <c r="F4" s="8">
        <f aca="true" t="shared" si="0" ref="F4:F13">SMALL(B4:E4,1)+SMALL(B4:E4,2)+SMALL(B4:E4,3)</f>
        <v>125</v>
      </c>
      <c r="G4" s="8">
        <v>4</v>
      </c>
      <c r="H4" s="8">
        <v>2</v>
      </c>
      <c r="I4" s="9">
        <f aca="true" t="shared" si="1" ref="I4:I13">SUM(G4:H4)</f>
        <v>6</v>
      </c>
      <c r="J4" s="8">
        <f aca="true" t="shared" si="2" ref="J4:J13">RANK(F4,$F$4:$F$13,0)</f>
        <v>2</v>
      </c>
      <c r="K4" s="10">
        <f aca="true" t="shared" si="3" ref="K4:K13">SUM(I4:J4)</f>
        <v>8</v>
      </c>
      <c r="L4" s="10">
        <f>Apr09!L4+K4</f>
        <v>39</v>
      </c>
      <c r="M4" s="8">
        <v>0</v>
      </c>
      <c r="N4" s="7" t="s">
        <v>28</v>
      </c>
      <c r="O4" s="8">
        <f>Apr09!O4+Apr16!M4</f>
        <v>1</v>
      </c>
      <c r="P4" s="8">
        <f aca="true" t="shared" si="4" ref="P4:P13">$P$1-O4</f>
        <v>2</v>
      </c>
    </row>
    <row r="5" spans="1:16" s="7" customFormat="1" ht="15.75">
      <c r="A5" s="7" t="s">
        <v>11</v>
      </c>
      <c r="B5" s="8">
        <v>33</v>
      </c>
      <c r="C5" s="8">
        <v>38</v>
      </c>
      <c r="D5" s="8">
        <v>39</v>
      </c>
      <c r="E5" s="8">
        <v>45</v>
      </c>
      <c r="F5" s="8">
        <f t="shared" si="0"/>
        <v>110</v>
      </c>
      <c r="G5" s="8">
        <v>7</v>
      </c>
      <c r="H5" s="8">
        <v>5</v>
      </c>
      <c r="I5" s="9">
        <f t="shared" si="1"/>
        <v>12</v>
      </c>
      <c r="J5" s="8">
        <f t="shared" si="2"/>
        <v>10</v>
      </c>
      <c r="K5" s="10">
        <f t="shared" si="3"/>
        <v>22</v>
      </c>
      <c r="L5" s="10">
        <f>Apr09!L5+K5</f>
        <v>57</v>
      </c>
      <c r="M5" s="8">
        <v>1</v>
      </c>
      <c r="N5" s="7" t="s">
        <v>13</v>
      </c>
      <c r="O5" s="8">
        <f>Apr09!O5+Apr16!M5</f>
        <v>3</v>
      </c>
      <c r="P5" s="8">
        <f t="shared" si="4"/>
        <v>0</v>
      </c>
    </row>
    <row r="6" spans="1:16" s="7" customFormat="1" ht="15.75">
      <c r="A6" s="7" t="s">
        <v>8</v>
      </c>
      <c r="B6" s="8">
        <v>36</v>
      </c>
      <c r="C6" s="8">
        <v>40</v>
      </c>
      <c r="D6" s="8">
        <v>41</v>
      </c>
      <c r="E6" s="8">
        <v>43</v>
      </c>
      <c r="F6" s="8">
        <f t="shared" si="0"/>
        <v>117</v>
      </c>
      <c r="G6" s="8">
        <v>6</v>
      </c>
      <c r="H6" s="8">
        <v>6</v>
      </c>
      <c r="I6" s="9">
        <f t="shared" si="1"/>
        <v>12</v>
      </c>
      <c r="J6" s="8">
        <f t="shared" si="2"/>
        <v>7</v>
      </c>
      <c r="K6" s="10">
        <f t="shared" si="3"/>
        <v>19</v>
      </c>
      <c r="L6" s="10">
        <f>Apr09!L6+K6</f>
        <v>42</v>
      </c>
      <c r="M6" s="8">
        <v>1</v>
      </c>
      <c r="N6" s="7" t="s">
        <v>4</v>
      </c>
      <c r="O6" s="8">
        <f>Apr09!O6+Apr16!M6</f>
        <v>2</v>
      </c>
      <c r="P6" s="8">
        <f t="shared" si="4"/>
        <v>1</v>
      </c>
    </row>
    <row r="7" spans="1:16" s="7" customFormat="1" ht="15.75">
      <c r="A7" s="7" t="s">
        <v>4</v>
      </c>
      <c r="B7" s="8">
        <v>38</v>
      </c>
      <c r="C7" s="8">
        <v>40</v>
      </c>
      <c r="D7" s="8">
        <v>45</v>
      </c>
      <c r="E7" s="8">
        <v>48</v>
      </c>
      <c r="F7" s="8">
        <f t="shared" si="0"/>
        <v>123</v>
      </c>
      <c r="G7" s="8">
        <v>2</v>
      </c>
      <c r="H7" s="8">
        <v>2</v>
      </c>
      <c r="I7" s="9">
        <f t="shared" si="1"/>
        <v>4</v>
      </c>
      <c r="J7" s="8">
        <f t="shared" si="2"/>
        <v>3</v>
      </c>
      <c r="K7" s="10">
        <f t="shared" si="3"/>
        <v>7</v>
      </c>
      <c r="L7" s="10">
        <f>Apr09!L7+K7</f>
        <v>38</v>
      </c>
      <c r="M7" s="8">
        <v>0</v>
      </c>
      <c r="N7" s="7" t="s">
        <v>8</v>
      </c>
      <c r="O7" s="8">
        <f>Apr09!O7+Apr16!M7</f>
        <v>2</v>
      </c>
      <c r="P7" s="8">
        <f t="shared" si="4"/>
        <v>1</v>
      </c>
    </row>
    <row r="8" spans="1:16" s="7" customFormat="1" ht="15.75">
      <c r="A8" s="7" t="s">
        <v>10</v>
      </c>
      <c r="B8" s="8">
        <v>42</v>
      </c>
      <c r="C8" s="8">
        <v>45</v>
      </c>
      <c r="D8" s="8">
        <v>48</v>
      </c>
      <c r="E8" s="8">
        <v>49</v>
      </c>
      <c r="F8" s="8">
        <f t="shared" si="0"/>
        <v>135</v>
      </c>
      <c r="G8" s="8">
        <v>2</v>
      </c>
      <c r="H8" s="8">
        <v>2</v>
      </c>
      <c r="I8" s="9">
        <f t="shared" si="1"/>
        <v>4</v>
      </c>
      <c r="J8" s="8">
        <f t="shared" si="2"/>
        <v>1</v>
      </c>
      <c r="K8" s="10">
        <f t="shared" si="3"/>
        <v>5</v>
      </c>
      <c r="L8" s="10">
        <f>Apr09!L8+K8</f>
        <v>37.5</v>
      </c>
      <c r="M8" s="8">
        <v>0</v>
      </c>
      <c r="N8" s="7" t="s">
        <v>28</v>
      </c>
      <c r="O8" s="8">
        <f>Apr09!O8+Apr16!M8</f>
        <v>1</v>
      </c>
      <c r="P8" s="8">
        <f t="shared" si="4"/>
        <v>2</v>
      </c>
    </row>
    <row r="9" spans="1:16" s="7" customFormat="1" ht="15.75">
      <c r="A9" s="7" t="s">
        <v>56</v>
      </c>
      <c r="B9" s="8">
        <v>38</v>
      </c>
      <c r="C9" s="8">
        <v>39</v>
      </c>
      <c r="D9" s="8">
        <v>42</v>
      </c>
      <c r="E9" s="8">
        <v>43</v>
      </c>
      <c r="F9" s="8">
        <f t="shared" si="0"/>
        <v>119</v>
      </c>
      <c r="G9" s="8">
        <v>2</v>
      </c>
      <c r="H9" s="8">
        <v>3</v>
      </c>
      <c r="I9" s="9">
        <f t="shared" si="1"/>
        <v>5</v>
      </c>
      <c r="J9" s="8">
        <v>5</v>
      </c>
      <c r="K9" s="10">
        <f t="shared" si="3"/>
        <v>10</v>
      </c>
      <c r="L9" s="10">
        <f>Apr09!L9+K9</f>
        <v>24.5</v>
      </c>
      <c r="M9" s="8">
        <v>0</v>
      </c>
      <c r="N9" s="7" t="s">
        <v>15</v>
      </c>
      <c r="O9" s="8">
        <f>Apr09!O9+Apr16!M9</f>
        <v>0</v>
      </c>
      <c r="P9" s="8">
        <f t="shared" si="4"/>
        <v>3</v>
      </c>
    </row>
    <row r="10" spans="1:16" s="7" customFormat="1" ht="15.75">
      <c r="A10" s="7" t="s">
        <v>14</v>
      </c>
      <c r="B10" s="8">
        <v>36</v>
      </c>
      <c r="C10" s="8">
        <v>38</v>
      </c>
      <c r="D10" s="8">
        <v>40</v>
      </c>
      <c r="E10" s="8">
        <v>47</v>
      </c>
      <c r="F10" s="8">
        <f t="shared" si="0"/>
        <v>114</v>
      </c>
      <c r="G10" s="8">
        <v>4</v>
      </c>
      <c r="H10" s="8">
        <v>6</v>
      </c>
      <c r="I10" s="9">
        <f t="shared" si="1"/>
        <v>10</v>
      </c>
      <c r="J10" s="8">
        <f t="shared" si="2"/>
        <v>9</v>
      </c>
      <c r="K10" s="10">
        <f t="shared" si="3"/>
        <v>19</v>
      </c>
      <c r="L10" s="10">
        <f>Apr09!L10+K10</f>
        <v>25</v>
      </c>
      <c r="M10" s="8">
        <v>1</v>
      </c>
      <c r="N10" s="7" t="s">
        <v>12</v>
      </c>
      <c r="O10" s="8">
        <f>Apr09!O10+Apr16!M10</f>
        <v>1</v>
      </c>
      <c r="P10" s="8">
        <f t="shared" si="4"/>
        <v>2</v>
      </c>
    </row>
    <row r="11" spans="1:16" s="7" customFormat="1" ht="15.75">
      <c r="A11" s="7" t="s">
        <v>13</v>
      </c>
      <c r="B11" s="8">
        <v>39</v>
      </c>
      <c r="C11" s="8">
        <v>40</v>
      </c>
      <c r="D11" s="8">
        <v>40</v>
      </c>
      <c r="E11" s="8">
        <v>42</v>
      </c>
      <c r="F11" s="8">
        <f t="shared" si="0"/>
        <v>119</v>
      </c>
      <c r="G11" s="8">
        <v>1</v>
      </c>
      <c r="H11" s="8">
        <v>3</v>
      </c>
      <c r="I11" s="9">
        <f t="shared" si="1"/>
        <v>4</v>
      </c>
      <c r="J11" s="8">
        <v>5</v>
      </c>
      <c r="K11" s="10">
        <f t="shared" si="3"/>
        <v>9</v>
      </c>
      <c r="L11" s="10">
        <f>Apr09!L11+K11</f>
        <v>46.5</v>
      </c>
      <c r="M11" s="8">
        <v>0</v>
      </c>
      <c r="N11" s="7" t="s">
        <v>11</v>
      </c>
      <c r="O11" s="8">
        <f>Apr09!O11+Apr16!M11</f>
        <v>2</v>
      </c>
      <c r="P11" s="8">
        <f t="shared" si="4"/>
        <v>1</v>
      </c>
    </row>
    <row r="12" spans="1:16" s="7" customFormat="1" ht="15.75">
      <c r="A12" s="7" t="s">
        <v>15</v>
      </c>
      <c r="B12" s="8">
        <v>39</v>
      </c>
      <c r="C12" s="8">
        <v>40</v>
      </c>
      <c r="D12" s="8">
        <v>40</v>
      </c>
      <c r="E12" s="8">
        <v>45</v>
      </c>
      <c r="F12" s="8">
        <f t="shared" si="0"/>
        <v>119</v>
      </c>
      <c r="G12" s="8">
        <v>6</v>
      </c>
      <c r="H12" s="8">
        <v>5</v>
      </c>
      <c r="I12" s="9">
        <f t="shared" si="1"/>
        <v>11</v>
      </c>
      <c r="J12" s="8">
        <v>5</v>
      </c>
      <c r="K12" s="10">
        <f t="shared" si="3"/>
        <v>16</v>
      </c>
      <c r="L12" s="10">
        <f>Apr09!L12+K12</f>
        <v>43.5</v>
      </c>
      <c r="M12" s="8">
        <v>1</v>
      </c>
      <c r="N12" s="7" t="s">
        <v>56</v>
      </c>
      <c r="O12" s="8">
        <f>Apr09!O12+Apr16!M12</f>
        <v>1</v>
      </c>
      <c r="P12" s="8">
        <f t="shared" si="4"/>
        <v>2</v>
      </c>
    </row>
    <row r="13" spans="1:16" s="7" customFormat="1" ht="15.75">
      <c r="A13" s="7" t="s">
        <v>28</v>
      </c>
      <c r="B13" s="8">
        <v>38</v>
      </c>
      <c r="C13" s="8">
        <v>39</v>
      </c>
      <c r="D13" s="8">
        <v>39</v>
      </c>
      <c r="E13" s="8">
        <v>49</v>
      </c>
      <c r="F13" s="8">
        <f t="shared" si="0"/>
        <v>116</v>
      </c>
      <c r="G13" s="8">
        <v>6</v>
      </c>
      <c r="H13" s="8">
        <v>6</v>
      </c>
      <c r="I13" s="9">
        <f t="shared" si="1"/>
        <v>12</v>
      </c>
      <c r="J13" s="8">
        <f t="shared" si="2"/>
        <v>8</v>
      </c>
      <c r="K13" s="10">
        <f t="shared" si="3"/>
        <v>20</v>
      </c>
      <c r="L13" s="10">
        <f>Apr09!L13+K13</f>
        <v>47</v>
      </c>
      <c r="M13" s="8">
        <v>1</v>
      </c>
      <c r="N13" s="7" t="s">
        <v>10</v>
      </c>
      <c r="O13" s="8">
        <f>Apr09!O13+Apr16!M13</f>
        <v>2</v>
      </c>
      <c r="P13" s="8">
        <f t="shared" si="4"/>
        <v>1</v>
      </c>
    </row>
    <row r="14" spans="2:16" ht="15.75">
      <c r="B14">
        <f>AVERAGE(B4:B13)</f>
        <v>38</v>
      </c>
      <c r="C14">
        <f>AVERAGE(C4:C13)</f>
        <v>40</v>
      </c>
      <c r="D14">
        <f>AVERAGE(D4:D13)</f>
        <v>41.7</v>
      </c>
      <c r="E14">
        <f>AVERAGE(E4:E13)</f>
        <v>45.5</v>
      </c>
      <c r="F14" s="8">
        <f>AVERAGE(B4:E13)</f>
        <v>41.3</v>
      </c>
      <c r="I14" s="10">
        <f>SUM(I4:I13)</f>
        <v>80</v>
      </c>
      <c r="O14" s="6">
        <f>SUM(O4:O13)</f>
        <v>15</v>
      </c>
      <c r="P14" s="6">
        <f>SUM(P4:P13)</f>
        <v>15</v>
      </c>
    </row>
    <row r="15" ht="15.75">
      <c r="F15" s="8">
        <f>VAR(B4:E13)</f>
        <v>13.753846153846004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3.708617822564898</v>
      </c>
      <c r="K17" s="3"/>
      <c r="L17" s="3"/>
    </row>
    <row r="18" spans="11:12" ht="15.75">
      <c r="K18" s="3"/>
      <c r="L18" s="3"/>
    </row>
    <row r="19" spans="11:12" ht="15.75">
      <c r="K19" s="3"/>
      <c r="L19" s="3"/>
    </row>
    <row r="20" spans="1:16" ht="15.75">
      <c r="A20" t="s">
        <v>57</v>
      </c>
      <c r="N20" s="14" t="s">
        <v>11</v>
      </c>
      <c r="O20" s="11">
        <v>57</v>
      </c>
      <c r="P20" s="15" t="s">
        <v>155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28</v>
      </c>
      <c r="O21" s="11">
        <v>47</v>
      </c>
      <c r="P21" s="15" t="s">
        <v>156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13</v>
      </c>
      <c r="O22" s="11">
        <v>46.5</v>
      </c>
      <c r="P22" s="16" t="s">
        <v>156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8</v>
      </c>
      <c r="O23" s="11">
        <v>42</v>
      </c>
      <c r="P23" s="16" t="s">
        <v>156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4</v>
      </c>
      <c r="O24" s="11">
        <v>38</v>
      </c>
      <c r="P24" s="16" t="s">
        <v>156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15</v>
      </c>
      <c r="O25" s="11">
        <v>43.5</v>
      </c>
      <c r="P25" s="15" t="s">
        <v>157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12</v>
      </c>
      <c r="O26" s="11">
        <v>39</v>
      </c>
      <c r="P26" s="15" t="s">
        <v>157</v>
      </c>
    </row>
    <row r="27" spans="1:16" ht="15.75">
      <c r="A27" s="20"/>
      <c r="B27" s="17"/>
      <c r="C27" s="6"/>
      <c r="D27" s="5"/>
      <c r="E27" s="6"/>
      <c r="F27" s="5"/>
      <c r="G27" s="5"/>
      <c r="N27" s="14" t="s">
        <v>10</v>
      </c>
      <c r="O27" s="11">
        <v>37.5</v>
      </c>
      <c r="P27" s="15" t="s">
        <v>157</v>
      </c>
    </row>
    <row r="28" spans="1:16" ht="15.75">
      <c r="A28" s="20"/>
      <c r="B28" s="17"/>
      <c r="C28" s="6"/>
      <c r="D28" s="5"/>
      <c r="E28" s="6"/>
      <c r="F28" s="5"/>
      <c r="G28" s="5"/>
      <c r="N28" s="14" t="s">
        <v>14</v>
      </c>
      <c r="O28" s="11">
        <v>25</v>
      </c>
      <c r="P28" s="16" t="s">
        <v>157</v>
      </c>
    </row>
    <row r="29" spans="1:16" ht="15.75">
      <c r="A29" s="20"/>
      <c r="B29" s="17"/>
      <c r="C29" s="6"/>
      <c r="D29" s="5"/>
      <c r="E29" s="6"/>
      <c r="F29" s="5"/>
      <c r="G29" s="5"/>
      <c r="N29" s="14" t="s">
        <v>56</v>
      </c>
      <c r="O29" s="11">
        <v>24.5</v>
      </c>
      <c r="P29" s="16" t="s">
        <v>158</v>
      </c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24" t="s">
        <v>167</v>
      </c>
      <c r="B33" s="25">
        <v>0</v>
      </c>
      <c r="C33" s="7">
        <v>45</v>
      </c>
      <c r="D33" s="25">
        <f aca="true" t="shared" si="5" ref="D33:D72">C33-B33</f>
        <v>45</v>
      </c>
      <c r="E33" s="6"/>
      <c r="F33" s="5" t="s">
        <v>58</v>
      </c>
      <c r="G33" s="22" t="s">
        <v>172</v>
      </c>
      <c r="H33" s="18">
        <f>MIN(D33:D43)</f>
        <v>33</v>
      </c>
      <c r="I33" t="s">
        <v>109</v>
      </c>
    </row>
    <row r="34" spans="1:9" ht="15.75">
      <c r="A34" s="24" t="s">
        <v>47</v>
      </c>
      <c r="B34" s="25">
        <v>3</v>
      </c>
      <c r="C34" s="7">
        <v>46</v>
      </c>
      <c r="D34" s="25">
        <f t="shared" si="5"/>
        <v>43</v>
      </c>
      <c r="E34" s="6"/>
      <c r="F34" s="5" t="s">
        <v>58</v>
      </c>
      <c r="G34" s="22" t="s">
        <v>173</v>
      </c>
      <c r="H34" s="18">
        <f>MIN(D44:D51)</f>
        <v>38</v>
      </c>
      <c r="I34" t="s">
        <v>42</v>
      </c>
    </row>
    <row r="35" spans="1:9" ht="15.75">
      <c r="A35" s="24" t="s">
        <v>100</v>
      </c>
      <c r="B35" s="25">
        <v>4</v>
      </c>
      <c r="C35" s="7">
        <v>46</v>
      </c>
      <c r="D35" s="25">
        <f t="shared" si="5"/>
        <v>42</v>
      </c>
      <c r="E35" s="6"/>
      <c r="F35" s="5" t="s">
        <v>58</v>
      </c>
      <c r="G35" s="23" t="s">
        <v>152</v>
      </c>
      <c r="H35" s="18">
        <f>MIN(D52:D62)</f>
        <v>38</v>
      </c>
      <c r="I35" t="s">
        <v>174</v>
      </c>
    </row>
    <row r="36" spans="1:9" ht="15.75">
      <c r="A36" s="24" t="s">
        <v>168</v>
      </c>
      <c r="B36" s="25">
        <v>4</v>
      </c>
      <c r="C36" s="7">
        <v>53</v>
      </c>
      <c r="D36" s="25">
        <f t="shared" si="5"/>
        <v>49</v>
      </c>
      <c r="E36" s="6"/>
      <c r="F36" s="5" t="s">
        <v>58</v>
      </c>
      <c r="G36" s="23" t="s">
        <v>154</v>
      </c>
      <c r="H36" s="18">
        <f>MIN(D63:D72)</f>
        <v>36</v>
      </c>
      <c r="I36" t="s">
        <v>175</v>
      </c>
    </row>
    <row r="37" spans="1:4" ht="15.75">
      <c r="A37" s="24" t="s">
        <v>120</v>
      </c>
      <c r="B37" s="25">
        <v>4</v>
      </c>
      <c r="C37" s="7">
        <v>47</v>
      </c>
      <c r="D37" s="25">
        <f t="shared" si="5"/>
        <v>43</v>
      </c>
    </row>
    <row r="38" spans="1:4" ht="15.75">
      <c r="A38" s="24" t="s">
        <v>91</v>
      </c>
      <c r="B38" s="25">
        <v>5</v>
      </c>
      <c r="C38" s="7">
        <v>46</v>
      </c>
      <c r="D38" s="25">
        <f t="shared" si="5"/>
        <v>41</v>
      </c>
    </row>
    <row r="39" spans="1:4" ht="15.75">
      <c r="A39" s="24" t="s">
        <v>73</v>
      </c>
      <c r="B39" s="25">
        <v>6</v>
      </c>
      <c r="C39" s="7">
        <v>45</v>
      </c>
      <c r="D39" s="25">
        <f t="shared" si="5"/>
        <v>39</v>
      </c>
    </row>
    <row r="40" spans="1:4" ht="15.75">
      <c r="A40" s="24" t="s">
        <v>115</v>
      </c>
      <c r="B40" s="25">
        <v>6</v>
      </c>
      <c r="C40" s="7">
        <v>46</v>
      </c>
      <c r="D40" s="25">
        <f t="shared" si="5"/>
        <v>40</v>
      </c>
    </row>
    <row r="41" spans="1:4" ht="15.75">
      <c r="A41" s="24" t="s">
        <v>51</v>
      </c>
      <c r="B41" s="25">
        <v>6</v>
      </c>
      <c r="C41" s="7">
        <v>46</v>
      </c>
      <c r="D41" s="25">
        <f t="shared" si="5"/>
        <v>40</v>
      </c>
    </row>
    <row r="42" spans="1:4" ht="15.75">
      <c r="A42" s="24" t="s">
        <v>74</v>
      </c>
      <c r="B42" s="25">
        <v>6</v>
      </c>
      <c r="C42" s="7">
        <v>44</v>
      </c>
      <c r="D42" s="25">
        <f t="shared" si="5"/>
        <v>38</v>
      </c>
    </row>
    <row r="43" spans="1:4" ht="15.75">
      <c r="A43" s="24" t="s">
        <v>59</v>
      </c>
      <c r="B43" s="25">
        <v>6</v>
      </c>
      <c r="C43" s="7">
        <v>39</v>
      </c>
      <c r="D43" s="25">
        <f t="shared" si="5"/>
        <v>33</v>
      </c>
    </row>
    <row r="44" spans="1:4" ht="15.75">
      <c r="A44" s="36" t="s">
        <v>84</v>
      </c>
      <c r="B44" s="37">
        <v>7</v>
      </c>
      <c r="C44" s="38">
        <v>52</v>
      </c>
      <c r="D44" s="37">
        <f t="shared" si="5"/>
        <v>45</v>
      </c>
    </row>
    <row r="45" spans="1:4" ht="15.75">
      <c r="A45" s="36" t="s">
        <v>75</v>
      </c>
      <c r="B45" s="37">
        <v>7</v>
      </c>
      <c r="C45" s="38">
        <v>46</v>
      </c>
      <c r="D45" s="37">
        <f t="shared" si="5"/>
        <v>39</v>
      </c>
    </row>
    <row r="46" spans="1:4" ht="15.75">
      <c r="A46" s="36" t="s">
        <v>159</v>
      </c>
      <c r="B46" s="37">
        <v>8</v>
      </c>
      <c r="C46" s="38">
        <v>48</v>
      </c>
      <c r="D46" s="37">
        <f t="shared" si="5"/>
        <v>40</v>
      </c>
    </row>
    <row r="47" spans="1:4" ht="15.75">
      <c r="A47" s="36" t="s">
        <v>78</v>
      </c>
      <c r="B47" s="37">
        <v>8</v>
      </c>
      <c r="C47" s="38">
        <v>47</v>
      </c>
      <c r="D47" s="37">
        <f t="shared" si="5"/>
        <v>39</v>
      </c>
    </row>
    <row r="48" spans="1:4" ht="15.75">
      <c r="A48" s="36" t="s">
        <v>133</v>
      </c>
      <c r="B48" s="37">
        <v>8</v>
      </c>
      <c r="C48" s="38">
        <v>49</v>
      </c>
      <c r="D48" s="37">
        <f t="shared" si="5"/>
        <v>41</v>
      </c>
    </row>
    <row r="49" spans="1:4" ht="15.75">
      <c r="A49" s="36" t="s">
        <v>161</v>
      </c>
      <c r="B49" s="37">
        <v>9</v>
      </c>
      <c r="C49" s="38">
        <v>54</v>
      </c>
      <c r="D49" s="37">
        <f t="shared" si="5"/>
        <v>45</v>
      </c>
    </row>
    <row r="50" spans="1:4" ht="15.75">
      <c r="A50" s="36" t="s">
        <v>169</v>
      </c>
      <c r="B50" s="37">
        <v>9</v>
      </c>
      <c r="C50" s="38">
        <v>48</v>
      </c>
      <c r="D50" s="37">
        <f t="shared" si="5"/>
        <v>39</v>
      </c>
    </row>
    <row r="51" spans="1:4" ht="15.75">
      <c r="A51" s="36" t="s">
        <v>42</v>
      </c>
      <c r="B51" s="37">
        <v>9</v>
      </c>
      <c r="C51" s="38">
        <v>47</v>
      </c>
      <c r="D51" s="37">
        <f t="shared" si="5"/>
        <v>38</v>
      </c>
    </row>
    <row r="52" spans="1:4" ht="15.75">
      <c r="A52" s="30" t="s">
        <v>61</v>
      </c>
      <c r="B52" s="31">
        <v>10</v>
      </c>
      <c r="C52" s="32">
        <v>48</v>
      </c>
      <c r="D52" s="31">
        <f t="shared" si="5"/>
        <v>38</v>
      </c>
    </row>
    <row r="53" spans="1:4" ht="15.75">
      <c r="A53" s="30" t="s">
        <v>163</v>
      </c>
      <c r="B53" s="31">
        <v>10</v>
      </c>
      <c r="C53" s="32">
        <v>48</v>
      </c>
      <c r="D53" s="31">
        <f t="shared" si="5"/>
        <v>38</v>
      </c>
    </row>
    <row r="54" spans="1:4" ht="15.75">
      <c r="A54" s="30" t="s">
        <v>170</v>
      </c>
      <c r="B54" s="31">
        <v>10</v>
      </c>
      <c r="C54" s="32">
        <v>50</v>
      </c>
      <c r="D54" s="31">
        <f t="shared" si="5"/>
        <v>40</v>
      </c>
    </row>
    <row r="55" spans="1:4" ht="15.75">
      <c r="A55" s="30" t="s">
        <v>160</v>
      </c>
      <c r="B55" s="31">
        <v>11</v>
      </c>
      <c r="C55" s="32">
        <v>51</v>
      </c>
      <c r="D55" s="31">
        <f t="shared" si="5"/>
        <v>40</v>
      </c>
    </row>
    <row r="56" spans="1:4" ht="15.75">
      <c r="A56" s="30" t="s">
        <v>165</v>
      </c>
      <c r="B56" s="31">
        <v>11</v>
      </c>
      <c r="C56" s="32">
        <v>51</v>
      </c>
      <c r="D56" s="31">
        <f t="shared" si="5"/>
        <v>40</v>
      </c>
    </row>
    <row r="57" spans="1:4" ht="15.75">
      <c r="A57" s="30" t="s">
        <v>166</v>
      </c>
      <c r="B57" s="31">
        <v>11</v>
      </c>
      <c r="C57" s="32">
        <v>56</v>
      </c>
      <c r="D57" s="31">
        <f t="shared" si="5"/>
        <v>45</v>
      </c>
    </row>
    <row r="58" spans="1:4" ht="15.75">
      <c r="A58" s="30" t="s">
        <v>135</v>
      </c>
      <c r="B58" s="31">
        <v>11</v>
      </c>
      <c r="C58" s="32">
        <v>49</v>
      </c>
      <c r="D58" s="31">
        <f t="shared" si="5"/>
        <v>38</v>
      </c>
    </row>
    <row r="59" spans="1:4" ht="15.75">
      <c r="A59" s="30" t="s">
        <v>134</v>
      </c>
      <c r="B59" s="31">
        <v>11</v>
      </c>
      <c r="C59" s="32">
        <v>55</v>
      </c>
      <c r="D59" s="31">
        <f t="shared" si="5"/>
        <v>44</v>
      </c>
    </row>
    <row r="60" spans="1:4" ht="15.75">
      <c r="A60" s="30" t="s">
        <v>164</v>
      </c>
      <c r="B60" s="31">
        <v>12</v>
      </c>
      <c r="C60" s="32">
        <v>54</v>
      </c>
      <c r="D60" s="31">
        <f t="shared" si="5"/>
        <v>42</v>
      </c>
    </row>
    <row r="61" spans="1:4" ht="15.75">
      <c r="A61" s="30" t="s">
        <v>76</v>
      </c>
      <c r="B61" s="31">
        <v>12</v>
      </c>
      <c r="C61" s="32">
        <v>51</v>
      </c>
      <c r="D61" s="31">
        <f t="shared" si="5"/>
        <v>39</v>
      </c>
    </row>
    <row r="62" spans="1:4" ht="15.75">
      <c r="A62" s="30" t="s">
        <v>88</v>
      </c>
      <c r="B62" s="31">
        <v>12</v>
      </c>
      <c r="C62" s="32">
        <v>60</v>
      </c>
      <c r="D62" s="31">
        <f t="shared" si="5"/>
        <v>48</v>
      </c>
    </row>
    <row r="63" spans="1:4" ht="15.75">
      <c r="A63" s="41" t="s">
        <v>94</v>
      </c>
      <c r="B63" s="42">
        <v>13</v>
      </c>
      <c r="C63" s="43">
        <v>55</v>
      </c>
      <c r="D63" s="42">
        <f t="shared" si="5"/>
        <v>42</v>
      </c>
    </row>
    <row r="64" spans="1:4" ht="15.75">
      <c r="A64" s="41" t="s">
        <v>119</v>
      </c>
      <c r="B64" s="42">
        <v>14</v>
      </c>
      <c r="C64" s="43">
        <v>61</v>
      </c>
      <c r="D64" s="42">
        <f t="shared" si="5"/>
        <v>47</v>
      </c>
    </row>
    <row r="65" spans="1:4" ht="15.75">
      <c r="A65" s="41" t="s">
        <v>130</v>
      </c>
      <c r="B65" s="42">
        <v>15</v>
      </c>
      <c r="C65" s="43">
        <v>58</v>
      </c>
      <c r="D65" s="42">
        <f t="shared" si="5"/>
        <v>43</v>
      </c>
    </row>
    <row r="66" spans="1:4" ht="15.75">
      <c r="A66" s="41" t="s">
        <v>83</v>
      </c>
      <c r="B66" s="42">
        <v>16</v>
      </c>
      <c r="C66" s="43">
        <v>64</v>
      </c>
      <c r="D66" s="42">
        <f t="shared" si="5"/>
        <v>48</v>
      </c>
    </row>
    <row r="67" spans="1:4" ht="15.75">
      <c r="A67" s="41" t="s">
        <v>121</v>
      </c>
      <c r="B67" s="42">
        <v>16</v>
      </c>
      <c r="C67" s="43">
        <v>65</v>
      </c>
      <c r="D67" s="42">
        <f t="shared" si="5"/>
        <v>49</v>
      </c>
    </row>
    <row r="68" spans="1:4" ht="15.75">
      <c r="A68" s="41" t="s">
        <v>171</v>
      </c>
      <c r="B68" s="42">
        <v>16</v>
      </c>
      <c r="C68" s="43">
        <v>52</v>
      </c>
      <c r="D68" s="42">
        <f t="shared" si="5"/>
        <v>36</v>
      </c>
    </row>
    <row r="69" spans="1:4" ht="15.75">
      <c r="A69" s="41" t="s">
        <v>117</v>
      </c>
      <c r="B69" s="42">
        <v>17</v>
      </c>
      <c r="C69" s="43">
        <v>53</v>
      </c>
      <c r="D69" s="42">
        <f t="shared" si="5"/>
        <v>36</v>
      </c>
    </row>
    <row r="70" spans="1:4" ht="15.75">
      <c r="A70" s="41" t="s">
        <v>162</v>
      </c>
      <c r="B70" s="42">
        <v>20</v>
      </c>
      <c r="C70" s="43">
        <v>60</v>
      </c>
      <c r="D70" s="42">
        <f t="shared" si="5"/>
        <v>40</v>
      </c>
    </row>
    <row r="71" spans="1:4" ht="15.75">
      <c r="A71" s="41" t="s">
        <v>132</v>
      </c>
      <c r="B71" s="42">
        <v>20</v>
      </c>
      <c r="C71" s="43">
        <v>63</v>
      </c>
      <c r="D71" s="42">
        <f t="shared" si="5"/>
        <v>43</v>
      </c>
    </row>
    <row r="72" spans="1:4" ht="15.75">
      <c r="A72" s="41" t="s">
        <v>86</v>
      </c>
      <c r="B72" s="42">
        <v>22</v>
      </c>
      <c r="C72" s="43">
        <v>63</v>
      </c>
      <c r="D72" s="42">
        <f t="shared" si="5"/>
        <v>41</v>
      </c>
    </row>
    <row r="74" spans="1:2" ht="15.75">
      <c r="A74" s="21" t="s">
        <v>80</v>
      </c>
      <c r="B74">
        <v>39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F31" sqref="F31:F33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4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29</v>
      </c>
      <c r="C4" s="8">
        <v>36</v>
      </c>
      <c r="D4" s="8">
        <v>38</v>
      </c>
      <c r="E4" s="8">
        <v>48</v>
      </c>
      <c r="F4" s="8">
        <f aca="true" t="shared" si="0" ref="F4:F13">SMALL(B4:E4,1)+SMALL(B4:E4,2)+SMALL(B4:E4,3)</f>
        <v>103</v>
      </c>
      <c r="G4" s="8">
        <v>4</v>
      </c>
      <c r="H4" s="8">
        <v>4</v>
      </c>
      <c r="I4" s="9">
        <f aca="true" t="shared" si="1" ref="I4:I13">SUM(G4:H4)</f>
        <v>8</v>
      </c>
      <c r="J4" s="8">
        <f>RANK(F4,$F$4:$F$13,0)</f>
        <v>10</v>
      </c>
      <c r="K4" s="10">
        <f aca="true" t="shared" si="2" ref="K4:K13">SUM(I4:J4)</f>
        <v>18</v>
      </c>
      <c r="L4" s="10">
        <f>Apr16!L4+K4</f>
        <v>57</v>
      </c>
      <c r="M4" s="8">
        <v>1</v>
      </c>
      <c r="N4" s="7" t="s">
        <v>13</v>
      </c>
      <c r="O4" s="8">
        <f>Apr16!O4+Apr23!M4</f>
        <v>2</v>
      </c>
      <c r="P4" s="8">
        <f aca="true" t="shared" si="3" ref="P4:P13">$P$1-O4</f>
        <v>2</v>
      </c>
    </row>
    <row r="5" spans="1:16" s="7" customFormat="1" ht="15.75">
      <c r="A5" s="7" t="s">
        <v>11</v>
      </c>
      <c r="B5" s="8">
        <v>34</v>
      </c>
      <c r="C5" s="8">
        <v>35</v>
      </c>
      <c r="D5" s="8">
        <v>39</v>
      </c>
      <c r="E5" s="8">
        <v>42</v>
      </c>
      <c r="F5" s="8">
        <f t="shared" si="0"/>
        <v>108</v>
      </c>
      <c r="G5" s="8">
        <v>6</v>
      </c>
      <c r="H5" s="8">
        <v>6</v>
      </c>
      <c r="I5" s="9">
        <f t="shared" si="1"/>
        <v>12</v>
      </c>
      <c r="J5" s="8">
        <f aca="true" t="shared" si="4" ref="J5:J13">RANK(F5,$F$4:$F$13,0)</f>
        <v>7</v>
      </c>
      <c r="K5" s="10">
        <f t="shared" si="2"/>
        <v>19</v>
      </c>
      <c r="L5" s="10">
        <f>Apr16!L5+K5</f>
        <v>76</v>
      </c>
      <c r="M5" s="8">
        <v>1</v>
      </c>
      <c r="N5" s="7" t="s">
        <v>15</v>
      </c>
      <c r="O5" s="8">
        <f>Apr16!O5+Apr23!M5</f>
        <v>4</v>
      </c>
      <c r="P5" s="8">
        <f t="shared" si="3"/>
        <v>0</v>
      </c>
    </row>
    <row r="6" spans="1:16" s="7" customFormat="1" ht="15.75">
      <c r="A6" s="7" t="s">
        <v>8</v>
      </c>
      <c r="B6" s="8">
        <v>36</v>
      </c>
      <c r="C6" s="8">
        <v>37</v>
      </c>
      <c r="D6" s="8">
        <v>38</v>
      </c>
      <c r="E6" s="8">
        <v>47</v>
      </c>
      <c r="F6" s="8">
        <f t="shared" si="0"/>
        <v>111</v>
      </c>
      <c r="G6" s="8">
        <v>5</v>
      </c>
      <c r="H6" s="8">
        <v>5</v>
      </c>
      <c r="I6" s="9">
        <f t="shared" si="1"/>
        <v>10</v>
      </c>
      <c r="J6" s="8">
        <f t="shared" si="4"/>
        <v>6</v>
      </c>
      <c r="K6" s="10">
        <f t="shared" si="2"/>
        <v>16</v>
      </c>
      <c r="L6" s="10">
        <f>Apr16!L6+K6</f>
        <v>58</v>
      </c>
      <c r="M6" s="8">
        <v>1</v>
      </c>
      <c r="N6" s="7" t="s">
        <v>56</v>
      </c>
      <c r="O6" s="8">
        <f>Apr16!O6+Apr23!M6</f>
        <v>3</v>
      </c>
      <c r="P6" s="8">
        <f t="shared" si="3"/>
        <v>1</v>
      </c>
    </row>
    <row r="7" spans="1:16" s="7" customFormat="1" ht="15.75">
      <c r="A7" s="7" t="s">
        <v>4</v>
      </c>
      <c r="B7" s="8">
        <v>33</v>
      </c>
      <c r="C7" s="8">
        <v>42</v>
      </c>
      <c r="D7" s="8">
        <v>42</v>
      </c>
      <c r="E7" s="8">
        <v>43</v>
      </c>
      <c r="F7" s="8">
        <f t="shared" si="0"/>
        <v>117</v>
      </c>
      <c r="G7" s="8">
        <v>2</v>
      </c>
      <c r="H7" s="8">
        <v>2</v>
      </c>
      <c r="I7" s="9">
        <f t="shared" si="1"/>
        <v>4</v>
      </c>
      <c r="J7" s="8">
        <v>2.5</v>
      </c>
      <c r="K7" s="10">
        <f t="shared" si="2"/>
        <v>6.5</v>
      </c>
      <c r="L7" s="10">
        <f>Apr16!L7+K7</f>
        <v>44.5</v>
      </c>
      <c r="M7" s="8">
        <v>0</v>
      </c>
      <c r="N7" s="7" t="s">
        <v>28</v>
      </c>
      <c r="O7" s="8">
        <f>Apr16!O7+Apr23!M7</f>
        <v>2</v>
      </c>
      <c r="P7" s="8">
        <f t="shared" si="3"/>
        <v>2</v>
      </c>
    </row>
    <row r="8" spans="1:16" s="7" customFormat="1" ht="15.75">
      <c r="A8" s="7" t="s">
        <v>10</v>
      </c>
      <c r="B8" s="8">
        <v>40</v>
      </c>
      <c r="C8" s="8">
        <v>41</v>
      </c>
      <c r="D8" s="8">
        <v>41</v>
      </c>
      <c r="E8" s="8">
        <v>44</v>
      </c>
      <c r="F8" s="8">
        <f t="shared" si="0"/>
        <v>122</v>
      </c>
      <c r="G8" s="8">
        <v>2</v>
      </c>
      <c r="H8" s="8">
        <v>2</v>
      </c>
      <c r="I8" s="9">
        <f t="shared" si="1"/>
        <v>4</v>
      </c>
      <c r="J8" s="8">
        <f t="shared" si="4"/>
        <v>1</v>
      </c>
      <c r="K8" s="10">
        <f t="shared" si="2"/>
        <v>5</v>
      </c>
      <c r="L8" s="10">
        <f>Apr16!L8+K8</f>
        <v>42.5</v>
      </c>
      <c r="M8" s="8">
        <v>0</v>
      </c>
      <c r="N8" s="7" t="s">
        <v>14</v>
      </c>
      <c r="O8" s="8">
        <f>Apr16!O8+Apr23!M8</f>
        <v>1</v>
      </c>
      <c r="P8" s="8">
        <f t="shared" si="3"/>
        <v>3</v>
      </c>
    </row>
    <row r="9" spans="1:16" s="7" customFormat="1" ht="15.75">
      <c r="A9" s="7" t="s">
        <v>56</v>
      </c>
      <c r="B9" s="8">
        <v>36</v>
      </c>
      <c r="C9" s="8">
        <v>37</v>
      </c>
      <c r="D9" s="8">
        <v>40</v>
      </c>
      <c r="E9" s="8">
        <v>47</v>
      </c>
      <c r="F9" s="8">
        <f t="shared" si="0"/>
        <v>113</v>
      </c>
      <c r="G9" s="8">
        <v>3</v>
      </c>
      <c r="H9" s="8">
        <v>3</v>
      </c>
      <c r="I9" s="9">
        <f t="shared" si="1"/>
        <v>6</v>
      </c>
      <c r="J9" s="8">
        <v>4.5</v>
      </c>
      <c r="K9" s="10">
        <f t="shared" si="2"/>
        <v>10.5</v>
      </c>
      <c r="L9" s="10">
        <f>Apr16!L9+K9</f>
        <v>35</v>
      </c>
      <c r="M9" s="8">
        <v>0</v>
      </c>
      <c r="N9" s="7" t="s">
        <v>8</v>
      </c>
      <c r="O9" s="8">
        <f>Apr16!O9+Apr23!M9</f>
        <v>0</v>
      </c>
      <c r="P9" s="8">
        <f t="shared" si="3"/>
        <v>4</v>
      </c>
    </row>
    <row r="10" spans="1:16" s="7" customFormat="1" ht="15.75">
      <c r="A10" s="7" t="s">
        <v>14</v>
      </c>
      <c r="B10" s="8">
        <v>33</v>
      </c>
      <c r="C10" s="8">
        <v>38</v>
      </c>
      <c r="D10" s="8">
        <v>42</v>
      </c>
      <c r="E10" s="8">
        <v>46</v>
      </c>
      <c r="F10" s="8">
        <f t="shared" si="0"/>
        <v>113</v>
      </c>
      <c r="G10" s="8">
        <v>6</v>
      </c>
      <c r="H10" s="8">
        <v>6</v>
      </c>
      <c r="I10" s="9">
        <f t="shared" si="1"/>
        <v>12</v>
      </c>
      <c r="J10" s="8">
        <v>4.5</v>
      </c>
      <c r="K10" s="10">
        <f t="shared" si="2"/>
        <v>16.5</v>
      </c>
      <c r="L10" s="10">
        <f>Apr16!L10+K10</f>
        <v>41.5</v>
      </c>
      <c r="M10" s="8">
        <v>1</v>
      </c>
      <c r="N10" s="7" t="s">
        <v>10</v>
      </c>
      <c r="O10" s="8">
        <f>Apr16!O10+Apr23!M10</f>
        <v>2</v>
      </c>
      <c r="P10" s="8">
        <f t="shared" si="3"/>
        <v>2</v>
      </c>
    </row>
    <row r="11" spans="1:16" s="7" customFormat="1" ht="15.75">
      <c r="A11" s="7" t="s">
        <v>13</v>
      </c>
      <c r="B11" s="8">
        <v>35</v>
      </c>
      <c r="C11" s="8">
        <v>36</v>
      </c>
      <c r="D11" s="8">
        <v>36</v>
      </c>
      <c r="E11" s="8">
        <v>39</v>
      </c>
      <c r="F11" s="8">
        <f t="shared" si="0"/>
        <v>107</v>
      </c>
      <c r="G11" s="8">
        <v>4</v>
      </c>
      <c r="H11" s="8">
        <v>4</v>
      </c>
      <c r="I11" s="9">
        <f t="shared" si="1"/>
        <v>8</v>
      </c>
      <c r="J11" s="8">
        <f t="shared" si="4"/>
        <v>8</v>
      </c>
      <c r="K11" s="10">
        <f t="shared" si="2"/>
        <v>16</v>
      </c>
      <c r="L11" s="10">
        <f>Apr16!L11+K11</f>
        <v>62.5</v>
      </c>
      <c r="M11" s="8">
        <v>0</v>
      </c>
      <c r="N11" s="7" t="s">
        <v>12</v>
      </c>
      <c r="O11" s="8">
        <f>Apr16!O11+Apr23!M11</f>
        <v>2</v>
      </c>
      <c r="P11" s="8">
        <f t="shared" si="3"/>
        <v>2</v>
      </c>
    </row>
    <row r="12" spans="1:16" s="7" customFormat="1" ht="15.75">
      <c r="A12" s="7" t="s">
        <v>15</v>
      </c>
      <c r="B12" s="8">
        <v>36</v>
      </c>
      <c r="C12" s="8">
        <v>40</v>
      </c>
      <c r="D12" s="8">
        <v>41</v>
      </c>
      <c r="E12" s="8">
        <v>42</v>
      </c>
      <c r="F12" s="8">
        <f t="shared" si="0"/>
        <v>117</v>
      </c>
      <c r="G12" s="8">
        <v>2</v>
      </c>
      <c r="H12" s="8">
        <v>2</v>
      </c>
      <c r="I12" s="9">
        <f t="shared" si="1"/>
        <v>4</v>
      </c>
      <c r="J12" s="8">
        <v>2.5</v>
      </c>
      <c r="K12" s="10">
        <f t="shared" si="2"/>
        <v>6.5</v>
      </c>
      <c r="L12" s="10">
        <f>Apr16!L12+K12</f>
        <v>50</v>
      </c>
      <c r="M12" s="8">
        <v>0</v>
      </c>
      <c r="N12" s="7" t="s">
        <v>11</v>
      </c>
      <c r="O12" s="8">
        <f>Apr16!O12+Apr23!M12</f>
        <v>1</v>
      </c>
      <c r="P12" s="8">
        <f t="shared" si="3"/>
        <v>3</v>
      </c>
    </row>
    <row r="13" spans="1:16" s="7" customFormat="1" ht="15.75">
      <c r="A13" s="7" t="s">
        <v>28</v>
      </c>
      <c r="B13" s="8">
        <v>33</v>
      </c>
      <c r="C13" s="8">
        <v>35</v>
      </c>
      <c r="D13" s="8">
        <v>37</v>
      </c>
      <c r="E13" s="8">
        <v>44</v>
      </c>
      <c r="F13" s="8">
        <f t="shared" si="0"/>
        <v>105</v>
      </c>
      <c r="G13" s="8">
        <v>6</v>
      </c>
      <c r="H13" s="8">
        <v>6</v>
      </c>
      <c r="I13" s="9">
        <f t="shared" si="1"/>
        <v>12</v>
      </c>
      <c r="J13" s="8">
        <f t="shared" si="4"/>
        <v>9</v>
      </c>
      <c r="K13" s="10">
        <f t="shared" si="2"/>
        <v>21</v>
      </c>
      <c r="L13" s="10">
        <f>Apr16!L13+K13</f>
        <v>68</v>
      </c>
      <c r="M13" s="8">
        <v>1</v>
      </c>
      <c r="N13" s="7" t="s">
        <v>4</v>
      </c>
      <c r="O13" s="8">
        <f>Apr16!O13+Apr23!M13</f>
        <v>3</v>
      </c>
      <c r="P13" s="8">
        <f t="shared" si="3"/>
        <v>1</v>
      </c>
    </row>
    <row r="14" spans="2:16" ht="15.75">
      <c r="B14">
        <f>AVERAGE(B4:B13)</f>
        <v>34.5</v>
      </c>
      <c r="C14">
        <f>AVERAGE(C4:C13)</f>
        <v>37.7</v>
      </c>
      <c r="D14">
        <f>AVERAGE(D4:D13)</f>
        <v>39.4</v>
      </c>
      <c r="E14">
        <f>AVERAGE(E4:E13)</f>
        <v>44.2</v>
      </c>
      <c r="F14" s="44">
        <f>AVERAGE(B4:E13)</f>
        <v>38.95</v>
      </c>
      <c r="I14" s="10">
        <f>SUM(I4:I13)</f>
        <v>80</v>
      </c>
      <c r="O14" s="6">
        <f>SUM(O4:O13)</f>
        <v>20</v>
      </c>
      <c r="P14" s="6">
        <f>SUM(P4:P13)</f>
        <v>20</v>
      </c>
    </row>
    <row r="15" ht="15.75">
      <c r="F15" s="8">
        <f>VAR(B4:E13)</f>
        <v>18.817948717948756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4.337965965512956</v>
      </c>
      <c r="K17" s="3"/>
      <c r="L17" s="3"/>
    </row>
    <row r="18" spans="11:12" ht="15.75">
      <c r="K18" s="3"/>
      <c r="L18" s="3"/>
    </row>
    <row r="19" spans="11:12" ht="15.75">
      <c r="K19" s="3"/>
      <c r="L19" s="3"/>
    </row>
    <row r="20" spans="1:16" ht="15.75">
      <c r="A20" t="s">
        <v>57</v>
      </c>
      <c r="N20" s="14" t="s">
        <v>11</v>
      </c>
      <c r="O20" s="11">
        <v>76</v>
      </c>
      <c r="P20" s="15" t="s">
        <v>176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28</v>
      </c>
      <c r="O21" s="11">
        <v>68</v>
      </c>
      <c r="P21" s="15" t="s">
        <v>177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8</v>
      </c>
      <c r="O22" s="11">
        <v>58</v>
      </c>
      <c r="P22" s="16" t="s">
        <v>177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13</v>
      </c>
      <c r="O23" s="11">
        <v>62.5</v>
      </c>
      <c r="P23" s="16" t="s">
        <v>178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12</v>
      </c>
      <c r="O24" s="11">
        <v>57</v>
      </c>
      <c r="P24" s="16" t="s">
        <v>178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4</v>
      </c>
      <c r="O25" s="11">
        <v>44.5</v>
      </c>
      <c r="P25" s="15" t="s">
        <v>178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14</v>
      </c>
      <c r="O26" s="11">
        <v>41.5</v>
      </c>
      <c r="P26" s="16" t="s">
        <v>178</v>
      </c>
    </row>
    <row r="27" spans="1:16" ht="15.75">
      <c r="A27" s="20"/>
      <c r="B27" s="17"/>
      <c r="C27" s="6"/>
      <c r="D27" s="5"/>
      <c r="E27" s="6"/>
      <c r="F27" s="5"/>
      <c r="G27" s="5"/>
      <c r="N27" s="14" t="s">
        <v>15</v>
      </c>
      <c r="O27" s="11">
        <v>50</v>
      </c>
      <c r="P27" s="15" t="s">
        <v>179</v>
      </c>
    </row>
    <row r="28" spans="1:16" ht="15.75">
      <c r="A28" s="20"/>
      <c r="B28" s="17"/>
      <c r="C28" s="6"/>
      <c r="D28" s="5"/>
      <c r="E28" s="6"/>
      <c r="F28" s="5"/>
      <c r="G28" s="5"/>
      <c r="N28" s="14" t="s">
        <v>10</v>
      </c>
      <c r="O28" s="11">
        <v>42.5</v>
      </c>
      <c r="P28" s="15" t="s">
        <v>179</v>
      </c>
    </row>
    <row r="29" spans="1:16" ht="15.75">
      <c r="A29" s="20"/>
      <c r="B29" s="17"/>
      <c r="C29" s="6"/>
      <c r="D29" s="5"/>
      <c r="E29" s="6"/>
      <c r="F29" s="5"/>
      <c r="G29" s="5"/>
      <c r="N29" s="14" t="s">
        <v>56</v>
      </c>
      <c r="O29" s="11">
        <v>35</v>
      </c>
      <c r="P29" s="16" t="s">
        <v>180</v>
      </c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0" t="s">
        <v>167</v>
      </c>
      <c r="B33" s="31">
        <v>0</v>
      </c>
      <c r="C33" s="32">
        <v>44</v>
      </c>
      <c r="D33" s="31">
        <f aca="true" t="shared" si="5" ref="D33:D72">C33-B33</f>
        <v>44</v>
      </c>
      <c r="E33" s="6"/>
      <c r="F33" s="5" t="s">
        <v>58</v>
      </c>
      <c r="G33" s="22" t="s">
        <v>186</v>
      </c>
      <c r="H33" s="18">
        <f>MIN(D33:D42)</f>
        <v>33</v>
      </c>
      <c r="I33" t="s">
        <v>187</v>
      </c>
    </row>
    <row r="34" spans="1:9" ht="15.75">
      <c r="A34" s="30" t="s">
        <v>38</v>
      </c>
      <c r="B34" s="31">
        <v>2</v>
      </c>
      <c r="C34" s="32">
        <v>38</v>
      </c>
      <c r="D34" s="31">
        <f t="shared" si="5"/>
        <v>36</v>
      </c>
      <c r="E34" s="6"/>
      <c r="F34" s="5" t="s">
        <v>58</v>
      </c>
      <c r="G34" s="22" t="s">
        <v>173</v>
      </c>
      <c r="H34" s="18">
        <f>MIN(D43:D55)</f>
        <v>34</v>
      </c>
      <c r="I34" t="s">
        <v>188</v>
      </c>
    </row>
    <row r="35" spans="1:9" ht="15.75">
      <c r="A35" s="30" t="s">
        <v>36</v>
      </c>
      <c r="B35" s="31">
        <v>3</v>
      </c>
      <c r="C35" s="32">
        <v>46</v>
      </c>
      <c r="D35" s="31">
        <f t="shared" si="5"/>
        <v>43</v>
      </c>
      <c r="E35" s="6"/>
      <c r="F35" s="5" t="s">
        <v>58</v>
      </c>
      <c r="G35" s="23" t="s">
        <v>152</v>
      </c>
      <c r="H35" s="18">
        <f>MIN(D56:D64)</f>
        <v>35</v>
      </c>
      <c r="I35" t="s">
        <v>189</v>
      </c>
    </row>
    <row r="36" spans="1:9" ht="15.75">
      <c r="A36" s="30" t="s">
        <v>47</v>
      </c>
      <c r="B36" s="31">
        <v>3</v>
      </c>
      <c r="C36" s="32">
        <v>39</v>
      </c>
      <c r="D36" s="31">
        <f t="shared" si="5"/>
        <v>36</v>
      </c>
      <c r="E36" s="6"/>
      <c r="F36" s="5" t="s">
        <v>58</v>
      </c>
      <c r="G36" s="23" t="s">
        <v>154</v>
      </c>
      <c r="H36" s="18">
        <f>MIN(D65:D72)</f>
        <v>29</v>
      </c>
      <c r="I36" t="s">
        <v>190</v>
      </c>
    </row>
    <row r="37" spans="1:4" ht="15.75">
      <c r="A37" s="30" t="s">
        <v>139</v>
      </c>
      <c r="B37" s="31">
        <v>4</v>
      </c>
      <c r="C37" s="32">
        <v>37</v>
      </c>
      <c r="D37" s="31">
        <f t="shared" si="5"/>
        <v>33</v>
      </c>
    </row>
    <row r="38" spans="1:4" ht="15.75">
      <c r="A38" s="30" t="s">
        <v>120</v>
      </c>
      <c r="B38" s="31">
        <v>4</v>
      </c>
      <c r="C38" s="32">
        <v>37</v>
      </c>
      <c r="D38" s="31">
        <f t="shared" si="5"/>
        <v>33</v>
      </c>
    </row>
    <row r="39" spans="1:4" ht="15.75">
      <c r="A39" s="30" t="s">
        <v>48</v>
      </c>
      <c r="B39" s="31">
        <v>4</v>
      </c>
      <c r="C39" s="32">
        <v>43</v>
      </c>
      <c r="D39" s="31">
        <f t="shared" si="5"/>
        <v>39</v>
      </c>
    </row>
    <row r="40" spans="1:4" ht="15.75">
      <c r="A40" s="30" t="s">
        <v>33</v>
      </c>
      <c r="B40" s="31">
        <v>4</v>
      </c>
      <c r="C40" s="32">
        <v>39</v>
      </c>
      <c r="D40" s="31">
        <f t="shared" si="5"/>
        <v>35</v>
      </c>
    </row>
    <row r="41" spans="1:4" ht="15.75">
      <c r="A41" s="30" t="s">
        <v>91</v>
      </c>
      <c r="B41" s="31">
        <v>5</v>
      </c>
      <c r="C41" s="32">
        <v>53</v>
      </c>
      <c r="D41" s="31">
        <f t="shared" si="5"/>
        <v>48</v>
      </c>
    </row>
    <row r="42" spans="1:4" ht="15.75">
      <c r="A42" s="30" t="s">
        <v>185</v>
      </c>
      <c r="B42" s="31">
        <v>5</v>
      </c>
      <c r="C42" s="32">
        <v>42</v>
      </c>
      <c r="D42" s="31">
        <f t="shared" si="5"/>
        <v>37</v>
      </c>
    </row>
    <row r="43" spans="1:4" ht="15.75">
      <c r="A43" s="24" t="s">
        <v>84</v>
      </c>
      <c r="B43" s="25">
        <v>7</v>
      </c>
      <c r="C43" s="7">
        <v>49</v>
      </c>
      <c r="D43" s="25">
        <f t="shared" si="5"/>
        <v>42</v>
      </c>
    </row>
    <row r="44" spans="1:4" ht="15.75">
      <c r="A44" s="24" t="s">
        <v>75</v>
      </c>
      <c r="B44" s="25">
        <v>7</v>
      </c>
      <c r="C44" s="7">
        <v>41</v>
      </c>
      <c r="D44" s="25">
        <f t="shared" si="5"/>
        <v>34</v>
      </c>
    </row>
    <row r="45" spans="1:4" ht="15.75">
      <c r="A45" s="24" t="s">
        <v>159</v>
      </c>
      <c r="B45" s="25">
        <v>8</v>
      </c>
      <c r="C45" s="7">
        <v>50</v>
      </c>
      <c r="D45" s="25">
        <f t="shared" si="5"/>
        <v>42</v>
      </c>
    </row>
    <row r="46" spans="1:4" ht="15.75">
      <c r="A46" s="24" t="s">
        <v>44</v>
      </c>
      <c r="B46" s="25">
        <v>8</v>
      </c>
      <c r="C46" s="7">
        <v>49</v>
      </c>
      <c r="D46" s="25">
        <f t="shared" si="5"/>
        <v>41</v>
      </c>
    </row>
    <row r="47" spans="1:4" ht="15.75">
      <c r="A47" s="24" t="s">
        <v>101</v>
      </c>
      <c r="B47" s="25">
        <v>8</v>
      </c>
      <c r="C47" s="7">
        <v>47</v>
      </c>
      <c r="D47" s="25">
        <f t="shared" si="5"/>
        <v>39</v>
      </c>
    </row>
    <row r="48" spans="1:4" ht="15.75">
      <c r="A48" s="24" t="s">
        <v>131</v>
      </c>
      <c r="B48" s="25">
        <v>8</v>
      </c>
      <c r="C48" s="7">
        <v>44</v>
      </c>
      <c r="D48" s="25">
        <f t="shared" si="5"/>
        <v>36</v>
      </c>
    </row>
    <row r="49" spans="1:4" ht="15.75">
      <c r="A49" s="24" t="s">
        <v>90</v>
      </c>
      <c r="B49" s="25">
        <v>9</v>
      </c>
      <c r="C49" s="7">
        <v>53</v>
      </c>
      <c r="D49" s="25">
        <f t="shared" si="5"/>
        <v>44</v>
      </c>
    </row>
    <row r="50" spans="1:4" ht="15.75">
      <c r="A50" s="24" t="s">
        <v>181</v>
      </c>
      <c r="B50" s="25">
        <v>9</v>
      </c>
      <c r="C50" s="7">
        <v>46</v>
      </c>
      <c r="D50" s="25">
        <f t="shared" si="5"/>
        <v>37</v>
      </c>
    </row>
    <row r="51" spans="1:4" ht="15.75">
      <c r="A51" s="24" t="s">
        <v>147</v>
      </c>
      <c r="B51" s="25">
        <v>9</v>
      </c>
      <c r="C51" s="7">
        <v>51</v>
      </c>
      <c r="D51" s="25">
        <f t="shared" si="5"/>
        <v>42</v>
      </c>
    </row>
    <row r="52" spans="1:4" ht="15.75">
      <c r="A52" s="24" t="s">
        <v>68</v>
      </c>
      <c r="B52" s="25">
        <v>9</v>
      </c>
      <c r="C52" s="7">
        <v>51</v>
      </c>
      <c r="D52" s="25">
        <f t="shared" si="5"/>
        <v>42</v>
      </c>
    </row>
    <row r="53" spans="1:4" ht="15.75">
      <c r="A53" s="24" t="s">
        <v>72</v>
      </c>
      <c r="B53" s="25">
        <v>9</v>
      </c>
      <c r="C53" s="7">
        <v>50</v>
      </c>
      <c r="D53" s="25">
        <f t="shared" si="5"/>
        <v>41</v>
      </c>
    </row>
    <row r="54" spans="1:4" ht="15.75">
      <c r="A54" s="24" t="s">
        <v>129</v>
      </c>
      <c r="B54" s="25">
        <v>9</v>
      </c>
      <c r="C54" s="7">
        <v>49</v>
      </c>
      <c r="D54" s="25">
        <f t="shared" si="5"/>
        <v>40</v>
      </c>
    </row>
    <row r="55" spans="1:4" ht="15.75">
      <c r="A55" s="24" t="s">
        <v>141</v>
      </c>
      <c r="B55" s="25">
        <v>10</v>
      </c>
      <c r="C55" s="7">
        <v>52</v>
      </c>
      <c r="D55" s="25">
        <f t="shared" si="5"/>
        <v>42</v>
      </c>
    </row>
    <row r="56" spans="1:4" ht="15.75">
      <c r="A56" s="36" t="s">
        <v>142</v>
      </c>
      <c r="B56" s="37">
        <v>10</v>
      </c>
      <c r="C56" s="38">
        <v>46</v>
      </c>
      <c r="D56" s="37">
        <f t="shared" si="5"/>
        <v>36</v>
      </c>
    </row>
    <row r="57" spans="1:4" ht="15.75">
      <c r="A57" s="36" t="s">
        <v>182</v>
      </c>
      <c r="B57" s="37">
        <v>10</v>
      </c>
      <c r="C57" s="38">
        <v>56</v>
      </c>
      <c r="D57" s="37">
        <f t="shared" si="5"/>
        <v>46</v>
      </c>
    </row>
    <row r="58" spans="1:4" ht="15.75">
      <c r="A58" s="36" t="s">
        <v>165</v>
      </c>
      <c r="B58" s="37">
        <v>10</v>
      </c>
      <c r="C58" s="38">
        <v>45</v>
      </c>
      <c r="D58" s="37">
        <f t="shared" si="5"/>
        <v>35</v>
      </c>
    </row>
    <row r="59" spans="1:4" ht="15.75">
      <c r="A59" s="36" t="s">
        <v>61</v>
      </c>
      <c r="B59" s="37">
        <v>10</v>
      </c>
      <c r="C59" s="38">
        <v>47</v>
      </c>
      <c r="D59" s="37">
        <f t="shared" si="5"/>
        <v>37</v>
      </c>
    </row>
    <row r="60" spans="1:4" ht="15.75">
      <c r="A60" s="36" t="s">
        <v>146</v>
      </c>
      <c r="B60" s="37">
        <v>11</v>
      </c>
      <c r="C60" s="38">
        <v>49</v>
      </c>
      <c r="D60" s="37">
        <f t="shared" si="5"/>
        <v>38</v>
      </c>
    </row>
    <row r="61" spans="1:4" ht="15.75">
      <c r="A61" s="36" t="s">
        <v>134</v>
      </c>
      <c r="B61" s="37">
        <v>11</v>
      </c>
      <c r="C61" s="38">
        <v>49</v>
      </c>
      <c r="D61" s="37">
        <f t="shared" si="5"/>
        <v>38</v>
      </c>
    </row>
    <row r="62" spans="1:4" ht="15.75">
      <c r="A62" s="36" t="s">
        <v>71</v>
      </c>
      <c r="B62" s="37">
        <v>12</v>
      </c>
      <c r="C62" s="38">
        <v>52</v>
      </c>
      <c r="D62" s="37">
        <f t="shared" si="5"/>
        <v>40</v>
      </c>
    </row>
    <row r="63" spans="1:4" ht="15.75">
      <c r="A63" s="36" t="s">
        <v>88</v>
      </c>
      <c r="B63" s="37">
        <v>12</v>
      </c>
      <c r="C63" s="38">
        <v>53</v>
      </c>
      <c r="D63" s="37">
        <f t="shared" si="5"/>
        <v>41</v>
      </c>
    </row>
    <row r="64" spans="1:4" ht="15.75">
      <c r="A64" s="36" t="s">
        <v>66</v>
      </c>
      <c r="B64" s="37">
        <v>12</v>
      </c>
      <c r="C64" s="38">
        <v>59</v>
      </c>
      <c r="D64" s="37">
        <f t="shared" si="5"/>
        <v>47</v>
      </c>
    </row>
    <row r="65" spans="1:4" ht="15.75">
      <c r="A65" s="33" t="s">
        <v>143</v>
      </c>
      <c r="B65" s="34">
        <v>13</v>
      </c>
      <c r="C65" s="35">
        <v>53</v>
      </c>
      <c r="D65" s="34">
        <f t="shared" si="5"/>
        <v>40</v>
      </c>
    </row>
    <row r="66" spans="1:4" ht="15.75">
      <c r="A66" s="33" t="s">
        <v>89</v>
      </c>
      <c r="B66" s="34">
        <v>13</v>
      </c>
      <c r="C66" s="35">
        <v>42</v>
      </c>
      <c r="D66" s="34">
        <f t="shared" si="5"/>
        <v>29</v>
      </c>
    </row>
    <row r="67" spans="1:4" ht="15.75">
      <c r="A67" s="33" t="s">
        <v>55</v>
      </c>
      <c r="B67" s="34">
        <v>14</v>
      </c>
      <c r="C67" s="35">
        <v>47</v>
      </c>
      <c r="D67" s="34">
        <f t="shared" si="5"/>
        <v>33</v>
      </c>
    </row>
    <row r="68" spans="1:4" ht="15.75">
      <c r="A68" s="33" t="s">
        <v>183</v>
      </c>
      <c r="B68" s="34">
        <v>15</v>
      </c>
      <c r="C68" s="35">
        <v>51</v>
      </c>
      <c r="D68" s="34">
        <f t="shared" si="5"/>
        <v>36</v>
      </c>
    </row>
    <row r="69" spans="1:4" ht="15.75">
      <c r="A69" s="33" t="s">
        <v>116</v>
      </c>
      <c r="B69" s="34">
        <v>15</v>
      </c>
      <c r="C69" s="35">
        <v>62</v>
      </c>
      <c r="D69" s="34">
        <f t="shared" si="5"/>
        <v>47</v>
      </c>
    </row>
    <row r="70" spans="1:4" ht="15.75">
      <c r="A70" s="33" t="s">
        <v>130</v>
      </c>
      <c r="B70" s="34">
        <v>15</v>
      </c>
      <c r="C70" s="35">
        <v>51</v>
      </c>
      <c r="D70" s="34">
        <f t="shared" si="5"/>
        <v>36</v>
      </c>
    </row>
    <row r="71" spans="1:4" ht="15.75">
      <c r="A71" s="33" t="s">
        <v>184</v>
      </c>
      <c r="B71" s="34">
        <v>18</v>
      </c>
      <c r="C71" s="35">
        <v>56</v>
      </c>
      <c r="D71" s="34">
        <f t="shared" si="5"/>
        <v>38</v>
      </c>
    </row>
    <row r="72" spans="1:4" ht="15.75">
      <c r="A72" s="33" t="s">
        <v>121</v>
      </c>
      <c r="B72" s="34">
        <v>21</v>
      </c>
      <c r="C72" s="35">
        <v>56</v>
      </c>
      <c r="D72" s="34">
        <f t="shared" si="5"/>
        <v>35</v>
      </c>
    </row>
    <row r="74" spans="1:2" ht="15.75">
      <c r="A74" s="21" t="s">
        <v>80</v>
      </c>
      <c r="B74">
        <v>39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G20" sqref="G20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5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36</v>
      </c>
      <c r="C4" s="8">
        <v>37</v>
      </c>
      <c r="D4" s="8">
        <v>38</v>
      </c>
      <c r="E4" s="8">
        <v>41</v>
      </c>
      <c r="F4" s="8">
        <f aca="true" t="shared" si="0" ref="F4:F13">SMALL(B4:E4,1)+SMALL(B4:E4,2)+SMALL(B4:E4,3)</f>
        <v>111</v>
      </c>
      <c r="G4" s="8">
        <v>5</v>
      </c>
      <c r="H4" s="8">
        <v>5</v>
      </c>
      <c r="I4" s="9">
        <f aca="true" t="shared" si="1" ref="I4:I13">SUM(G4:H4)</f>
        <v>10</v>
      </c>
      <c r="J4" s="8">
        <v>7.5</v>
      </c>
      <c r="K4" s="10">
        <f aca="true" t="shared" si="2" ref="K4:K13">SUM(I4:J4)</f>
        <v>17.5</v>
      </c>
      <c r="L4" s="10">
        <f>Apr23!L4+K4</f>
        <v>74.5</v>
      </c>
      <c r="M4" s="8">
        <v>1</v>
      </c>
      <c r="N4" s="7" t="s">
        <v>15</v>
      </c>
      <c r="O4" s="8">
        <f>Apr23!O4+Apr30!M4</f>
        <v>3</v>
      </c>
      <c r="P4" s="8">
        <f aca="true" t="shared" si="3" ref="P4:P13">$P$1-O4</f>
        <v>2</v>
      </c>
    </row>
    <row r="5" spans="1:16" s="7" customFormat="1" ht="15.75">
      <c r="A5" s="7" t="s">
        <v>11</v>
      </c>
      <c r="B5" s="8">
        <v>39</v>
      </c>
      <c r="C5" s="8">
        <v>40</v>
      </c>
      <c r="D5" s="8">
        <v>43</v>
      </c>
      <c r="E5" s="8">
        <v>48</v>
      </c>
      <c r="F5" s="8">
        <f t="shared" si="0"/>
        <v>122</v>
      </c>
      <c r="G5" s="8">
        <v>2</v>
      </c>
      <c r="H5" s="8">
        <v>2</v>
      </c>
      <c r="I5" s="9">
        <f t="shared" si="1"/>
        <v>4</v>
      </c>
      <c r="J5" s="8">
        <f aca="true" t="shared" si="4" ref="J5:J12">RANK(F5,$F$4:$F$13,0)</f>
        <v>1</v>
      </c>
      <c r="K5" s="10">
        <f t="shared" si="2"/>
        <v>5</v>
      </c>
      <c r="L5" s="10">
        <f>Apr23!L5+K5</f>
        <v>81</v>
      </c>
      <c r="M5" s="8">
        <v>0</v>
      </c>
      <c r="N5" s="7" t="s">
        <v>8</v>
      </c>
      <c r="O5" s="8">
        <f>Apr23!O5+Apr30!M5</f>
        <v>4</v>
      </c>
      <c r="P5" s="8">
        <f t="shared" si="3"/>
        <v>1</v>
      </c>
    </row>
    <row r="6" spans="1:16" s="7" customFormat="1" ht="15.75">
      <c r="A6" s="7" t="s">
        <v>8</v>
      </c>
      <c r="B6" s="8">
        <v>35</v>
      </c>
      <c r="C6" s="8">
        <v>36</v>
      </c>
      <c r="D6" s="8">
        <v>38</v>
      </c>
      <c r="E6" s="8">
        <v>42</v>
      </c>
      <c r="F6" s="8">
        <f t="shared" si="0"/>
        <v>109</v>
      </c>
      <c r="G6" s="8">
        <v>6</v>
      </c>
      <c r="H6" s="8">
        <v>6</v>
      </c>
      <c r="I6" s="9">
        <f t="shared" si="1"/>
        <v>12</v>
      </c>
      <c r="J6" s="8">
        <f t="shared" si="4"/>
        <v>9</v>
      </c>
      <c r="K6" s="10">
        <f t="shared" si="2"/>
        <v>21</v>
      </c>
      <c r="L6" s="10">
        <f>Apr23!L6+K6</f>
        <v>79</v>
      </c>
      <c r="M6" s="8">
        <v>1</v>
      </c>
      <c r="N6" s="7" t="s">
        <v>11</v>
      </c>
      <c r="O6" s="8">
        <f>Apr23!O6+Apr30!M6</f>
        <v>4</v>
      </c>
      <c r="P6" s="8">
        <f t="shared" si="3"/>
        <v>1</v>
      </c>
    </row>
    <row r="7" spans="1:16" s="7" customFormat="1" ht="15.75">
      <c r="A7" s="7" t="s">
        <v>4</v>
      </c>
      <c r="B7" s="8">
        <v>35</v>
      </c>
      <c r="C7" s="8">
        <v>40</v>
      </c>
      <c r="D7" s="8">
        <v>40</v>
      </c>
      <c r="E7" s="8">
        <v>41</v>
      </c>
      <c r="F7" s="8">
        <f t="shared" si="0"/>
        <v>115</v>
      </c>
      <c r="G7" s="8">
        <v>4</v>
      </c>
      <c r="H7" s="8">
        <v>4</v>
      </c>
      <c r="I7" s="9">
        <f t="shared" si="1"/>
        <v>8</v>
      </c>
      <c r="J7" s="8">
        <v>3.5</v>
      </c>
      <c r="K7" s="10">
        <f t="shared" si="2"/>
        <v>11.5</v>
      </c>
      <c r="L7" s="10">
        <f>Apr23!L7+K7</f>
        <v>56</v>
      </c>
      <c r="M7" s="8">
        <v>0</v>
      </c>
      <c r="N7" s="7" t="s">
        <v>14</v>
      </c>
      <c r="O7" s="8">
        <f>Apr23!O7+Apr30!M7</f>
        <v>2</v>
      </c>
      <c r="P7" s="8">
        <f t="shared" si="3"/>
        <v>3</v>
      </c>
    </row>
    <row r="8" spans="1:16" s="7" customFormat="1" ht="15.75">
      <c r="A8" s="7" t="s">
        <v>10</v>
      </c>
      <c r="B8" s="8">
        <v>32</v>
      </c>
      <c r="C8" s="8">
        <v>36</v>
      </c>
      <c r="D8" s="8">
        <v>43</v>
      </c>
      <c r="E8" s="8">
        <v>45</v>
      </c>
      <c r="F8" s="8">
        <f t="shared" si="0"/>
        <v>111</v>
      </c>
      <c r="G8" s="8">
        <v>4</v>
      </c>
      <c r="H8" s="8">
        <v>4</v>
      </c>
      <c r="I8" s="9">
        <f t="shared" si="1"/>
        <v>8</v>
      </c>
      <c r="J8" s="8">
        <v>7.5</v>
      </c>
      <c r="K8" s="10">
        <f t="shared" si="2"/>
        <v>15.5</v>
      </c>
      <c r="L8" s="10">
        <f>Apr23!L8+K8</f>
        <v>58</v>
      </c>
      <c r="M8" s="8">
        <v>1</v>
      </c>
      <c r="N8" s="7" t="s">
        <v>13</v>
      </c>
      <c r="O8" s="8">
        <f>Apr23!O8+Apr30!M8</f>
        <v>2</v>
      </c>
      <c r="P8" s="8">
        <f t="shared" si="3"/>
        <v>3</v>
      </c>
    </row>
    <row r="9" spans="1:16" s="7" customFormat="1" ht="15.75">
      <c r="A9" s="7" t="s">
        <v>56</v>
      </c>
      <c r="B9" s="8">
        <v>31</v>
      </c>
      <c r="C9" s="8">
        <v>36</v>
      </c>
      <c r="D9" s="8">
        <v>37</v>
      </c>
      <c r="E9" s="8">
        <v>43</v>
      </c>
      <c r="F9" s="8">
        <f t="shared" si="0"/>
        <v>104</v>
      </c>
      <c r="G9" s="8">
        <v>6</v>
      </c>
      <c r="H9" s="8">
        <v>6</v>
      </c>
      <c r="I9" s="9">
        <f t="shared" si="1"/>
        <v>12</v>
      </c>
      <c r="J9" s="8">
        <f t="shared" si="4"/>
        <v>10</v>
      </c>
      <c r="K9" s="10">
        <f t="shared" si="2"/>
        <v>22</v>
      </c>
      <c r="L9" s="10">
        <f>Apr23!L9+K9</f>
        <v>57</v>
      </c>
      <c r="M9" s="8">
        <v>1</v>
      </c>
      <c r="N9" s="7" t="s">
        <v>28</v>
      </c>
      <c r="O9" s="8">
        <f>Apr23!O9+Apr30!M9</f>
        <v>1</v>
      </c>
      <c r="P9" s="8">
        <f t="shared" si="3"/>
        <v>4</v>
      </c>
    </row>
    <row r="10" spans="1:16" s="7" customFormat="1" ht="15.75">
      <c r="A10" s="7" t="s">
        <v>14</v>
      </c>
      <c r="B10" s="8">
        <v>37</v>
      </c>
      <c r="C10" s="8">
        <v>38</v>
      </c>
      <c r="D10" s="8">
        <v>42</v>
      </c>
      <c r="E10" s="8">
        <v>43</v>
      </c>
      <c r="F10" s="8">
        <f t="shared" si="0"/>
        <v>117</v>
      </c>
      <c r="G10" s="8">
        <v>4</v>
      </c>
      <c r="H10" s="8">
        <v>4</v>
      </c>
      <c r="I10" s="9">
        <f t="shared" si="1"/>
        <v>8</v>
      </c>
      <c r="J10" s="8">
        <f t="shared" si="4"/>
        <v>2</v>
      </c>
      <c r="K10" s="10">
        <f t="shared" si="2"/>
        <v>10</v>
      </c>
      <c r="L10" s="10">
        <f>Apr23!L10+K10</f>
        <v>51.5</v>
      </c>
      <c r="M10" s="8">
        <v>1</v>
      </c>
      <c r="N10" s="7" t="s">
        <v>4</v>
      </c>
      <c r="O10" s="8">
        <f>Apr23!O10+Apr30!M10</f>
        <v>3</v>
      </c>
      <c r="P10" s="8">
        <f t="shared" si="3"/>
        <v>2</v>
      </c>
    </row>
    <row r="11" spans="1:16" s="7" customFormat="1" ht="15.75">
      <c r="A11" s="7" t="s">
        <v>13</v>
      </c>
      <c r="B11" s="8">
        <v>35</v>
      </c>
      <c r="C11" s="8">
        <v>38</v>
      </c>
      <c r="D11" s="8">
        <v>41</v>
      </c>
      <c r="E11" s="8">
        <v>42</v>
      </c>
      <c r="F11" s="8">
        <f t="shared" si="0"/>
        <v>114</v>
      </c>
      <c r="G11" s="8">
        <v>4</v>
      </c>
      <c r="H11" s="8">
        <v>4</v>
      </c>
      <c r="I11" s="9">
        <f t="shared" si="1"/>
        <v>8</v>
      </c>
      <c r="J11" s="8">
        <f t="shared" si="4"/>
        <v>5</v>
      </c>
      <c r="K11" s="10">
        <f t="shared" si="2"/>
        <v>13</v>
      </c>
      <c r="L11" s="10">
        <f>Apr23!L11+K11</f>
        <v>75.5</v>
      </c>
      <c r="M11" s="8">
        <v>0</v>
      </c>
      <c r="N11" s="7" t="s">
        <v>10</v>
      </c>
      <c r="O11" s="8">
        <f>Apr23!O11+Apr30!M11</f>
        <v>2</v>
      </c>
      <c r="P11" s="8">
        <f t="shared" si="3"/>
        <v>3</v>
      </c>
    </row>
    <row r="12" spans="1:16" s="7" customFormat="1" ht="15.75">
      <c r="A12" s="7" t="s">
        <v>15</v>
      </c>
      <c r="B12" s="8">
        <v>37</v>
      </c>
      <c r="C12" s="8">
        <v>41</v>
      </c>
      <c r="D12" s="8">
        <v>34</v>
      </c>
      <c r="E12" s="8">
        <v>48</v>
      </c>
      <c r="F12" s="8">
        <f t="shared" si="0"/>
        <v>112</v>
      </c>
      <c r="G12" s="8">
        <v>3</v>
      </c>
      <c r="H12" s="8">
        <v>3</v>
      </c>
      <c r="I12" s="9">
        <f t="shared" si="1"/>
        <v>6</v>
      </c>
      <c r="J12" s="8">
        <f t="shared" si="4"/>
        <v>6</v>
      </c>
      <c r="K12" s="10">
        <f t="shared" si="2"/>
        <v>12</v>
      </c>
      <c r="L12" s="10">
        <f>Apr23!L12+K12</f>
        <v>62</v>
      </c>
      <c r="M12" s="8">
        <v>0</v>
      </c>
      <c r="N12" s="7" t="s">
        <v>12</v>
      </c>
      <c r="O12" s="8">
        <f>Apr23!O12+Apr30!M12</f>
        <v>1</v>
      </c>
      <c r="P12" s="8">
        <f t="shared" si="3"/>
        <v>4</v>
      </c>
    </row>
    <row r="13" spans="1:16" s="7" customFormat="1" ht="15.75">
      <c r="A13" s="7" t="s">
        <v>28</v>
      </c>
      <c r="B13" s="8">
        <v>37</v>
      </c>
      <c r="C13" s="8">
        <v>38</v>
      </c>
      <c r="D13" s="8">
        <v>40</v>
      </c>
      <c r="E13" s="8">
        <v>43</v>
      </c>
      <c r="F13" s="8">
        <f t="shared" si="0"/>
        <v>115</v>
      </c>
      <c r="G13" s="8">
        <v>2</v>
      </c>
      <c r="H13" s="8">
        <v>2</v>
      </c>
      <c r="I13" s="9">
        <f t="shared" si="1"/>
        <v>4</v>
      </c>
      <c r="J13" s="8">
        <v>3.5</v>
      </c>
      <c r="K13" s="10">
        <f t="shared" si="2"/>
        <v>7.5</v>
      </c>
      <c r="L13" s="10">
        <f>Apr23!L13+K13</f>
        <v>75.5</v>
      </c>
      <c r="M13" s="8">
        <v>0</v>
      </c>
      <c r="N13" s="7" t="s">
        <v>56</v>
      </c>
      <c r="O13" s="8">
        <f>Apr23!O13+Apr30!M13</f>
        <v>3</v>
      </c>
      <c r="P13" s="8">
        <f t="shared" si="3"/>
        <v>2</v>
      </c>
    </row>
    <row r="14" spans="2:16" ht="15.75">
      <c r="B14">
        <f>AVERAGE(B4:B13)</f>
        <v>35.4</v>
      </c>
      <c r="C14">
        <f>AVERAGE(C4:C13)</f>
        <v>38</v>
      </c>
      <c r="D14">
        <f>AVERAGE(D4:D13)</f>
        <v>39.6</v>
      </c>
      <c r="E14">
        <f>AVERAGE(E4:E13)</f>
        <v>43.6</v>
      </c>
      <c r="F14" s="44">
        <f>AVERAGE(B4:E13)</f>
        <v>39.15</v>
      </c>
      <c r="I14" s="10">
        <f>SUM(I4:I13)</f>
        <v>80</v>
      </c>
      <c r="O14" s="6">
        <f>SUM(O4:O13)</f>
        <v>25</v>
      </c>
      <c r="P14" s="6">
        <f>SUM(P4:P13)</f>
        <v>25</v>
      </c>
    </row>
    <row r="15" ht="15.75">
      <c r="F15" s="8">
        <f>VAR(B4:E13)</f>
        <v>14.643589743589706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3.826694362447791</v>
      </c>
      <c r="K17" s="3"/>
      <c r="L17" s="3"/>
    </row>
    <row r="18" spans="11:12" ht="15.75">
      <c r="K18" s="3"/>
      <c r="L18" s="3"/>
    </row>
    <row r="19" spans="11:12" ht="15.75">
      <c r="K19" s="3"/>
      <c r="L19" s="3"/>
    </row>
    <row r="20" spans="1:16" ht="15.75">
      <c r="A20" t="s">
        <v>57</v>
      </c>
      <c r="N20" s="14" t="s">
        <v>11</v>
      </c>
      <c r="O20" s="11">
        <v>81</v>
      </c>
      <c r="P20" s="15" t="s">
        <v>191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8</v>
      </c>
      <c r="O21" s="11">
        <v>79</v>
      </c>
      <c r="P21" s="15" t="s">
        <v>191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28</v>
      </c>
      <c r="O22" s="11">
        <v>75.5</v>
      </c>
      <c r="P22" s="16" t="s">
        <v>192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12</v>
      </c>
      <c r="O23" s="11">
        <v>74.5</v>
      </c>
      <c r="P23" s="16" t="s">
        <v>192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14</v>
      </c>
      <c r="O24" s="11">
        <v>51.5</v>
      </c>
      <c r="P24" s="16" t="s">
        <v>192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13</v>
      </c>
      <c r="O25" s="11">
        <v>75.5</v>
      </c>
      <c r="P25" s="16" t="s">
        <v>193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10</v>
      </c>
      <c r="O26" s="11">
        <v>58</v>
      </c>
      <c r="P26" s="16" t="s">
        <v>193</v>
      </c>
    </row>
    <row r="27" spans="1:16" ht="15.75">
      <c r="A27" s="20"/>
      <c r="B27" s="17"/>
      <c r="C27" s="6"/>
      <c r="D27" s="5"/>
      <c r="E27" s="6"/>
      <c r="F27" s="5"/>
      <c r="G27" s="5"/>
      <c r="N27" s="14" t="s">
        <v>4</v>
      </c>
      <c r="O27" s="11">
        <v>56</v>
      </c>
      <c r="P27" s="15" t="s">
        <v>193</v>
      </c>
    </row>
    <row r="28" spans="1:16" ht="15.75">
      <c r="A28" s="20"/>
      <c r="B28" s="17"/>
      <c r="C28" s="6"/>
      <c r="D28" s="5"/>
      <c r="E28" s="6"/>
      <c r="F28" s="5"/>
      <c r="G28" s="5"/>
      <c r="N28" s="14" t="s">
        <v>15</v>
      </c>
      <c r="O28" s="11">
        <v>62</v>
      </c>
      <c r="P28" s="15" t="s">
        <v>194</v>
      </c>
    </row>
    <row r="29" spans="1:16" ht="15.75">
      <c r="A29" s="20"/>
      <c r="B29" s="17"/>
      <c r="C29" s="6"/>
      <c r="D29" s="5"/>
      <c r="E29" s="6"/>
      <c r="F29" s="5"/>
      <c r="G29" s="5"/>
      <c r="N29" s="14" t="s">
        <v>56</v>
      </c>
      <c r="O29" s="11">
        <v>57</v>
      </c>
      <c r="P29" s="15" t="s">
        <v>194</v>
      </c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0" t="s">
        <v>77</v>
      </c>
      <c r="B33" s="31">
        <v>3</v>
      </c>
      <c r="C33" s="32">
        <v>45</v>
      </c>
      <c r="D33" s="31">
        <f aca="true" t="shared" si="5" ref="D33:D72">C33-B33</f>
        <v>42</v>
      </c>
      <c r="E33" s="6"/>
      <c r="F33" s="5" t="s">
        <v>58</v>
      </c>
      <c r="G33" s="22" t="s">
        <v>197</v>
      </c>
      <c r="H33" s="18">
        <f>MIN(D33:D42)</f>
        <v>36</v>
      </c>
      <c r="I33" t="s">
        <v>201</v>
      </c>
    </row>
    <row r="34" spans="1:9" ht="15.75">
      <c r="A34" s="30" t="s">
        <v>113</v>
      </c>
      <c r="B34" s="31">
        <v>3</v>
      </c>
      <c r="C34" s="32">
        <v>48</v>
      </c>
      <c r="D34" s="31">
        <f t="shared" si="5"/>
        <v>45</v>
      </c>
      <c r="E34" s="6"/>
      <c r="F34" s="5" t="s">
        <v>58</v>
      </c>
      <c r="G34" s="45" t="s">
        <v>198</v>
      </c>
      <c r="H34" s="18">
        <f>MIN(D43:D50)</f>
        <v>34</v>
      </c>
      <c r="I34" t="s">
        <v>159</v>
      </c>
    </row>
    <row r="35" spans="1:9" ht="15.75">
      <c r="A35" s="30" t="s">
        <v>47</v>
      </c>
      <c r="B35" s="31">
        <v>3</v>
      </c>
      <c r="C35" s="32">
        <v>45</v>
      </c>
      <c r="D35" s="31">
        <f t="shared" si="5"/>
        <v>42</v>
      </c>
      <c r="E35" s="6"/>
      <c r="F35" s="5" t="s">
        <v>58</v>
      </c>
      <c r="G35" s="23" t="s">
        <v>199</v>
      </c>
      <c r="H35" s="18">
        <f>MIN(D51:D61)</f>
        <v>35</v>
      </c>
      <c r="I35" t="s">
        <v>140</v>
      </c>
    </row>
    <row r="36" spans="1:9" ht="15.75">
      <c r="A36" s="30" t="s">
        <v>168</v>
      </c>
      <c r="B36" s="31">
        <v>4</v>
      </c>
      <c r="C36" s="32">
        <v>47</v>
      </c>
      <c r="D36" s="31">
        <f t="shared" si="5"/>
        <v>43</v>
      </c>
      <c r="E36" s="6"/>
      <c r="F36" s="5" t="s">
        <v>58</v>
      </c>
      <c r="G36" s="23" t="s">
        <v>128</v>
      </c>
      <c r="H36" s="18">
        <f>MIN(D62:D72)</f>
        <v>31</v>
      </c>
      <c r="I36" t="s">
        <v>200</v>
      </c>
    </row>
    <row r="37" spans="1:4" ht="15.75">
      <c r="A37" s="30" t="s">
        <v>100</v>
      </c>
      <c r="B37" s="31">
        <v>4</v>
      </c>
      <c r="C37" s="32">
        <v>40</v>
      </c>
      <c r="D37" s="31">
        <f t="shared" si="5"/>
        <v>36</v>
      </c>
    </row>
    <row r="38" spans="1:4" ht="15.75">
      <c r="A38" s="30" t="s">
        <v>41</v>
      </c>
      <c r="B38" s="31">
        <v>5</v>
      </c>
      <c r="C38" s="32">
        <v>45</v>
      </c>
      <c r="D38" s="31">
        <f t="shared" si="5"/>
        <v>40</v>
      </c>
    </row>
    <row r="39" spans="1:4" ht="15.75">
      <c r="A39" s="30" t="s">
        <v>137</v>
      </c>
      <c r="B39" s="31">
        <v>5</v>
      </c>
      <c r="C39" s="32">
        <v>43</v>
      </c>
      <c r="D39" s="31">
        <f t="shared" si="5"/>
        <v>38</v>
      </c>
    </row>
    <row r="40" spans="1:4" ht="15.75">
      <c r="A40" s="30" t="s">
        <v>59</v>
      </c>
      <c r="B40" s="31">
        <v>5</v>
      </c>
      <c r="C40" s="32">
        <v>45</v>
      </c>
      <c r="D40" s="31">
        <f t="shared" si="5"/>
        <v>40</v>
      </c>
    </row>
    <row r="41" spans="1:4" ht="15.75">
      <c r="A41" s="30" t="s">
        <v>65</v>
      </c>
      <c r="B41" s="31">
        <v>5</v>
      </c>
      <c r="C41" s="32">
        <v>41</v>
      </c>
      <c r="D41" s="31">
        <f t="shared" si="5"/>
        <v>36</v>
      </c>
    </row>
    <row r="42" spans="1:4" ht="15.75">
      <c r="A42" s="30" t="s">
        <v>51</v>
      </c>
      <c r="B42" s="31">
        <v>6</v>
      </c>
      <c r="C42" s="32">
        <v>44</v>
      </c>
      <c r="D42" s="31">
        <f t="shared" si="5"/>
        <v>38</v>
      </c>
    </row>
    <row r="43" spans="1:4" ht="15.75">
      <c r="A43" s="24" t="s">
        <v>73</v>
      </c>
      <c r="B43" s="25">
        <v>6</v>
      </c>
      <c r="C43" s="7">
        <v>43</v>
      </c>
      <c r="D43" s="25">
        <f t="shared" si="5"/>
        <v>37</v>
      </c>
    </row>
    <row r="44" spans="1:4" ht="15.75">
      <c r="A44" s="24" t="s">
        <v>74</v>
      </c>
      <c r="B44" s="25">
        <v>6</v>
      </c>
      <c r="C44" s="7">
        <v>49</v>
      </c>
      <c r="D44" s="25">
        <f t="shared" si="5"/>
        <v>43</v>
      </c>
    </row>
    <row r="45" spans="1:4" ht="15.75">
      <c r="A45" s="24" t="s">
        <v>91</v>
      </c>
      <c r="B45" s="25">
        <v>6</v>
      </c>
      <c r="C45" s="7">
        <v>44</v>
      </c>
      <c r="D45" s="25">
        <f t="shared" si="5"/>
        <v>38</v>
      </c>
    </row>
    <row r="46" spans="1:4" ht="15.75">
      <c r="A46" s="24" t="s">
        <v>34</v>
      </c>
      <c r="B46" s="25">
        <v>6</v>
      </c>
      <c r="C46" s="7">
        <v>47</v>
      </c>
      <c r="D46" s="25">
        <f t="shared" si="5"/>
        <v>41</v>
      </c>
    </row>
    <row r="47" spans="1:4" ht="15.75">
      <c r="A47" s="24" t="s">
        <v>40</v>
      </c>
      <c r="B47" s="25">
        <v>8</v>
      </c>
      <c r="C47" s="7">
        <v>49</v>
      </c>
      <c r="D47" s="25">
        <f t="shared" si="5"/>
        <v>41</v>
      </c>
    </row>
    <row r="48" spans="1:4" ht="15.75">
      <c r="A48" s="24" t="s">
        <v>46</v>
      </c>
      <c r="B48" s="25">
        <v>8</v>
      </c>
      <c r="C48" s="7">
        <v>47</v>
      </c>
      <c r="D48" s="25">
        <f t="shared" si="5"/>
        <v>39</v>
      </c>
    </row>
    <row r="49" spans="1:4" ht="15.75">
      <c r="A49" s="24" t="s">
        <v>31</v>
      </c>
      <c r="B49" s="25">
        <v>8</v>
      </c>
      <c r="C49" s="7">
        <v>42</v>
      </c>
      <c r="D49" s="25">
        <f t="shared" si="5"/>
        <v>34</v>
      </c>
    </row>
    <row r="50" spans="1:4" ht="15.75">
      <c r="A50" s="24" t="s">
        <v>131</v>
      </c>
      <c r="B50" s="25">
        <v>8</v>
      </c>
      <c r="C50" s="7">
        <v>45</v>
      </c>
      <c r="D50" s="25">
        <f t="shared" si="5"/>
        <v>37</v>
      </c>
    </row>
    <row r="51" spans="1:4" ht="15.75">
      <c r="A51" s="41" t="s">
        <v>140</v>
      </c>
      <c r="B51" s="42">
        <v>9</v>
      </c>
      <c r="C51" s="43">
        <v>44</v>
      </c>
      <c r="D51" s="42">
        <f t="shared" si="5"/>
        <v>35</v>
      </c>
    </row>
    <row r="52" spans="1:4" ht="15.75">
      <c r="A52" s="41" t="s">
        <v>42</v>
      </c>
      <c r="B52" s="42">
        <v>9</v>
      </c>
      <c r="C52" s="43">
        <v>51</v>
      </c>
      <c r="D52" s="42">
        <f t="shared" si="5"/>
        <v>42</v>
      </c>
    </row>
    <row r="53" spans="1:4" ht="15.75">
      <c r="A53" s="41" t="s">
        <v>129</v>
      </c>
      <c r="B53" s="42">
        <v>9</v>
      </c>
      <c r="C53" s="43">
        <v>52</v>
      </c>
      <c r="D53" s="42">
        <f t="shared" si="5"/>
        <v>43</v>
      </c>
    </row>
    <row r="54" spans="1:4" ht="15.75">
      <c r="A54" s="41" t="s">
        <v>90</v>
      </c>
      <c r="B54" s="42">
        <v>9</v>
      </c>
      <c r="C54" s="43">
        <v>47</v>
      </c>
      <c r="D54" s="42">
        <f t="shared" si="5"/>
        <v>38</v>
      </c>
    </row>
    <row r="55" spans="1:4" ht="15.75">
      <c r="A55" s="41" t="s">
        <v>169</v>
      </c>
      <c r="B55" s="42">
        <v>9</v>
      </c>
      <c r="C55" s="43">
        <v>52</v>
      </c>
      <c r="D55" s="42">
        <f t="shared" si="5"/>
        <v>43</v>
      </c>
    </row>
    <row r="56" spans="1:4" ht="15.75">
      <c r="A56" s="41" t="s">
        <v>161</v>
      </c>
      <c r="B56" s="42">
        <v>9</v>
      </c>
      <c r="C56" s="43">
        <v>50</v>
      </c>
      <c r="D56" s="42">
        <f t="shared" si="5"/>
        <v>41</v>
      </c>
    </row>
    <row r="57" spans="1:4" ht="15.75">
      <c r="A57" s="41" t="s">
        <v>72</v>
      </c>
      <c r="B57" s="42">
        <v>10</v>
      </c>
      <c r="C57" s="43">
        <v>46</v>
      </c>
      <c r="D57" s="42">
        <f t="shared" si="5"/>
        <v>36</v>
      </c>
    </row>
    <row r="58" spans="1:4" ht="15.75">
      <c r="A58" s="41" t="s">
        <v>163</v>
      </c>
      <c r="B58" s="42">
        <v>10</v>
      </c>
      <c r="C58" s="43">
        <v>50</v>
      </c>
      <c r="D58" s="42">
        <f t="shared" si="5"/>
        <v>40</v>
      </c>
    </row>
    <row r="59" spans="1:4" ht="15.75">
      <c r="A59" s="41" t="s">
        <v>195</v>
      </c>
      <c r="B59" s="42">
        <v>10</v>
      </c>
      <c r="C59" s="43">
        <v>50</v>
      </c>
      <c r="D59" s="42">
        <f t="shared" si="5"/>
        <v>40</v>
      </c>
    </row>
    <row r="60" spans="1:4" ht="15.75">
      <c r="A60" s="41" t="s">
        <v>170</v>
      </c>
      <c r="B60" s="42">
        <v>10</v>
      </c>
      <c r="C60" s="43">
        <v>48</v>
      </c>
      <c r="D60" s="42">
        <f t="shared" si="5"/>
        <v>38</v>
      </c>
    </row>
    <row r="61" spans="1:4" ht="15.75">
      <c r="A61" s="41" t="s">
        <v>196</v>
      </c>
      <c r="B61" s="42">
        <v>10</v>
      </c>
      <c r="C61" s="43">
        <v>58</v>
      </c>
      <c r="D61" s="42">
        <f t="shared" si="5"/>
        <v>48</v>
      </c>
    </row>
    <row r="62" spans="1:4" ht="15.75">
      <c r="A62" s="33" t="s">
        <v>146</v>
      </c>
      <c r="B62" s="34">
        <v>11</v>
      </c>
      <c r="C62" s="35">
        <v>54</v>
      </c>
      <c r="D62" s="34">
        <f t="shared" si="5"/>
        <v>43</v>
      </c>
    </row>
    <row r="63" spans="1:4" ht="15.75">
      <c r="A63" s="33" t="s">
        <v>135</v>
      </c>
      <c r="B63" s="34">
        <v>11</v>
      </c>
      <c r="C63" s="35">
        <v>48</v>
      </c>
      <c r="D63" s="34">
        <f t="shared" si="5"/>
        <v>37</v>
      </c>
    </row>
    <row r="64" spans="1:4" ht="15.75">
      <c r="A64" s="33" t="s">
        <v>118</v>
      </c>
      <c r="B64" s="34">
        <v>11</v>
      </c>
      <c r="C64" s="35">
        <v>47</v>
      </c>
      <c r="D64" s="34">
        <f t="shared" si="5"/>
        <v>36</v>
      </c>
    </row>
    <row r="65" spans="1:4" ht="15.75">
      <c r="A65" s="33" t="s">
        <v>79</v>
      </c>
      <c r="B65" s="34">
        <v>11</v>
      </c>
      <c r="C65" s="35">
        <v>59</v>
      </c>
      <c r="D65" s="34">
        <f t="shared" si="5"/>
        <v>48</v>
      </c>
    </row>
    <row r="66" spans="1:4" ht="15.75">
      <c r="A66" s="33" t="s">
        <v>164</v>
      </c>
      <c r="B66" s="34">
        <v>12</v>
      </c>
      <c r="C66" s="35">
        <v>47</v>
      </c>
      <c r="D66" s="34">
        <f t="shared" si="5"/>
        <v>35</v>
      </c>
    </row>
    <row r="67" spans="1:4" ht="15.75">
      <c r="A67" s="33" t="s">
        <v>71</v>
      </c>
      <c r="B67" s="34">
        <v>12</v>
      </c>
      <c r="C67" s="35">
        <v>44</v>
      </c>
      <c r="D67" s="34">
        <f t="shared" si="5"/>
        <v>32</v>
      </c>
    </row>
    <row r="68" spans="1:4" ht="15.75">
      <c r="A68" s="33" t="s">
        <v>32</v>
      </c>
      <c r="B68" s="34">
        <v>14</v>
      </c>
      <c r="C68" s="35">
        <v>55</v>
      </c>
      <c r="D68" s="34">
        <f t="shared" si="5"/>
        <v>41</v>
      </c>
    </row>
    <row r="69" spans="1:4" ht="15.75">
      <c r="A69" s="33" t="s">
        <v>171</v>
      </c>
      <c r="B69" s="34">
        <v>15</v>
      </c>
      <c r="C69" s="35">
        <v>52</v>
      </c>
      <c r="D69" s="34">
        <f t="shared" si="5"/>
        <v>37</v>
      </c>
    </row>
    <row r="70" spans="1:4" ht="15.75">
      <c r="A70" s="33" t="s">
        <v>116</v>
      </c>
      <c r="B70" s="34">
        <v>19</v>
      </c>
      <c r="C70" s="35">
        <v>50</v>
      </c>
      <c r="D70" s="34">
        <f t="shared" si="5"/>
        <v>31</v>
      </c>
    </row>
    <row r="71" spans="1:4" ht="15.75">
      <c r="A71" s="33" t="s">
        <v>162</v>
      </c>
      <c r="B71" s="34">
        <v>20</v>
      </c>
      <c r="C71" s="35">
        <v>55</v>
      </c>
      <c r="D71" s="34">
        <f t="shared" si="5"/>
        <v>35</v>
      </c>
    </row>
    <row r="72" spans="1:4" ht="15.75">
      <c r="A72" s="33" t="s">
        <v>144</v>
      </c>
      <c r="B72" s="34">
        <v>22</v>
      </c>
      <c r="C72" s="35">
        <v>59</v>
      </c>
      <c r="D72" s="34">
        <f t="shared" si="5"/>
        <v>37</v>
      </c>
    </row>
    <row r="74" spans="1:2" ht="15.75">
      <c r="A74" s="21" t="s">
        <v>80</v>
      </c>
      <c r="B74">
        <v>39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zoomScale="75" zoomScaleNormal="75" workbookViewId="0" topLeftCell="A1">
      <selection activeCell="O51" sqref="O51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6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34</v>
      </c>
      <c r="C4" s="8">
        <v>37</v>
      </c>
      <c r="D4" s="8">
        <v>37</v>
      </c>
      <c r="E4" s="8">
        <v>41</v>
      </c>
      <c r="F4" s="8">
        <f aca="true" t="shared" si="0" ref="F4:F13">SMALL(B4:E4,1)+SMALL(B4:E4,2)+SMALL(B4:E4,3)</f>
        <v>108</v>
      </c>
      <c r="G4" s="8">
        <v>6</v>
      </c>
      <c r="H4" s="8">
        <v>5</v>
      </c>
      <c r="I4" s="9">
        <f aca="true" t="shared" si="1" ref="I4:I13">SUM(G4:H4)</f>
        <v>11</v>
      </c>
      <c r="J4" s="8">
        <f aca="true" t="shared" si="2" ref="J4:J13">RANK(F4,$F$4:$F$13,0)</f>
        <v>8</v>
      </c>
      <c r="K4" s="10">
        <f aca="true" t="shared" si="3" ref="K4:K13">SUM(I4:J4)</f>
        <v>19</v>
      </c>
      <c r="L4" s="10">
        <f>Apr30!L4+K4</f>
        <v>93.5</v>
      </c>
      <c r="M4" s="8">
        <v>1</v>
      </c>
      <c r="N4" s="7" t="s">
        <v>11</v>
      </c>
      <c r="O4" s="8">
        <f>Apr30!O4+May7!M4</f>
        <v>4</v>
      </c>
      <c r="P4" s="8">
        <f aca="true" t="shared" si="4" ref="P4:P13">$P$1-O4</f>
        <v>2</v>
      </c>
    </row>
    <row r="5" spans="1:16" s="7" customFormat="1" ht="15.75">
      <c r="A5" s="7" t="s">
        <v>11</v>
      </c>
      <c r="B5" s="8">
        <v>34</v>
      </c>
      <c r="C5" s="8">
        <v>37</v>
      </c>
      <c r="D5" s="8">
        <v>40</v>
      </c>
      <c r="E5" s="8">
        <v>41</v>
      </c>
      <c r="F5" s="8">
        <f t="shared" si="0"/>
        <v>111</v>
      </c>
      <c r="G5" s="8">
        <v>2</v>
      </c>
      <c r="H5" s="8">
        <v>3</v>
      </c>
      <c r="I5" s="9">
        <f t="shared" si="1"/>
        <v>5</v>
      </c>
      <c r="J5" s="8">
        <f t="shared" si="2"/>
        <v>6</v>
      </c>
      <c r="K5" s="10">
        <f t="shared" si="3"/>
        <v>11</v>
      </c>
      <c r="L5" s="10">
        <f>Apr30!L5+K5</f>
        <v>92</v>
      </c>
      <c r="M5" s="8">
        <v>0</v>
      </c>
      <c r="N5" s="7" t="s">
        <v>12</v>
      </c>
      <c r="O5" s="8">
        <f>Apr30!O5+May7!M5</f>
        <v>4</v>
      </c>
      <c r="P5" s="8">
        <f t="shared" si="4"/>
        <v>2</v>
      </c>
    </row>
    <row r="6" spans="1:16" s="7" customFormat="1" ht="15.75">
      <c r="A6" s="7" t="s">
        <v>8</v>
      </c>
      <c r="B6" s="8">
        <v>27</v>
      </c>
      <c r="C6" s="8">
        <v>36</v>
      </c>
      <c r="D6" s="8">
        <v>37</v>
      </c>
      <c r="E6" s="8">
        <v>40</v>
      </c>
      <c r="F6" s="8">
        <f t="shared" si="0"/>
        <v>100</v>
      </c>
      <c r="G6" s="8">
        <v>6</v>
      </c>
      <c r="H6" s="8">
        <v>4</v>
      </c>
      <c r="I6" s="9">
        <f t="shared" si="1"/>
        <v>10</v>
      </c>
      <c r="J6" s="8">
        <f t="shared" si="2"/>
        <v>10</v>
      </c>
      <c r="K6" s="10">
        <f t="shared" si="3"/>
        <v>20</v>
      </c>
      <c r="L6" s="10">
        <f>Apr30!L6+K6</f>
        <v>99</v>
      </c>
      <c r="M6" s="8">
        <v>1</v>
      </c>
      <c r="N6" s="7" t="s">
        <v>28</v>
      </c>
      <c r="O6" s="8">
        <f>Apr30!O6+May7!M6</f>
        <v>5</v>
      </c>
      <c r="P6" s="8">
        <f t="shared" si="4"/>
        <v>1</v>
      </c>
    </row>
    <row r="7" spans="1:16" s="7" customFormat="1" ht="15.75">
      <c r="A7" s="7" t="s">
        <v>4</v>
      </c>
      <c r="B7" s="8">
        <v>34</v>
      </c>
      <c r="C7" s="8">
        <v>35</v>
      </c>
      <c r="D7" s="8">
        <v>38</v>
      </c>
      <c r="E7" s="8">
        <v>40</v>
      </c>
      <c r="F7" s="8">
        <f t="shared" si="0"/>
        <v>107</v>
      </c>
      <c r="G7" s="8">
        <v>6</v>
      </c>
      <c r="H7" s="8">
        <v>5</v>
      </c>
      <c r="I7" s="9">
        <f t="shared" si="1"/>
        <v>11</v>
      </c>
      <c r="J7" s="8">
        <f t="shared" si="2"/>
        <v>9</v>
      </c>
      <c r="K7" s="10">
        <f t="shared" si="3"/>
        <v>20</v>
      </c>
      <c r="L7" s="10">
        <f>Apr30!L7+K7</f>
        <v>76</v>
      </c>
      <c r="M7" s="8">
        <v>1</v>
      </c>
      <c r="N7" s="7" t="s">
        <v>56</v>
      </c>
      <c r="O7" s="8">
        <f>Apr30!O7+May7!M7</f>
        <v>3</v>
      </c>
      <c r="P7" s="8">
        <f t="shared" si="4"/>
        <v>3</v>
      </c>
    </row>
    <row r="8" spans="1:16" s="7" customFormat="1" ht="15.75">
      <c r="A8" s="7" t="s">
        <v>10</v>
      </c>
      <c r="B8" s="8">
        <v>39</v>
      </c>
      <c r="C8" s="8">
        <v>40</v>
      </c>
      <c r="D8" s="8">
        <v>41</v>
      </c>
      <c r="E8" s="8">
        <v>48</v>
      </c>
      <c r="F8" s="8">
        <f t="shared" si="0"/>
        <v>120</v>
      </c>
      <c r="G8" s="8">
        <v>2</v>
      </c>
      <c r="H8" s="8">
        <v>1</v>
      </c>
      <c r="I8" s="9">
        <f t="shared" si="1"/>
        <v>3</v>
      </c>
      <c r="J8" s="8">
        <f t="shared" si="2"/>
        <v>1</v>
      </c>
      <c r="K8" s="10">
        <f t="shared" si="3"/>
        <v>4</v>
      </c>
      <c r="L8" s="10">
        <f>Apr30!L8+K8</f>
        <v>62</v>
      </c>
      <c r="M8" s="8">
        <v>0</v>
      </c>
      <c r="N8" s="7" t="s">
        <v>15</v>
      </c>
      <c r="O8" s="8">
        <f>Apr30!O8+May7!M8</f>
        <v>2</v>
      </c>
      <c r="P8" s="8">
        <f t="shared" si="4"/>
        <v>4</v>
      </c>
    </row>
    <row r="9" spans="1:16" s="7" customFormat="1" ht="15.75">
      <c r="A9" s="7" t="s">
        <v>56</v>
      </c>
      <c r="B9" s="8">
        <v>38</v>
      </c>
      <c r="C9" s="8">
        <v>39</v>
      </c>
      <c r="D9" s="8">
        <v>42</v>
      </c>
      <c r="E9" s="8"/>
      <c r="F9" s="8">
        <f t="shared" si="0"/>
        <v>119</v>
      </c>
      <c r="G9" s="8">
        <v>2</v>
      </c>
      <c r="H9" s="8">
        <v>3</v>
      </c>
      <c r="I9" s="9">
        <f t="shared" si="1"/>
        <v>5</v>
      </c>
      <c r="J9" s="8">
        <f t="shared" si="2"/>
        <v>2</v>
      </c>
      <c r="K9" s="10">
        <f t="shared" si="3"/>
        <v>7</v>
      </c>
      <c r="L9" s="10">
        <f>Apr30!L9+K9</f>
        <v>64</v>
      </c>
      <c r="M9" s="8">
        <v>0</v>
      </c>
      <c r="N9" s="7" t="s">
        <v>4</v>
      </c>
      <c r="O9" s="8">
        <f>Apr30!O9+May7!M9</f>
        <v>1</v>
      </c>
      <c r="P9" s="8">
        <f t="shared" si="4"/>
        <v>5</v>
      </c>
    </row>
    <row r="10" spans="1:16" s="7" customFormat="1" ht="15.75">
      <c r="A10" s="7" t="s">
        <v>14</v>
      </c>
      <c r="B10" s="8">
        <v>35</v>
      </c>
      <c r="C10" s="8">
        <v>38</v>
      </c>
      <c r="D10" s="8">
        <v>40</v>
      </c>
      <c r="E10" s="8">
        <v>47</v>
      </c>
      <c r="F10" s="8">
        <f t="shared" si="0"/>
        <v>113</v>
      </c>
      <c r="G10" s="8">
        <v>2</v>
      </c>
      <c r="H10" s="8">
        <v>2</v>
      </c>
      <c r="I10" s="9">
        <f t="shared" si="1"/>
        <v>4</v>
      </c>
      <c r="J10" s="8">
        <v>4.5</v>
      </c>
      <c r="K10" s="10">
        <f t="shared" si="3"/>
        <v>8.5</v>
      </c>
      <c r="L10" s="10">
        <f>Apr30!L10+K10</f>
        <v>60</v>
      </c>
      <c r="M10" s="8">
        <v>0</v>
      </c>
      <c r="N10" s="7" t="s">
        <v>13</v>
      </c>
      <c r="O10" s="8">
        <f>Apr30!O10+May7!M10</f>
        <v>3</v>
      </c>
      <c r="P10" s="8">
        <f t="shared" si="4"/>
        <v>3</v>
      </c>
    </row>
    <row r="11" spans="1:16" s="7" customFormat="1" ht="15.75">
      <c r="A11" s="7" t="s">
        <v>13</v>
      </c>
      <c r="B11" s="8">
        <v>36</v>
      </c>
      <c r="C11" s="8">
        <v>37</v>
      </c>
      <c r="D11" s="8">
        <v>40</v>
      </c>
      <c r="E11" s="8">
        <v>41</v>
      </c>
      <c r="F11" s="8">
        <f t="shared" si="0"/>
        <v>113</v>
      </c>
      <c r="G11" s="8">
        <v>6</v>
      </c>
      <c r="H11" s="8">
        <v>6</v>
      </c>
      <c r="I11" s="9">
        <f t="shared" si="1"/>
        <v>12</v>
      </c>
      <c r="J11" s="8">
        <v>4.5</v>
      </c>
      <c r="K11" s="10">
        <f t="shared" si="3"/>
        <v>16.5</v>
      </c>
      <c r="L11" s="10">
        <f>Apr30!L11+K11</f>
        <v>92</v>
      </c>
      <c r="M11" s="8">
        <v>1</v>
      </c>
      <c r="N11" s="7" t="s">
        <v>14</v>
      </c>
      <c r="O11" s="8">
        <f>Apr30!O11+May7!M11</f>
        <v>3</v>
      </c>
      <c r="P11" s="8">
        <f t="shared" si="4"/>
        <v>3</v>
      </c>
    </row>
    <row r="12" spans="1:16" s="7" customFormat="1" ht="15.75">
      <c r="A12" s="7" t="s">
        <v>15</v>
      </c>
      <c r="B12" s="8">
        <v>36</v>
      </c>
      <c r="C12" s="8">
        <v>38</v>
      </c>
      <c r="D12" s="8">
        <v>40</v>
      </c>
      <c r="E12" s="8"/>
      <c r="F12" s="8">
        <f t="shared" si="0"/>
        <v>114</v>
      </c>
      <c r="G12" s="8">
        <v>6</v>
      </c>
      <c r="H12" s="8">
        <v>5</v>
      </c>
      <c r="I12" s="9">
        <f t="shared" si="1"/>
        <v>11</v>
      </c>
      <c r="J12" s="8">
        <f t="shared" si="2"/>
        <v>3</v>
      </c>
      <c r="K12" s="10">
        <f t="shared" si="3"/>
        <v>14</v>
      </c>
      <c r="L12" s="10">
        <f>Apr30!L12+K12</f>
        <v>76</v>
      </c>
      <c r="M12" s="8">
        <v>1</v>
      </c>
      <c r="N12" s="7" t="s">
        <v>10</v>
      </c>
      <c r="O12" s="8">
        <f>Apr30!O12+May7!M12</f>
        <v>2</v>
      </c>
      <c r="P12" s="8">
        <f t="shared" si="4"/>
        <v>4</v>
      </c>
    </row>
    <row r="13" spans="1:16" s="7" customFormat="1" ht="15.75">
      <c r="A13" s="7" t="s">
        <v>28</v>
      </c>
      <c r="B13" s="8">
        <v>36</v>
      </c>
      <c r="C13" s="8">
        <v>36</v>
      </c>
      <c r="D13" s="8">
        <v>37</v>
      </c>
      <c r="E13" s="8">
        <v>39</v>
      </c>
      <c r="F13" s="8">
        <f t="shared" si="0"/>
        <v>109</v>
      </c>
      <c r="G13" s="8">
        <v>2</v>
      </c>
      <c r="H13" s="8">
        <v>4</v>
      </c>
      <c r="I13" s="9">
        <f t="shared" si="1"/>
        <v>6</v>
      </c>
      <c r="J13" s="8">
        <f t="shared" si="2"/>
        <v>7</v>
      </c>
      <c r="K13" s="10">
        <f t="shared" si="3"/>
        <v>13</v>
      </c>
      <c r="L13" s="10">
        <f>Apr30!L13+K13</f>
        <v>88.5</v>
      </c>
      <c r="M13" s="8">
        <v>0</v>
      </c>
      <c r="N13" s="7" t="s">
        <v>56</v>
      </c>
      <c r="O13" s="8">
        <f>Apr30!O13+May7!M13</f>
        <v>3</v>
      </c>
      <c r="P13" s="8">
        <f t="shared" si="4"/>
        <v>3</v>
      </c>
    </row>
    <row r="14" spans="2:16" ht="15.75">
      <c r="B14">
        <f>AVERAGE(B4:B13)</f>
        <v>34.9</v>
      </c>
      <c r="C14">
        <f>AVERAGE(C4:C13)</f>
        <v>37.3</v>
      </c>
      <c r="D14">
        <f>AVERAGE(D4:D13)</f>
        <v>39.2</v>
      </c>
      <c r="E14">
        <f>AVERAGE(E4:E13)</f>
        <v>42.125</v>
      </c>
      <c r="F14" s="44">
        <f>AVERAGE(B4:E13)</f>
        <v>38.18421052631579</v>
      </c>
      <c r="I14" s="10">
        <f>SUM(I4:I13)</f>
        <v>78</v>
      </c>
      <c r="O14" s="6">
        <f>SUM(O4:O13)</f>
        <v>30</v>
      </c>
      <c r="P14" s="6">
        <f>SUM(P4:P13)</f>
        <v>30</v>
      </c>
    </row>
    <row r="15" ht="15.75">
      <c r="F15" s="8">
        <f>VAR(B4:E13)</f>
        <v>12.85704125177801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3.5856716597839813</v>
      </c>
      <c r="K17" s="3"/>
      <c r="L17" s="3"/>
    </row>
    <row r="18" spans="11:12" ht="15.75">
      <c r="K18" s="3"/>
      <c r="L18" s="3"/>
    </row>
    <row r="19" spans="11:12" ht="15.75">
      <c r="K19" s="3"/>
      <c r="L19" s="3"/>
    </row>
    <row r="20" spans="1:16" ht="15.75">
      <c r="A20" t="s">
        <v>57</v>
      </c>
      <c r="N20" s="14" t="s">
        <v>8</v>
      </c>
      <c r="O20" s="11">
        <v>99</v>
      </c>
      <c r="P20" s="15" t="s">
        <v>205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12</v>
      </c>
      <c r="O21" s="11">
        <v>93.5</v>
      </c>
      <c r="P21" s="15" t="s">
        <v>206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11</v>
      </c>
      <c r="O22" s="11">
        <v>92</v>
      </c>
      <c r="P22" s="16" t="s">
        <v>206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13</v>
      </c>
      <c r="O23" s="11">
        <v>92</v>
      </c>
      <c r="P23" s="16" t="s">
        <v>207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28</v>
      </c>
      <c r="O24" s="11">
        <v>88.5</v>
      </c>
      <c r="P24" s="16" t="s">
        <v>207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4</v>
      </c>
      <c r="O25" s="11">
        <v>76</v>
      </c>
      <c r="P25" s="16" t="s">
        <v>207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14</v>
      </c>
      <c r="O26" s="11">
        <v>60</v>
      </c>
      <c r="P26" s="15" t="s">
        <v>207</v>
      </c>
    </row>
    <row r="27" spans="1:16" ht="15.75">
      <c r="A27" s="20"/>
      <c r="B27" s="17"/>
      <c r="C27" s="6"/>
      <c r="D27" s="5"/>
      <c r="E27" s="6"/>
      <c r="F27" s="5"/>
      <c r="G27" s="5"/>
      <c r="N27" s="14" t="s">
        <v>15</v>
      </c>
      <c r="O27" s="11">
        <v>76</v>
      </c>
      <c r="P27" s="16" t="s">
        <v>208</v>
      </c>
    </row>
    <row r="28" spans="1:16" ht="15.75">
      <c r="A28" s="20"/>
      <c r="B28" s="17"/>
      <c r="C28" s="6"/>
      <c r="D28" s="5"/>
      <c r="E28" s="6"/>
      <c r="F28" s="5"/>
      <c r="G28" s="5"/>
      <c r="N28" s="14" t="s">
        <v>10</v>
      </c>
      <c r="O28" s="11">
        <v>62</v>
      </c>
      <c r="P28" s="15" t="s">
        <v>208</v>
      </c>
    </row>
    <row r="29" spans="1:16" ht="15.75">
      <c r="A29" s="20"/>
      <c r="B29" s="17"/>
      <c r="C29" s="6"/>
      <c r="D29" s="5"/>
      <c r="E29" s="6"/>
      <c r="F29" s="5"/>
      <c r="G29" s="5"/>
      <c r="N29" s="14" t="s">
        <v>56</v>
      </c>
      <c r="O29" s="11">
        <v>64</v>
      </c>
      <c r="P29" s="15" t="s">
        <v>81</v>
      </c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3" t="s">
        <v>204</v>
      </c>
      <c r="B33" s="34">
        <v>1</v>
      </c>
      <c r="C33" s="35">
        <v>41</v>
      </c>
      <c r="D33" s="34">
        <f aca="true" t="shared" si="5" ref="D33:D71">C33-B33</f>
        <v>40</v>
      </c>
      <c r="E33" s="6"/>
      <c r="F33" s="5" t="s">
        <v>58</v>
      </c>
      <c r="G33" s="22" t="s">
        <v>209</v>
      </c>
      <c r="H33" s="18">
        <f>MIN(D33:D45)</f>
        <v>34</v>
      </c>
      <c r="I33" t="s">
        <v>210</v>
      </c>
    </row>
    <row r="34" spans="1:9" ht="15.75">
      <c r="A34" s="33" t="s">
        <v>38</v>
      </c>
      <c r="B34" s="34">
        <v>2</v>
      </c>
      <c r="C34" s="35">
        <v>43</v>
      </c>
      <c r="D34" s="34">
        <f t="shared" si="5"/>
        <v>41</v>
      </c>
      <c r="E34" s="6"/>
      <c r="F34" s="5" t="s">
        <v>58</v>
      </c>
      <c r="G34" s="22" t="s">
        <v>173</v>
      </c>
      <c r="H34" s="18">
        <f>MIN(D45:D56)</f>
        <v>34</v>
      </c>
      <c r="I34" t="s">
        <v>215</v>
      </c>
    </row>
    <row r="35" spans="1:9" ht="15.75">
      <c r="A35" s="33" t="s">
        <v>113</v>
      </c>
      <c r="B35" s="34">
        <v>3</v>
      </c>
      <c r="C35" s="35">
        <v>44</v>
      </c>
      <c r="D35" s="34">
        <f t="shared" si="5"/>
        <v>41</v>
      </c>
      <c r="E35" s="6"/>
      <c r="F35" s="5" t="s">
        <v>58</v>
      </c>
      <c r="G35" s="23" t="s">
        <v>212</v>
      </c>
      <c r="H35" s="18">
        <f>MIN(D56:D67)</f>
        <v>27</v>
      </c>
      <c r="I35" t="s">
        <v>211</v>
      </c>
    </row>
    <row r="36" spans="1:9" ht="15.75">
      <c r="A36" s="33" t="s">
        <v>139</v>
      </c>
      <c r="B36" s="34">
        <v>4</v>
      </c>
      <c r="C36" s="35">
        <v>42</v>
      </c>
      <c r="D36" s="34">
        <f t="shared" si="5"/>
        <v>38</v>
      </c>
      <c r="E36" s="6"/>
      <c r="F36" s="5" t="s">
        <v>58</v>
      </c>
      <c r="G36" s="23" t="s">
        <v>213</v>
      </c>
      <c r="H36" s="18">
        <f>MIN(D68:D71)</f>
        <v>35</v>
      </c>
      <c r="I36" t="s">
        <v>214</v>
      </c>
    </row>
    <row r="37" spans="1:4" ht="15.75">
      <c r="A37" s="33" t="s">
        <v>120</v>
      </c>
      <c r="B37" s="34">
        <v>4</v>
      </c>
      <c r="C37" s="35">
        <v>43</v>
      </c>
      <c r="D37" s="34">
        <f t="shared" si="5"/>
        <v>39</v>
      </c>
    </row>
    <row r="38" spans="1:4" ht="15.75">
      <c r="A38" s="33" t="s">
        <v>48</v>
      </c>
      <c r="B38" s="34">
        <v>4</v>
      </c>
      <c r="C38" s="35">
        <v>38</v>
      </c>
      <c r="D38" s="34">
        <f t="shared" si="5"/>
        <v>34</v>
      </c>
    </row>
    <row r="39" spans="1:4" ht="15.75">
      <c r="A39" s="33" t="s">
        <v>82</v>
      </c>
      <c r="B39" s="34">
        <v>5</v>
      </c>
      <c r="C39" s="35">
        <v>43</v>
      </c>
      <c r="D39" s="34">
        <f t="shared" si="5"/>
        <v>38</v>
      </c>
    </row>
    <row r="40" spans="1:4" ht="15.75">
      <c r="A40" s="33" t="s">
        <v>41</v>
      </c>
      <c r="B40" s="34">
        <v>5</v>
      </c>
      <c r="C40" s="35">
        <v>41</v>
      </c>
      <c r="D40" s="34">
        <f t="shared" si="5"/>
        <v>36</v>
      </c>
    </row>
    <row r="41" spans="1:4" ht="15.75">
      <c r="A41" s="33" t="s">
        <v>106</v>
      </c>
      <c r="B41" s="34">
        <v>6</v>
      </c>
      <c r="C41" s="35">
        <v>45</v>
      </c>
      <c r="D41" s="34">
        <f t="shared" si="5"/>
        <v>39</v>
      </c>
    </row>
    <row r="42" spans="1:4" ht="15.75">
      <c r="A42" s="33" t="s">
        <v>98</v>
      </c>
      <c r="B42" s="34">
        <v>6</v>
      </c>
      <c r="C42" s="35">
        <v>46</v>
      </c>
      <c r="D42" s="34">
        <f t="shared" si="5"/>
        <v>40</v>
      </c>
    </row>
    <row r="43" spans="1:4" ht="15.75">
      <c r="A43" s="33" t="s">
        <v>91</v>
      </c>
      <c r="B43" s="34">
        <v>6</v>
      </c>
      <c r="C43" s="35">
        <v>40</v>
      </c>
      <c r="D43" s="34">
        <f t="shared" si="5"/>
        <v>34</v>
      </c>
    </row>
    <row r="44" spans="1:4" ht="15.75">
      <c r="A44" s="33" t="s">
        <v>34</v>
      </c>
      <c r="B44" s="34">
        <v>6</v>
      </c>
      <c r="C44" s="35">
        <v>43</v>
      </c>
      <c r="D44" s="34">
        <f t="shared" si="5"/>
        <v>37</v>
      </c>
    </row>
    <row r="45" spans="1:4" ht="15.75">
      <c r="A45" s="30" t="s">
        <v>159</v>
      </c>
      <c r="B45" s="31">
        <v>7</v>
      </c>
      <c r="C45" s="32">
        <v>47</v>
      </c>
      <c r="D45" s="31">
        <f t="shared" si="5"/>
        <v>40</v>
      </c>
    </row>
    <row r="46" spans="1:4" ht="15.75">
      <c r="A46" s="30" t="s">
        <v>140</v>
      </c>
      <c r="B46" s="31">
        <v>8</v>
      </c>
      <c r="C46" s="32">
        <v>42</v>
      </c>
      <c r="D46" s="31">
        <f t="shared" si="5"/>
        <v>34</v>
      </c>
    </row>
    <row r="47" spans="1:4" ht="15.75">
      <c r="A47" s="30" t="s">
        <v>120</v>
      </c>
      <c r="B47" s="31">
        <v>8</v>
      </c>
      <c r="C47" s="32">
        <v>42</v>
      </c>
      <c r="D47" s="31">
        <f t="shared" si="5"/>
        <v>34</v>
      </c>
    </row>
    <row r="48" spans="1:4" ht="15.75">
      <c r="A48" s="30" t="s">
        <v>60</v>
      </c>
      <c r="B48" s="31">
        <v>9</v>
      </c>
      <c r="C48" s="32">
        <v>45</v>
      </c>
      <c r="D48" s="31">
        <f t="shared" si="5"/>
        <v>36</v>
      </c>
    </row>
    <row r="49" spans="1:4" ht="15.75">
      <c r="A49" s="30" t="s">
        <v>147</v>
      </c>
      <c r="B49" s="31">
        <v>9</v>
      </c>
      <c r="C49" s="32">
        <v>46</v>
      </c>
      <c r="D49" s="31">
        <f t="shared" si="5"/>
        <v>37</v>
      </c>
    </row>
    <row r="50" spans="1:4" ht="15.75">
      <c r="A50" s="30" t="s">
        <v>133</v>
      </c>
      <c r="B50" s="31">
        <v>9</v>
      </c>
      <c r="C50" s="32">
        <v>50</v>
      </c>
      <c r="D50" s="31">
        <f t="shared" si="5"/>
        <v>41</v>
      </c>
    </row>
    <row r="51" spans="1:4" ht="15.75">
      <c r="A51" s="30" t="s">
        <v>68</v>
      </c>
      <c r="B51" s="31">
        <v>9</v>
      </c>
      <c r="C51" s="32">
        <v>44</v>
      </c>
      <c r="D51" s="31">
        <f t="shared" si="5"/>
        <v>35</v>
      </c>
    </row>
    <row r="52" spans="1:4" ht="15.75">
      <c r="A52" s="30" t="s">
        <v>42</v>
      </c>
      <c r="B52" s="31">
        <v>9</v>
      </c>
      <c r="C52" s="32">
        <v>47</v>
      </c>
      <c r="D52" s="31">
        <f t="shared" si="5"/>
        <v>38</v>
      </c>
    </row>
    <row r="53" spans="1:4" ht="15.75">
      <c r="A53" s="30" t="s">
        <v>101</v>
      </c>
      <c r="B53" s="31">
        <v>9</v>
      </c>
      <c r="C53" s="32">
        <v>46</v>
      </c>
      <c r="D53" s="31">
        <f t="shared" si="5"/>
        <v>37</v>
      </c>
    </row>
    <row r="54" spans="1:4" ht="15.75">
      <c r="A54" s="30" t="s">
        <v>72</v>
      </c>
      <c r="B54" s="31">
        <v>9</v>
      </c>
      <c r="C54" s="32">
        <v>48</v>
      </c>
      <c r="D54" s="31">
        <f t="shared" si="5"/>
        <v>39</v>
      </c>
    </row>
    <row r="55" spans="1:4" ht="15.75">
      <c r="A55" s="30" t="s">
        <v>78</v>
      </c>
      <c r="B55" s="31">
        <v>9</v>
      </c>
      <c r="C55" s="32">
        <v>47</v>
      </c>
      <c r="D55" s="31">
        <f t="shared" si="5"/>
        <v>38</v>
      </c>
    </row>
    <row r="56" spans="1:4" ht="15.75">
      <c r="A56" s="46" t="s">
        <v>129</v>
      </c>
      <c r="B56" s="47">
        <v>10</v>
      </c>
      <c r="C56" s="48">
        <v>52</v>
      </c>
      <c r="D56" s="47">
        <f t="shared" si="5"/>
        <v>42</v>
      </c>
    </row>
    <row r="57" spans="1:4" ht="15.75">
      <c r="A57" s="46" t="s">
        <v>39</v>
      </c>
      <c r="B57" s="47">
        <v>10</v>
      </c>
      <c r="C57" s="48">
        <v>47</v>
      </c>
      <c r="D57" s="47">
        <f t="shared" si="5"/>
        <v>37</v>
      </c>
    </row>
    <row r="58" spans="1:4" ht="15.75">
      <c r="A58" s="46" t="s">
        <v>145</v>
      </c>
      <c r="B58" s="47">
        <v>10</v>
      </c>
      <c r="C58" s="48">
        <v>57</v>
      </c>
      <c r="D58" s="47">
        <f t="shared" si="5"/>
        <v>47</v>
      </c>
    </row>
    <row r="59" spans="1:4" ht="15.75">
      <c r="A59" s="46" t="s">
        <v>165</v>
      </c>
      <c r="B59" s="47">
        <v>10</v>
      </c>
      <c r="C59" s="48">
        <v>50</v>
      </c>
      <c r="D59" s="47">
        <f t="shared" si="5"/>
        <v>40</v>
      </c>
    </row>
    <row r="60" spans="1:4" ht="15.75">
      <c r="A60" s="46" t="s">
        <v>71</v>
      </c>
      <c r="B60" s="47">
        <v>10</v>
      </c>
      <c r="C60" s="48">
        <v>58</v>
      </c>
      <c r="D60" s="47">
        <f t="shared" si="5"/>
        <v>48</v>
      </c>
    </row>
    <row r="61" spans="1:4" ht="15.75">
      <c r="A61" s="46" t="s">
        <v>166</v>
      </c>
      <c r="B61" s="47">
        <v>11</v>
      </c>
      <c r="C61" s="48">
        <v>52</v>
      </c>
      <c r="D61" s="47">
        <f t="shared" si="5"/>
        <v>41</v>
      </c>
    </row>
    <row r="62" spans="1:4" ht="15.75">
      <c r="A62" s="46" t="s">
        <v>203</v>
      </c>
      <c r="B62" s="47">
        <v>11</v>
      </c>
      <c r="C62" s="48">
        <v>51</v>
      </c>
      <c r="D62" s="47">
        <f t="shared" si="5"/>
        <v>40</v>
      </c>
    </row>
    <row r="63" spans="1:4" ht="15.75">
      <c r="A63" s="46" t="s">
        <v>66</v>
      </c>
      <c r="B63" s="47">
        <v>12</v>
      </c>
      <c r="C63" s="48">
        <v>49</v>
      </c>
      <c r="D63" s="47">
        <f t="shared" si="5"/>
        <v>37</v>
      </c>
    </row>
    <row r="64" spans="1:4" ht="15.75">
      <c r="A64" s="41" t="s">
        <v>202</v>
      </c>
      <c r="B64" s="42">
        <v>14</v>
      </c>
      <c r="C64" s="43">
        <v>50</v>
      </c>
      <c r="D64" s="42">
        <f t="shared" si="5"/>
        <v>36</v>
      </c>
    </row>
    <row r="65" spans="1:4" ht="15.75">
      <c r="A65" s="41" t="s">
        <v>143</v>
      </c>
      <c r="B65" s="42">
        <v>14</v>
      </c>
      <c r="C65" s="43">
        <v>50</v>
      </c>
      <c r="D65" s="42">
        <f t="shared" si="5"/>
        <v>36</v>
      </c>
    </row>
    <row r="66" spans="1:4" ht="15.75">
      <c r="A66" s="41" t="s">
        <v>162</v>
      </c>
      <c r="B66" s="42">
        <v>15</v>
      </c>
      <c r="C66" s="43">
        <v>42</v>
      </c>
      <c r="D66" s="42">
        <f t="shared" si="5"/>
        <v>27</v>
      </c>
    </row>
    <row r="67" spans="1:4" ht="15.75">
      <c r="A67" s="41" t="s">
        <v>183</v>
      </c>
      <c r="B67" s="42">
        <v>15</v>
      </c>
      <c r="C67" s="43">
        <v>51</v>
      </c>
      <c r="D67" s="42">
        <f t="shared" si="5"/>
        <v>36</v>
      </c>
    </row>
    <row r="68" spans="1:4" ht="15.75">
      <c r="A68" s="24" t="s">
        <v>83</v>
      </c>
      <c r="B68" s="25">
        <v>17</v>
      </c>
      <c r="C68" s="7">
        <v>52</v>
      </c>
      <c r="D68" s="25">
        <f t="shared" si="5"/>
        <v>35</v>
      </c>
    </row>
    <row r="69" spans="1:4" ht="15.75">
      <c r="A69" s="24" t="s">
        <v>184</v>
      </c>
      <c r="B69" s="25">
        <v>18</v>
      </c>
      <c r="C69" s="7">
        <v>58</v>
      </c>
      <c r="D69" s="25">
        <f t="shared" si="5"/>
        <v>40</v>
      </c>
    </row>
    <row r="70" spans="1:4" ht="15.75">
      <c r="A70" s="24" t="s">
        <v>119</v>
      </c>
      <c r="B70" s="25">
        <v>18</v>
      </c>
      <c r="C70" s="7">
        <v>58</v>
      </c>
      <c r="D70" s="25">
        <f t="shared" si="5"/>
        <v>40</v>
      </c>
    </row>
    <row r="71" spans="1:4" ht="15.75">
      <c r="A71" s="24" t="s">
        <v>121</v>
      </c>
      <c r="B71" s="25">
        <v>21</v>
      </c>
      <c r="C71" s="7">
        <v>58</v>
      </c>
      <c r="D71" s="25">
        <f t="shared" si="5"/>
        <v>37</v>
      </c>
    </row>
    <row r="72" spans="1:4" ht="15.75">
      <c r="A72" s="24"/>
      <c r="B72" s="25"/>
      <c r="C72" s="7"/>
      <c r="D72" s="25"/>
    </row>
    <row r="73" spans="1:4" ht="15.75">
      <c r="A73" s="24"/>
      <c r="B73" s="25"/>
      <c r="C73" s="7"/>
      <c r="D73" s="25"/>
    </row>
    <row r="75" ht="15.75">
      <c r="A75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zoomScale="75" zoomScaleNormal="75" workbookViewId="0" topLeftCell="A1">
      <selection activeCell="J21" sqref="J21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7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35</v>
      </c>
      <c r="C4" s="8">
        <v>36</v>
      </c>
      <c r="D4" s="8">
        <v>41</v>
      </c>
      <c r="E4" s="8">
        <v>43</v>
      </c>
      <c r="F4" s="8">
        <f aca="true" t="shared" si="0" ref="F4:F13">SMALL(B4:E4,1)+SMALL(B4:E4,2)+SMALL(B4:E4,3)</f>
        <v>112</v>
      </c>
      <c r="G4" s="8">
        <v>6</v>
      </c>
      <c r="H4" s="8">
        <v>6</v>
      </c>
      <c r="I4" s="9">
        <f aca="true" t="shared" si="1" ref="I4:I13">SUM(G4:H4)</f>
        <v>12</v>
      </c>
      <c r="J4" s="8">
        <f aca="true" t="shared" si="2" ref="J4:J13">RANK(F4,$F$4:$F$13,0)</f>
        <v>8</v>
      </c>
      <c r="K4" s="10">
        <f aca="true" t="shared" si="3" ref="K4:K13">SUM(I4:J4)</f>
        <v>20</v>
      </c>
      <c r="L4" s="10">
        <f>May7!L4+K4</f>
        <v>113.5</v>
      </c>
      <c r="M4" s="8">
        <v>1</v>
      </c>
      <c r="N4" s="7" t="s">
        <v>56</v>
      </c>
      <c r="O4" s="8">
        <f>May7!O4+May14!M4</f>
        <v>5</v>
      </c>
      <c r="P4" s="8">
        <f aca="true" t="shared" si="4" ref="P4:P13">$P$1-O4</f>
        <v>2</v>
      </c>
    </row>
    <row r="5" spans="1:16" s="7" customFormat="1" ht="15.75">
      <c r="A5" s="7" t="s">
        <v>11</v>
      </c>
      <c r="B5" s="8">
        <v>37</v>
      </c>
      <c r="C5" s="8">
        <v>38</v>
      </c>
      <c r="D5" s="8">
        <v>42</v>
      </c>
      <c r="E5" s="8">
        <v>42</v>
      </c>
      <c r="F5" s="8">
        <f t="shared" si="0"/>
        <v>117</v>
      </c>
      <c r="G5" s="8">
        <v>4</v>
      </c>
      <c r="H5" s="8">
        <v>4</v>
      </c>
      <c r="I5" s="9">
        <f t="shared" si="1"/>
        <v>8</v>
      </c>
      <c r="J5" s="8">
        <v>6.5</v>
      </c>
      <c r="K5" s="10">
        <f t="shared" si="3"/>
        <v>14.5</v>
      </c>
      <c r="L5" s="10">
        <f>May7!L5+K5</f>
        <v>106.5</v>
      </c>
      <c r="M5" s="8">
        <v>1</v>
      </c>
      <c r="N5" s="7" t="s">
        <v>10</v>
      </c>
      <c r="O5" s="8">
        <f>May7!O5+May14!M5</f>
        <v>5</v>
      </c>
      <c r="P5" s="8">
        <f t="shared" si="4"/>
        <v>2</v>
      </c>
    </row>
    <row r="6" spans="1:16" s="7" customFormat="1" ht="15.75">
      <c r="A6" s="7" t="s">
        <v>8</v>
      </c>
      <c r="B6" s="8">
        <v>39</v>
      </c>
      <c r="C6" s="8">
        <v>40</v>
      </c>
      <c r="D6" s="8">
        <v>41</v>
      </c>
      <c r="E6" s="8">
        <v>43</v>
      </c>
      <c r="F6" s="8">
        <f t="shared" si="0"/>
        <v>120</v>
      </c>
      <c r="G6" s="8">
        <v>2</v>
      </c>
      <c r="H6" s="8">
        <v>0</v>
      </c>
      <c r="I6" s="9">
        <f t="shared" si="1"/>
        <v>2</v>
      </c>
      <c r="J6" s="8">
        <f t="shared" si="2"/>
        <v>2</v>
      </c>
      <c r="K6" s="10">
        <f t="shared" si="3"/>
        <v>4</v>
      </c>
      <c r="L6" s="10">
        <f>May7!L6+K6</f>
        <v>103</v>
      </c>
      <c r="M6" s="8">
        <v>0</v>
      </c>
      <c r="N6" s="7" t="s">
        <v>14</v>
      </c>
      <c r="O6" s="8">
        <f>May7!O6+May14!M6</f>
        <v>5</v>
      </c>
      <c r="P6" s="8">
        <f t="shared" si="4"/>
        <v>2</v>
      </c>
    </row>
    <row r="7" spans="1:16" s="7" customFormat="1" ht="15.75">
      <c r="A7" s="7" t="s">
        <v>4</v>
      </c>
      <c r="B7" s="8">
        <v>37</v>
      </c>
      <c r="C7" s="8">
        <v>41</v>
      </c>
      <c r="D7" s="8">
        <v>41</v>
      </c>
      <c r="E7" s="8">
        <v>41</v>
      </c>
      <c r="F7" s="8">
        <f t="shared" si="0"/>
        <v>119</v>
      </c>
      <c r="G7" s="8">
        <v>5</v>
      </c>
      <c r="H7" s="8">
        <v>6</v>
      </c>
      <c r="I7" s="9">
        <f t="shared" si="1"/>
        <v>11</v>
      </c>
      <c r="J7" s="8">
        <f t="shared" si="2"/>
        <v>3</v>
      </c>
      <c r="K7" s="10">
        <f t="shared" si="3"/>
        <v>14</v>
      </c>
      <c r="L7" s="10">
        <f>May7!L7+K7</f>
        <v>90</v>
      </c>
      <c r="M7" s="8">
        <v>1</v>
      </c>
      <c r="N7" s="7" t="s">
        <v>13</v>
      </c>
      <c r="O7" s="8">
        <f>May7!O7+May14!M7</f>
        <v>4</v>
      </c>
      <c r="P7" s="8">
        <f t="shared" si="4"/>
        <v>3</v>
      </c>
    </row>
    <row r="8" spans="1:16" s="7" customFormat="1" ht="15.75">
      <c r="A8" s="7" t="s">
        <v>10</v>
      </c>
      <c r="B8" s="8">
        <v>36</v>
      </c>
      <c r="C8" s="8">
        <v>39</v>
      </c>
      <c r="D8" s="8">
        <v>43</v>
      </c>
      <c r="E8" s="8">
        <v>44</v>
      </c>
      <c r="F8" s="8">
        <f t="shared" si="0"/>
        <v>118</v>
      </c>
      <c r="G8" s="8">
        <v>4</v>
      </c>
      <c r="H8" s="8">
        <v>4</v>
      </c>
      <c r="I8" s="9">
        <f t="shared" si="1"/>
        <v>8</v>
      </c>
      <c r="J8" s="8">
        <v>4.5</v>
      </c>
      <c r="K8" s="10">
        <f t="shared" si="3"/>
        <v>12.5</v>
      </c>
      <c r="L8" s="10">
        <f>May7!L8+K8</f>
        <v>74.5</v>
      </c>
      <c r="M8" s="8">
        <v>0</v>
      </c>
      <c r="N8" s="7" t="s">
        <v>11</v>
      </c>
      <c r="O8" s="8">
        <f>May7!O8+May14!M8</f>
        <v>2</v>
      </c>
      <c r="P8" s="8">
        <f t="shared" si="4"/>
        <v>5</v>
      </c>
    </row>
    <row r="9" spans="1:16" s="7" customFormat="1" ht="15.75">
      <c r="A9" s="7" t="s">
        <v>56</v>
      </c>
      <c r="B9" s="8">
        <v>37</v>
      </c>
      <c r="C9" s="8">
        <v>38</v>
      </c>
      <c r="D9" s="8">
        <v>43</v>
      </c>
      <c r="E9" s="8">
        <v>48</v>
      </c>
      <c r="F9" s="8">
        <f t="shared" si="0"/>
        <v>118</v>
      </c>
      <c r="G9" s="8">
        <v>2</v>
      </c>
      <c r="H9" s="8">
        <v>2</v>
      </c>
      <c r="I9" s="9">
        <f t="shared" si="1"/>
        <v>4</v>
      </c>
      <c r="J9" s="8">
        <v>4.5</v>
      </c>
      <c r="K9" s="10">
        <f t="shared" si="3"/>
        <v>8.5</v>
      </c>
      <c r="L9" s="10">
        <f>May7!L9+K9</f>
        <v>72.5</v>
      </c>
      <c r="M9" s="8">
        <v>0</v>
      </c>
      <c r="N9" s="7" t="s">
        <v>12</v>
      </c>
      <c r="O9" s="8">
        <f>May7!O9+May14!M9</f>
        <v>1</v>
      </c>
      <c r="P9" s="8">
        <f t="shared" si="4"/>
        <v>6</v>
      </c>
    </row>
    <row r="10" spans="1:16" s="7" customFormat="1" ht="15.75">
      <c r="A10" s="7" t="s">
        <v>14</v>
      </c>
      <c r="B10" s="8">
        <v>35</v>
      </c>
      <c r="C10" s="8">
        <v>36</v>
      </c>
      <c r="D10" s="8">
        <v>38</v>
      </c>
      <c r="E10" s="8">
        <v>40</v>
      </c>
      <c r="F10" s="8">
        <f t="shared" si="0"/>
        <v>109</v>
      </c>
      <c r="G10" s="8">
        <v>6</v>
      </c>
      <c r="H10" s="8">
        <v>8</v>
      </c>
      <c r="I10" s="9">
        <f t="shared" si="1"/>
        <v>14</v>
      </c>
      <c r="J10" s="8">
        <f t="shared" si="2"/>
        <v>9</v>
      </c>
      <c r="K10" s="10">
        <f t="shared" si="3"/>
        <v>23</v>
      </c>
      <c r="L10" s="10">
        <f>May7!L10+K10</f>
        <v>83</v>
      </c>
      <c r="M10" s="8">
        <v>1</v>
      </c>
      <c r="N10" s="7" t="s">
        <v>8</v>
      </c>
      <c r="O10" s="8">
        <f>May7!O10+May14!M10</f>
        <v>4</v>
      </c>
      <c r="P10" s="8">
        <f t="shared" si="4"/>
        <v>3</v>
      </c>
    </row>
    <row r="11" spans="1:16" s="7" customFormat="1" ht="15.75">
      <c r="A11" s="7" t="s">
        <v>13</v>
      </c>
      <c r="B11" s="8">
        <v>39</v>
      </c>
      <c r="C11" s="8">
        <v>42</v>
      </c>
      <c r="D11" s="8">
        <v>43</v>
      </c>
      <c r="E11" s="8">
        <v>43</v>
      </c>
      <c r="F11" s="8">
        <f t="shared" si="0"/>
        <v>124</v>
      </c>
      <c r="G11" s="8">
        <v>3</v>
      </c>
      <c r="H11" s="8">
        <v>2</v>
      </c>
      <c r="I11" s="9">
        <f t="shared" si="1"/>
        <v>5</v>
      </c>
      <c r="J11" s="8">
        <f t="shared" si="2"/>
        <v>1</v>
      </c>
      <c r="K11" s="10">
        <f t="shared" si="3"/>
        <v>6</v>
      </c>
      <c r="L11" s="10">
        <f>May7!L11+K11</f>
        <v>98</v>
      </c>
      <c r="M11" s="8">
        <v>0</v>
      </c>
      <c r="N11" s="7" t="s">
        <v>4</v>
      </c>
      <c r="O11" s="8">
        <f>May7!O11+May14!M11</f>
        <v>3</v>
      </c>
      <c r="P11" s="8">
        <f t="shared" si="4"/>
        <v>4</v>
      </c>
    </row>
    <row r="12" spans="1:16" s="7" customFormat="1" ht="15.75">
      <c r="A12" s="7" t="s">
        <v>15</v>
      </c>
      <c r="B12" s="8">
        <v>35</v>
      </c>
      <c r="C12" s="8">
        <v>39</v>
      </c>
      <c r="D12" s="8">
        <v>43</v>
      </c>
      <c r="E12" s="8">
        <v>44</v>
      </c>
      <c r="F12" s="8">
        <f t="shared" si="0"/>
        <v>117</v>
      </c>
      <c r="G12" s="8">
        <v>4</v>
      </c>
      <c r="H12" s="8">
        <v>2</v>
      </c>
      <c r="I12" s="9">
        <f t="shared" si="1"/>
        <v>6</v>
      </c>
      <c r="J12" s="8">
        <v>6.5</v>
      </c>
      <c r="K12" s="10">
        <f t="shared" si="3"/>
        <v>12.5</v>
      </c>
      <c r="L12" s="10">
        <f>May7!L12+K12</f>
        <v>88.5</v>
      </c>
      <c r="M12" s="8">
        <v>0</v>
      </c>
      <c r="N12" s="7" t="s">
        <v>28</v>
      </c>
      <c r="O12" s="8">
        <f>May7!O12+May14!M12</f>
        <v>2</v>
      </c>
      <c r="P12" s="8">
        <f t="shared" si="4"/>
        <v>5</v>
      </c>
    </row>
    <row r="13" spans="1:16" s="7" customFormat="1" ht="15.75">
      <c r="A13" s="7" t="s">
        <v>28</v>
      </c>
      <c r="B13" s="8">
        <v>35</v>
      </c>
      <c r="C13" s="8">
        <v>37</v>
      </c>
      <c r="D13" s="8">
        <v>37</v>
      </c>
      <c r="E13" s="8">
        <v>46</v>
      </c>
      <c r="F13" s="8">
        <f t="shared" si="0"/>
        <v>109</v>
      </c>
      <c r="G13" s="8">
        <v>4</v>
      </c>
      <c r="H13" s="8">
        <v>6</v>
      </c>
      <c r="I13" s="9">
        <f t="shared" si="1"/>
        <v>10</v>
      </c>
      <c r="J13" s="8">
        <f t="shared" si="2"/>
        <v>9</v>
      </c>
      <c r="K13" s="10">
        <f t="shared" si="3"/>
        <v>19</v>
      </c>
      <c r="L13" s="10">
        <f>May7!L13+K13</f>
        <v>107.5</v>
      </c>
      <c r="M13" s="8">
        <v>1</v>
      </c>
      <c r="N13" s="7" t="s">
        <v>15</v>
      </c>
      <c r="O13" s="8">
        <f>May7!O13+May14!M13</f>
        <v>4</v>
      </c>
      <c r="P13" s="8">
        <f t="shared" si="4"/>
        <v>3</v>
      </c>
    </row>
    <row r="14" spans="2:16" ht="15.75">
      <c r="B14">
        <f>AVERAGE(B4:B13)</f>
        <v>36.5</v>
      </c>
      <c r="C14">
        <f>AVERAGE(C4:C13)</f>
        <v>38.6</v>
      </c>
      <c r="D14">
        <f>AVERAGE(D4:D13)</f>
        <v>41.2</v>
      </c>
      <c r="E14">
        <f>AVERAGE(E4:E13)</f>
        <v>43.4</v>
      </c>
      <c r="F14" s="44">
        <f>AVERAGE(B4:E13)</f>
        <v>39.925</v>
      </c>
      <c r="I14" s="10">
        <f>SUM(I4:I13)</f>
        <v>80</v>
      </c>
      <c r="O14" s="6">
        <f>SUM(O4:O13)</f>
        <v>35</v>
      </c>
      <c r="P14" s="6">
        <f>SUM(P4:P13)</f>
        <v>35</v>
      </c>
    </row>
    <row r="15" ht="15.75">
      <c r="F15" s="8">
        <f>VAR(B4:E13)</f>
        <v>10.7891025641026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3.28467693451009</v>
      </c>
      <c r="K17" s="3"/>
      <c r="L17" s="3"/>
    </row>
    <row r="18" spans="11:12" ht="15.75">
      <c r="K18" s="3"/>
      <c r="L18" s="3"/>
    </row>
    <row r="19" spans="11:12" ht="15.75">
      <c r="K19" s="3"/>
      <c r="L19" s="3"/>
    </row>
    <row r="20" spans="1:16" ht="15.75">
      <c r="A20" t="s">
        <v>57</v>
      </c>
      <c r="N20" s="14" t="s">
        <v>12</v>
      </c>
      <c r="O20" s="11">
        <v>113.5</v>
      </c>
      <c r="P20" s="15" t="s">
        <v>225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11</v>
      </c>
      <c r="O21" s="11">
        <v>106.5</v>
      </c>
      <c r="P21" s="16" t="s">
        <v>225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8</v>
      </c>
      <c r="O22" s="11">
        <v>103</v>
      </c>
      <c r="P22" s="16" t="s">
        <v>225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28</v>
      </c>
      <c r="O23" s="11">
        <v>107.5</v>
      </c>
      <c r="P23" s="15" t="s">
        <v>226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4</v>
      </c>
      <c r="O24" s="11">
        <v>90</v>
      </c>
      <c r="P24" s="16" t="s">
        <v>226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14</v>
      </c>
      <c r="O25" s="11">
        <v>83</v>
      </c>
      <c r="P25" s="16" t="s">
        <v>226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13</v>
      </c>
      <c r="O26" s="11">
        <v>98</v>
      </c>
      <c r="P26" s="16" t="s">
        <v>227</v>
      </c>
    </row>
    <row r="27" spans="1:16" ht="15.75">
      <c r="A27" s="20"/>
      <c r="B27" s="17"/>
      <c r="C27" s="6"/>
      <c r="D27" s="5"/>
      <c r="E27" s="6"/>
      <c r="F27" s="5"/>
      <c r="G27" s="5"/>
      <c r="N27" s="14" t="s">
        <v>15</v>
      </c>
      <c r="O27" s="11">
        <v>88.5</v>
      </c>
      <c r="P27" s="15" t="s">
        <v>219</v>
      </c>
    </row>
    <row r="28" spans="1:16" ht="15.75">
      <c r="A28" s="20"/>
      <c r="B28" s="17"/>
      <c r="C28" s="6"/>
      <c r="D28" s="5"/>
      <c r="E28" s="6"/>
      <c r="F28" s="5"/>
      <c r="G28" s="5"/>
      <c r="N28" s="14" t="s">
        <v>10</v>
      </c>
      <c r="O28" s="11">
        <v>74.5</v>
      </c>
      <c r="P28" s="15" t="s">
        <v>219</v>
      </c>
    </row>
    <row r="29" spans="1:16" ht="15.75">
      <c r="A29" s="20"/>
      <c r="B29" s="17"/>
      <c r="C29" s="6"/>
      <c r="D29" s="5"/>
      <c r="E29" s="6"/>
      <c r="F29" s="5"/>
      <c r="G29" s="5"/>
      <c r="N29" s="14" t="s">
        <v>56</v>
      </c>
      <c r="O29" s="11">
        <v>72.5</v>
      </c>
      <c r="P29" s="15" t="s">
        <v>209</v>
      </c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0" t="s">
        <v>204</v>
      </c>
      <c r="B33" s="31">
        <v>2</v>
      </c>
      <c r="C33" s="32">
        <v>46</v>
      </c>
      <c r="D33" s="31">
        <f aca="true" t="shared" si="5" ref="D33:D72">C33-B33</f>
        <v>44</v>
      </c>
      <c r="E33" s="6"/>
      <c r="F33" s="5" t="s">
        <v>58</v>
      </c>
      <c r="G33" s="22" t="s">
        <v>219</v>
      </c>
      <c r="H33" s="18">
        <f>MIN(D33:D41)</f>
        <v>36</v>
      </c>
      <c r="I33" t="s">
        <v>217</v>
      </c>
    </row>
    <row r="34" spans="1:9" ht="15.75">
      <c r="A34" s="30" t="s">
        <v>217</v>
      </c>
      <c r="B34" s="31">
        <v>2</v>
      </c>
      <c r="C34" s="32">
        <v>38</v>
      </c>
      <c r="D34" s="31">
        <f t="shared" si="5"/>
        <v>36</v>
      </c>
      <c r="E34" s="6"/>
      <c r="F34" s="5" t="s">
        <v>58</v>
      </c>
      <c r="G34" s="22" t="s">
        <v>198</v>
      </c>
      <c r="H34" s="18">
        <f>MIN(D42:D50)</f>
        <v>35</v>
      </c>
      <c r="I34" t="s">
        <v>220</v>
      </c>
    </row>
    <row r="35" spans="1:9" ht="15.75">
      <c r="A35" s="30" t="s">
        <v>218</v>
      </c>
      <c r="B35" s="31">
        <v>2</v>
      </c>
      <c r="C35" s="32">
        <v>50</v>
      </c>
      <c r="D35" s="31">
        <f t="shared" si="5"/>
        <v>48</v>
      </c>
      <c r="E35" s="6"/>
      <c r="F35" s="5" t="s">
        <v>58</v>
      </c>
      <c r="G35" s="23" t="s">
        <v>221</v>
      </c>
      <c r="H35" s="18">
        <f>MIN(D51:D61)</f>
        <v>35</v>
      </c>
      <c r="I35" t="s">
        <v>222</v>
      </c>
    </row>
    <row r="36" spans="1:9" ht="15.75">
      <c r="A36" s="30" t="s">
        <v>36</v>
      </c>
      <c r="B36" s="31">
        <v>3</v>
      </c>
      <c r="C36" s="32">
        <v>44</v>
      </c>
      <c r="D36" s="31">
        <f t="shared" si="5"/>
        <v>41</v>
      </c>
      <c r="E36" s="6"/>
      <c r="F36" s="5" t="s">
        <v>58</v>
      </c>
      <c r="G36" s="23" t="s">
        <v>223</v>
      </c>
      <c r="H36" s="18">
        <f>MIN(D62:D72)</f>
        <v>35</v>
      </c>
      <c r="I36" t="s">
        <v>224</v>
      </c>
    </row>
    <row r="37" spans="1:4" ht="15.75">
      <c r="A37" s="30" t="s">
        <v>33</v>
      </c>
      <c r="B37" s="31">
        <v>4</v>
      </c>
      <c r="C37" s="32">
        <v>41</v>
      </c>
      <c r="D37" s="31">
        <f t="shared" si="5"/>
        <v>37</v>
      </c>
    </row>
    <row r="38" spans="1:4" ht="15.75">
      <c r="A38" s="49" t="s">
        <v>47</v>
      </c>
      <c r="B38" s="50">
        <v>4</v>
      </c>
      <c r="C38" s="51">
        <v>45</v>
      </c>
      <c r="D38" s="50">
        <f t="shared" si="5"/>
        <v>41</v>
      </c>
    </row>
    <row r="39" spans="1:4" ht="15.75">
      <c r="A39" s="30" t="s">
        <v>168</v>
      </c>
      <c r="B39" s="31">
        <v>5</v>
      </c>
      <c r="C39" s="32">
        <v>44</v>
      </c>
      <c r="D39" s="31">
        <f t="shared" si="5"/>
        <v>39</v>
      </c>
    </row>
    <row r="40" spans="1:4" ht="15.75">
      <c r="A40" s="49" t="s">
        <v>137</v>
      </c>
      <c r="B40" s="50">
        <v>5</v>
      </c>
      <c r="C40" s="51">
        <v>44</v>
      </c>
      <c r="D40" s="50">
        <f t="shared" si="5"/>
        <v>39</v>
      </c>
    </row>
    <row r="41" spans="1:4" ht="15.75">
      <c r="A41" s="30" t="s">
        <v>82</v>
      </c>
      <c r="B41" s="31">
        <v>5</v>
      </c>
      <c r="C41" s="32">
        <v>42</v>
      </c>
      <c r="D41" s="31">
        <f t="shared" si="5"/>
        <v>37</v>
      </c>
    </row>
    <row r="42" spans="1:4" ht="15.75">
      <c r="A42" s="24" t="s">
        <v>51</v>
      </c>
      <c r="B42" s="25">
        <v>6</v>
      </c>
      <c r="C42" s="7">
        <v>45</v>
      </c>
      <c r="D42" s="25">
        <f t="shared" si="5"/>
        <v>39</v>
      </c>
    </row>
    <row r="43" spans="1:4" ht="15.75">
      <c r="A43" s="52" t="s">
        <v>74</v>
      </c>
      <c r="B43" s="53">
        <v>6</v>
      </c>
      <c r="C43" s="54">
        <v>48</v>
      </c>
      <c r="D43" s="53">
        <f t="shared" si="5"/>
        <v>42</v>
      </c>
    </row>
    <row r="44" spans="1:4" ht="15.75">
      <c r="A44" s="24" t="s">
        <v>106</v>
      </c>
      <c r="B44" s="25">
        <v>6</v>
      </c>
      <c r="C44" s="7">
        <v>44</v>
      </c>
      <c r="D44" s="25">
        <f t="shared" si="5"/>
        <v>38</v>
      </c>
    </row>
    <row r="45" spans="1:4" ht="15.75">
      <c r="A45" s="24" t="s">
        <v>91</v>
      </c>
      <c r="B45" s="25">
        <v>6</v>
      </c>
      <c r="C45" s="7">
        <v>41</v>
      </c>
      <c r="D45" s="25">
        <f t="shared" si="5"/>
        <v>35</v>
      </c>
    </row>
    <row r="46" spans="1:4" ht="15.75">
      <c r="A46" s="24" t="s">
        <v>46</v>
      </c>
      <c r="B46" s="25">
        <v>7</v>
      </c>
      <c r="C46" s="7">
        <v>45</v>
      </c>
      <c r="D46" s="25">
        <f t="shared" si="5"/>
        <v>38</v>
      </c>
    </row>
    <row r="47" spans="1:4" ht="15.75">
      <c r="A47" s="24" t="s">
        <v>75</v>
      </c>
      <c r="B47" s="25">
        <v>7</v>
      </c>
      <c r="C47" s="7">
        <v>49</v>
      </c>
      <c r="D47" s="25">
        <f t="shared" si="5"/>
        <v>42</v>
      </c>
    </row>
    <row r="48" spans="1:4" ht="15.75">
      <c r="A48" s="24" t="s">
        <v>90</v>
      </c>
      <c r="B48" s="25">
        <v>8</v>
      </c>
      <c r="C48" s="7">
        <v>45</v>
      </c>
      <c r="D48" s="25">
        <f t="shared" si="5"/>
        <v>37</v>
      </c>
    </row>
    <row r="49" spans="1:4" ht="15.75">
      <c r="A49" s="24" t="s">
        <v>40</v>
      </c>
      <c r="B49" s="25">
        <v>8</v>
      </c>
      <c r="C49" s="7">
        <v>51</v>
      </c>
      <c r="D49" s="25">
        <f t="shared" si="5"/>
        <v>43</v>
      </c>
    </row>
    <row r="50" spans="1:4" ht="15.75">
      <c r="A50" s="24" t="s">
        <v>131</v>
      </c>
      <c r="B50" s="25">
        <v>8</v>
      </c>
      <c r="C50" s="7">
        <v>51</v>
      </c>
      <c r="D50" s="25">
        <f t="shared" si="5"/>
        <v>43</v>
      </c>
    </row>
    <row r="51" spans="1:4" ht="15.75">
      <c r="A51" s="33" t="s">
        <v>60</v>
      </c>
      <c r="B51" s="34">
        <v>9</v>
      </c>
      <c r="C51" s="35">
        <v>44</v>
      </c>
      <c r="D51" s="34">
        <f t="shared" si="5"/>
        <v>35</v>
      </c>
    </row>
    <row r="52" spans="1:4" ht="15.75">
      <c r="A52" s="33" t="s">
        <v>169</v>
      </c>
      <c r="B52" s="34">
        <v>9</v>
      </c>
      <c r="C52" s="35">
        <v>46</v>
      </c>
      <c r="D52" s="34">
        <f t="shared" si="5"/>
        <v>37</v>
      </c>
    </row>
    <row r="53" spans="1:4" ht="15.75">
      <c r="A53" s="33" t="s">
        <v>78</v>
      </c>
      <c r="B53" s="34">
        <v>9</v>
      </c>
      <c r="C53" s="35">
        <v>48</v>
      </c>
      <c r="D53" s="34">
        <f t="shared" si="5"/>
        <v>39</v>
      </c>
    </row>
    <row r="54" spans="1:4" ht="15.75">
      <c r="A54" s="55" t="s">
        <v>42</v>
      </c>
      <c r="B54" s="56">
        <v>9</v>
      </c>
      <c r="C54" s="57">
        <v>49</v>
      </c>
      <c r="D54" s="56">
        <f t="shared" si="5"/>
        <v>40</v>
      </c>
    </row>
    <row r="55" spans="1:4" ht="15.75">
      <c r="A55" s="33" t="s">
        <v>135</v>
      </c>
      <c r="B55" s="34">
        <v>10</v>
      </c>
      <c r="C55" s="35">
        <v>56</v>
      </c>
      <c r="D55" s="34">
        <f t="shared" si="5"/>
        <v>46</v>
      </c>
    </row>
    <row r="56" spans="1:4" ht="15.75">
      <c r="A56" s="33" t="s">
        <v>216</v>
      </c>
      <c r="B56" s="34">
        <v>10</v>
      </c>
      <c r="C56" s="35">
        <v>54</v>
      </c>
      <c r="D56" s="34">
        <f t="shared" si="5"/>
        <v>44</v>
      </c>
    </row>
    <row r="57" spans="1:4" ht="15.75">
      <c r="A57" s="33" t="s">
        <v>161</v>
      </c>
      <c r="B57" s="34">
        <v>10</v>
      </c>
      <c r="C57" s="35">
        <v>53</v>
      </c>
      <c r="D57" s="34">
        <f t="shared" si="5"/>
        <v>43</v>
      </c>
    </row>
    <row r="58" spans="1:4" ht="15.75">
      <c r="A58" s="55" t="s">
        <v>170</v>
      </c>
      <c r="B58" s="56">
        <v>10</v>
      </c>
      <c r="C58" s="57">
        <v>48</v>
      </c>
      <c r="D58" s="56">
        <f t="shared" si="5"/>
        <v>38</v>
      </c>
    </row>
    <row r="59" spans="1:4" ht="15.75">
      <c r="A59" s="33" t="s">
        <v>39</v>
      </c>
      <c r="B59" s="34">
        <v>10</v>
      </c>
      <c r="C59" s="35">
        <v>46</v>
      </c>
      <c r="D59" s="34">
        <f t="shared" si="5"/>
        <v>36</v>
      </c>
    </row>
    <row r="60" spans="1:4" ht="15.75">
      <c r="A60" s="33" t="s">
        <v>141</v>
      </c>
      <c r="B60" s="34">
        <v>11</v>
      </c>
      <c r="C60" s="35">
        <v>52</v>
      </c>
      <c r="D60" s="34">
        <f t="shared" si="5"/>
        <v>41</v>
      </c>
    </row>
    <row r="61" spans="1:4" ht="15.75">
      <c r="A61" s="33" t="s">
        <v>70</v>
      </c>
      <c r="B61" s="34">
        <v>11</v>
      </c>
      <c r="C61" s="35">
        <v>48</v>
      </c>
      <c r="D61" s="34">
        <f t="shared" si="5"/>
        <v>37</v>
      </c>
    </row>
    <row r="62" spans="1:4" ht="15.75">
      <c r="A62" s="41" t="s">
        <v>164</v>
      </c>
      <c r="B62" s="42">
        <v>12</v>
      </c>
      <c r="C62" s="43">
        <v>55</v>
      </c>
      <c r="D62" s="42">
        <f t="shared" si="5"/>
        <v>43</v>
      </c>
    </row>
    <row r="63" spans="1:4" ht="15.75">
      <c r="A63" s="46" t="s">
        <v>66</v>
      </c>
      <c r="B63" s="47">
        <v>12</v>
      </c>
      <c r="C63" s="48">
        <v>52</v>
      </c>
      <c r="D63" s="47">
        <f t="shared" si="5"/>
        <v>40</v>
      </c>
    </row>
    <row r="64" spans="1:4" ht="15.75">
      <c r="A64" s="46" t="s">
        <v>146</v>
      </c>
      <c r="B64" s="47">
        <v>12</v>
      </c>
      <c r="C64" s="48">
        <v>48</v>
      </c>
      <c r="D64" s="47">
        <f t="shared" si="5"/>
        <v>36</v>
      </c>
    </row>
    <row r="65" spans="1:4" ht="15.75">
      <c r="A65" s="41" t="s">
        <v>89</v>
      </c>
      <c r="B65" s="42">
        <v>12</v>
      </c>
      <c r="C65" s="43">
        <v>53</v>
      </c>
      <c r="D65" s="42">
        <f t="shared" si="5"/>
        <v>41</v>
      </c>
    </row>
    <row r="66" spans="1:4" ht="15.75">
      <c r="A66" s="41" t="s">
        <v>76</v>
      </c>
      <c r="B66" s="42">
        <v>13</v>
      </c>
      <c r="C66" s="43">
        <v>55</v>
      </c>
      <c r="D66" s="42">
        <f t="shared" si="5"/>
        <v>42</v>
      </c>
    </row>
    <row r="67" spans="1:4" ht="15.75">
      <c r="A67" s="41" t="s">
        <v>88</v>
      </c>
      <c r="B67" s="42">
        <v>13</v>
      </c>
      <c r="C67" s="43">
        <v>56</v>
      </c>
      <c r="D67" s="42">
        <f t="shared" si="5"/>
        <v>43</v>
      </c>
    </row>
    <row r="68" spans="1:4" ht="15.75">
      <c r="A68" s="41" t="s">
        <v>32</v>
      </c>
      <c r="B68" s="42">
        <v>14</v>
      </c>
      <c r="C68" s="43">
        <v>55</v>
      </c>
      <c r="D68" s="42">
        <f t="shared" si="5"/>
        <v>41</v>
      </c>
    </row>
    <row r="69" spans="1:4" ht="15.75">
      <c r="A69" s="41" t="s">
        <v>130</v>
      </c>
      <c r="B69" s="42">
        <v>14</v>
      </c>
      <c r="C69" s="43">
        <v>57</v>
      </c>
      <c r="D69" s="42">
        <f t="shared" si="5"/>
        <v>43</v>
      </c>
    </row>
    <row r="70" spans="1:4" ht="15.75">
      <c r="A70" s="46" t="s">
        <v>117</v>
      </c>
      <c r="B70" s="47">
        <v>15</v>
      </c>
      <c r="C70" s="48">
        <v>58</v>
      </c>
      <c r="D70" s="47">
        <f t="shared" si="5"/>
        <v>43</v>
      </c>
    </row>
    <row r="71" spans="1:4" ht="15.75">
      <c r="A71" s="41" t="s">
        <v>144</v>
      </c>
      <c r="B71" s="42">
        <v>19</v>
      </c>
      <c r="C71" s="43">
        <v>54</v>
      </c>
      <c r="D71" s="42">
        <f t="shared" si="5"/>
        <v>35</v>
      </c>
    </row>
    <row r="72" spans="1:4" ht="15.75">
      <c r="A72" s="41" t="s">
        <v>119</v>
      </c>
      <c r="B72" s="42">
        <v>19</v>
      </c>
      <c r="C72" s="43">
        <v>54</v>
      </c>
      <c r="D72" s="42">
        <f t="shared" si="5"/>
        <v>35</v>
      </c>
    </row>
    <row r="73" spans="1:4" ht="15.75">
      <c r="A73" s="24"/>
      <c r="B73" s="25"/>
      <c r="C73" s="7"/>
      <c r="D73" s="25"/>
    </row>
    <row r="75" ht="15.75">
      <c r="A75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5"/>
  <sheetViews>
    <sheetView zoomScale="75" zoomScaleNormal="75" workbookViewId="0" topLeftCell="A1">
      <selection activeCell="I28" sqref="I28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8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33</v>
      </c>
      <c r="C4" s="8">
        <v>44</v>
      </c>
      <c r="D4" s="8">
        <v>46</v>
      </c>
      <c r="E4" s="8"/>
      <c r="F4" s="8">
        <f aca="true" t="shared" si="0" ref="F4:F13">SMALL(B4:E4,1)+SMALL(B4:E4,2)+SMALL(B4:E4,3)</f>
        <v>123</v>
      </c>
      <c r="G4" s="8">
        <v>2</v>
      </c>
      <c r="H4" s="8">
        <v>2</v>
      </c>
      <c r="I4" s="9">
        <f aca="true" t="shared" si="1" ref="I4:I13">SUM(G4:H4)</f>
        <v>4</v>
      </c>
      <c r="J4" s="8">
        <f>RANK(F4,$F$4:$F$13,0)</f>
        <v>2</v>
      </c>
      <c r="K4" s="10">
        <f aca="true" t="shared" si="2" ref="K4:K13">SUM(I4:J4)</f>
        <v>6</v>
      </c>
      <c r="L4" s="10">
        <f>May14!L4+K4</f>
        <v>119.5</v>
      </c>
      <c r="M4" s="8">
        <v>0</v>
      </c>
      <c r="N4" s="7" t="s">
        <v>10</v>
      </c>
      <c r="O4" s="8">
        <f>May14!O4+Jun04!M4</f>
        <v>5</v>
      </c>
      <c r="P4" s="8">
        <f aca="true" t="shared" si="3" ref="P4:P13">$P$1-O4</f>
        <v>3</v>
      </c>
    </row>
    <row r="5" spans="1:16" s="7" customFormat="1" ht="15.75">
      <c r="A5" s="7" t="s">
        <v>11</v>
      </c>
      <c r="B5" s="8">
        <v>35</v>
      </c>
      <c r="C5" s="8">
        <v>41</v>
      </c>
      <c r="D5" s="8">
        <v>41</v>
      </c>
      <c r="E5" s="8">
        <v>46</v>
      </c>
      <c r="F5" s="8">
        <f t="shared" si="0"/>
        <v>117</v>
      </c>
      <c r="G5" s="8">
        <v>2</v>
      </c>
      <c r="H5" s="8">
        <v>2</v>
      </c>
      <c r="I5" s="9">
        <f t="shared" si="1"/>
        <v>4</v>
      </c>
      <c r="J5" s="8">
        <v>5.5</v>
      </c>
      <c r="K5" s="10">
        <f t="shared" si="2"/>
        <v>9.5</v>
      </c>
      <c r="L5" s="10">
        <f>May14!L5+K5</f>
        <v>116</v>
      </c>
      <c r="M5" s="8">
        <v>0</v>
      </c>
      <c r="N5" s="7" t="s">
        <v>4</v>
      </c>
      <c r="O5" s="8">
        <f>May14!O5+Jun04!M5</f>
        <v>5</v>
      </c>
      <c r="P5" s="8">
        <f t="shared" si="3"/>
        <v>3</v>
      </c>
    </row>
    <row r="6" spans="1:16" s="7" customFormat="1" ht="15.75">
      <c r="A6" s="7" t="s">
        <v>8</v>
      </c>
      <c r="B6" s="8">
        <v>36</v>
      </c>
      <c r="C6" s="8">
        <v>36</v>
      </c>
      <c r="D6" s="8">
        <v>38</v>
      </c>
      <c r="E6" s="8">
        <v>46</v>
      </c>
      <c r="F6" s="8">
        <f t="shared" si="0"/>
        <v>110</v>
      </c>
      <c r="G6" s="8">
        <v>6</v>
      </c>
      <c r="H6" s="8">
        <v>6</v>
      </c>
      <c r="I6" s="9">
        <f t="shared" si="1"/>
        <v>12</v>
      </c>
      <c r="J6" s="8">
        <f aca="true" t="shared" si="4" ref="J6:J13">RANK(F6,$F$4:$F$13,0)</f>
        <v>10</v>
      </c>
      <c r="K6" s="10">
        <f t="shared" si="2"/>
        <v>22</v>
      </c>
      <c r="L6" s="10">
        <f>May14!L6+K6</f>
        <v>125</v>
      </c>
      <c r="M6" s="8">
        <v>1</v>
      </c>
      <c r="N6" s="7" t="s">
        <v>15</v>
      </c>
      <c r="O6" s="8">
        <f>May14!O6+Jun04!M6</f>
        <v>6</v>
      </c>
      <c r="P6" s="8">
        <f t="shared" si="3"/>
        <v>2</v>
      </c>
    </row>
    <row r="7" spans="1:16" s="7" customFormat="1" ht="15.75">
      <c r="A7" s="7" t="s">
        <v>4</v>
      </c>
      <c r="B7" s="8">
        <v>34</v>
      </c>
      <c r="C7" s="8">
        <v>40</v>
      </c>
      <c r="D7" s="8">
        <v>40</v>
      </c>
      <c r="E7" s="8">
        <v>41</v>
      </c>
      <c r="F7" s="8">
        <f t="shared" si="0"/>
        <v>114</v>
      </c>
      <c r="G7" s="8">
        <v>6</v>
      </c>
      <c r="H7" s="8">
        <v>6</v>
      </c>
      <c r="I7" s="9">
        <f t="shared" si="1"/>
        <v>12</v>
      </c>
      <c r="J7" s="8">
        <v>7.5</v>
      </c>
      <c r="K7" s="10">
        <f t="shared" si="2"/>
        <v>19.5</v>
      </c>
      <c r="L7" s="10">
        <f>May14!L7+K7</f>
        <v>109.5</v>
      </c>
      <c r="M7" s="8">
        <v>1</v>
      </c>
      <c r="N7" s="7" t="s">
        <v>11</v>
      </c>
      <c r="O7" s="8">
        <f>May14!O7+Jun04!M7</f>
        <v>5</v>
      </c>
      <c r="P7" s="8">
        <f t="shared" si="3"/>
        <v>3</v>
      </c>
    </row>
    <row r="8" spans="1:16" s="7" customFormat="1" ht="15.75">
      <c r="A8" s="7" t="s">
        <v>10</v>
      </c>
      <c r="B8" s="8">
        <v>37</v>
      </c>
      <c r="C8" s="8">
        <v>38</v>
      </c>
      <c r="D8" s="8">
        <v>42</v>
      </c>
      <c r="E8" s="8">
        <v>44</v>
      </c>
      <c r="F8" s="8">
        <f t="shared" si="0"/>
        <v>117</v>
      </c>
      <c r="G8" s="8">
        <v>6</v>
      </c>
      <c r="H8" s="8">
        <v>4</v>
      </c>
      <c r="I8" s="9">
        <f t="shared" si="1"/>
        <v>10</v>
      </c>
      <c r="J8" s="8">
        <v>5.5</v>
      </c>
      <c r="K8" s="10">
        <f t="shared" si="2"/>
        <v>15.5</v>
      </c>
      <c r="L8" s="10">
        <f>May14!L8+K8</f>
        <v>90</v>
      </c>
      <c r="M8" s="8">
        <v>1</v>
      </c>
      <c r="N8" s="7" t="s">
        <v>12</v>
      </c>
      <c r="O8" s="8">
        <f>May14!O8+Jun04!M8</f>
        <v>3</v>
      </c>
      <c r="P8" s="8">
        <f t="shared" si="3"/>
        <v>5</v>
      </c>
    </row>
    <row r="9" spans="1:16" s="7" customFormat="1" ht="15.75">
      <c r="A9" s="7" t="s">
        <v>56</v>
      </c>
      <c r="B9" s="8">
        <v>38</v>
      </c>
      <c r="C9" s="8">
        <v>40</v>
      </c>
      <c r="D9" s="8">
        <v>44</v>
      </c>
      <c r="E9" s="8">
        <v>44</v>
      </c>
      <c r="F9" s="8">
        <f t="shared" si="0"/>
        <v>122</v>
      </c>
      <c r="G9" s="8">
        <v>0</v>
      </c>
      <c r="H9" s="8">
        <v>0</v>
      </c>
      <c r="I9" s="9">
        <f t="shared" si="1"/>
        <v>0</v>
      </c>
      <c r="J9" s="8">
        <f t="shared" si="4"/>
        <v>3</v>
      </c>
      <c r="K9" s="10">
        <f t="shared" si="2"/>
        <v>3</v>
      </c>
      <c r="L9" s="10">
        <f>May14!L9+K9</f>
        <v>75.5</v>
      </c>
      <c r="M9" s="8">
        <v>0</v>
      </c>
      <c r="N9" s="7" t="s">
        <v>14</v>
      </c>
      <c r="O9" s="8">
        <f>May14!O9+Jun04!M9</f>
        <v>1</v>
      </c>
      <c r="P9" s="8">
        <f t="shared" si="3"/>
        <v>7</v>
      </c>
    </row>
    <row r="10" spans="1:16" s="7" customFormat="1" ht="15.75">
      <c r="A10" s="7" t="s">
        <v>14</v>
      </c>
      <c r="B10" s="8">
        <v>35</v>
      </c>
      <c r="C10" s="8">
        <v>38</v>
      </c>
      <c r="D10" s="8">
        <v>38</v>
      </c>
      <c r="E10" s="8">
        <v>39</v>
      </c>
      <c r="F10" s="8">
        <f t="shared" si="0"/>
        <v>111</v>
      </c>
      <c r="G10" s="8">
        <v>8</v>
      </c>
      <c r="H10" s="8">
        <v>8</v>
      </c>
      <c r="I10" s="9">
        <f t="shared" si="1"/>
        <v>16</v>
      </c>
      <c r="J10" s="8">
        <f t="shared" si="4"/>
        <v>9</v>
      </c>
      <c r="K10" s="10">
        <f t="shared" si="2"/>
        <v>25</v>
      </c>
      <c r="L10" s="10">
        <f>May14!L10+K10</f>
        <v>108</v>
      </c>
      <c r="M10" s="8">
        <v>1</v>
      </c>
      <c r="N10" s="7" t="s">
        <v>56</v>
      </c>
      <c r="O10" s="8">
        <f>May14!O10+Jun04!M10</f>
        <v>5</v>
      </c>
      <c r="P10" s="8">
        <f t="shared" si="3"/>
        <v>3</v>
      </c>
    </row>
    <row r="11" spans="1:16" s="7" customFormat="1" ht="15.75">
      <c r="A11" s="7" t="s">
        <v>13</v>
      </c>
      <c r="B11" s="8">
        <v>33</v>
      </c>
      <c r="C11" s="8">
        <v>40</v>
      </c>
      <c r="D11" s="8">
        <v>41</v>
      </c>
      <c r="E11" s="8">
        <v>44</v>
      </c>
      <c r="F11" s="8">
        <f t="shared" si="0"/>
        <v>114</v>
      </c>
      <c r="G11" s="8">
        <v>7</v>
      </c>
      <c r="H11" s="8">
        <v>5</v>
      </c>
      <c r="I11" s="9">
        <f t="shared" si="1"/>
        <v>12</v>
      </c>
      <c r="J11" s="8">
        <v>7.5</v>
      </c>
      <c r="K11" s="10">
        <f t="shared" si="2"/>
        <v>19.5</v>
      </c>
      <c r="L11" s="10">
        <f>May14!L11+K11</f>
        <v>117.5</v>
      </c>
      <c r="M11" s="8">
        <v>1</v>
      </c>
      <c r="N11" s="7" t="s">
        <v>28</v>
      </c>
      <c r="O11" s="8">
        <f>May14!O11+Jun04!M11</f>
        <v>4</v>
      </c>
      <c r="P11" s="8">
        <f t="shared" si="3"/>
        <v>4</v>
      </c>
    </row>
    <row r="12" spans="1:16" s="7" customFormat="1" ht="15.75">
      <c r="A12" s="7" t="s">
        <v>15</v>
      </c>
      <c r="B12" s="8">
        <v>35</v>
      </c>
      <c r="C12" s="8">
        <v>40</v>
      </c>
      <c r="D12" s="8">
        <v>43</v>
      </c>
      <c r="E12" s="8">
        <v>44</v>
      </c>
      <c r="F12" s="8">
        <f t="shared" si="0"/>
        <v>118</v>
      </c>
      <c r="G12" s="8">
        <v>2</v>
      </c>
      <c r="H12" s="8">
        <v>2</v>
      </c>
      <c r="I12" s="9">
        <f t="shared" si="1"/>
        <v>4</v>
      </c>
      <c r="J12" s="8">
        <f t="shared" si="4"/>
        <v>4</v>
      </c>
      <c r="K12" s="10">
        <f t="shared" si="2"/>
        <v>8</v>
      </c>
      <c r="L12" s="10">
        <f>May14!L12+K12</f>
        <v>96.5</v>
      </c>
      <c r="M12" s="8">
        <v>0</v>
      </c>
      <c r="N12" s="7" t="s">
        <v>8</v>
      </c>
      <c r="O12" s="8">
        <f>May14!O12+Jun04!M12</f>
        <v>2</v>
      </c>
      <c r="P12" s="8">
        <f t="shared" si="3"/>
        <v>6</v>
      </c>
    </row>
    <row r="13" spans="1:16" s="7" customFormat="1" ht="15.75">
      <c r="A13" s="7" t="s">
        <v>28</v>
      </c>
      <c r="B13" s="8">
        <v>41</v>
      </c>
      <c r="C13" s="8">
        <v>41</v>
      </c>
      <c r="D13" s="8">
        <v>43</v>
      </c>
      <c r="E13" s="8">
        <v>46</v>
      </c>
      <c r="F13" s="8">
        <f t="shared" si="0"/>
        <v>125</v>
      </c>
      <c r="G13" s="8">
        <v>1</v>
      </c>
      <c r="H13" s="8">
        <v>3</v>
      </c>
      <c r="I13" s="9">
        <f t="shared" si="1"/>
        <v>4</v>
      </c>
      <c r="J13" s="8">
        <f t="shared" si="4"/>
        <v>1</v>
      </c>
      <c r="K13" s="10">
        <f t="shared" si="2"/>
        <v>5</v>
      </c>
      <c r="L13" s="10">
        <f>May14!L13+K13</f>
        <v>112.5</v>
      </c>
      <c r="M13" s="8">
        <v>0</v>
      </c>
      <c r="N13" s="7" t="s">
        <v>13</v>
      </c>
      <c r="O13" s="8">
        <f>May14!O13+Jun04!M13</f>
        <v>4</v>
      </c>
      <c r="P13" s="8">
        <f t="shared" si="3"/>
        <v>4</v>
      </c>
    </row>
    <row r="14" spans="2:16" ht="15.75">
      <c r="B14">
        <f>AVERAGE(B4:B13)</f>
        <v>35.7</v>
      </c>
      <c r="C14">
        <f>AVERAGE(C4:C13)</f>
        <v>39.8</v>
      </c>
      <c r="D14">
        <f>AVERAGE(D4:D13)</f>
        <v>41.6</v>
      </c>
      <c r="E14">
        <f>AVERAGE(E4:E13)</f>
        <v>43.77777777777778</v>
      </c>
      <c r="F14" s="44">
        <f>AVERAGE(B4:E13)</f>
        <v>40.12820512820513</v>
      </c>
      <c r="I14" s="10">
        <f>SUM(I4:I13)</f>
        <v>78</v>
      </c>
      <c r="O14" s="6">
        <f>SUM(O4:O13)</f>
        <v>40</v>
      </c>
      <c r="P14" s="6">
        <f>SUM(P4:P13)</f>
        <v>40</v>
      </c>
    </row>
    <row r="15" ht="15.75">
      <c r="F15" s="8">
        <f>VAR(B4:E13)</f>
        <v>14.167341430499379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6" ht="15.75">
      <c r="F17">
        <f>SQRT(F15)</f>
        <v>3.7639528996122387</v>
      </c>
      <c r="K17" s="3"/>
      <c r="L17" s="3"/>
      <c r="N17" s="14" t="s">
        <v>8</v>
      </c>
      <c r="O17" s="11">
        <v>125</v>
      </c>
      <c r="P17" s="15" t="s">
        <v>252</v>
      </c>
    </row>
    <row r="18" spans="11:16" ht="15.75">
      <c r="K18" s="3"/>
      <c r="L18" s="3"/>
      <c r="N18" s="14" t="s">
        <v>12</v>
      </c>
      <c r="O18" s="11">
        <v>119.5</v>
      </c>
      <c r="P18" s="16" t="s">
        <v>253</v>
      </c>
    </row>
    <row r="19" spans="11:16" ht="15.75">
      <c r="K19" s="3"/>
      <c r="L19" s="3"/>
      <c r="N19" s="14" t="s">
        <v>11</v>
      </c>
      <c r="O19" s="11">
        <v>116</v>
      </c>
      <c r="P19" s="15" t="s">
        <v>253</v>
      </c>
    </row>
    <row r="20" spans="1:16" ht="15.75">
      <c r="A20" t="s">
        <v>57</v>
      </c>
      <c r="N20" s="14" t="s">
        <v>4</v>
      </c>
      <c r="O20" s="11">
        <v>109.5</v>
      </c>
      <c r="P20" s="16" t="s">
        <v>253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14</v>
      </c>
      <c r="O21" s="11">
        <v>108</v>
      </c>
      <c r="P21" s="16" t="s">
        <v>253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13</v>
      </c>
      <c r="O22" s="11">
        <v>117.5</v>
      </c>
      <c r="P22" s="16" t="s">
        <v>254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28</v>
      </c>
      <c r="O23" s="11">
        <v>112.5</v>
      </c>
      <c r="P23" s="16" t="s">
        <v>254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10</v>
      </c>
      <c r="O24" s="11">
        <v>90</v>
      </c>
      <c r="P24" s="15" t="s">
        <v>197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15</v>
      </c>
      <c r="O25" s="11">
        <v>96.5</v>
      </c>
      <c r="P25" s="15" t="s">
        <v>255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56</v>
      </c>
      <c r="O26" s="11">
        <v>75.5</v>
      </c>
      <c r="P26" s="15" t="s">
        <v>256</v>
      </c>
    </row>
    <row r="27" spans="1:7" ht="15.75">
      <c r="A27" s="20"/>
      <c r="B27" s="17"/>
      <c r="C27" s="6"/>
      <c r="D27" s="5"/>
      <c r="E27" s="6"/>
      <c r="F27" s="5"/>
      <c r="G27" s="5"/>
    </row>
    <row r="28" spans="1:7" ht="15.75">
      <c r="A28" s="20"/>
      <c r="B28" s="17"/>
      <c r="C28" s="6"/>
      <c r="D28" s="5"/>
      <c r="E28" s="6"/>
      <c r="F28" s="5"/>
      <c r="G28" s="5"/>
    </row>
    <row r="29" spans="1:7" ht="15.75">
      <c r="A29" s="20"/>
      <c r="B29" s="17"/>
      <c r="C29" s="6"/>
      <c r="D29" s="5"/>
      <c r="E29" s="6"/>
      <c r="F29" s="5"/>
      <c r="G29" s="5"/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23" ht="15.75">
      <c r="A33" s="33" t="s">
        <v>204</v>
      </c>
      <c r="B33" s="34">
        <v>2</v>
      </c>
      <c r="C33" s="35">
        <v>46</v>
      </c>
      <c r="D33" s="34">
        <f aca="true" t="shared" si="5" ref="D33:D71">C33-B33</f>
        <v>44</v>
      </c>
      <c r="E33" s="6"/>
      <c r="F33" s="5" t="s">
        <v>58</v>
      </c>
      <c r="G33" s="22" t="s">
        <v>219</v>
      </c>
      <c r="H33" s="18">
        <f>MIN(D33:D40)</f>
        <v>37</v>
      </c>
      <c r="I33" t="s">
        <v>104</v>
      </c>
      <c r="N33" t="s">
        <v>228</v>
      </c>
      <c r="V33" t="s">
        <v>240</v>
      </c>
      <c r="W33" t="s">
        <v>241</v>
      </c>
    </row>
    <row r="34" spans="1:23" ht="15.75">
      <c r="A34" s="33" t="s">
        <v>77</v>
      </c>
      <c r="B34" s="34">
        <v>3</v>
      </c>
      <c r="C34" s="35">
        <v>47</v>
      </c>
      <c r="D34" s="34">
        <f t="shared" si="5"/>
        <v>44</v>
      </c>
      <c r="E34" s="6"/>
      <c r="F34" s="5" t="s">
        <v>58</v>
      </c>
      <c r="G34" s="22" t="s">
        <v>198</v>
      </c>
      <c r="H34" s="18">
        <f>MIN(D41:D48)</f>
        <v>35</v>
      </c>
      <c r="I34" t="s">
        <v>112</v>
      </c>
      <c r="M34" t="s">
        <v>63</v>
      </c>
      <c r="N34" t="s">
        <v>62</v>
      </c>
      <c r="O34" s="6" t="s">
        <v>230</v>
      </c>
      <c r="P34" s="6" t="s">
        <v>231</v>
      </c>
      <c r="Q34" t="s">
        <v>232</v>
      </c>
      <c r="R34" t="s">
        <v>233</v>
      </c>
      <c r="S34" t="s">
        <v>236</v>
      </c>
      <c r="T34" t="s">
        <v>234</v>
      </c>
      <c r="U34" t="s">
        <v>238</v>
      </c>
      <c r="V34" t="s">
        <v>6</v>
      </c>
      <c r="W34" t="s">
        <v>7</v>
      </c>
    </row>
    <row r="35" spans="1:23" ht="15.75">
      <c r="A35" s="33" t="s">
        <v>49</v>
      </c>
      <c r="B35" s="34">
        <v>4</v>
      </c>
      <c r="C35" s="35">
        <v>45</v>
      </c>
      <c r="D35" s="34">
        <f t="shared" si="5"/>
        <v>41</v>
      </c>
      <c r="E35" s="6"/>
      <c r="F35" s="5" t="s">
        <v>58</v>
      </c>
      <c r="G35" s="23" t="s">
        <v>221</v>
      </c>
      <c r="H35" s="18">
        <f>MIN(D49:D57)</f>
        <v>33</v>
      </c>
      <c r="I35" t="s">
        <v>250</v>
      </c>
      <c r="M35">
        <v>13</v>
      </c>
      <c r="N35" t="s">
        <v>229</v>
      </c>
      <c r="O35" s="6">
        <v>41</v>
      </c>
      <c r="P35" s="6">
        <v>10</v>
      </c>
      <c r="Q35">
        <f>O35-P35-29</f>
        <v>2</v>
      </c>
      <c r="R35">
        <f>9*Q35/7</f>
        <v>2.5714285714285716</v>
      </c>
      <c r="S35">
        <v>3</v>
      </c>
      <c r="T35">
        <f>37+M35+S35</f>
        <v>53</v>
      </c>
      <c r="U35">
        <f>T35-M35</f>
        <v>40</v>
      </c>
      <c r="V35">
        <v>1</v>
      </c>
      <c r="W35">
        <v>2</v>
      </c>
    </row>
    <row r="36" spans="1:23" ht="15.75">
      <c r="A36" s="33" t="s">
        <v>41</v>
      </c>
      <c r="B36" s="34">
        <v>4</v>
      </c>
      <c r="C36" s="35">
        <v>47</v>
      </c>
      <c r="D36" s="34">
        <f t="shared" si="5"/>
        <v>43</v>
      </c>
      <c r="E36" s="6"/>
      <c r="F36" s="5" t="s">
        <v>58</v>
      </c>
      <c r="G36" s="23" t="s">
        <v>223</v>
      </c>
      <c r="H36" s="18">
        <f>MIN(D58:D71)</f>
        <v>34</v>
      </c>
      <c r="I36" t="s">
        <v>251</v>
      </c>
      <c r="M36">
        <v>10</v>
      </c>
      <c r="N36" t="s">
        <v>239</v>
      </c>
      <c r="O36" s="6">
        <v>43</v>
      </c>
      <c r="P36" s="6">
        <v>7</v>
      </c>
      <c r="Q36">
        <f>O36-P36-29</f>
        <v>7</v>
      </c>
      <c r="R36">
        <f>9*Q36/7</f>
        <v>9</v>
      </c>
      <c r="S36">
        <v>9</v>
      </c>
      <c r="T36">
        <f>37+M36+S36</f>
        <v>56</v>
      </c>
      <c r="U36">
        <f>T36-M36</f>
        <v>46</v>
      </c>
      <c r="V36">
        <v>1</v>
      </c>
      <c r="W36">
        <v>0</v>
      </c>
    </row>
    <row r="37" spans="1:4" ht="15.75">
      <c r="A37" s="33" t="s">
        <v>249</v>
      </c>
      <c r="B37" s="34">
        <v>4</v>
      </c>
      <c r="C37" s="35">
        <v>42</v>
      </c>
      <c r="D37" s="34">
        <f t="shared" si="5"/>
        <v>38</v>
      </c>
    </row>
    <row r="38" spans="1:23" ht="15.75">
      <c r="A38" s="33" t="s">
        <v>106</v>
      </c>
      <c r="B38" s="34">
        <v>5</v>
      </c>
      <c r="C38" s="35">
        <v>49</v>
      </c>
      <c r="D38" s="34">
        <f t="shared" si="5"/>
        <v>44</v>
      </c>
      <c r="M38">
        <v>9</v>
      </c>
      <c r="N38" t="s">
        <v>235</v>
      </c>
      <c r="O38" s="6">
        <v>33</v>
      </c>
      <c r="P38" s="6">
        <v>7</v>
      </c>
      <c r="Q38">
        <f>O38-P38-29</f>
        <v>-3</v>
      </c>
      <c r="R38">
        <f>9*Q38/7</f>
        <v>-3.857142857142857</v>
      </c>
      <c r="S38">
        <v>-4</v>
      </c>
      <c r="T38">
        <f>37+M38+S38</f>
        <v>42</v>
      </c>
      <c r="U38">
        <f>T38-M38</f>
        <v>33</v>
      </c>
      <c r="V38">
        <v>2</v>
      </c>
      <c r="W38">
        <v>2</v>
      </c>
    </row>
    <row r="39" spans="1:23" ht="15.75">
      <c r="A39" s="33" t="s">
        <v>113</v>
      </c>
      <c r="B39" s="34">
        <v>5</v>
      </c>
      <c r="C39" s="35">
        <v>42</v>
      </c>
      <c r="D39" s="34">
        <f t="shared" si="5"/>
        <v>37</v>
      </c>
      <c r="M39">
        <v>4</v>
      </c>
      <c r="N39" t="s">
        <v>237</v>
      </c>
      <c r="O39" s="6">
        <v>35</v>
      </c>
      <c r="P39" s="6">
        <v>3</v>
      </c>
      <c r="Q39">
        <f>O39-P39-29</f>
        <v>3</v>
      </c>
      <c r="R39">
        <f>9*Q39/7</f>
        <v>3.857142857142857</v>
      </c>
      <c r="S39">
        <v>4</v>
      </c>
      <c r="T39">
        <f>37+M39+S39</f>
        <v>45</v>
      </c>
      <c r="U39">
        <f>T39-M39</f>
        <v>41</v>
      </c>
      <c r="V39">
        <v>0</v>
      </c>
      <c r="W39">
        <v>0</v>
      </c>
    </row>
    <row r="40" spans="1:23" ht="15.75">
      <c r="A40" s="33" t="s">
        <v>59</v>
      </c>
      <c r="B40" s="34">
        <v>5</v>
      </c>
      <c r="C40" s="35">
        <v>46</v>
      </c>
      <c r="D40" s="34">
        <f t="shared" si="5"/>
        <v>41</v>
      </c>
      <c r="V40" t="s">
        <v>243</v>
      </c>
      <c r="W40" t="s">
        <v>241</v>
      </c>
    </row>
    <row r="41" spans="1:23" ht="15.75">
      <c r="A41" s="41" t="s">
        <v>159</v>
      </c>
      <c r="B41" s="42">
        <v>7</v>
      </c>
      <c r="C41" s="43">
        <v>51</v>
      </c>
      <c r="D41" s="42">
        <f t="shared" si="5"/>
        <v>44</v>
      </c>
      <c r="O41" s="6" t="s">
        <v>242</v>
      </c>
      <c r="P41" s="6" t="s">
        <v>244</v>
      </c>
      <c r="Q41" t="s">
        <v>245</v>
      </c>
      <c r="R41" t="s">
        <v>233</v>
      </c>
      <c r="S41" t="s">
        <v>236</v>
      </c>
      <c r="T41" t="s">
        <v>234</v>
      </c>
      <c r="U41" t="s">
        <v>238</v>
      </c>
      <c r="V41" t="s">
        <v>6</v>
      </c>
      <c r="W41" t="s">
        <v>7</v>
      </c>
    </row>
    <row r="42" spans="1:23" ht="15.75">
      <c r="A42" s="41" t="s">
        <v>105</v>
      </c>
      <c r="B42" s="42">
        <v>7</v>
      </c>
      <c r="C42" s="43">
        <v>49</v>
      </c>
      <c r="D42" s="42">
        <f t="shared" si="5"/>
        <v>42</v>
      </c>
      <c r="M42">
        <v>12</v>
      </c>
      <c r="N42" t="s">
        <v>211</v>
      </c>
      <c r="O42" s="6">
        <v>50</v>
      </c>
      <c r="P42" s="6">
        <v>10</v>
      </c>
      <c r="Q42">
        <f>O42-P42-32</f>
        <v>8</v>
      </c>
      <c r="R42">
        <f>9*Q42/8</f>
        <v>9</v>
      </c>
      <c r="S42">
        <v>9</v>
      </c>
      <c r="T42">
        <f>37+M42+S42</f>
        <v>58</v>
      </c>
      <c r="U42">
        <f>T42-M42</f>
        <v>46</v>
      </c>
      <c r="V42">
        <v>0</v>
      </c>
      <c r="W42">
        <v>0</v>
      </c>
    </row>
    <row r="43" spans="1:23" ht="15.75">
      <c r="A43" s="46" t="s">
        <v>84</v>
      </c>
      <c r="B43" s="47">
        <v>7</v>
      </c>
      <c r="C43" s="48">
        <v>47</v>
      </c>
      <c r="D43" s="47">
        <f t="shared" si="5"/>
        <v>40</v>
      </c>
      <c r="M43">
        <v>8</v>
      </c>
      <c r="N43" t="s">
        <v>112</v>
      </c>
      <c r="O43" s="6">
        <v>37</v>
      </c>
      <c r="P43" s="6">
        <v>7</v>
      </c>
      <c r="Q43">
        <f>O43-P43-32</f>
        <v>-2</v>
      </c>
      <c r="R43">
        <f>9*Q43/8</f>
        <v>-2.25</v>
      </c>
      <c r="S43">
        <v>-2</v>
      </c>
      <c r="T43">
        <f>37+M43+S43</f>
        <v>43</v>
      </c>
      <c r="U43">
        <f>T43-M43</f>
        <v>35</v>
      </c>
      <c r="V43">
        <v>2</v>
      </c>
      <c r="W43">
        <v>2</v>
      </c>
    </row>
    <row r="44" spans="1:4" ht="15.75">
      <c r="A44" s="46" t="s">
        <v>74</v>
      </c>
      <c r="B44" s="47">
        <v>7</v>
      </c>
      <c r="C44" s="48">
        <v>53</v>
      </c>
      <c r="D44" s="47">
        <f t="shared" si="5"/>
        <v>46</v>
      </c>
    </row>
    <row r="45" spans="1:23" ht="15.75">
      <c r="A45" s="41" t="s">
        <v>46</v>
      </c>
      <c r="B45" s="42">
        <v>7</v>
      </c>
      <c r="C45" s="43">
        <v>48</v>
      </c>
      <c r="D45" s="42">
        <f t="shared" si="5"/>
        <v>41</v>
      </c>
      <c r="M45">
        <v>16</v>
      </c>
      <c r="N45" t="s">
        <v>202</v>
      </c>
      <c r="O45" s="6">
        <v>45</v>
      </c>
      <c r="P45" s="6">
        <v>14</v>
      </c>
      <c r="Q45">
        <f>O45-P45-32</f>
        <v>-1</v>
      </c>
      <c r="R45">
        <f>9*Q45/8</f>
        <v>-1.125</v>
      </c>
      <c r="S45">
        <v>-1</v>
      </c>
      <c r="T45">
        <f>37+M45+S45</f>
        <v>52</v>
      </c>
      <c r="U45">
        <f>T45-M45</f>
        <v>36</v>
      </c>
      <c r="V45">
        <v>2</v>
      </c>
      <c r="W45">
        <v>2</v>
      </c>
    </row>
    <row r="46" spans="1:23" ht="15.75">
      <c r="A46" s="41" t="s">
        <v>78</v>
      </c>
      <c r="B46" s="42">
        <v>8</v>
      </c>
      <c r="C46" s="43">
        <v>43</v>
      </c>
      <c r="D46" s="42">
        <f t="shared" si="5"/>
        <v>35</v>
      </c>
      <c r="M46">
        <v>10</v>
      </c>
      <c r="N46" t="s">
        <v>246</v>
      </c>
      <c r="O46" s="6">
        <v>43</v>
      </c>
      <c r="P46" s="6">
        <v>8</v>
      </c>
      <c r="Q46">
        <f>O46-P46-32</f>
        <v>3</v>
      </c>
      <c r="R46">
        <f>9*Q46/8</f>
        <v>3.375</v>
      </c>
      <c r="S46">
        <v>3</v>
      </c>
      <c r="T46">
        <f>37+M46+S46</f>
        <v>50</v>
      </c>
      <c r="U46">
        <f>T46-M46</f>
        <v>40</v>
      </c>
      <c r="V46">
        <v>0</v>
      </c>
      <c r="W46">
        <v>0</v>
      </c>
    </row>
    <row r="47" spans="1:4" ht="15.75">
      <c r="A47" s="41" t="s">
        <v>133</v>
      </c>
      <c r="B47" s="42">
        <v>8</v>
      </c>
      <c r="C47" s="43">
        <v>54</v>
      </c>
      <c r="D47" s="42">
        <f t="shared" si="5"/>
        <v>46</v>
      </c>
    </row>
    <row r="48" spans="1:4" ht="15.75">
      <c r="A48" s="41" t="s">
        <v>43</v>
      </c>
      <c r="B48" s="42">
        <v>8</v>
      </c>
      <c r="C48" s="43">
        <v>49</v>
      </c>
      <c r="D48" s="42">
        <f t="shared" si="5"/>
        <v>41</v>
      </c>
    </row>
    <row r="49" spans="1:4" ht="15.75">
      <c r="A49" s="30" t="s">
        <v>40</v>
      </c>
      <c r="B49" s="31">
        <v>9</v>
      </c>
      <c r="C49" s="32">
        <v>42</v>
      </c>
      <c r="D49" s="31">
        <f t="shared" si="5"/>
        <v>33</v>
      </c>
    </row>
    <row r="50" spans="1:4" ht="15.75">
      <c r="A50" s="30" t="s">
        <v>68</v>
      </c>
      <c r="B50" s="31">
        <v>9</v>
      </c>
      <c r="C50" s="32">
        <v>44</v>
      </c>
      <c r="D50" s="31">
        <f t="shared" si="5"/>
        <v>35</v>
      </c>
    </row>
    <row r="51" spans="1:4" ht="15.75">
      <c r="A51" s="49" t="s">
        <v>39</v>
      </c>
      <c r="B51" s="50">
        <v>9</v>
      </c>
      <c r="C51" s="51">
        <v>42</v>
      </c>
      <c r="D51" s="50">
        <f t="shared" si="5"/>
        <v>33</v>
      </c>
    </row>
    <row r="52" spans="1:4" ht="15.75">
      <c r="A52" s="30" t="s">
        <v>135</v>
      </c>
      <c r="B52" s="31">
        <v>10</v>
      </c>
      <c r="C52" s="32">
        <v>56</v>
      </c>
      <c r="D52" s="31">
        <f t="shared" si="5"/>
        <v>46</v>
      </c>
    </row>
    <row r="53" spans="1:4" ht="15.75">
      <c r="A53" s="30" t="s">
        <v>118</v>
      </c>
      <c r="B53" s="31">
        <v>10</v>
      </c>
      <c r="C53" s="32">
        <v>48</v>
      </c>
      <c r="D53" s="31">
        <f t="shared" si="5"/>
        <v>38</v>
      </c>
    </row>
    <row r="54" spans="1:4" ht="15.75">
      <c r="A54" s="30" t="s">
        <v>142</v>
      </c>
      <c r="B54" s="31">
        <v>10</v>
      </c>
      <c r="C54" s="32">
        <v>50</v>
      </c>
      <c r="D54" s="31">
        <f t="shared" si="5"/>
        <v>40</v>
      </c>
    </row>
    <row r="55" spans="1:4" ht="15.75">
      <c r="A55" s="49" t="s">
        <v>129</v>
      </c>
      <c r="B55" s="50">
        <v>10</v>
      </c>
      <c r="C55" s="51">
        <v>54</v>
      </c>
      <c r="D55" s="50">
        <f t="shared" si="5"/>
        <v>44</v>
      </c>
    </row>
    <row r="56" spans="1:4" ht="15.75">
      <c r="A56" s="30" t="s">
        <v>61</v>
      </c>
      <c r="B56" s="31">
        <v>10</v>
      </c>
      <c r="C56" s="32">
        <v>50</v>
      </c>
      <c r="D56" s="31">
        <f t="shared" si="5"/>
        <v>40</v>
      </c>
    </row>
    <row r="57" spans="1:4" ht="15.75">
      <c r="A57" s="30" t="s">
        <v>145</v>
      </c>
      <c r="B57" s="31">
        <v>11</v>
      </c>
      <c r="C57" s="32">
        <v>49</v>
      </c>
      <c r="D57" s="31">
        <f t="shared" si="5"/>
        <v>38</v>
      </c>
    </row>
    <row r="58" spans="1:4" ht="15.75">
      <c r="A58" s="52" t="s">
        <v>162</v>
      </c>
      <c r="B58" s="53">
        <v>12</v>
      </c>
      <c r="C58" s="54">
        <v>58</v>
      </c>
      <c r="D58" s="53">
        <f t="shared" si="5"/>
        <v>46</v>
      </c>
    </row>
    <row r="59" spans="1:4" ht="15.75">
      <c r="A59" s="52" t="s">
        <v>71</v>
      </c>
      <c r="B59" s="53">
        <v>12</v>
      </c>
      <c r="C59" s="54">
        <v>50</v>
      </c>
      <c r="D59" s="53">
        <f t="shared" si="5"/>
        <v>38</v>
      </c>
    </row>
    <row r="60" spans="1:4" ht="15.75">
      <c r="A60" s="24" t="s">
        <v>89</v>
      </c>
      <c r="B60" s="25">
        <v>12</v>
      </c>
      <c r="C60" s="7">
        <v>56</v>
      </c>
      <c r="D60" s="25">
        <f t="shared" si="5"/>
        <v>44</v>
      </c>
    </row>
    <row r="61" spans="1:4" ht="15.75">
      <c r="A61" s="24" t="s">
        <v>166</v>
      </c>
      <c r="B61" s="25">
        <v>12</v>
      </c>
      <c r="C61" s="7">
        <v>47</v>
      </c>
      <c r="D61" s="25">
        <f t="shared" si="5"/>
        <v>35</v>
      </c>
    </row>
    <row r="62" spans="1:4" ht="15.75">
      <c r="A62" s="24" t="s">
        <v>76</v>
      </c>
      <c r="B62" s="25">
        <v>13</v>
      </c>
      <c r="C62" s="7">
        <v>53</v>
      </c>
      <c r="D62" s="25">
        <f t="shared" si="5"/>
        <v>40</v>
      </c>
    </row>
    <row r="63" spans="1:4" ht="15.75">
      <c r="A63" s="24" t="s">
        <v>248</v>
      </c>
      <c r="B63" s="25">
        <v>14</v>
      </c>
      <c r="C63" s="7">
        <v>52</v>
      </c>
      <c r="D63" s="25">
        <f t="shared" si="5"/>
        <v>38</v>
      </c>
    </row>
    <row r="64" spans="1:4" ht="15.75">
      <c r="A64" s="52" t="s">
        <v>183</v>
      </c>
      <c r="B64" s="53">
        <v>15</v>
      </c>
      <c r="C64" s="54">
        <v>56</v>
      </c>
      <c r="D64" s="53">
        <f t="shared" si="5"/>
        <v>41</v>
      </c>
    </row>
    <row r="65" spans="1:4" ht="15.75">
      <c r="A65" s="24" t="s">
        <v>247</v>
      </c>
      <c r="B65" s="25">
        <v>15</v>
      </c>
      <c r="C65" s="7">
        <v>58</v>
      </c>
      <c r="D65" s="25">
        <f t="shared" si="5"/>
        <v>43</v>
      </c>
    </row>
    <row r="66" spans="1:4" ht="15.75">
      <c r="A66" s="24" t="s">
        <v>32</v>
      </c>
      <c r="B66" s="25">
        <v>15</v>
      </c>
      <c r="C66" s="7">
        <v>49</v>
      </c>
      <c r="D66" s="25">
        <f t="shared" si="5"/>
        <v>34</v>
      </c>
    </row>
    <row r="67" spans="1:4" ht="15.75">
      <c r="A67" s="24" t="s">
        <v>117</v>
      </c>
      <c r="B67" s="25">
        <v>16</v>
      </c>
      <c r="C67" s="7">
        <v>52</v>
      </c>
      <c r="D67" s="25">
        <f t="shared" si="5"/>
        <v>36</v>
      </c>
    </row>
    <row r="68" spans="1:4" ht="15.75">
      <c r="A68" s="24" t="s">
        <v>119</v>
      </c>
      <c r="B68" s="25">
        <v>17</v>
      </c>
      <c r="C68" s="7">
        <v>56</v>
      </c>
      <c r="D68" s="25">
        <f t="shared" si="5"/>
        <v>39</v>
      </c>
    </row>
    <row r="69" spans="1:4" ht="15.75">
      <c r="A69" s="24" t="s">
        <v>83</v>
      </c>
      <c r="B69" s="25">
        <v>17</v>
      </c>
      <c r="C69" s="7">
        <v>57</v>
      </c>
      <c r="D69" s="25">
        <f t="shared" si="5"/>
        <v>40</v>
      </c>
    </row>
    <row r="70" spans="1:4" ht="15.75">
      <c r="A70" s="52" t="s">
        <v>121</v>
      </c>
      <c r="B70" s="53">
        <v>20</v>
      </c>
      <c r="C70" s="54">
        <v>61</v>
      </c>
      <c r="D70" s="53">
        <f t="shared" si="5"/>
        <v>41</v>
      </c>
    </row>
    <row r="71" spans="1:4" ht="15.75">
      <c r="A71" s="24" t="s">
        <v>86</v>
      </c>
      <c r="B71" s="25">
        <v>22</v>
      </c>
      <c r="C71" s="7">
        <v>58</v>
      </c>
      <c r="D71" s="25">
        <f t="shared" si="5"/>
        <v>36</v>
      </c>
    </row>
    <row r="72" spans="1:4" ht="15.75">
      <c r="A72" s="41"/>
      <c r="B72" s="42"/>
      <c r="C72" s="43"/>
      <c r="D72" s="42"/>
    </row>
    <row r="73" spans="1:4" ht="15.75">
      <c r="A73" s="24"/>
      <c r="B73" s="25"/>
      <c r="C73" s="7"/>
      <c r="D73" s="25"/>
    </row>
    <row r="75" ht="15.75">
      <c r="A75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zoomScale="75" zoomScaleNormal="75" workbookViewId="0" topLeftCell="A1">
      <selection activeCell="A2" sqref="A2"/>
    </sheetView>
  </sheetViews>
  <sheetFormatPr defaultColWidth="8.796875" defaultRowHeight="15"/>
  <cols>
    <col min="1" max="1" width="20.8984375" style="0" customWidth="1"/>
    <col min="2" max="5" width="4.8984375" style="0" customWidth="1"/>
    <col min="6" max="6" width="9.3984375" style="0" customWidth="1"/>
    <col min="7" max="11" width="6.8984375" style="0" customWidth="1"/>
    <col min="12" max="12" width="10.5" style="0" customWidth="1"/>
    <col min="13" max="13" width="6.8984375" style="0" customWidth="1"/>
    <col min="14" max="14" width="20.8984375" style="0" customWidth="1"/>
    <col min="15" max="16" width="10.8984375" style="6" customWidth="1"/>
    <col min="17" max="16384" width="11" style="0" customWidth="1"/>
  </cols>
  <sheetData>
    <row r="1" spans="1:16" ht="15.75">
      <c r="A1" s="1">
        <v>37782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6" t="s">
        <v>2</v>
      </c>
      <c r="P1" s="6">
        <v>9</v>
      </c>
    </row>
    <row r="2" spans="2:13" ht="15.75">
      <c r="B2" s="6"/>
      <c r="C2" s="6"/>
      <c r="D2" s="6"/>
      <c r="E2" s="6"/>
      <c r="F2" s="4" t="s">
        <v>16</v>
      </c>
      <c r="G2" s="4" t="s">
        <v>6</v>
      </c>
      <c r="H2" s="4" t="s">
        <v>7</v>
      </c>
      <c r="I2" s="4" t="s">
        <v>25</v>
      </c>
      <c r="J2" s="4" t="s">
        <v>26</v>
      </c>
      <c r="K2" s="4" t="s">
        <v>24</v>
      </c>
      <c r="L2" s="4" t="s">
        <v>27</v>
      </c>
      <c r="M2" s="4" t="s">
        <v>19</v>
      </c>
    </row>
    <row r="3" spans="1:16" ht="15.75">
      <c r="A3" s="2" t="s">
        <v>3</v>
      </c>
      <c r="B3" s="72" t="s">
        <v>5</v>
      </c>
      <c r="C3" s="72"/>
      <c r="D3" s="72"/>
      <c r="E3" s="72"/>
      <c r="F3" s="4" t="s">
        <v>18</v>
      </c>
      <c r="G3" s="4" t="s">
        <v>17</v>
      </c>
      <c r="H3" s="4" t="s">
        <v>17</v>
      </c>
      <c r="I3" s="4" t="s">
        <v>17</v>
      </c>
      <c r="J3" s="4" t="s">
        <v>17</v>
      </c>
      <c r="K3" s="4" t="s">
        <v>17</v>
      </c>
      <c r="L3" s="4" t="s">
        <v>17</v>
      </c>
      <c r="M3" s="4" t="s">
        <v>20</v>
      </c>
      <c r="N3" s="2" t="s">
        <v>21</v>
      </c>
      <c r="O3" s="4" t="s">
        <v>1</v>
      </c>
      <c r="P3" s="4" t="s">
        <v>0</v>
      </c>
    </row>
    <row r="4" spans="1:16" s="7" customFormat="1" ht="15.75">
      <c r="A4" s="7" t="s">
        <v>12</v>
      </c>
      <c r="B4" s="8">
        <v>32</v>
      </c>
      <c r="C4" s="8">
        <v>34</v>
      </c>
      <c r="D4" s="8">
        <v>37</v>
      </c>
      <c r="E4" s="8">
        <v>38</v>
      </c>
      <c r="F4" s="8">
        <f aca="true" t="shared" si="0" ref="F4:F13">SMALL(B4:E4,1)+SMALL(B4:E4,2)+SMALL(B4:E4,3)</f>
        <v>103</v>
      </c>
      <c r="G4" s="8">
        <v>2</v>
      </c>
      <c r="H4" s="8">
        <v>2</v>
      </c>
      <c r="I4" s="9">
        <f aca="true" t="shared" si="1" ref="I4:I13">SUM(G4:H4)</f>
        <v>4</v>
      </c>
      <c r="J4" s="8">
        <v>7.5</v>
      </c>
      <c r="K4" s="10">
        <f aca="true" t="shared" si="2" ref="K4:K13">SUM(I4:J4)</f>
        <v>11.5</v>
      </c>
      <c r="L4" s="10">
        <f>Jun04!L4+K4</f>
        <v>131</v>
      </c>
      <c r="M4" s="8">
        <v>0</v>
      </c>
      <c r="N4" s="7" t="s">
        <v>4</v>
      </c>
      <c r="O4" s="8">
        <f>Jun04!O4+Jun11!M4</f>
        <v>5</v>
      </c>
      <c r="P4" s="8">
        <f aca="true" t="shared" si="3" ref="P4:P13">$P$1-O4</f>
        <v>4</v>
      </c>
    </row>
    <row r="5" spans="1:16" s="7" customFormat="1" ht="15.75">
      <c r="A5" s="7" t="s">
        <v>11</v>
      </c>
      <c r="B5" s="8">
        <v>29</v>
      </c>
      <c r="C5" s="8">
        <v>31</v>
      </c>
      <c r="D5" s="8">
        <v>38</v>
      </c>
      <c r="E5" s="8">
        <v>39</v>
      </c>
      <c r="F5" s="8">
        <f t="shared" si="0"/>
        <v>98</v>
      </c>
      <c r="G5" s="8">
        <v>5</v>
      </c>
      <c r="H5" s="8">
        <v>6</v>
      </c>
      <c r="I5" s="9">
        <f t="shared" si="1"/>
        <v>11</v>
      </c>
      <c r="J5" s="8">
        <f aca="true" t="shared" si="4" ref="J5:J13">RANK(F5,$F$4:$F$13,0)</f>
        <v>9</v>
      </c>
      <c r="K5" s="10">
        <f t="shared" si="2"/>
        <v>20</v>
      </c>
      <c r="L5" s="10">
        <f>Jun04!L5+K5</f>
        <v>136</v>
      </c>
      <c r="M5" s="8">
        <v>1</v>
      </c>
      <c r="N5" s="7" t="s">
        <v>28</v>
      </c>
      <c r="O5" s="8">
        <f>Jun04!O5+Jun11!M5</f>
        <v>6</v>
      </c>
      <c r="P5" s="8">
        <f t="shared" si="3"/>
        <v>3</v>
      </c>
    </row>
    <row r="6" spans="1:16" s="7" customFormat="1" ht="15.75">
      <c r="A6" s="7" t="s">
        <v>8</v>
      </c>
      <c r="B6" s="8">
        <v>37</v>
      </c>
      <c r="C6" s="8">
        <v>38</v>
      </c>
      <c r="D6" s="8">
        <v>41</v>
      </c>
      <c r="E6" s="8">
        <v>43</v>
      </c>
      <c r="F6" s="8">
        <f t="shared" si="0"/>
        <v>116</v>
      </c>
      <c r="G6" s="8">
        <v>0</v>
      </c>
      <c r="H6" s="8">
        <v>2</v>
      </c>
      <c r="I6" s="9">
        <f t="shared" si="1"/>
        <v>2</v>
      </c>
      <c r="J6" s="8">
        <f t="shared" si="4"/>
        <v>1</v>
      </c>
      <c r="K6" s="10">
        <f t="shared" si="2"/>
        <v>3</v>
      </c>
      <c r="L6" s="10">
        <f>Jun04!L6+K6</f>
        <v>128</v>
      </c>
      <c r="M6" s="8">
        <v>0</v>
      </c>
      <c r="N6" s="7" t="s">
        <v>13</v>
      </c>
      <c r="O6" s="8">
        <f>Jun04!O6+Jun11!M6</f>
        <v>6</v>
      </c>
      <c r="P6" s="8">
        <f t="shared" si="3"/>
        <v>3</v>
      </c>
    </row>
    <row r="7" spans="1:16" s="7" customFormat="1" ht="15.75">
      <c r="A7" s="7" t="s">
        <v>4</v>
      </c>
      <c r="B7" s="8">
        <v>32</v>
      </c>
      <c r="C7" s="8">
        <v>35</v>
      </c>
      <c r="D7" s="8">
        <v>36</v>
      </c>
      <c r="E7" s="8">
        <v>40</v>
      </c>
      <c r="F7" s="8">
        <f t="shared" si="0"/>
        <v>103</v>
      </c>
      <c r="G7" s="8">
        <v>6</v>
      </c>
      <c r="H7" s="8">
        <v>6</v>
      </c>
      <c r="I7" s="9">
        <f t="shared" si="1"/>
        <v>12</v>
      </c>
      <c r="J7" s="8">
        <v>7.5</v>
      </c>
      <c r="K7" s="10">
        <f t="shared" si="2"/>
        <v>19.5</v>
      </c>
      <c r="L7" s="10">
        <f>Jun04!L7+K7</f>
        <v>129</v>
      </c>
      <c r="M7" s="8">
        <v>1</v>
      </c>
      <c r="N7" s="7" t="s">
        <v>12</v>
      </c>
      <c r="O7" s="8">
        <f>Jun04!O7+Jun11!M7</f>
        <v>6</v>
      </c>
      <c r="P7" s="8">
        <f t="shared" si="3"/>
        <v>3</v>
      </c>
    </row>
    <row r="8" spans="1:16" s="7" customFormat="1" ht="15.75">
      <c r="A8" s="7" t="s">
        <v>10</v>
      </c>
      <c r="B8" s="8">
        <v>32</v>
      </c>
      <c r="C8" s="8">
        <v>37</v>
      </c>
      <c r="D8" s="8">
        <v>38</v>
      </c>
      <c r="E8" s="8">
        <v>43</v>
      </c>
      <c r="F8" s="8">
        <f t="shared" si="0"/>
        <v>107</v>
      </c>
      <c r="G8" s="8">
        <v>4</v>
      </c>
      <c r="H8" s="8">
        <v>4</v>
      </c>
      <c r="I8" s="9">
        <f t="shared" si="1"/>
        <v>8</v>
      </c>
      <c r="J8" s="8">
        <f t="shared" si="4"/>
        <v>5</v>
      </c>
      <c r="K8" s="10">
        <f t="shared" si="2"/>
        <v>13</v>
      </c>
      <c r="L8" s="10">
        <f>Jun04!L8+K8</f>
        <v>103</v>
      </c>
      <c r="M8" s="8">
        <v>1</v>
      </c>
      <c r="N8" s="7" t="s">
        <v>56</v>
      </c>
      <c r="O8" s="8">
        <f>Jun04!O8+Jun11!M8</f>
        <v>4</v>
      </c>
      <c r="P8" s="8">
        <f t="shared" si="3"/>
        <v>5</v>
      </c>
    </row>
    <row r="9" spans="1:16" s="7" customFormat="1" ht="15.75">
      <c r="A9" s="7" t="s">
        <v>56</v>
      </c>
      <c r="B9" s="8">
        <v>32</v>
      </c>
      <c r="C9" s="8">
        <v>37</v>
      </c>
      <c r="D9" s="8">
        <v>40</v>
      </c>
      <c r="E9" s="8">
        <v>40</v>
      </c>
      <c r="F9" s="8">
        <f t="shared" si="0"/>
        <v>109</v>
      </c>
      <c r="G9" s="8">
        <v>4</v>
      </c>
      <c r="H9" s="8">
        <v>4</v>
      </c>
      <c r="I9" s="9">
        <f t="shared" si="1"/>
        <v>8</v>
      </c>
      <c r="J9" s="8">
        <f t="shared" si="4"/>
        <v>4</v>
      </c>
      <c r="K9" s="10">
        <f t="shared" si="2"/>
        <v>12</v>
      </c>
      <c r="L9" s="10">
        <f>Jun04!L9+K9</f>
        <v>87.5</v>
      </c>
      <c r="M9" s="8">
        <v>0</v>
      </c>
      <c r="N9" s="7" t="s">
        <v>10</v>
      </c>
      <c r="O9" s="8">
        <f>Jun04!O9+Jun11!M9</f>
        <v>1</v>
      </c>
      <c r="P9" s="8">
        <f t="shared" si="3"/>
        <v>8</v>
      </c>
    </row>
    <row r="10" spans="1:16" s="7" customFormat="1" ht="15.75">
      <c r="A10" s="7" t="s">
        <v>14</v>
      </c>
      <c r="B10" s="8">
        <v>36</v>
      </c>
      <c r="C10" s="8">
        <v>39</v>
      </c>
      <c r="D10" s="8">
        <v>40</v>
      </c>
      <c r="E10" s="8">
        <v>40</v>
      </c>
      <c r="F10" s="8">
        <f t="shared" si="0"/>
        <v>115</v>
      </c>
      <c r="G10" s="8">
        <v>3</v>
      </c>
      <c r="H10" s="8">
        <v>2</v>
      </c>
      <c r="I10" s="9">
        <f t="shared" si="1"/>
        <v>5</v>
      </c>
      <c r="J10" s="8">
        <f t="shared" si="4"/>
        <v>2</v>
      </c>
      <c r="K10" s="10">
        <f t="shared" si="2"/>
        <v>7</v>
      </c>
      <c r="L10" s="10">
        <f>Jun04!L10+K10</f>
        <v>115</v>
      </c>
      <c r="M10" s="8">
        <v>0</v>
      </c>
      <c r="N10" s="7" t="s">
        <v>15</v>
      </c>
      <c r="O10" s="8">
        <f>Jun04!O10+Jun11!M10</f>
        <v>5</v>
      </c>
      <c r="P10" s="8">
        <f t="shared" si="3"/>
        <v>4</v>
      </c>
    </row>
    <row r="11" spans="1:16" s="7" customFormat="1" ht="15.75">
      <c r="A11" s="7" t="s">
        <v>13</v>
      </c>
      <c r="B11" s="8">
        <v>34</v>
      </c>
      <c r="C11" s="8">
        <v>34</v>
      </c>
      <c r="D11" s="8">
        <v>36</v>
      </c>
      <c r="E11" s="8">
        <v>39</v>
      </c>
      <c r="F11" s="8">
        <f t="shared" si="0"/>
        <v>104</v>
      </c>
      <c r="G11" s="8">
        <v>8</v>
      </c>
      <c r="H11" s="8">
        <v>6</v>
      </c>
      <c r="I11" s="9">
        <f t="shared" si="1"/>
        <v>14</v>
      </c>
      <c r="J11" s="8">
        <f t="shared" si="4"/>
        <v>6</v>
      </c>
      <c r="K11" s="10">
        <f t="shared" si="2"/>
        <v>20</v>
      </c>
      <c r="L11" s="10">
        <f>Jun04!L11+K11</f>
        <v>137.5</v>
      </c>
      <c r="M11" s="8">
        <v>1</v>
      </c>
      <c r="N11" s="7" t="s">
        <v>8</v>
      </c>
      <c r="O11" s="8">
        <f>Jun04!O11+Jun11!M11</f>
        <v>5</v>
      </c>
      <c r="P11" s="8">
        <f t="shared" si="3"/>
        <v>4</v>
      </c>
    </row>
    <row r="12" spans="1:16" s="7" customFormat="1" ht="15.75">
      <c r="A12" s="7" t="s">
        <v>15</v>
      </c>
      <c r="B12" s="8">
        <v>25</v>
      </c>
      <c r="C12" s="8">
        <v>31</v>
      </c>
      <c r="D12" s="8">
        <v>38</v>
      </c>
      <c r="E12" s="8">
        <v>40</v>
      </c>
      <c r="F12" s="8">
        <f t="shared" si="0"/>
        <v>94</v>
      </c>
      <c r="G12" s="8">
        <v>5</v>
      </c>
      <c r="H12" s="8">
        <v>6</v>
      </c>
      <c r="I12" s="9">
        <f t="shared" si="1"/>
        <v>11</v>
      </c>
      <c r="J12" s="8">
        <f t="shared" si="4"/>
        <v>10</v>
      </c>
      <c r="K12" s="10">
        <f t="shared" si="2"/>
        <v>21</v>
      </c>
      <c r="L12" s="10">
        <f>Jun04!L12+K12</f>
        <v>117.5</v>
      </c>
      <c r="M12" s="8">
        <v>1</v>
      </c>
      <c r="N12" s="7" t="s">
        <v>14</v>
      </c>
      <c r="O12" s="8">
        <f>Jun04!O12+Jun11!M12</f>
        <v>3</v>
      </c>
      <c r="P12" s="8">
        <f t="shared" si="3"/>
        <v>6</v>
      </c>
    </row>
    <row r="13" spans="1:16" s="7" customFormat="1" ht="15.75">
      <c r="A13" s="7" t="s">
        <v>28</v>
      </c>
      <c r="B13" s="8">
        <v>36</v>
      </c>
      <c r="C13" s="8">
        <v>37</v>
      </c>
      <c r="D13" s="8">
        <v>41</v>
      </c>
      <c r="E13" s="8">
        <v>42</v>
      </c>
      <c r="F13" s="8">
        <f t="shared" si="0"/>
        <v>114</v>
      </c>
      <c r="G13" s="8">
        <v>3</v>
      </c>
      <c r="H13" s="8">
        <v>2</v>
      </c>
      <c r="I13" s="9">
        <f t="shared" si="1"/>
        <v>5</v>
      </c>
      <c r="J13" s="8">
        <f t="shared" si="4"/>
        <v>3</v>
      </c>
      <c r="K13" s="10">
        <f t="shared" si="2"/>
        <v>8</v>
      </c>
      <c r="L13" s="10">
        <f>Jun04!L13+K13</f>
        <v>120.5</v>
      </c>
      <c r="M13" s="8">
        <v>0</v>
      </c>
      <c r="N13" s="7" t="s">
        <v>11</v>
      </c>
      <c r="O13" s="8">
        <f>Jun04!O13+Jun11!M13</f>
        <v>4</v>
      </c>
      <c r="P13" s="8">
        <f t="shared" si="3"/>
        <v>5</v>
      </c>
    </row>
    <row r="14" spans="2:16" ht="15.75">
      <c r="B14">
        <f>AVERAGE(B4:B13)</f>
        <v>32.5</v>
      </c>
      <c r="C14">
        <f>AVERAGE(C4:C13)</f>
        <v>35.3</v>
      </c>
      <c r="D14">
        <f>AVERAGE(D4:D13)</f>
        <v>38.5</v>
      </c>
      <c r="E14">
        <f>AVERAGE(E4:E13)</f>
        <v>40.4</v>
      </c>
      <c r="F14" s="44">
        <f>AVERAGE(B4:E13)</f>
        <v>36.675</v>
      </c>
      <c r="I14" s="10">
        <f>SUM(I4:I13)</f>
        <v>80</v>
      </c>
      <c r="O14" s="6">
        <f>SUM(O4:O13)</f>
        <v>45</v>
      </c>
      <c r="P14" s="6">
        <f>SUM(P4:P13)</f>
        <v>45</v>
      </c>
    </row>
    <row r="15" ht="15.75">
      <c r="F15" s="8">
        <f>VAR(B4:E13)</f>
        <v>15.660897435897473</v>
      </c>
    </row>
    <row r="16" spans="1:12" ht="15.75">
      <c r="A16" s="2" t="s">
        <v>22</v>
      </c>
      <c r="B16" s="73" t="s">
        <v>23</v>
      </c>
      <c r="C16" s="73"/>
      <c r="D16" s="73"/>
      <c r="E16" s="73"/>
      <c r="F16" s="73"/>
      <c r="G16" s="73"/>
      <c r="H16" s="73"/>
      <c r="I16" s="2" t="s">
        <v>9</v>
      </c>
      <c r="K16" s="2"/>
      <c r="L16" s="2"/>
    </row>
    <row r="17" spans="6:12" ht="15.75">
      <c r="F17">
        <f>SQRT(F15)</f>
        <v>3.9573851765904053</v>
      </c>
      <c r="K17" s="3"/>
      <c r="L17" s="3"/>
    </row>
    <row r="18" spans="11:16" ht="15.75">
      <c r="K18" s="3"/>
      <c r="L18" s="3"/>
      <c r="N18" s="14" t="s">
        <v>11</v>
      </c>
      <c r="O18" s="11">
        <v>136</v>
      </c>
      <c r="P18" s="16" t="s">
        <v>266</v>
      </c>
    </row>
    <row r="19" spans="11:16" ht="15.75">
      <c r="K19" s="3"/>
      <c r="L19" s="3"/>
      <c r="N19" s="14" t="s">
        <v>4</v>
      </c>
      <c r="O19" s="11">
        <v>129</v>
      </c>
      <c r="P19" s="16" t="s">
        <v>266</v>
      </c>
    </row>
    <row r="20" spans="1:16" ht="15.75">
      <c r="A20" t="s">
        <v>57</v>
      </c>
      <c r="N20" s="14" t="s">
        <v>8</v>
      </c>
      <c r="O20" s="11">
        <v>128</v>
      </c>
      <c r="P20" s="16" t="s">
        <v>266</v>
      </c>
    </row>
    <row r="21" spans="1:16" ht="15.75">
      <c r="A21" s="20"/>
      <c r="B21" s="17"/>
      <c r="C21" s="4"/>
      <c r="D21" s="4"/>
      <c r="E21" s="4"/>
      <c r="F21" s="4"/>
      <c r="G21" s="4"/>
      <c r="N21" s="14" t="s">
        <v>13</v>
      </c>
      <c r="O21" s="11">
        <v>137.5</v>
      </c>
      <c r="P21" s="15" t="s">
        <v>267</v>
      </c>
    </row>
    <row r="22" spans="1:16" ht="15.75">
      <c r="A22" s="20"/>
      <c r="B22" s="17"/>
      <c r="C22" s="6"/>
      <c r="D22" s="5"/>
      <c r="E22" s="6"/>
      <c r="F22" s="5"/>
      <c r="G22" s="5"/>
      <c r="N22" s="14" t="s">
        <v>12</v>
      </c>
      <c r="O22" s="11">
        <v>131</v>
      </c>
      <c r="P22" s="15" t="s">
        <v>267</v>
      </c>
    </row>
    <row r="23" spans="1:16" ht="15.75">
      <c r="A23" s="20"/>
      <c r="B23" s="17"/>
      <c r="C23" s="6"/>
      <c r="D23" s="5"/>
      <c r="E23" s="6"/>
      <c r="F23" s="5"/>
      <c r="G23" s="5"/>
      <c r="N23" s="14" t="s">
        <v>14</v>
      </c>
      <c r="O23" s="11">
        <v>115</v>
      </c>
      <c r="P23" s="15" t="s">
        <v>267</v>
      </c>
    </row>
    <row r="24" spans="1:16" ht="15.75">
      <c r="A24" s="20"/>
      <c r="B24" s="17"/>
      <c r="C24" s="6"/>
      <c r="D24" s="5"/>
      <c r="E24" s="6"/>
      <c r="F24" s="5"/>
      <c r="G24" s="5"/>
      <c r="N24" s="14" t="s">
        <v>28</v>
      </c>
      <c r="O24" s="11">
        <v>120.5</v>
      </c>
      <c r="P24" s="16" t="s">
        <v>268</v>
      </c>
    </row>
    <row r="25" spans="1:16" ht="15.75">
      <c r="A25" s="19"/>
      <c r="B25" s="27"/>
      <c r="C25" s="6"/>
      <c r="D25" s="5"/>
      <c r="E25" s="6"/>
      <c r="F25" s="5"/>
      <c r="G25" s="5"/>
      <c r="N25" s="14" t="s">
        <v>10</v>
      </c>
      <c r="O25" s="11">
        <v>103</v>
      </c>
      <c r="P25" s="15" t="s">
        <v>268</v>
      </c>
    </row>
    <row r="26" spans="1:16" ht="15.75">
      <c r="A26" s="20"/>
      <c r="B26" s="17"/>
      <c r="C26" s="6"/>
      <c r="D26" s="5"/>
      <c r="E26" s="6"/>
      <c r="F26" s="5"/>
      <c r="G26" s="5"/>
      <c r="N26" s="14" t="s">
        <v>15</v>
      </c>
      <c r="O26" s="11">
        <v>117.5</v>
      </c>
      <c r="P26" s="16" t="s">
        <v>260</v>
      </c>
    </row>
    <row r="27" spans="1:16" ht="15.75">
      <c r="A27" s="20"/>
      <c r="B27" s="17"/>
      <c r="C27" s="6"/>
      <c r="D27" s="5"/>
      <c r="E27" s="6"/>
      <c r="F27" s="5"/>
      <c r="G27" s="5"/>
      <c r="N27" s="14" t="s">
        <v>56</v>
      </c>
      <c r="O27" s="11">
        <v>87.5</v>
      </c>
      <c r="P27" s="15" t="s">
        <v>269</v>
      </c>
    </row>
    <row r="28" spans="1:7" ht="15.75">
      <c r="A28" s="20"/>
      <c r="B28" s="17"/>
      <c r="C28" s="6"/>
      <c r="D28" s="5"/>
      <c r="E28" s="6"/>
      <c r="F28" s="5"/>
      <c r="G28" s="5"/>
    </row>
    <row r="29" spans="1:7" ht="15.75">
      <c r="A29" s="20"/>
      <c r="B29" s="17"/>
      <c r="C29" s="6"/>
      <c r="D29" s="5"/>
      <c r="E29" s="6"/>
      <c r="F29" s="5"/>
      <c r="G29" s="5"/>
    </row>
    <row r="30" spans="1:7" ht="15.75">
      <c r="A30" s="20"/>
      <c r="B30" s="17"/>
      <c r="C30" s="6"/>
      <c r="D30" s="5"/>
      <c r="E30" s="6"/>
      <c r="F30" s="5"/>
      <c r="G30" s="5"/>
    </row>
    <row r="31" spans="1:7" ht="15.75">
      <c r="A31" s="20"/>
      <c r="B31" s="17"/>
      <c r="C31" s="6"/>
      <c r="D31" s="5"/>
      <c r="E31" s="6"/>
      <c r="F31" s="5"/>
      <c r="G31" s="5"/>
    </row>
    <row r="32" spans="1:7" ht="15.75">
      <c r="A32" s="20" t="s">
        <v>62</v>
      </c>
      <c r="B32" s="17" t="s">
        <v>63</v>
      </c>
      <c r="C32" s="6" t="s">
        <v>64</v>
      </c>
      <c r="D32" s="5" t="s">
        <v>18</v>
      </c>
      <c r="E32" s="6"/>
      <c r="F32" s="5"/>
      <c r="G32" s="5"/>
    </row>
    <row r="33" spans="1:9" ht="15.75">
      <c r="A33" s="33" t="s">
        <v>36</v>
      </c>
      <c r="B33" s="34">
        <v>3</v>
      </c>
      <c r="C33" s="35">
        <v>39</v>
      </c>
      <c r="D33" s="34">
        <f aca="true" t="shared" si="5" ref="D33:D72">C33-B33</f>
        <v>36</v>
      </c>
      <c r="E33" s="6"/>
      <c r="F33" s="5" t="s">
        <v>58</v>
      </c>
      <c r="G33" s="22" t="s">
        <v>260</v>
      </c>
      <c r="H33" s="18">
        <f>MIN(D33:D41)</f>
        <v>32</v>
      </c>
      <c r="I33" t="s">
        <v>262</v>
      </c>
    </row>
    <row r="34" spans="1:9" ht="15.75">
      <c r="A34" s="33" t="s">
        <v>65</v>
      </c>
      <c r="B34" s="34">
        <v>4</v>
      </c>
      <c r="C34" s="35">
        <v>41</v>
      </c>
      <c r="D34" s="34">
        <f t="shared" si="5"/>
        <v>37</v>
      </c>
      <c r="E34" s="6"/>
      <c r="F34" s="5" t="s">
        <v>58</v>
      </c>
      <c r="G34" s="22" t="s">
        <v>173</v>
      </c>
      <c r="H34" s="18">
        <f>MIN(D42:D50)</f>
        <v>29</v>
      </c>
      <c r="I34" t="s">
        <v>263</v>
      </c>
    </row>
    <row r="35" spans="1:9" ht="15.75">
      <c r="A35" s="33" t="s">
        <v>47</v>
      </c>
      <c r="B35" s="34">
        <v>4</v>
      </c>
      <c r="C35" s="35">
        <v>45</v>
      </c>
      <c r="D35" s="34">
        <f t="shared" si="5"/>
        <v>41</v>
      </c>
      <c r="E35" s="6"/>
      <c r="F35" s="5" t="s">
        <v>58</v>
      </c>
      <c r="G35" s="23" t="s">
        <v>261</v>
      </c>
      <c r="H35" s="18">
        <f>MIN(D51:D58)</f>
        <v>31</v>
      </c>
      <c r="I35" t="s">
        <v>246</v>
      </c>
    </row>
    <row r="36" spans="1:9" ht="15.75">
      <c r="A36" s="33" t="s">
        <v>120</v>
      </c>
      <c r="B36" s="34">
        <v>4</v>
      </c>
      <c r="C36" s="35">
        <v>40</v>
      </c>
      <c r="D36" s="34">
        <f t="shared" si="5"/>
        <v>36</v>
      </c>
      <c r="E36" s="6"/>
      <c r="F36" s="5" t="s">
        <v>58</v>
      </c>
      <c r="G36" s="23" t="s">
        <v>265</v>
      </c>
      <c r="H36" s="18">
        <f>MIN(D59:D72)</f>
        <v>25</v>
      </c>
      <c r="I36" t="s">
        <v>264</v>
      </c>
    </row>
    <row r="37" spans="1:4" ht="15.75">
      <c r="A37" s="33" t="s">
        <v>48</v>
      </c>
      <c r="B37" s="34">
        <v>4</v>
      </c>
      <c r="C37" s="35">
        <v>42</v>
      </c>
      <c r="D37" s="34">
        <f t="shared" si="5"/>
        <v>38</v>
      </c>
    </row>
    <row r="38" spans="1:4" ht="15.75">
      <c r="A38" s="55" t="s">
        <v>257</v>
      </c>
      <c r="B38" s="56">
        <v>5</v>
      </c>
      <c r="C38" s="57">
        <v>43</v>
      </c>
      <c r="D38" s="56">
        <f t="shared" si="5"/>
        <v>38</v>
      </c>
    </row>
    <row r="39" spans="1:4" ht="15.75">
      <c r="A39" s="33" t="s">
        <v>168</v>
      </c>
      <c r="B39" s="34">
        <v>5</v>
      </c>
      <c r="C39" s="35">
        <v>43</v>
      </c>
      <c r="D39" s="34">
        <f t="shared" si="5"/>
        <v>38</v>
      </c>
    </row>
    <row r="40" spans="1:4" ht="15.75">
      <c r="A40" s="33" t="s">
        <v>34</v>
      </c>
      <c r="B40" s="34">
        <v>6</v>
      </c>
      <c r="C40" s="35">
        <v>38</v>
      </c>
      <c r="D40" s="34">
        <f t="shared" si="5"/>
        <v>32</v>
      </c>
    </row>
    <row r="41" spans="1:4" ht="15.75">
      <c r="A41" s="33" t="s">
        <v>51</v>
      </c>
      <c r="B41" s="34">
        <v>6</v>
      </c>
      <c r="C41" s="35">
        <v>40</v>
      </c>
      <c r="D41" s="34">
        <f t="shared" si="5"/>
        <v>34</v>
      </c>
    </row>
    <row r="42" spans="1:4" ht="15.75">
      <c r="A42" s="30" t="s">
        <v>140</v>
      </c>
      <c r="B42" s="31">
        <v>7</v>
      </c>
      <c r="C42" s="32">
        <v>47</v>
      </c>
      <c r="D42" s="31">
        <f t="shared" si="5"/>
        <v>40</v>
      </c>
    </row>
    <row r="43" spans="1:4" ht="15.75">
      <c r="A43" s="30" t="s">
        <v>46</v>
      </c>
      <c r="B43" s="31">
        <v>7</v>
      </c>
      <c r="C43" s="32">
        <v>36</v>
      </c>
      <c r="D43" s="31">
        <f t="shared" si="5"/>
        <v>29</v>
      </c>
    </row>
    <row r="44" spans="1:4" ht="15.75">
      <c r="A44" s="30" t="s">
        <v>90</v>
      </c>
      <c r="B44" s="31">
        <v>8</v>
      </c>
      <c r="C44" s="32">
        <v>50</v>
      </c>
      <c r="D44" s="31">
        <f t="shared" si="5"/>
        <v>42</v>
      </c>
    </row>
    <row r="45" spans="1:4" ht="15.75">
      <c r="A45" s="30" t="s">
        <v>60</v>
      </c>
      <c r="B45" s="31">
        <v>8</v>
      </c>
      <c r="C45" s="32">
        <v>49</v>
      </c>
      <c r="D45" s="31">
        <f t="shared" si="5"/>
        <v>41</v>
      </c>
    </row>
    <row r="46" spans="1:4" ht="15.75">
      <c r="A46" s="30" t="s">
        <v>39</v>
      </c>
      <c r="B46" s="31">
        <v>9</v>
      </c>
      <c r="C46" s="32">
        <v>47</v>
      </c>
      <c r="D46" s="31">
        <f t="shared" si="5"/>
        <v>38</v>
      </c>
    </row>
    <row r="47" spans="1:4" ht="15.75">
      <c r="A47" s="30" t="s">
        <v>163</v>
      </c>
      <c r="B47" s="31">
        <v>9</v>
      </c>
      <c r="C47" s="32">
        <v>44</v>
      </c>
      <c r="D47" s="31">
        <f t="shared" si="5"/>
        <v>35</v>
      </c>
    </row>
    <row r="48" spans="1:4" ht="15.75">
      <c r="A48" s="30" t="s">
        <v>101</v>
      </c>
      <c r="B48" s="31">
        <v>9</v>
      </c>
      <c r="C48" s="32">
        <v>45</v>
      </c>
      <c r="D48" s="31">
        <f t="shared" si="5"/>
        <v>36</v>
      </c>
    </row>
    <row r="49" spans="1:4" ht="15.75">
      <c r="A49" s="30" t="s">
        <v>42</v>
      </c>
      <c r="B49" s="31">
        <v>9</v>
      </c>
      <c r="C49" s="32">
        <v>49</v>
      </c>
      <c r="D49" s="31">
        <f t="shared" si="5"/>
        <v>40</v>
      </c>
    </row>
    <row r="50" spans="1:4" ht="15.75">
      <c r="A50" s="49" t="s">
        <v>44</v>
      </c>
      <c r="B50" s="50">
        <v>9</v>
      </c>
      <c r="C50" s="51">
        <v>49</v>
      </c>
      <c r="D50" s="50">
        <f t="shared" si="5"/>
        <v>40</v>
      </c>
    </row>
    <row r="51" spans="1:4" ht="15.75">
      <c r="A51" s="41" t="s">
        <v>165</v>
      </c>
      <c r="B51" s="42">
        <v>10</v>
      </c>
      <c r="C51" s="43">
        <v>49</v>
      </c>
      <c r="D51" s="42">
        <f t="shared" si="5"/>
        <v>39</v>
      </c>
    </row>
    <row r="52" spans="1:4" ht="15.75">
      <c r="A52" s="46" t="s">
        <v>170</v>
      </c>
      <c r="B52" s="47">
        <v>10</v>
      </c>
      <c r="C52" s="48">
        <v>46</v>
      </c>
      <c r="D52" s="47">
        <f t="shared" si="5"/>
        <v>36</v>
      </c>
    </row>
    <row r="53" spans="1:4" ht="15.75">
      <c r="A53" s="41" t="s">
        <v>161</v>
      </c>
      <c r="B53" s="42">
        <v>10</v>
      </c>
      <c r="C53" s="43">
        <v>48</v>
      </c>
      <c r="D53" s="42">
        <f t="shared" si="5"/>
        <v>38</v>
      </c>
    </row>
    <row r="54" spans="1:4" ht="15.75">
      <c r="A54" s="41" t="s">
        <v>142</v>
      </c>
      <c r="B54" s="42">
        <v>10</v>
      </c>
      <c r="C54" s="43">
        <v>41</v>
      </c>
      <c r="D54" s="47">
        <f t="shared" si="5"/>
        <v>31</v>
      </c>
    </row>
    <row r="55" spans="1:4" ht="15.75">
      <c r="A55" s="46" t="s">
        <v>72</v>
      </c>
      <c r="B55" s="47">
        <v>10</v>
      </c>
      <c r="C55" s="48">
        <v>53</v>
      </c>
      <c r="D55" s="47">
        <f t="shared" si="5"/>
        <v>43</v>
      </c>
    </row>
    <row r="56" spans="1:4" ht="15.75">
      <c r="A56" s="41" t="s">
        <v>61</v>
      </c>
      <c r="B56" s="42">
        <v>10</v>
      </c>
      <c r="C56" s="43">
        <v>42</v>
      </c>
      <c r="D56" s="42">
        <f t="shared" si="5"/>
        <v>32</v>
      </c>
    </row>
    <row r="57" spans="1:4" ht="15.75">
      <c r="A57" s="41" t="s">
        <v>129</v>
      </c>
      <c r="B57" s="42">
        <v>10</v>
      </c>
      <c r="C57" s="43">
        <v>47</v>
      </c>
      <c r="D57" s="42">
        <f t="shared" si="5"/>
        <v>37</v>
      </c>
    </row>
    <row r="58" spans="1:4" ht="15.75">
      <c r="A58" s="41" t="s">
        <v>259</v>
      </c>
      <c r="B58" s="42">
        <v>10</v>
      </c>
      <c r="C58" s="43">
        <v>49</v>
      </c>
      <c r="D58" s="42">
        <f t="shared" si="5"/>
        <v>39</v>
      </c>
    </row>
    <row r="59" spans="1:4" ht="15.75">
      <c r="A59" s="24" t="s">
        <v>134</v>
      </c>
      <c r="B59" s="25">
        <v>11</v>
      </c>
      <c r="C59" s="7">
        <v>45</v>
      </c>
      <c r="D59" s="25">
        <f t="shared" si="5"/>
        <v>34</v>
      </c>
    </row>
    <row r="60" spans="1:4" ht="15.75">
      <c r="A60" s="24" t="s">
        <v>141</v>
      </c>
      <c r="B60" s="25">
        <v>11</v>
      </c>
      <c r="C60" s="7">
        <v>43</v>
      </c>
      <c r="D60" s="25">
        <f t="shared" si="5"/>
        <v>32</v>
      </c>
    </row>
    <row r="61" spans="1:4" ht="15.75">
      <c r="A61" s="52" t="s">
        <v>118</v>
      </c>
      <c r="B61" s="53">
        <v>11</v>
      </c>
      <c r="C61" s="54">
        <v>48</v>
      </c>
      <c r="D61" s="53">
        <f t="shared" si="5"/>
        <v>37</v>
      </c>
    </row>
    <row r="62" spans="1:4" ht="15.75">
      <c r="A62" s="24" t="s">
        <v>146</v>
      </c>
      <c r="B62" s="25">
        <v>11</v>
      </c>
      <c r="C62" s="7">
        <v>51</v>
      </c>
      <c r="D62" s="25">
        <f t="shared" si="5"/>
        <v>40</v>
      </c>
    </row>
    <row r="63" spans="1:4" ht="15.75">
      <c r="A63" s="24" t="s">
        <v>145</v>
      </c>
      <c r="B63" s="25">
        <v>11</v>
      </c>
      <c r="C63" s="7">
        <v>50</v>
      </c>
      <c r="D63" s="25">
        <f t="shared" si="5"/>
        <v>39</v>
      </c>
    </row>
    <row r="64" spans="1:4" ht="15.75">
      <c r="A64" s="52" t="s">
        <v>258</v>
      </c>
      <c r="B64" s="53">
        <v>11</v>
      </c>
      <c r="C64" s="54">
        <v>51</v>
      </c>
      <c r="D64" s="53">
        <f t="shared" si="5"/>
        <v>40</v>
      </c>
    </row>
    <row r="65" spans="1:4" ht="15.75">
      <c r="A65" s="52" t="s">
        <v>166</v>
      </c>
      <c r="B65" s="53">
        <v>11</v>
      </c>
      <c r="C65" s="54">
        <v>42</v>
      </c>
      <c r="D65" s="53">
        <f t="shared" si="5"/>
        <v>31</v>
      </c>
    </row>
    <row r="66" spans="1:4" ht="15.75">
      <c r="A66" s="24" t="s">
        <v>164</v>
      </c>
      <c r="B66" s="25">
        <v>12</v>
      </c>
      <c r="C66" s="7">
        <v>46</v>
      </c>
      <c r="D66" s="25">
        <f t="shared" si="5"/>
        <v>34</v>
      </c>
    </row>
    <row r="67" spans="1:4" ht="15.75">
      <c r="A67" s="24" t="s">
        <v>66</v>
      </c>
      <c r="B67" s="25">
        <v>13</v>
      </c>
      <c r="C67" s="7">
        <v>56</v>
      </c>
      <c r="D67" s="25">
        <f t="shared" si="5"/>
        <v>43</v>
      </c>
    </row>
    <row r="68" spans="1:4" ht="15.75">
      <c r="A68" s="52" t="s">
        <v>88</v>
      </c>
      <c r="B68" s="53">
        <v>14</v>
      </c>
      <c r="C68" s="54">
        <v>51</v>
      </c>
      <c r="D68" s="53">
        <f t="shared" si="5"/>
        <v>37</v>
      </c>
    </row>
    <row r="69" spans="1:4" ht="15.75">
      <c r="A69" s="24" t="s">
        <v>94</v>
      </c>
      <c r="B69" s="25">
        <v>14</v>
      </c>
      <c r="C69" s="7">
        <v>46</v>
      </c>
      <c r="D69" s="25">
        <f t="shared" si="5"/>
        <v>32</v>
      </c>
    </row>
    <row r="70" spans="1:4" ht="15.75">
      <c r="A70" s="24" t="s">
        <v>116</v>
      </c>
      <c r="B70" s="25">
        <v>17</v>
      </c>
      <c r="C70" s="7">
        <v>57</v>
      </c>
      <c r="D70" s="25">
        <f t="shared" si="5"/>
        <v>40</v>
      </c>
    </row>
    <row r="71" spans="1:4" ht="15.75">
      <c r="A71" s="24" t="s">
        <v>144</v>
      </c>
      <c r="B71" s="25">
        <v>18</v>
      </c>
      <c r="C71" s="7">
        <v>43</v>
      </c>
      <c r="D71" s="25">
        <f t="shared" si="5"/>
        <v>25</v>
      </c>
    </row>
    <row r="72" spans="1:4" ht="15.75">
      <c r="A72" s="24" t="s">
        <v>121</v>
      </c>
      <c r="B72" s="25">
        <v>21</v>
      </c>
      <c r="C72" s="7">
        <v>58</v>
      </c>
      <c r="D72" s="25">
        <f t="shared" si="5"/>
        <v>37</v>
      </c>
    </row>
    <row r="73" spans="1:4" ht="15.75">
      <c r="A73" s="24"/>
      <c r="B73" s="25"/>
      <c r="C73" s="7"/>
      <c r="D73" s="25"/>
    </row>
    <row r="75" ht="15.75">
      <c r="A75" s="21" t="s">
        <v>80</v>
      </c>
    </row>
  </sheetData>
  <mergeCells count="2">
    <mergeCell ref="B3:E3"/>
    <mergeCell ref="B16:H1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Staff</cp:lastModifiedBy>
  <cp:lastPrinted>2001-07-12T16:03:55Z</cp:lastPrinted>
  <dcterms:created xsi:type="dcterms:W3CDTF">2001-03-23T14:51:54Z</dcterms:created>
  <dcterms:modified xsi:type="dcterms:W3CDTF">2007-09-18T20:11:53Z</dcterms:modified>
  <cp:category/>
  <cp:version/>
  <cp:contentType/>
  <cp:contentStatus/>
</cp:coreProperties>
</file>