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0" windowWidth="29600" windowHeight="18340" tabRatio="500" activeTab="0"/>
  </bookViews>
  <sheets>
    <sheet name="Oct 2006" sheetId="1" r:id="rId1"/>
  </sheets>
  <definedNames>
    <definedName name="_xlnm.Print_Area" localSheetId="0">'Oct 2006'!$A$1:$AI$108</definedName>
  </definedNames>
  <calcPr fullCalcOnLoad="1"/>
</workbook>
</file>

<file path=xl/sharedStrings.xml><?xml version="1.0" encoding="utf-8"?>
<sst xmlns="http://schemas.openxmlformats.org/spreadsheetml/2006/main" count="532" uniqueCount="152">
  <si>
    <t>Iceland</t>
  </si>
  <si>
    <t>India</t>
  </si>
  <si>
    <t xml:space="preserve">Indonesia </t>
  </si>
  <si>
    <t>Ireland</t>
  </si>
  <si>
    <t xml:space="preserve">Israel </t>
  </si>
  <si>
    <t>Italy</t>
  </si>
  <si>
    <t xml:space="preserve">Jamaica </t>
  </si>
  <si>
    <t>Japan</t>
  </si>
  <si>
    <t>Kenya</t>
  </si>
  <si>
    <t>Kiribachi</t>
  </si>
  <si>
    <t>Korea, North</t>
  </si>
  <si>
    <t>Korea, South</t>
  </si>
  <si>
    <t xml:space="preserve">Malaysia </t>
  </si>
  <si>
    <t>Maldives</t>
  </si>
  <si>
    <t>Marshall island</t>
  </si>
  <si>
    <t>Mauritius</t>
  </si>
  <si>
    <t xml:space="preserve">Mexico </t>
  </si>
  <si>
    <t xml:space="preserve">Morocco </t>
  </si>
  <si>
    <t>Mozambique</t>
  </si>
  <si>
    <t>Nauru</t>
  </si>
  <si>
    <t>Netherlands</t>
  </si>
  <si>
    <t>New Zealand</t>
  </si>
  <si>
    <t xml:space="preserve">Nigeria </t>
  </si>
  <si>
    <t>North mariana is.</t>
  </si>
  <si>
    <t>Norway</t>
  </si>
  <si>
    <t>Oman</t>
  </si>
  <si>
    <t xml:space="preserve">Pakistan </t>
  </si>
  <si>
    <t>Panama</t>
  </si>
  <si>
    <t xml:space="preserve">Papua New Guinea </t>
  </si>
  <si>
    <t>Peru</t>
  </si>
  <si>
    <t xml:space="preserve">Philippines </t>
  </si>
  <si>
    <t>Portugal</t>
  </si>
  <si>
    <t>Russian Federation</t>
  </si>
  <si>
    <t>Senegal</t>
  </si>
  <si>
    <t>Seychelles</t>
  </si>
  <si>
    <t xml:space="preserve">Sierra Leone </t>
  </si>
  <si>
    <t>Solomon island</t>
  </si>
  <si>
    <t>South Africa</t>
  </si>
  <si>
    <t>Spain</t>
  </si>
  <si>
    <t xml:space="preserve">Sweden </t>
  </si>
  <si>
    <t xml:space="preserve">Tanzania </t>
  </si>
  <si>
    <t xml:space="preserve">Thailand </t>
  </si>
  <si>
    <t xml:space="preserve">Trinidad and Tobago </t>
  </si>
  <si>
    <t>Tuvalu</t>
  </si>
  <si>
    <t>United Kingdom</t>
  </si>
  <si>
    <t>United States</t>
  </si>
  <si>
    <t xml:space="preserve">Uruguay </t>
  </si>
  <si>
    <t xml:space="preserve">Viet Nam </t>
  </si>
  <si>
    <t>Additional Needed</t>
  </si>
  <si>
    <t>-</t>
  </si>
  <si>
    <t>Goal</t>
  </si>
  <si>
    <t>Percent of Goal</t>
  </si>
  <si>
    <t xml:space="preserve"> % Complete</t>
  </si>
  <si>
    <t xml:space="preserve">  </t>
  </si>
  <si>
    <t>Ship Observation Team (SOT) 2nd session (Brest, France, 7-12 March 2005)</t>
  </si>
  <si>
    <t>History of Update</t>
  </si>
  <si>
    <t>CO2 CDIAC (http://cdiac.esd.ornl.gov/oceans/RepeatSections/repeat_map.html)</t>
  </si>
  <si>
    <t>Created : October 2004</t>
  </si>
  <si>
    <t>ASAP Annual report, METEO-FRANCE</t>
  </si>
  <si>
    <t>Updated : March 2005</t>
  </si>
  <si>
    <t>Updated Octpber 2006</t>
  </si>
  <si>
    <t>Updated : Octpber 2006</t>
  </si>
  <si>
    <t>VOS CLIMATE PROJECT MEETING (http://lwf.ncdc.noaa.gov/oa/climate/vosclim/vosclim-survey.html)</t>
  </si>
  <si>
    <t>Updated : July 2005</t>
  </si>
  <si>
    <t>JCOMM SOT Third Session, March 2005</t>
  </si>
  <si>
    <t>Updated : August 2005</t>
  </si>
  <si>
    <t>Updated : March 2006</t>
  </si>
  <si>
    <t>June 2006 Met office, UK (ships recording 25 or more reprts per month)</t>
  </si>
  <si>
    <t>Updated : July 2006</t>
  </si>
  <si>
    <t>January-December,2004</t>
  </si>
  <si>
    <t>Table of the Ocean Reference Stations from Mike. (GCOS lists.doc)</t>
  </si>
  <si>
    <t>JCOMMOPS monitoring platforms(http://wo.jcommops.org/cgi-bin/WebObjects/JCOMMOPS)</t>
  </si>
  <si>
    <t>ftp://iabp.apl.washington.edu/pub/IABP/MonthlyMaps/OLDMAPSTABLES/2006.Feb.1.table.txt</t>
  </si>
  <si>
    <t>Personal Communication (Scripps Institute of Oceanography)</t>
  </si>
  <si>
    <t>JCOMMOPS monitoring platforms(http://wo.jcommops.org/cgi-bin/WebObjects/JCOMMOPS)Se2006</t>
  </si>
  <si>
    <t>JCOMMOPS monitoring platforms(http://wo.jcommops.org/cgi-bin/WebObjects/JCOMMOPS)Sep2006</t>
  </si>
  <si>
    <t>GLOSS status Oct2005 (http://www.pol.ac.uk/psmsl/gloss.status/status_oct2004.html)Sep 2006</t>
  </si>
  <si>
    <t>UHSLC GCOS Sites (http://ilikai.soest.hawaii.edu/uhslc/GCOSgloss.html)Sep 2006</t>
  </si>
  <si>
    <t>JCOMMOPS Argo network, as of Aug 2006</t>
  </si>
  <si>
    <t>Global Ocean Observing System</t>
  </si>
  <si>
    <t>Contributions by countries</t>
  </si>
  <si>
    <t>DBCP</t>
  </si>
  <si>
    <t>Ocean Sites</t>
  </si>
  <si>
    <t>GLOSS</t>
  </si>
  <si>
    <t>SOT</t>
  </si>
  <si>
    <t>IOCCP</t>
  </si>
  <si>
    <t>Argo</t>
  </si>
  <si>
    <t>Platform</t>
  </si>
  <si>
    <t>System</t>
  </si>
  <si>
    <t>Countries</t>
  </si>
  <si>
    <t>Drifting</t>
  </si>
  <si>
    <t>Baro</t>
  </si>
  <si>
    <t>Salinity</t>
  </si>
  <si>
    <t>Ice</t>
  </si>
  <si>
    <t>Tropical</t>
  </si>
  <si>
    <t>Coastal</t>
  </si>
  <si>
    <t>Ocean</t>
  </si>
  <si>
    <t>Time</t>
  </si>
  <si>
    <t>HDX Line</t>
  </si>
  <si>
    <t>FRX Line</t>
  </si>
  <si>
    <t>XBTs</t>
  </si>
  <si>
    <t>VOS ships</t>
  </si>
  <si>
    <t>VOS</t>
  </si>
  <si>
    <t>VOSClim</t>
  </si>
  <si>
    <t>ASAP</t>
  </si>
  <si>
    <t>Carbon</t>
  </si>
  <si>
    <t>Float</t>
  </si>
  <si>
    <t>Total</t>
  </si>
  <si>
    <t>Contributing</t>
  </si>
  <si>
    <t>Buoy</t>
  </si>
  <si>
    <t>Upgrade</t>
  </si>
  <si>
    <t>Buoys</t>
  </si>
  <si>
    <t>Mooring</t>
  </si>
  <si>
    <t>Observ</t>
  </si>
  <si>
    <t>Series</t>
  </si>
  <si>
    <t>Committed 
to GLOSS</t>
  </si>
  <si>
    <t>Real time</t>
  </si>
  <si>
    <t>Geo Located</t>
  </si>
  <si>
    <t>Occupied</t>
  </si>
  <si>
    <t>Deployed</t>
  </si>
  <si>
    <t>Reporting</t>
  </si>
  <si>
    <t>AWS Ship</t>
  </si>
  <si>
    <t>Ships</t>
  </si>
  <si>
    <t>Sond Dep</t>
  </si>
  <si>
    <t>Survey</t>
  </si>
  <si>
    <t>SOOP</t>
  </si>
  <si>
    <t>Argentina</t>
  </si>
  <si>
    <t/>
  </si>
  <si>
    <t>Australia</t>
  </si>
  <si>
    <t>Bahama</t>
  </si>
  <si>
    <t>Belau</t>
  </si>
  <si>
    <t>Bermuda</t>
  </si>
  <si>
    <t>Brazil</t>
  </si>
  <si>
    <t>Canada</t>
  </si>
  <si>
    <t xml:space="preserve">Cape Verde </t>
  </si>
  <si>
    <t>Chile</t>
  </si>
  <si>
    <t>China</t>
  </si>
  <si>
    <t xml:space="preserve">Colombia </t>
  </si>
  <si>
    <t>Cook island</t>
  </si>
  <si>
    <t>Costa Rica</t>
  </si>
  <si>
    <t xml:space="preserve">Cote d'Ivoire </t>
  </si>
  <si>
    <t xml:space="preserve">Cuba </t>
  </si>
  <si>
    <t>Denmark</t>
  </si>
  <si>
    <t>Ecuador</t>
  </si>
  <si>
    <t>European Union</t>
  </si>
  <si>
    <t>Fed. Micronesia</t>
  </si>
  <si>
    <t>Fiji</t>
  </si>
  <si>
    <t>Finland</t>
  </si>
  <si>
    <t>France</t>
  </si>
  <si>
    <t>Germany</t>
  </si>
  <si>
    <t xml:space="preserve">Ghana </t>
  </si>
  <si>
    <t xml:space="preserve">Hong Kong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</si>
</sst>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"/>
    <numFmt numFmtId="167" formatCode="0.000000"/>
    <numFmt numFmtId="168" formatCode="0.00000"/>
    <numFmt numFmtId="169" formatCode="0.00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9"/>
      <name val="Geneva"/>
      <family val="0"/>
    </font>
    <font>
      <sz val="9"/>
      <color indexed="12"/>
      <name val="Geneva"/>
      <family val="0"/>
    </font>
    <font>
      <sz val="9"/>
      <color indexed="17"/>
      <name val="Geneva"/>
      <family val="0"/>
    </font>
    <font>
      <sz val="9"/>
      <color indexed="53"/>
      <name val="Geneva"/>
      <family val="0"/>
    </font>
    <font>
      <sz val="9"/>
      <color indexed="61"/>
      <name val="Geneva"/>
      <family val="0"/>
    </font>
    <font>
      <sz val="9"/>
      <color indexed="16"/>
      <name val="Geneva"/>
      <family val="0"/>
    </font>
    <font>
      <sz val="9"/>
      <color indexed="56"/>
      <name val="Geneva"/>
      <family val="0"/>
    </font>
    <font>
      <sz val="9"/>
      <color indexed="57"/>
      <name val="Geneva"/>
      <family val="0"/>
    </font>
    <font>
      <sz val="9"/>
      <color indexed="1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Fill="1">
      <alignment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vertical="top" wrapText="1"/>
      <protection/>
    </xf>
    <xf numFmtId="0" fontId="4" fillId="0" borderId="0" xfId="21" applyFont="1" applyFill="1" applyAlignment="1">
      <alignment vertical="top"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1" fontId="9" fillId="0" borderId="0" xfId="21" applyNumberFormat="1" applyFont="1">
      <alignment/>
      <protection/>
    </xf>
    <xf numFmtId="0" fontId="12" fillId="0" borderId="0" xfId="21" applyFont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1" fontId="4" fillId="0" borderId="0" xfId="21" applyNumberFormat="1" applyFont="1">
      <alignment/>
      <protection/>
    </xf>
    <xf numFmtId="0" fontId="14" fillId="0" borderId="0" xfId="21" applyFont="1" applyAlignment="1">
      <alignment/>
      <protection/>
    </xf>
    <xf numFmtId="0" fontId="9" fillId="0" borderId="0" xfId="21" applyFont="1" applyAlignment="1">
      <alignment horizontal="center"/>
      <protection/>
    </xf>
    <xf numFmtId="1" fontId="11" fillId="0" borderId="0" xfId="21" applyNumberFormat="1" applyFont="1">
      <alignment/>
      <protection/>
    </xf>
    <xf numFmtId="1" fontId="8" fillId="0" borderId="0" xfId="21" applyNumberFormat="1" applyFont="1">
      <alignment/>
      <protection/>
    </xf>
    <xf numFmtId="1" fontId="12" fillId="0" borderId="0" xfId="21" applyNumberFormat="1" applyFont="1">
      <alignment/>
      <protection/>
    </xf>
    <xf numFmtId="1" fontId="13" fillId="0" borderId="0" xfId="21" applyNumberFormat="1" applyFont="1" applyFill="1">
      <alignment/>
      <protection/>
    </xf>
    <xf numFmtId="1" fontId="14" fillId="0" borderId="0" xfId="21" applyNumberFormat="1" applyFont="1">
      <alignment/>
      <protection/>
    </xf>
    <xf numFmtId="1" fontId="7" fillId="0" borderId="0" xfId="21" applyNumberFormat="1" applyFont="1">
      <alignment/>
      <protection/>
    </xf>
    <xf numFmtId="0" fontId="15" fillId="0" borderId="0" xfId="21" applyFont="1">
      <alignment/>
      <protection/>
    </xf>
    <xf numFmtId="0" fontId="13" fillId="0" borderId="0" xfId="21" applyFont="1">
      <alignment/>
      <protection/>
    </xf>
    <xf numFmtId="0" fontId="11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ont="1" applyFill="1" applyAlignment="1">
      <alignment/>
      <protection/>
    </xf>
    <xf numFmtId="49" fontId="7" fillId="0" borderId="0" xfId="21" applyNumberFormat="1" applyFont="1" applyFill="1" applyAlignment="1">
      <alignment horizontal="center"/>
      <protection/>
    </xf>
    <xf numFmtId="0" fontId="4" fillId="0" borderId="0" xfId="21" applyFill="1" applyAlignment="1">
      <alignment/>
      <protection/>
    </xf>
    <xf numFmtId="0" fontId="7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3006_jcommstats(Work).xls" xfId="21"/>
    <cellStyle name="Normal_GlossStatus200510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89</xdr:row>
      <xdr:rowOff>9525</xdr:rowOff>
    </xdr:from>
    <xdr:to>
      <xdr:col>4</xdr:col>
      <xdr:colOff>428625</xdr:colOff>
      <xdr:row>107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2343150" y="14592300"/>
          <a:ext cx="704850" cy="2790825"/>
          <a:chOff x="215" y="1160"/>
          <a:chExt cx="64" cy="22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15" y="1160"/>
            <a:ext cx="1" cy="226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16" y="1386"/>
            <a:ext cx="63" cy="0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89</xdr:row>
      <xdr:rowOff>0</xdr:rowOff>
    </xdr:from>
    <xdr:to>
      <xdr:col>12</xdr:col>
      <xdr:colOff>76200</xdr:colOff>
      <xdr:row>102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5572125" y="14582775"/>
          <a:ext cx="857250" cy="2066925"/>
          <a:chOff x="510" y="1159"/>
          <a:chExt cx="78" cy="162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510" y="1159"/>
            <a:ext cx="1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12" y="1321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558" y="1159"/>
            <a:ext cx="1" cy="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13</xdr:col>
      <xdr:colOff>295275</xdr:colOff>
      <xdr:row>89</xdr:row>
      <xdr:rowOff>0</xdr:rowOff>
    </xdr:from>
    <xdr:to>
      <xdr:col>14</xdr:col>
      <xdr:colOff>381000</xdr:colOff>
      <xdr:row>101</xdr:row>
      <xdr:rowOff>85725</xdr:rowOff>
    </xdr:to>
    <xdr:grpSp>
      <xdr:nvGrpSpPr>
        <xdr:cNvPr id="8" name="Group 8"/>
        <xdr:cNvGrpSpPr>
          <a:grpSpLocks/>
        </xdr:cNvGrpSpPr>
      </xdr:nvGrpSpPr>
      <xdr:grpSpPr>
        <a:xfrm>
          <a:off x="6772275" y="14582775"/>
          <a:ext cx="676275" cy="1914525"/>
          <a:chOff x="619" y="1159"/>
          <a:chExt cx="62" cy="149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619" y="1159"/>
            <a:ext cx="1" cy="149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0" y="1308"/>
            <a:ext cx="61" cy="0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89</xdr:row>
      <xdr:rowOff>0</xdr:rowOff>
    </xdr:from>
    <xdr:to>
      <xdr:col>21</xdr:col>
      <xdr:colOff>352425</xdr:colOff>
      <xdr:row>99</xdr:row>
      <xdr:rowOff>66675</xdr:rowOff>
    </xdr:to>
    <xdr:grpSp>
      <xdr:nvGrpSpPr>
        <xdr:cNvPr id="11" name="Group 11"/>
        <xdr:cNvGrpSpPr>
          <a:grpSpLocks/>
        </xdr:cNvGrpSpPr>
      </xdr:nvGrpSpPr>
      <xdr:grpSpPr>
        <a:xfrm>
          <a:off x="8467725" y="14582775"/>
          <a:ext cx="2171700" cy="1590675"/>
          <a:chOff x="774" y="1159"/>
          <a:chExt cx="198" cy="12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774" y="1159"/>
            <a:ext cx="1" cy="123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775" y="1282"/>
            <a:ext cx="197" cy="0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822" y="1159"/>
            <a:ext cx="1" cy="122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73" y="1160"/>
            <a:ext cx="0" cy="122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22</xdr:col>
      <xdr:colOff>238125</xdr:colOff>
      <xdr:row>89</xdr:row>
      <xdr:rowOff>0</xdr:rowOff>
    </xdr:from>
    <xdr:to>
      <xdr:col>22</xdr:col>
      <xdr:colOff>247650</xdr:colOff>
      <xdr:row>96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1039475" y="14582775"/>
          <a:ext cx="9525" cy="11525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247650</xdr:colOff>
      <xdr:row>96</xdr:row>
      <xdr:rowOff>66675</xdr:rowOff>
    </xdr:from>
    <xdr:to>
      <xdr:col>23</xdr:col>
      <xdr:colOff>371475</xdr:colOff>
      <xdr:row>96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11049000" y="15716250"/>
          <a:ext cx="638175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285750</xdr:colOff>
      <xdr:row>89</xdr:row>
      <xdr:rowOff>0</xdr:rowOff>
    </xdr:from>
    <xdr:to>
      <xdr:col>26</xdr:col>
      <xdr:colOff>285750</xdr:colOff>
      <xdr:row>93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2696825" y="14582775"/>
          <a:ext cx="0" cy="70485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285750</xdr:colOff>
      <xdr:row>93</xdr:row>
      <xdr:rowOff>85725</xdr:rowOff>
    </xdr:from>
    <xdr:to>
      <xdr:col>27</xdr:col>
      <xdr:colOff>438150</xdr:colOff>
      <xdr:row>93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2696825" y="15278100"/>
          <a:ext cx="66675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23</xdr:col>
      <xdr:colOff>266700</xdr:colOff>
      <xdr:row>89</xdr:row>
      <xdr:rowOff>0</xdr:rowOff>
    </xdr:from>
    <xdr:to>
      <xdr:col>23</xdr:col>
      <xdr:colOff>276225</xdr:colOff>
      <xdr:row>95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1582400" y="1458277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23</xdr:col>
      <xdr:colOff>276225</xdr:colOff>
      <xdr:row>95</xdr:row>
      <xdr:rowOff>66675</xdr:rowOff>
    </xdr:from>
    <xdr:to>
      <xdr:col>24</xdr:col>
      <xdr:colOff>381000</xdr:colOff>
      <xdr:row>95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11591925" y="15563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247650</xdr:colOff>
      <xdr:row>89</xdr:row>
      <xdr:rowOff>0</xdr:rowOff>
    </xdr:from>
    <xdr:to>
      <xdr:col>5</xdr:col>
      <xdr:colOff>409575</xdr:colOff>
      <xdr:row>106</xdr:row>
      <xdr:rowOff>66675</xdr:rowOff>
    </xdr:to>
    <xdr:grpSp>
      <xdr:nvGrpSpPr>
        <xdr:cNvPr id="22" name="Group 22"/>
        <xdr:cNvGrpSpPr>
          <a:grpSpLocks/>
        </xdr:cNvGrpSpPr>
      </xdr:nvGrpSpPr>
      <xdr:grpSpPr>
        <a:xfrm>
          <a:off x="2867025" y="14582775"/>
          <a:ext cx="676275" cy="2657475"/>
          <a:chOff x="263" y="1159"/>
          <a:chExt cx="61" cy="215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263" y="1159"/>
            <a:ext cx="1" cy="215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64" y="1374"/>
            <a:ext cx="60" cy="0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89</xdr:row>
      <xdr:rowOff>0</xdr:rowOff>
    </xdr:from>
    <xdr:to>
      <xdr:col>27</xdr:col>
      <xdr:colOff>238125</xdr:colOff>
      <xdr:row>92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3163550" y="14582775"/>
          <a:ext cx="0" cy="5524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27</xdr:col>
      <xdr:colOff>238125</xdr:colOff>
      <xdr:row>92</xdr:row>
      <xdr:rowOff>95250</xdr:rowOff>
    </xdr:from>
    <xdr:to>
      <xdr:col>28</xdr:col>
      <xdr:colOff>57150</xdr:colOff>
      <xdr:row>92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13163550" y="15135225"/>
          <a:ext cx="3333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285750</xdr:colOff>
      <xdr:row>89</xdr:row>
      <xdr:rowOff>9525</xdr:rowOff>
    </xdr:from>
    <xdr:to>
      <xdr:col>29</xdr:col>
      <xdr:colOff>438150</xdr:colOff>
      <xdr:row>91</xdr:row>
      <xdr:rowOff>85725</xdr:rowOff>
    </xdr:to>
    <xdr:grpSp>
      <xdr:nvGrpSpPr>
        <xdr:cNvPr id="27" name="Group 51"/>
        <xdr:cNvGrpSpPr>
          <a:grpSpLocks/>
        </xdr:cNvGrpSpPr>
      </xdr:nvGrpSpPr>
      <xdr:grpSpPr>
        <a:xfrm>
          <a:off x="13811250" y="14592300"/>
          <a:ext cx="152400" cy="381000"/>
          <a:chOff x="1262" y="1173"/>
          <a:chExt cx="14" cy="32"/>
        </a:xfrm>
        <a:solidFill>
          <a:srgbClr val="FFFFFF"/>
        </a:solidFill>
      </xdr:grpSpPr>
      <xdr:sp>
        <xdr:nvSpPr>
          <xdr:cNvPr id="28" name="Line 27"/>
          <xdr:cNvSpPr>
            <a:spLocks/>
          </xdr:cNvSpPr>
        </xdr:nvSpPr>
        <xdr:spPr>
          <a:xfrm>
            <a:off x="1262" y="1173"/>
            <a:ext cx="0" cy="32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 flipV="1">
            <a:off x="1262" y="1205"/>
            <a:ext cx="14" cy="0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24</xdr:col>
      <xdr:colOff>257175</xdr:colOff>
      <xdr:row>89</xdr:row>
      <xdr:rowOff>0</xdr:rowOff>
    </xdr:from>
    <xdr:to>
      <xdr:col>24</xdr:col>
      <xdr:colOff>257175</xdr:colOff>
      <xdr:row>94</xdr:row>
      <xdr:rowOff>66675</xdr:rowOff>
    </xdr:to>
    <xdr:sp>
      <xdr:nvSpPr>
        <xdr:cNvPr id="30" name="Line 29"/>
        <xdr:cNvSpPr>
          <a:spLocks/>
        </xdr:cNvSpPr>
      </xdr:nvSpPr>
      <xdr:spPr>
        <a:xfrm>
          <a:off x="12087225" y="145827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257175</xdr:colOff>
      <xdr:row>94</xdr:row>
      <xdr:rowOff>85725</xdr:rowOff>
    </xdr:from>
    <xdr:to>
      <xdr:col>26</xdr:col>
      <xdr:colOff>371475</xdr:colOff>
      <xdr:row>94</xdr:row>
      <xdr:rowOff>85725</xdr:rowOff>
    </xdr:to>
    <xdr:sp>
      <xdr:nvSpPr>
        <xdr:cNvPr id="31" name="Line 30"/>
        <xdr:cNvSpPr>
          <a:spLocks/>
        </xdr:cNvSpPr>
      </xdr:nvSpPr>
      <xdr:spPr>
        <a:xfrm>
          <a:off x="12087225" y="15430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247650</xdr:colOff>
      <xdr:row>89</xdr:row>
      <xdr:rowOff>9525</xdr:rowOff>
    </xdr:from>
    <xdr:to>
      <xdr:col>7</xdr:col>
      <xdr:colOff>447675</xdr:colOff>
      <xdr:row>104</xdr:row>
      <xdr:rowOff>85725</xdr:rowOff>
    </xdr:to>
    <xdr:grpSp>
      <xdr:nvGrpSpPr>
        <xdr:cNvPr id="32" name="Group 31"/>
        <xdr:cNvGrpSpPr>
          <a:grpSpLocks/>
        </xdr:cNvGrpSpPr>
      </xdr:nvGrpSpPr>
      <xdr:grpSpPr>
        <a:xfrm>
          <a:off x="3895725" y="14592300"/>
          <a:ext cx="714375" cy="2362200"/>
          <a:chOff x="357" y="1160"/>
          <a:chExt cx="65" cy="188"/>
        </a:xfrm>
        <a:solidFill>
          <a:srgbClr val="FFFFFF"/>
        </a:solidFill>
      </xdr:grpSpPr>
      <xdr:sp>
        <xdr:nvSpPr>
          <xdr:cNvPr id="33" name="Line 32"/>
          <xdr:cNvSpPr>
            <a:spLocks/>
          </xdr:cNvSpPr>
        </xdr:nvSpPr>
        <xdr:spPr>
          <a:xfrm>
            <a:off x="357" y="1160"/>
            <a:ext cx="1" cy="188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>
            <a:off x="358" y="1348"/>
            <a:ext cx="64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88</xdr:row>
      <xdr:rowOff>142875</xdr:rowOff>
    </xdr:from>
    <xdr:to>
      <xdr:col>9</xdr:col>
      <xdr:colOff>66675</xdr:colOff>
      <xdr:row>103</xdr:row>
      <xdr:rowOff>57150</xdr:rowOff>
    </xdr:to>
    <xdr:grpSp>
      <xdr:nvGrpSpPr>
        <xdr:cNvPr id="35" name="Group 34"/>
        <xdr:cNvGrpSpPr>
          <a:grpSpLocks/>
        </xdr:cNvGrpSpPr>
      </xdr:nvGrpSpPr>
      <xdr:grpSpPr>
        <a:xfrm>
          <a:off x="4381500" y="14573250"/>
          <a:ext cx="876300" cy="2200275"/>
          <a:chOff x="401" y="1158"/>
          <a:chExt cx="80" cy="177"/>
        </a:xfrm>
        <a:solidFill>
          <a:srgbClr val="FFFFFF"/>
        </a:solidFill>
      </xdr:grpSpPr>
      <xdr:sp>
        <xdr:nvSpPr>
          <xdr:cNvPr id="36" name="Line 35"/>
          <xdr:cNvSpPr>
            <a:spLocks/>
          </xdr:cNvSpPr>
        </xdr:nvSpPr>
        <xdr:spPr>
          <a:xfrm>
            <a:off x="401" y="1159"/>
            <a:ext cx="2" cy="176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>
            <a:off x="403" y="1335"/>
            <a:ext cx="78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>
            <a:off x="451" y="1158"/>
            <a:ext cx="1" cy="177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89</xdr:row>
      <xdr:rowOff>9525</xdr:rowOff>
    </xdr:from>
    <xdr:to>
      <xdr:col>22</xdr:col>
      <xdr:colOff>428625</xdr:colOff>
      <xdr:row>97</xdr:row>
      <xdr:rowOff>66675</xdr:rowOff>
    </xdr:to>
    <xdr:grpSp>
      <xdr:nvGrpSpPr>
        <xdr:cNvPr id="39" name="Group 38"/>
        <xdr:cNvGrpSpPr>
          <a:grpSpLocks/>
        </xdr:cNvGrpSpPr>
      </xdr:nvGrpSpPr>
      <xdr:grpSpPr>
        <a:xfrm>
          <a:off x="10534650" y="14592300"/>
          <a:ext cx="695325" cy="1276350"/>
          <a:chOff x="963" y="1160"/>
          <a:chExt cx="63" cy="109"/>
        </a:xfrm>
        <a:solidFill>
          <a:srgbClr val="FFFFFF"/>
        </a:solidFill>
      </xdr:grpSpPr>
      <xdr:sp>
        <xdr:nvSpPr>
          <xdr:cNvPr id="40" name="Line 39"/>
          <xdr:cNvSpPr>
            <a:spLocks/>
          </xdr:cNvSpPr>
        </xdr:nvSpPr>
        <xdr:spPr>
          <a:xfrm>
            <a:off x="963" y="1160"/>
            <a:ext cx="0" cy="109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>
            <a:off x="963" y="1268"/>
            <a:ext cx="63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89</xdr:row>
      <xdr:rowOff>0</xdr:rowOff>
    </xdr:from>
    <xdr:to>
      <xdr:col>16</xdr:col>
      <xdr:colOff>76200</xdr:colOff>
      <xdr:row>100</xdr:row>
      <xdr:rowOff>85725</xdr:rowOff>
    </xdr:to>
    <xdr:grpSp>
      <xdr:nvGrpSpPr>
        <xdr:cNvPr id="42" name="Group 41"/>
        <xdr:cNvGrpSpPr>
          <a:grpSpLocks/>
        </xdr:cNvGrpSpPr>
      </xdr:nvGrpSpPr>
      <xdr:grpSpPr>
        <a:xfrm>
          <a:off x="7296150" y="14582775"/>
          <a:ext cx="866775" cy="1762125"/>
          <a:chOff x="667" y="1159"/>
          <a:chExt cx="79" cy="137"/>
        </a:xfrm>
        <a:solidFill>
          <a:srgbClr val="FFFFFF"/>
        </a:solidFill>
      </xdr:grpSpPr>
      <xdr:sp>
        <xdr:nvSpPr>
          <xdr:cNvPr id="43" name="Line 42"/>
          <xdr:cNvSpPr>
            <a:spLocks/>
          </xdr:cNvSpPr>
        </xdr:nvSpPr>
        <xdr:spPr>
          <a:xfrm>
            <a:off x="667" y="1159"/>
            <a:ext cx="1" cy="136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>
            <a:off x="717" y="1159"/>
            <a:ext cx="1" cy="137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668" y="1296"/>
            <a:ext cx="78" cy="0"/>
          </a:xfrm>
          <a:prstGeom prst="line">
            <a:avLst/>
          </a:prstGeom>
          <a:noFill/>
          <a:ln w="9525" cmpd="sng">
            <a:solidFill>
              <a:srgbClr val="0064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89</xdr:row>
      <xdr:rowOff>0</xdr:rowOff>
    </xdr:from>
    <xdr:to>
      <xdr:col>6</xdr:col>
      <xdr:colOff>447675</xdr:colOff>
      <xdr:row>105</xdr:row>
      <xdr:rowOff>85725</xdr:rowOff>
    </xdr:to>
    <xdr:grpSp>
      <xdr:nvGrpSpPr>
        <xdr:cNvPr id="46" name="Group 45"/>
        <xdr:cNvGrpSpPr>
          <a:grpSpLocks/>
        </xdr:cNvGrpSpPr>
      </xdr:nvGrpSpPr>
      <xdr:grpSpPr>
        <a:xfrm>
          <a:off x="3381375" y="14582775"/>
          <a:ext cx="714375" cy="2524125"/>
          <a:chOff x="310" y="1159"/>
          <a:chExt cx="65" cy="203"/>
        </a:xfrm>
        <a:solidFill>
          <a:srgbClr val="FFFFFF"/>
        </a:solidFill>
      </xdr:grpSpPr>
      <xdr:sp>
        <xdr:nvSpPr>
          <xdr:cNvPr id="47" name="Line 46"/>
          <xdr:cNvSpPr>
            <a:spLocks/>
          </xdr:cNvSpPr>
        </xdr:nvSpPr>
        <xdr:spPr>
          <a:xfrm>
            <a:off x="310" y="1159"/>
            <a:ext cx="1" cy="203"/>
          </a:xfrm>
          <a:prstGeom prst="lin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8" name="Line 47"/>
          <xdr:cNvSpPr>
            <a:spLocks/>
          </xdr:cNvSpPr>
        </xdr:nvSpPr>
        <xdr:spPr>
          <a:xfrm>
            <a:off x="311" y="1361"/>
            <a:ext cx="64" cy="0"/>
          </a:xfrm>
          <a:prstGeom prst="lin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89</xdr:row>
      <xdr:rowOff>9525</xdr:rowOff>
    </xdr:from>
    <xdr:to>
      <xdr:col>21</xdr:col>
      <xdr:colOff>438150</xdr:colOff>
      <xdr:row>98</xdr:row>
      <xdr:rowOff>95250</xdr:rowOff>
    </xdr:to>
    <xdr:grpSp>
      <xdr:nvGrpSpPr>
        <xdr:cNvPr id="49" name="Group 48"/>
        <xdr:cNvGrpSpPr>
          <a:grpSpLocks/>
        </xdr:cNvGrpSpPr>
      </xdr:nvGrpSpPr>
      <xdr:grpSpPr>
        <a:xfrm>
          <a:off x="10039350" y="14592300"/>
          <a:ext cx="685800" cy="1457325"/>
          <a:chOff x="963" y="1160"/>
          <a:chExt cx="63" cy="109"/>
        </a:xfrm>
        <a:solidFill>
          <a:srgbClr val="FFFFFF"/>
        </a:solidFill>
      </xdr:grpSpPr>
      <xdr:sp>
        <xdr:nvSpPr>
          <xdr:cNvPr id="50" name="Line 49"/>
          <xdr:cNvSpPr>
            <a:spLocks/>
          </xdr:cNvSpPr>
        </xdr:nvSpPr>
        <xdr:spPr>
          <a:xfrm>
            <a:off x="963" y="1160"/>
            <a:ext cx="0" cy="109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>
            <a:off x="963" y="1268"/>
            <a:ext cx="63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8"/>
  <sheetViews>
    <sheetView tabSelected="1" view="pageBreakPreview" zoomScaleSheetLayoutView="100" workbookViewId="0" topLeftCell="A4">
      <pane xSplit="2" ySplit="5" topLeftCell="C51" activePane="bottomRight" state="frozen"/>
      <selection pane="topLeft" activeCell="A4" sqref="A4"/>
      <selection pane="topRight" activeCell="C4" sqref="C4"/>
      <selection pane="bottomLeft" activeCell="A9" sqref="A9"/>
      <selection pane="bottomRight" activeCell="B7" sqref="B7"/>
    </sheetView>
  </sheetViews>
  <sheetFormatPr defaultColWidth="9.375" defaultRowHeight="12.75"/>
  <cols>
    <col min="1" max="1" width="1.625" style="1" customWidth="1"/>
    <col min="2" max="2" width="17.125" style="1" customWidth="1"/>
    <col min="3" max="3" width="8.875" style="1" bestFit="1" customWidth="1"/>
    <col min="4" max="9" width="6.75390625" style="1" customWidth="1"/>
    <col min="10" max="10" width="1.75390625" style="1" customWidth="1"/>
    <col min="11" max="12" width="6.75390625" style="1" customWidth="1"/>
    <col min="13" max="13" width="1.625" style="1" customWidth="1"/>
    <col min="14" max="14" width="7.75390625" style="1" customWidth="1"/>
    <col min="15" max="15" width="6.75390625" style="1" customWidth="1"/>
    <col min="16" max="16" width="6.625" style="1" customWidth="1"/>
    <col min="17" max="17" width="1.875" style="1" customWidth="1"/>
    <col min="18" max="20" width="6.75390625" style="1" customWidth="1"/>
    <col min="21" max="21" width="6.75390625" style="3" customWidth="1"/>
    <col min="22" max="24" width="6.75390625" style="1" customWidth="1"/>
    <col min="25" max="25" width="6.625" style="1" customWidth="1"/>
    <col min="26" max="26" width="1.00390625" style="1" customWidth="1"/>
    <col min="27" max="28" width="6.75390625" style="1" customWidth="1"/>
    <col min="29" max="29" width="1.12109375" style="1" customWidth="1"/>
    <col min="30" max="30" width="6.75390625" style="1" customWidth="1"/>
    <col min="31" max="31" width="1.12109375" style="1" customWidth="1"/>
    <col min="32" max="32" width="6.125" style="1" customWidth="1"/>
    <col min="33" max="33" width="1.00390625" style="1" customWidth="1"/>
    <col min="34" max="34" width="6.75390625" style="1" customWidth="1"/>
    <col min="35" max="35" width="33.375" style="1" customWidth="1"/>
    <col min="36" max="16384" width="9.375" style="1" customWidth="1"/>
  </cols>
  <sheetData>
    <row r="2" spans="1:35" ht="12.75">
      <c r="A2" s="27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>
      <c r="A3" s="27" t="s">
        <v>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2.75">
      <c r="A4" s="29" t="s">
        <v>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6" spans="4:34" ht="12.75">
      <c r="D6" s="31" t="s">
        <v>81</v>
      </c>
      <c r="E6" s="31"/>
      <c r="F6" s="31"/>
      <c r="G6" s="31"/>
      <c r="H6" s="31"/>
      <c r="I6" s="31"/>
      <c r="K6" s="31" t="s">
        <v>82</v>
      </c>
      <c r="L6" s="31"/>
      <c r="N6" s="31" t="s">
        <v>83</v>
      </c>
      <c r="O6" s="31"/>
      <c r="P6" s="31"/>
      <c r="R6" s="27" t="s">
        <v>84</v>
      </c>
      <c r="S6" s="27"/>
      <c r="T6" s="27"/>
      <c r="U6" s="27"/>
      <c r="V6" s="27"/>
      <c r="W6" s="27"/>
      <c r="X6" s="27"/>
      <c r="Z6" s="31" t="s">
        <v>85</v>
      </c>
      <c r="AA6" s="31"/>
      <c r="AD6" s="2" t="s">
        <v>86</v>
      </c>
      <c r="AF6" s="2" t="s">
        <v>87</v>
      </c>
      <c r="AH6" s="2" t="s">
        <v>88</v>
      </c>
    </row>
    <row r="7" spans="3:34" ht="12.75">
      <c r="C7" s="1" t="s">
        <v>89</v>
      </c>
      <c r="D7" s="3" t="s">
        <v>90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K7" s="1" t="s">
        <v>96</v>
      </c>
      <c r="L7" s="1" t="s">
        <v>97</v>
      </c>
      <c r="N7" s="1" t="s">
        <v>83</v>
      </c>
      <c r="O7" s="1" t="s">
        <v>83</v>
      </c>
      <c r="P7" s="1" t="s">
        <v>83</v>
      </c>
      <c r="R7" s="1" t="s">
        <v>98</v>
      </c>
      <c r="S7" s="1" t="s">
        <v>99</v>
      </c>
      <c r="T7" s="1" t="s">
        <v>100</v>
      </c>
      <c r="U7" s="3" t="s">
        <v>101</v>
      </c>
      <c r="V7" s="1" t="s">
        <v>102</v>
      </c>
      <c r="W7" s="1" t="s">
        <v>103</v>
      </c>
      <c r="X7" s="1" t="s">
        <v>104</v>
      </c>
      <c r="Y7" s="1" t="s">
        <v>104</v>
      </c>
      <c r="AA7" s="1" t="s">
        <v>105</v>
      </c>
      <c r="AB7" s="1" t="s">
        <v>105</v>
      </c>
      <c r="AD7" s="1" t="s">
        <v>106</v>
      </c>
      <c r="AF7" s="2" t="s">
        <v>107</v>
      </c>
      <c r="AH7" s="2" t="s">
        <v>107</v>
      </c>
    </row>
    <row r="8" spans="3:30" s="4" customFormat="1" ht="27.75" customHeight="1">
      <c r="C8" s="4" t="s">
        <v>108</v>
      </c>
      <c r="D8" s="6" t="s">
        <v>109</v>
      </c>
      <c r="E8" s="6" t="s">
        <v>110</v>
      </c>
      <c r="F8" s="6" t="s">
        <v>110</v>
      </c>
      <c r="G8" s="6" t="s">
        <v>111</v>
      </c>
      <c r="H8" s="6" t="s">
        <v>112</v>
      </c>
      <c r="I8" s="6" t="s">
        <v>112</v>
      </c>
      <c r="K8" s="4" t="s">
        <v>113</v>
      </c>
      <c r="L8" s="4" t="s">
        <v>114</v>
      </c>
      <c r="N8" s="5" t="s">
        <v>115</v>
      </c>
      <c r="O8" s="4" t="s">
        <v>116</v>
      </c>
      <c r="P8" s="5" t="s">
        <v>117</v>
      </c>
      <c r="R8" s="4" t="s">
        <v>118</v>
      </c>
      <c r="S8" s="4" t="s">
        <v>118</v>
      </c>
      <c r="T8" s="4" t="s">
        <v>119</v>
      </c>
      <c r="U8" s="6" t="s">
        <v>120</v>
      </c>
      <c r="V8" s="4" t="s">
        <v>121</v>
      </c>
      <c r="W8" s="4" t="s">
        <v>122</v>
      </c>
      <c r="X8" s="4" t="s">
        <v>122</v>
      </c>
      <c r="Y8" s="4" t="s">
        <v>123</v>
      </c>
      <c r="AA8" s="4" t="s">
        <v>124</v>
      </c>
      <c r="AB8" s="4" t="s">
        <v>125</v>
      </c>
      <c r="AD8" s="4" t="s">
        <v>119</v>
      </c>
    </row>
    <row r="9" spans="4:16" ht="12.75">
      <c r="D9" s="7"/>
      <c r="N9" s="8"/>
      <c r="O9" s="9"/>
      <c r="P9" s="9"/>
    </row>
    <row r="10" spans="2:35" ht="12.75">
      <c r="B10" s="1" t="s">
        <v>126</v>
      </c>
      <c r="C10" s="1">
        <f aca="true" t="shared" si="0" ref="C10:C26">IF(SUM(D10:AD10)&gt;0,1,"")</f>
        <v>1</v>
      </c>
      <c r="D10" s="8" t="s">
        <v>127</v>
      </c>
      <c r="E10" s="8" t="s">
        <v>127</v>
      </c>
      <c r="F10" s="10"/>
      <c r="G10" s="7"/>
      <c r="H10" s="8" t="s">
        <v>127</v>
      </c>
      <c r="I10" s="8" t="s">
        <v>127</v>
      </c>
      <c r="N10" s="11">
        <v>5</v>
      </c>
      <c r="O10" s="8">
        <v>3</v>
      </c>
      <c r="P10" s="8">
        <v>1</v>
      </c>
      <c r="R10" s="12">
        <v>1</v>
      </c>
      <c r="S10" s="12"/>
      <c r="T10" s="12">
        <v>716</v>
      </c>
      <c r="U10" s="13"/>
      <c r="V10" s="14"/>
      <c r="W10" s="12"/>
      <c r="AA10" s="12"/>
      <c r="AB10" s="14"/>
      <c r="AD10" s="8">
        <v>6</v>
      </c>
      <c r="AF10" s="15">
        <f>SUM(D10,G10,H10,I10,K10,L10,N10,O10,P10,R10,S10,V10,W10,X10,AA10,AB10,AD10,U10)</f>
        <v>16</v>
      </c>
      <c r="AH10" s="1">
        <f aca="true" t="shared" si="1" ref="AH10:AH52">SUM(D10:AE10)</f>
        <v>732</v>
      </c>
      <c r="AI10" s="1" t="s">
        <v>126</v>
      </c>
    </row>
    <row r="11" spans="2:35" ht="12.75">
      <c r="B11" s="1" t="s">
        <v>128</v>
      </c>
      <c r="C11" s="1">
        <f t="shared" si="0"/>
        <v>1</v>
      </c>
      <c r="D11" s="8">
        <v>19</v>
      </c>
      <c r="E11" s="8">
        <v>17</v>
      </c>
      <c r="F11" s="10"/>
      <c r="G11" s="7"/>
      <c r="H11" s="8" t="s">
        <v>127</v>
      </c>
      <c r="I11" s="8" t="s">
        <v>127</v>
      </c>
      <c r="N11" s="8">
        <v>22</v>
      </c>
      <c r="O11" s="8">
        <v>2</v>
      </c>
      <c r="P11" s="8">
        <v>6</v>
      </c>
      <c r="R11" s="12">
        <v>5</v>
      </c>
      <c r="S11" s="12">
        <v>3</v>
      </c>
      <c r="T11" s="12">
        <v>3251</v>
      </c>
      <c r="U11" s="13">
        <v>30</v>
      </c>
      <c r="V11" s="14">
        <v>11</v>
      </c>
      <c r="W11" s="12">
        <v>10</v>
      </c>
      <c r="AA11" s="12">
        <v>2</v>
      </c>
      <c r="AB11" s="14">
        <v>2</v>
      </c>
      <c r="AD11" s="8">
        <v>98</v>
      </c>
      <c r="AF11" s="15">
        <f aca="true" t="shared" si="2" ref="AF11:AF52">SUM(D11,G11,H11,I11,K11,L11,N11,O11,P11,R11,S11,V11,W11,X11,AA11,AB11,AD11,U11)</f>
        <v>210</v>
      </c>
      <c r="AH11" s="1">
        <f t="shared" si="1"/>
        <v>3478</v>
      </c>
      <c r="AI11" s="1" t="s">
        <v>128</v>
      </c>
    </row>
    <row r="12" spans="2:35" ht="12.75">
      <c r="B12" s="1" t="s">
        <v>129</v>
      </c>
      <c r="C12" s="1">
        <f t="shared" si="0"/>
        <v>1</v>
      </c>
      <c r="D12" s="8" t="s">
        <v>127</v>
      </c>
      <c r="E12" s="8" t="s">
        <v>127</v>
      </c>
      <c r="F12" s="10"/>
      <c r="G12" s="7"/>
      <c r="H12" s="8" t="s">
        <v>127</v>
      </c>
      <c r="I12" s="8" t="s">
        <v>127</v>
      </c>
      <c r="N12" s="8">
        <v>2</v>
      </c>
      <c r="O12" s="8">
        <v>1</v>
      </c>
      <c r="P12" s="8">
        <v>1</v>
      </c>
      <c r="R12" s="12"/>
      <c r="S12" s="12"/>
      <c r="T12" s="12"/>
      <c r="U12" s="13"/>
      <c r="V12" s="14"/>
      <c r="W12" s="12"/>
      <c r="AA12" s="12"/>
      <c r="AB12" s="14"/>
      <c r="AD12" s="8" t="s">
        <v>127</v>
      </c>
      <c r="AF12" s="15">
        <f t="shared" si="2"/>
        <v>4</v>
      </c>
      <c r="AH12" s="1">
        <f t="shared" si="1"/>
        <v>4</v>
      </c>
      <c r="AI12" s="1" t="s">
        <v>129</v>
      </c>
    </row>
    <row r="13" spans="2:35" ht="12.75">
      <c r="B13" s="1" t="s">
        <v>130</v>
      </c>
      <c r="C13" s="1">
        <f t="shared" si="0"/>
        <v>1</v>
      </c>
      <c r="D13" s="8" t="s">
        <v>127</v>
      </c>
      <c r="E13" s="8" t="s">
        <v>127</v>
      </c>
      <c r="F13" s="10"/>
      <c r="G13" s="7"/>
      <c r="H13" s="8" t="s">
        <v>127</v>
      </c>
      <c r="I13" s="8" t="s">
        <v>127</v>
      </c>
      <c r="N13" s="8">
        <v>1</v>
      </c>
      <c r="O13" s="8">
        <v>1</v>
      </c>
      <c r="P13" s="8">
        <v>1</v>
      </c>
      <c r="R13" s="12"/>
      <c r="S13" s="12"/>
      <c r="T13" s="12"/>
      <c r="U13" s="13"/>
      <c r="V13" s="14"/>
      <c r="W13" s="12"/>
      <c r="AA13" s="12"/>
      <c r="AB13" s="14"/>
      <c r="AD13" s="8" t="s">
        <v>127</v>
      </c>
      <c r="AF13" s="15">
        <f t="shared" si="2"/>
        <v>3</v>
      </c>
      <c r="AH13" s="1">
        <f t="shared" si="1"/>
        <v>3</v>
      </c>
      <c r="AI13" s="1" t="s">
        <v>130</v>
      </c>
    </row>
    <row r="14" spans="2:35" ht="12.75">
      <c r="B14" s="1" t="s">
        <v>131</v>
      </c>
      <c r="C14" s="1">
        <f t="shared" si="0"/>
      </c>
      <c r="D14" s="8" t="s">
        <v>127</v>
      </c>
      <c r="E14" s="8" t="s">
        <v>127</v>
      </c>
      <c r="F14" s="10"/>
      <c r="G14" s="7"/>
      <c r="H14" s="8" t="s">
        <v>127</v>
      </c>
      <c r="I14" s="8" t="s">
        <v>127</v>
      </c>
      <c r="N14" s="8"/>
      <c r="O14" s="8"/>
      <c r="P14" s="7"/>
      <c r="R14" s="12"/>
      <c r="S14" s="12"/>
      <c r="T14" s="12"/>
      <c r="U14" s="13"/>
      <c r="V14" s="14"/>
      <c r="W14" s="12"/>
      <c r="AA14" s="12"/>
      <c r="AB14" s="14"/>
      <c r="AD14" s="8" t="s">
        <v>127</v>
      </c>
      <c r="AF14" s="15">
        <f t="shared" si="2"/>
        <v>0</v>
      </c>
      <c r="AH14" s="1">
        <f t="shared" si="1"/>
        <v>0</v>
      </c>
      <c r="AI14" s="1" t="s">
        <v>131</v>
      </c>
    </row>
    <row r="15" spans="2:35" ht="12.75">
      <c r="B15" s="1" t="s">
        <v>132</v>
      </c>
      <c r="C15" s="1">
        <f t="shared" si="0"/>
        <v>1</v>
      </c>
      <c r="D15" s="8" t="s">
        <v>127</v>
      </c>
      <c r="E15" s="8" t="s">
        <v>127</v>
      </c>
      <c r="F15" s="10"/>
      <c r="G15" s="7"/>
      <c r="H15" s="8">
        <v>3</v>
      </c>
      <c r="I15" s="8">
        <v>0</v>
      </c>
      <c r="N15" s="8">
        <v>9</v>
      </c>
      <c r="O15" s="8">
        <v>1</v>
      </c>
      <c r="P15" s="8">
        <v>1</v>
      </c>
      <c r="R15" s="12"/>
      <c r="S15" s="12"/>
      <c r="T15" s="12"/>
      <c r="U15" s="13"/>
      <c r="V15" s="14"/>
      <c r="W15" s="12"/>
      <c r="AA15" s="12"/>
      <c r="AB15" s="14"/>
      <c r="AD15" s="8">
        <v>3</v>
      </c>
      <c r="AF15" s="15">
        <f t="shared" si="2"/>
        <v>17</v>
      </c>
      <c r="AH15" s="1">
        <f t="shared" si="1"/>
        <v>17</v>
      </c>
      <c r="AI15" s="1" t="s">
        <v>132</v>
      </c>
    </row>
    <row r="16" spans="2:35" ht="12.75">
      <c r="B16" s="1" t="s">
        <v>133</v>
      </c>
      <c r="C16" s="1">
        <f t="shared" si="0"/>
        <v>1</v>
      </c>
      <c r="D16" s="8">
        <v>6</v>
      </c>
      <c r="E16" s="8">
        <v>4</v>
      </c>
      <c r="F16" s="10"/>
      <c r="G16" s="7"/>
      <c r="H16" s="8">
        <v>0</v>
      </c>
      <c r="I16" s="8">
        <v>28</v>
      </c>
      <c r="L16" s="1">
        <f>1</f>
        <v>1</v>
      </c>
      <c r="N16" s="8">
        <v>6</v>
      </c>
      <c r="O16" s="8"/>
      <c r="P16" s="8">
        <v>3</v>
      </c>
      <c r="R16" s="12"/>
      <c r="S16" s="12"/>
      <c r="T16" s="12"/>
      <c r="U16" s="13">
        <v>11</v>
      </c>
      <c r="V16" s="14">
        <v>14</v>
      </c>
      <c r="W16" s="12">
        <v>14</v>
      </c>
      <c r="AA16" s="12">
        <v>1</v>
      </c>
      <c r="AB16" s="14">
        <v>3</v>
      </c>
      <c r="AD16" s="8">
        <v>87</v>
      </c>
      <c r="AF16" s="15">
        <f t="shared" si="2"/>
        <v>174</v>
      </c>
      <c r="AH16" s="1">
        <f t="shared" si="1"/>
        <v>178</v>
      </c>
      <c r="AI16" s="1" t="s">
        <v>133</v>
      </c>
    </row>
    <row r="17" spans="2:35" ht="12.75">
      <c r="B17" s="1" t="s">
        <v>134</v>
      </c>
      <c r="C17" s="1">
        <f t="shared" si="0"/>
      </c>
      <c r="D17" s="8" t="s">
        <v>127</v>
      </c>
      <c r="E17" s="8" t="s">
        <v>127</v>
      </c>
      <c r="F17" s="10"/>
      <c r="G17" s="7"/>
      <c r="H17" s="8" t="s">
        <v>127</v>
      </c>
      <c r="I17" s="8" t="s">
        <v>127</v>
      </c>
      <c r="N17" s="8"/>
      <c r="O17" s="8"/>
      <c r="P17" s="7"/>
      <c r="R17" s="12"/>
      <c r="S17" s="12"/>
      <c r="T17" s="12"/>
      <c r="U17" s="13"/>
      <c r="V17" s="14"/>
      <c r="W17" s="12"/>
      <c r="AA17" s="12"/>
      <c r="AB17" s="14"/>
      <c r="AD17" s="8" t="s">
        <v>127</v>
      </c>
      <c r="AF17" s="15">
        <f t="shared" si="2"/>
        <v>0</v>
      </c>
      <c r="AH17" s="1">
        <f t="shared" si="1"/>
        <v>0</v>
      </c>
      <c r="AI17" s="1" t="s">
        <v>134</v>
      </c>
    </row>
    <row r="18" spans="2:35" ht="12.75">
      <c r="B18" s="1" t="s">
        <v>135</v>
      </c>
      <c r="C18" s="1">
        <f t="shared" si="0"/>
        <v>1</v>
      </c>
      <c r="D18" s="8" t="s">
        <v>127</v>
      </c>
      <c r="E18" s="8" t="s">
        <v>127</v>
      </c>
      <c r="F18" s="10"/>
      <c r="G18" s="7"/>
      <c r="H18" s="8" t="s">
        <v>127</v>
      </c>
      <c r="I18" s="8" t="s">
        <v>127</v>
      </c>
      <c r="L18" s="1">
        <v>1</v>
      </c>
      <c r="N18" s="8">
        <v>8</v>
      </c>
      <c r="O18" s="8">
        <v>2</v>
      </c>
      <c r="P18" s="8">
        <v>2</v>
      </c>
      <c r="R18" s="12"/>
      <c r="S18" s="12"/>
      <c r="T18" s="12"/>
      <c r="U18" s="13"/>
      <c r="V18" s="14"/>
      <c r="W18" s="12"/>
      <c r="AA18" s="12"/>
      <c r="AB18" s="14"/>
      <c r="AD18" s="8">
        <v>8</v>
      </c>
      <c r="AF18" s="15">
        <f t="shared" si="2"/>
        <v>21</v>
      </c>
      <c r="AH18" s="1">
        <f t="shared" si="1"/>
        <v>21</v>
      </c>
      <c r="AI18" s="1" t="s">
        <v>135</v>
      </c>
    </row>
    <row r="19" spans="2:35" ht="12.75">
      <c r="B19" s="1" t="s">
        <v>136</v>
      </c>
      <c r="C19" s="1">
        <f t="shared" si="0"/>
        <v>1</v>
      </c>
      <c r="D19" s="8" t="s">
        <v>127</v>
      </c>
      <c r="E19" s="8" t="s">
        <v>127</v>
      </c>
      <c r="F19" s="10"/>
      <c r="G19" s="7"/>
      <c r="H19" s="8" t="s">
        <v>127</v>
      </c>
      <c r="I19" s="8" t="s">
        <v>127</v>
      </c>
      <c r="N19" s="8">
        <v>5</v>
      </c>
      <c r="O19" s="8"/>
      <c r="P19" s="7"/>
      <c r="R19" s="12"/>
      <c r="S19" s="12"/>
      <c r="T19" s="12"/>
      <c r="U19" s="13"/>
      <c r="V19" s="14"/>
      <c r="W19" s="12"/>
      <c r="AA19" s="12"/>
      <c r="AB19" s="14"/>
      <c r="AD19" s="8">
        <v>15</v>
      </c>
      <c r="AF19" s="15">
        <f t="shared" si="2"/>
        <v>20</v>
      </c>
      <c r="AH19" s="1">
        <f t="shared" si="1"/>
        <v>20</v>
      </c>
      <c r="AI19" s="1" t="s">
        <v>136</v>
      </c>
    </row>
    <row r="20" spans="2:35" ht="12.75">
      <c r="B20" s="1" t="s">
        <v>137</v>
      </c>
      <c r="C20" s="1">
        <f t="shared" si="0"/>
        <v>1</v>
      </c>
      <c r="D20" s="8" t="s">
        <v>127</v>
      </c>
      <c r="E20" s="8" t="s">
        <v>127</v>
      </c>
      <c r="F20" s="10"/>
      <c r="G20" s="7"/>
      <c r="H20" s="8" t="s">
        <v>127</v>
      </c>
      <c r="I20" s="8" t="s">
        <v>127</v>
      </c>
      <c r="N20" s="8">
        <v>3</v>
      </c>
      <c r="O20" s="8"/>
      <c r="P20" s="7"/>
      <c r="R20" s="12"/>
      <c r="S20" s="12"/>
      <c r="T20" s="12"/>
      <c r="U20" s="13"/>
      <c r="V20" s="14"/>
      <c r="W20" s="12"/>
      <c r="AA20" s="12"/>
      <c r="AB20" s="14"/>
      <c r="AD20" s="8" t="s">
        <v>127</v>
      </c>
      <c r="AF20" s="15">
        <f t="shared" si="2"/>
        <v>3</v>
      </c>
      <c r="AH20" s="1">
        <f t="shared" si="1"/>
        <v>3</v>
      </c>
      <c r="AI20" s="1" t="s">
        <v>137</v>
      </c>
    </row>
    <row r="21" spans="2:35" ht="12.75">
      <c r="B21" s="1" t="s">
        <v>138</v>
      </c>
      <c r="C21" s="1">
        <f t="shared" si="0"/>
        <v>1</v>
      </c>
      <c r="D21" s="8" t="s">
        <v>127</v>
      </c>
      <c r="E21" s="8" t="s">
        <v>127</v>
      </c>
      <c r="F21" s="10"/>
      <c r="G21" s="7"/>
      <c r="H21" s="8" t="s">
        <v>127</v>
      </c>
      <c r="I21" s="8" t="s">
        <v>127</v>
      </c>
      <c r="N21" s="8">
        <v>2</v>
      </c>
      <c r="O21" s="8">
        <v>2</v>
      </c>
      <c r="P21" s="8">
        <v>1</v>
      </c>
      <c r="R21" s="12"/>
      <c r="S21" s="12"/>
      <c r="T21" s="12"/>
      <c r="U21" s="13"/>
      <c r="V21" s="14"/>
      <c r="W21" s="12"/>
      <c r="AA21" s="12"/>
      <c r="AB21" s="14"/>
      <c r="AD21" s="8" t="s">
        <v>127</v>
      </c>
      <c r="AF21" s="15">
        <f t="shared" si="2"/>
        <v>5</v>
      </c>
      <c r="AH21" s="1">
        <f t="shared" si="1"/>
        <v>5</v>
      </c>
      <c r="AI21" s="1" t="s">
        <v>138</v>
      </c>
    </row>
    <row r="22" spans="2:35" ht="12.75">
      <c r="B22" s="1" t="s">
        <v>139</v>
      </c>
      <c r="C22" s="1">
        <f t="shared" si="0"/>
        <v>1</v>
      </c>
      <c r="D22" s="8" t="s">
        <v>127</v>
      </c>
      <c r="E22" s="8" t="s">
        <v>127</v>
      </c>
      <c r="F22" s="10"/>
      <c r="G22" s="7"/>
      <c r="H22" s="8" t="s">
        <v>127</v>
      </c>
      <c r="I22" s="8" t="s">
        <v>127</v>
      </c>
      <c r="N22" s="8"/>
      <c r="O22" s="8"/>
      <c r="P22" s="7"/>
      <c r="R22" s="12"/>
      <c r="S22" s="12"/>
      <c r="T22" s="12"/>
      <c r="U22" s="13"/>
      <c r="V22" s="14"/>
      <c r="W22" s="12"/>
      <c r="AA22" s="12"/>
      <c r="AB22" s="14"/>
      <c r="AD22" s="8">
        <v>1</v>
      </c>
      <c r="AF22" s="15">
        <f t="shared" si="2"/>
        <v>1</v>
      </c>
      <c r="AH22" s="1">
        <f t="shared" si="1"/>
        <v>1</v>
      </c>
      <c r="AI22" s="1" t="s">
        <v>139</v>
      </c>
    </row>
    <row r="23" spans="2:35" ht="12.75">
      <c r="B23" s="1" t="s">
        <v>140</v>
      </c>
      <c r="C23" s="1">
        <f t="shared" si="0"/>
        <v>1</v>
      </c>
      <c r="D23" s="8" t="s">
        <v>127</v>
      </c>
      <c r="E23" s="8" t="s">
        <v>127</v>
      </c>
      <c r="F23" s="10"/>
      <c r="G23" s="7"/>
      <c r="H23" s="8" t="s">
        <v>127</v>
      </c>
      <c r="I23" s="8" t="s">
        <v>127</v>
      </c>
      <c r="N23" s="8">
        <v>1</v>
      </c>
      <c r="O23" s="8"/>
      <c r="P23" s="7"/>
      <c r="R23" s="12"/>
      <c r="S23" s="12"/>
      <c r="T23" s="12"/>
      <c r="U23" s="13"/>
      <c r="V23" s="14"/>
      <c r="W23" s="12"/>
      <c r="AA23" s="12"/>
      <c r="AB23" s="14"/>
      <c r="AD23" s="8" t="s">
        <v>127</v>
      </c>
      <c r="AF23" s="15">
        <f t="shared" si="2"/>
        <v>1</v>
      </c>
      <c r="AH23" s="1">
        <f t="shared" si="1"/>
        <v>1</v>
      </c>
      <c r="AI23" s="1" t="s">
        <v>140</v>
      </c>
    </row>
    <row r="24" spans="2:35" ht="12.75">
      <c r="B24" s="1" t="s">
        <v>141</v>
      </c>
      <c r="C24" s="1">
        <f t="shared" si="0"/>
        <v>1</v>
      </c>
      <c r="D24" s="8" t="s">
        <v>127</v>
      </c>
      <c r="E24" s="8" t="s">
        <v>127</v>
      </c>
      <c r="F24" s="10"/>
      <c r="G24" s="7"/>
      <c r="H24" s="8" t="s">
        <v>127</v>
      </c>
      <c r="I24" s="8" t="s">
        <v>127</v>
      </c>
      <c r="N24" s="8">
        <v>3</v>
      </c>
      <c r="O24" s="8"/>
      <c r="P24" s="7"/>
      <c r="R24" s="12"/>
      <c r="S24" s="12"/>
      <c r="T24" s="12"/>
      <c r="U24" s="13"/>
      <c r="V24" s="14"/>
      <c r="W24" s="12"/>
      <c r="AA24" s="12"/>
      <c r="AB24" s="14"/>
      <c r="AD24" s="8" t="s">
        <v>127</v>
      </c>
      <c r="AF24" s="15">
        <f t="shared" si="2"/>
        <v>3</v>
      </c>
      <c r="AH24" s="1">
        <f t="shared" si="1"/>
        <v>3</v>
      </c>
      <c r="AI24" s="1" t="s">
        <v>141</v>
      </c>
    </row>
    <row r="25" spans="2:35" ht="12.75">
      <c r="B25" s="1" t="s">
        <v>142</v>
      </c>
      <c r="C25" s="1">
        <f t="shared" si="0"/>
        <v>1</v>
      </c>
      <c r="D25" s="8" t="s">
        <v>127</v>
      </c>
      <c r="E25" s="8" t="s">
        <v>127</v>
      </c>
      <c r="F25" s="10"/>
      <c r="G25" s="7"/>
      <c r="H25" s="8" t="s">
        <v>127</v>
      </c>
      <c r="I25" s="8" t="s">
        <v>127</v>
      </c>
      <c r="N25" s="8">
        <v>3</v>
      </c>
      <c r="O25" s="8"/>
      <c r="P25" s="7"/>
      <c r="R25" s="12"/>
      <c r="S25" s="12"/>
      <c r="T25" s="12"/>
      <c r="U25" s="13">
        <v>191</v>
      </c>
      <c r="V25" s="14"/>
      <c r="W25" s="12"/>
      <c r="X25" s="1">
        <v>4</v>
      </c>
      <c r="Y25" s="1">
        <v>676</v>
      </c>
      <c r="AA25" s="12"/>
      <c r="AB25" s="14"/>
      <c r="AD25" s="8" t="s">
        <v>127</v>
      </c>
      <c r="AF25" s="15">
        <f t="shared" si="2"/>
        <v>198</v>
      </c>
      <c r="AH25" s="1">
        <f t="shared" si="1"/>
        <v>874</v>
      </c>
      <c r="AI25" s="1" t="s">
        <v>142</v>
      </c>
    </row>
    <row r="26" spans="2:35" ht="12.75">
      <c r="B26" s="1" t="s">
        <v>143</v>
      </c>
      <c r="C26" s="1">
        <f t="shared" si="0"/>
        <v>1</v>
      </c>
      <c r="D26" s="8" t="s">
        <v>127</v>
      </c>
      <c r="E26" s="8" t="s">
        <v>127</v>
      </c>
      <c r="F26" s="10"/>
      <c r="G26" s="7"/>
      <c r="H26" s="8" t="s">
        <v>127</v>
      </c>
      <c r="I26" s="8" t="s">
        <v>127</v>
      </c>
      <c r="N26" s="8">
        <v>2</v>
      </c>
      <c r="O26" s="8">
        <v>2</v>
      </c>
      <c r="P26" s="7"/>
      <c r="R26" s="12"/>
      <c r="S26" s="12"/>
      <c r="T26" s="12"/>
      <c r="U26" s="13"/>
      <c r="V26" s="14"/>
      <c r="W26" s="12"/>
      <c r="AA26" s="12"/>
      <c r="AB26" s="14"/>
      <c r="AD26" s="8" t="s">
        <v>127</v>
      </c>
      <c r="AF26" s="15">
        <f t="shared" si="2"/>
        <v>4</v>
      </c>
      <c r="AH26" s="1">
        <f t="shared" si="1"/>
        <v>4</v>
      </c>
      <c r="AI26" s="1" t="s">
        <v>143</v>
      </c>
    </row>
    <row r="27" spans="2:35" ht="12.75">
      <c r="B27" s="1" t="s">
        <v>144</v>
      </c>
      <c r="D27" s="8">
        <v>51</v>
      </c>
      <c r="E27" s="8">
        <v>0</v>
      </c>
      <c r="F27" s="10"/>
      <c r="G27" s="7">
        <v>2</v>
      </c>
      <c r="H27" s="8" t="s">
        <v>127</v>
      </c>
      <c r="I27" s="8" t="s">
        <v>127</v>
      </c>
      <c r="L27" s="1">
        <f>3</f>
        <v>3</v>
      </c>
      <c r="N27" s="8"/>
      <c r="O27" s="8"/>
      <c r="P27" s="7"/>
      <c r="R27" s="12"/>
      <c r="S27" s="12"/>
      <c r="T27" s="12"/>
      <c r="U27" s="13"/>
      <c r="V27" s="14"/>
      <c r="W27" s="12"/>
      <c r="X27" s="1">
        <v>2</v>
      </c>
      <c r="Y27" s="1">
        <v>512</v>
      </c>
      <c r="AA27" s="12"/>
      <c r="AB27" s="14"/>
      <c r="AD27" s="8">
        <v>18</v>
      </c>
      <c r="AF27" s="15">
        <f t="shared" si="2"/>
        <v>76</v>
      </c>
      <c r="AH27" s="1">
        <f t="shared" si="1"/>
        <v>588</v>
      </c>
      <c r="AI27" s="1" t="s">
        <v>144</v>
      </c>
    </row>
    <row r="28" spans="2:35" ht="12.75">
      <c r="B28" s="1" t="s">
        <v>145</v>
      </c>
      <c r="C28" s="1">
        <f aca="true" t="shared" si="3" ref="C28:C52">IF(SUM(D28:AD28)&gt;0,1,"")</f>
        <v>1</v>
      </c>
      <c r="D28" s="8" t="s">
        <v>127</v>
      </c>
      <c r="E28" s="8" t="s">
        <v>127</v>
      </c>
      <c r="F28" s="10"/>
      <c r="G28" s="7"/>
      <c r="H28" s="8" t="s">
        <v>127</v>
      </c>
      <c r="I28" s="8" t="s">
        <v>127</v>
      </c>
      <c r="N28" s="8">
        <v>4</v>
      </c>
      <c r="O28" s="8">
        <v>3</v>
      </c>
      <c r="P28" s="8">
        <v>1</v>
      </c>
      <c r="R28" s="12"/>
      <c r="S28" s="12"/>
      <c r="T28" s="12"/>
      <c r="U28" s="13"/>
      <c r="V28" s="14"/>
      <c r="W28" s="12"/>
      <c r="AA28" s="12"/>
      <c r="AB28" s="14"/>
      <c r="AD28" s="8" t="s">
        <v>127</v>
      </c>
      <c r="AF28" s="15">
        <f t="shared" si="2"/>
        <v>8</v>
      </c>
      <c r="AH28" s="1">
        <f t="shared" si="1"/>
        <v>8</v>
      </c>
      <c r="AI28" s="1" t="s">
        <v>145</v>
      </c>
    </row>
    <row r="29" spans="2:35" ht="12.75">
      <c r="B29" s="1" t="s">
        <v>146</v>
      </c>
      <c r="C29" s="1">
        <f t="shared" si="3"/>
        <v>1</v>
      </c>
      <c r="D29" s="8" t="s">
        <v>127</v>
      </c>
      <c r="E29" s="8" t="s">
        <v>127</v>
      </c>
      <c r="F29" s="10"/>
      <c r="G29" s="7"/>
      <c r="H29" s="8" t="s">
        <v>127</v>
      </c>
      <c r="I29" s="8" t="s">
        <v>127</v>
      </c>
      <c r="N29" s="8">
        <v>1</v>
      </c>
      <c r="O29" s="8"/>
      <c r="P29" s="8">
        <v>1</v>
      </c>
      <c r="R29" s="12"/>
      <c r="S29" s="12"/>
      <c r="T29" s="12"/>
      <c r="U29" s="13"/>
      <c r="V29" s="16"/>
      <c r="W29" s="16"/>
      <c r="AA29" s="12"/>
      <c r="AB29" s="14"/>
      <c r="AD29" s="8" t="s">
        <v>127</v>
      </c>
      <c r="AF29" s="15">
        <f t="shared" si="2"/>
        <v>2</v>
      </c>
      <c r="AH29" s="1">
        <f t="shared" si="1"/>
        <v>2</v>
      </c>
      <c r="AI29" s="1" t="s">
        <v>146</v>
      </c>
    </row>
    <row r="30" spans="2:35" ht="12.75">
      <c r="B30" s="1" t="s">
        <v>147</v>
      </c>
      <c r="C30" s="1">
        <f t="shared" si="3"/>
        <v>1</v>
      </c>
      <c r="D30" s="8">
        <v>1</v>
      </c>
      <c r="E30" s="8">
        <v>1</v>
      </c>
      <c r="F30" s="10"/>
      <c r="G30" s="7"/>
      <c r="H30" s="8" t="s">
        <v>127</v>
      </c>
      <c r="I30" s="8" t="s">
        <v>127</v>
      </c>
      <c r="N30" s="8"/>
      <c r="O30" s="8"/>
      <c r="P30" s="7"/>
      <c r="R30" s="12"/>
      <c r="S30" s="12"/>
      <c r="T30" s="12"/>
      <c r="U30" s="13"/>
      <c r="V30" s="14"/>
      <c r="W30" s="12"/>
      <c r="AA30" s="12"/>
      <c r="AB30" s="14"/>
      <c r="AD30" s="8" t="s">
        <v>127</v>
      </c>
      <c r="AF30" s="15">
        <f t="shared" si="2"/>
        <v>1</v>
      </c>
      <c r="AH30" s="1">
        <f t="shared" si="1"/>
        <v>2</v>
      </c>
      <c r="AI30" s="1" t="s">
        <v>147</v>
      </c>
    </row>
    <row r="31" spans="2:35" ht="12.75">
      <c r="B31" s="1" t="s">
        <v>148</v>
      </c>
      <c r="C31" s="1">
        <f t="shared" si="3"/>
        <v>1</v>
      </c>
      <c r="D31" s="8">
        <v>16</v>
      </c>
      <c r="E31" s="8">
        <v>56</v>
      </c>
      <c r="F31" s="10">
        <v>3</v>
      </c>
      <c r="G31" s="7"/>
      <c r="H31" s="8">
        <v>4</v>
      </c>
      <c r="I31" s="8">
        <v>0</v>
      </c>
      <c r="N31" s="8">
        <v>9</v>
      </c>
      <c r="O31" s="8">
        <v>3</v>
      </c>
      <c r="P31" s="8">
        <v>6</v>
      </c>
      <c r="R31" s="12">
        <v>1</v>
      </c>
      <c r="S31" s="12">
        <v>5</v>
      </c>
      <c r="T31" s="12">
        <v>966</v>
      </c>
      <c r="U31" s="13">
        <v>32</v>
      </c>
      <c r="V31" s="14">
        <v>37</v>
      </c>
      <c r="W31" s="12">
        <v>6</v>
      </c>
      <c r="X31" s="1">
        <v>5</v>
      </c>
      <c r="Y31" s="1">
        <v>446</v>
      </c>
      <c r="AA31" s="12">
        <v>1</v>
      </c>
      <c r="AB31" s="14">
        <v>5</v>
      </c>
      <c r="AD31" s="8">
        <v>177</v>
      </c>
      <c r="AF31" s="15">
        <f t="shared" si="2"/>
        <v>307</v>
      </c>
      <c r="AH31" s="1">
        <f t="shared" si="1"/>
        <v>1778</v>
      </c>
      <c r="AI31" s="1" t="s">
        <v>148</v>
      </c>
    </row>
    <row r="32" spans="2:35" ht="12.75">
      <c r="B32" s="1" t="s">
        <v>149</v>
      </c>
      <c r="C32" s="1">
        <f t="shared" si="3"/>
        <v>1</v>
      </c>
      <c r="D32" s="8">
        <v>4</v>
      </c>
      <c r="E32" s="8">
        <v>2</v>
      </c>
      <c r="F32" s="10"/>
      <c r="G32" s="7">
        <v>2</v>
      </c>
      <c r="H32" s="8" t="s">
        <v>127</v>
      </c>
      <c r="I32" s="8" t="s">
        <v>127</v>
      </c>
      <c r="L32" s="1">
        <f>0+1+3+4</f>
        <v>8</v>
      </c>
      <c r="N32" s="8">
        <v>1</v>
      </c>
      <c r="O32" s="8"/>
      <c r="P32" s="8">
        <v>1</v>
      </c>
      <c r="R32" s="12">
        <v>1</v>
      </c>
      <c r="S32" s="12">
        <v>2</v>
      </c>
      <c r="T32" s="12">
        <v>863</v>
      </c>
      <c r="U32" s="13">
        <v>191</v>
      </c>
      <c r="V32" s="14">
        <v>21</v>
      </c>
      <c r="W32" s="12">
        <v>11</v>
      </c>
      <c r="X32" s="1">
        <v>8</v>
      </c>
      <c r="Y32" s="1">
        <v>1322</v>
      </c>
      <c r="AA32" s="12">
        <v>1</v>
      </c>
      <c r="AB32" s="14">
        <v>1</v>
      </c>
      <c r="AD32" s="8">
        <v>115</v>
      </c>
      <c r="AF32" s="15">
        <f t="shared" si="2"/>
        <v>367</v>
      </c>
      <c r="AH32" s="1">
        <f t="shared" si="1"/>
        <v>2554</v>
      </c>
      <c r="AI32" s="1" t="s">
        <v>149</v>
      </c>
    </row>
    <row r="33" spans="2:35" ht="12.75">
      <c r="B33" s="1" t="s">
        <v>150</v>
      </c>
      <c r="C33" s="1">
        <f t="shared" si="3"/>
        <v>1</v>
      </c>
      <c r="D33" s="8" t="s">
        <v>127</v>
      </c>
      <c r="E33" s="8" t="s">
        <v>127</v>
      </c>
      <c r="F33" s="10"/>
      <c r="G33" s="7"/>
      <c r="H33" s="8" t="s">
        <v>127</v>
      </c>
      <c r="I33" s="8" t="s">
        <v>127</v>
      </c>
      <c r="N33" s="8">
        <v>1</v>
      </c>
      <c r="O33" s="8"/>
      <c r="P33" s="7"/>
      <c r="R33" s="12"/>
      <c r="S33" s="12"/>
      <c r="T33" s="12"/>
      <c r="U33" s="13"/>
      <c r="V33" s="14"/>
      <c r="W33" s="12"/>
      <c r="AA33" s="12"/>
      <c r="AB33" s="14"/>
      <c r="AD33" s="8" t="s">
        <v>127</v>
      </c>
      <c r="AF33" s="15">
        <f t="shared" si="2"/>
        <v>1</v>
      </c>
      <c r="AH33" s="1">
        <f t="shared" si="1"/>
        <v>1</v>
      </c>
      <c r="AI33" s="1" t="s">
        <v>150</v>
      </c>
    </row>
    <row r="34" spans="2:35" ht="12.75">
      <c r="B34" s="1" t="s">
        <v>151</v>
      </c>
      <c r="C34" s="1">
        <f t="shared" si="3"/>
        <v>1</v>
      </c>
      <c r="D34" s="8" t="s">
        <v>127</v>
      </c>
      <c r="E34" s="8" t="s">
        <v>127</v>
      </c>
      <c r="F34" s="10"/>
      <c r="G34" s="7"/>
      <c r="H34" s="8" t="s">
        <v>127</v>
      </c>
      <c r="I34" s="8" t="s">
        <v>127</v>
      </c>
      <c r="N34" s="8">
        <v>1</v>
      </c>
      <c r="O34" s="8"/>
      <c r="P34" s="7"/>
      <c r="R34" s="12"/>
      <c r="S34" s="12"/>
      <c r="T34" s="12"/>
      <c r="U34" s="13">
        <v>9</v>
      </c>
      <c r="V34" s="14"/>
      <c r="W34" s="12"/>
      <c r="AA34" s="12"/>
      <c r="AB34" s="14"/>
      <c r="AD34" s="8" t="s">
        <v>127</v>
      </c>
      <c r="AF34" s="15">
        <f t="shared" si="2"/>
        <v>10</v>
      </c>
      <c r="AH34" s="1">
        <f t="shared" si="1"/>
        <v>10</v>
      </c>
      <c r="AI34" s="1" t="s">
        <v>151</v>
      </c>
    </row>
    <row r="35" spans="2:35" ht="12.75">
      <c r="B35" s="1" t="s">
        <v>0</v>
      </c>
      <c r="C35" s="1">
        <f t="shared" si="3"/>
        <v>1</v>
      </c>
      <c r="D35" s="8" t="s">
        <v>127</v>
      </c>
      <c r="E35" s="8" t="s">
        <v>127</v>
      </c>
      <c r="F35" s="10"/>
      <c r="G35" s="7"/>
      <c r="H35" s="8" t="s">
        <v>127</v>
      </c>
      <c r="I35" s="8" t="s">
        <v>127</v>
      </c>
      <c r="L35" s="1">
        <v>1</v>
      </c>
      <c r="N35" s="8">
        <v>1</v>
      </c>
      <c r="O35" s="8"/>
      <c r="P35" s="8">
        <v>1</v>
      </c>
      <c r="R35" s="12"/>
      <c r="S35" s="12"/>
      <c r="T35" s="12"/>
      <c r="U35" s="13">
        <v>5</v>
      </c>
      <c r="V35" s="14"/>
      <c r="W35" s="12"/>
      <c r="X35" s="1">
        <v>1</v>
      </c>
      <c r="Y35" s="1">
        <v>141</v>
      </c>
      <c r="AA35" s="12"/>
      <c r="AB35" s="14"/>
      <c r="AD35" s="8" t="s">
        <v>127</v>
      </c>
      <c r="AF35" s="15">
        <f t="shared" si="2"/>
        <v>9</v>
      </c>
      <c r="AH35" s="1">
        <f t="shared" si="1"/>
        <v>150</v>
      </c>
      <c r="AI35" s="1" t="s">
        <v>0</v>
      </c>
    </row>
    <row r="36" spans="2:35" ht="12.75">
      <c r="B36" s="1" t="s">
        <v>1</v>
      </c>
      <c r="C36" s="1">
        <f t="shared" si="3"/>
        <v>1</v>
      </c>
      <c r="D36" s="8">
        <v>5</v>
      </c>
      <c r="E36" s="8">
        <v>5</v>
      </c>
      <c r="F36" s="10"/>
      <c r="G36" s="7"/>
      <c r="H36" s="8">
        <v>0</v>
      </c>
      <c r="I36" s="8">
        <v>4</v>
      </c>
      <c r="N36" s="8">
        <v>5</v>
      </c>
      <c r="O36" s="8"/>
      <c r="P36" s="8">
        <v>1</v>
      </c>
      <c r="R36" s="12"/>
      <c r="S36" s="12"/>
      <c r="T36" s="12"/>
      <c r="U36" s="13"/>
      <c r="V36" s="14"/>
      <c r="W36" s="12">
        <v>21</v>
      </c>
      <c r="AA36" s="12"/>
      <c r="AB36" s="14">
        <v>1</v>
      </c>
      <c r="AD36" s="8">
        <v>78</v>
      </c>
      <c r="AF36" s="15">
        <f t="shared" si="2"/>
        <v>115</v>
      </c>
      <c r="AH36" s="1">
        <f t="shared" si="1"/>
        <v>120</v>
      </c>
      <c r="AI36" s="1" t="s">
        <v>1</v>
      </c>
    </row>
    <row r="37" spans="2:35" ht="12.75">
      <c r="B37" s="1" t="s">
        <v>2</v>
      </c>
      <c r="C37" s="1">
        <f t="shared" si="3"/>
        <v>1</v>
      </c>
      <c r="D37" s="8" t="s">
        <v>127</v>
      </c>
      <c r="E37" s="8" t="s">
        <v>127</v>
      </c>
      <c r="F37" s="10"/>
      <c r="G37" s="7"/>
      <c r="H37" s="8" t="s">
        <v>127</v>
      </c>
      <c r="I37" s="8" t="s">
        <v>127</v>
      </c>
      <c r="N37" s="8">
        <v>3</v>
      </c>
      <c r="O37" s="8">
        <v>2</v>
      </c>
      <c r="P37" s="7"/>
      <c r="R37" s="12"/>
      <c r="S37" s="12"/>
      <c r="T37" s="12"/>
      <c r="U37" s="13">
        <v>1</v>
      </c>
      <c r="V37" s="14"/>
      <c r="W37" s="12"/>
      <c r="AA37" s="12"/>
      <c r="AB37" s="14"/>
      <c r="AD37" s="8" t="s">
        <v>127</v>
      </c>
      <c r="AF37" s="15">
        <f t="shared" si="2"/>
        <v>6</v>
      </c>
      <c r="AH37" s="1">
        <f t="shared" si="1"/>
        <v>6</v>
      </c>
      <c r="AI37" s="1" t="s">
        <v>2</v>
      </c>
    </row>
    <row r="38" spans="2:35" ht="12.75">
      <c r="B38" s="1" t="s">
        <v>3</v>
      </c>
      <c r="C38" s="1">
        <f t="shared" si="3"/>
        <v>1</v>
      </c>
      <c r="D38" s="8" t="s">
        <v>127</v>
      </c>
      <c r="E38" s="8" t="s">
        <v>127</v>
      </c>
      <c r="F38" s="10"/>
      <c r="G38" s="7"/>
      <c r="H38" s="8">
        <v>0</v>
      </c>
      <c r="I38" s="8">
        <v>2</v>
      </c>
      <c r="N38" s="8">
        <v>1</v>
      </c>
      <c r="O38" s="8"/>
      <c r="P38" s="7"/>
      <c r="R38" s="12"/>
      <c r="S38" s="12"/>
      <c r="T38" s="12"/>
      <c r="U38" s="13">
        <v>1</v>
      </c>
      <c r="V38" s="14">
        <v>1</v>
      </c>
      <c r="W38" s="12"/>
      <c r="AA38" s="12"/>
      <c r="AB38" s="14"/>
      <c r="AD38" s="8">
        <v>1</v>
      </c>
      <c r="AF38" s="15">
        <f t="shared" si="2"/>
        <v>6</v>
      </c>
      <c r="AH38" s="1">
        <f t="shared" si="1"/>
        <v>6</v>
      </c>
      <c r="AI38" s="1" t="s">
        <v>3</v>
      </c>
    </row>
    <row r="39" spans="2:35" ht="12.75">
      <c r="B39" s="1" t="s">
        <v>4</v>
      </c>
      <c r="C39" s="1">
        <f t="shared" si="3"/>
        <v>1</v>
      </c>
      <c r="D39" s="8" t="s">
        <v>127</v>
      </c>
      <c r="E39" s="8" t="s">
        <v>127</v>
      </c>
      <c r="F39" s="10"/>
      <c r="G39" s="7"/>
      <c r="H39" s="8" t="s">
        <v>127</v>
      </c>
      <c r="I39" s="8" t="s">
        <v>127</v>
      </c>
      <c r="N39" s="8">
        <v>1</v>
      </c>
      <c r="O39" s="8">
        <v>1</v>
      </c>
      <c r="P39" s="7"/>
      <c r="R39" s="12"/>
      <c r="S39" s="12"/>
      <c r="T39" s="12"/>
      <c r="U39" s="13">
        <v>2</v>
      </c>
      <c r="V39" s="14"/>
      <c r="W39" s="12"/>
      <c r="AA39" s="12"/>
      <c r="AB39" s="14"/>
      <c r="AD39" s="8" t="s">
        <v>127</v>
      </c>
      <c r="AF39" s="15">
        <f t="shared" si="2"/>
        <v>4</v>
      </c>
      <c r="AH39" s="1">
        <f t="shared" si="1"/>
        <v>4</v>
      </c>
      <c r="AI39" s="1" t="s">
        <v>4</v>
      </c>
    </row>
    <row r="40" spans="2:35" ht="12.75">
      <c r="B40" s="1" t="s">
        <v>5</v>
      </c>
      <c r="C40" s="1">
        <f t="shared" si="3"/>
        <v>1</v>
      </c>
      <c r="D40" s="8" t="s">
        <v>127</v>
      </c>
      <c r="E40" s="8" t="s">
        <v>127</v>
      </c>
      <c r="F40" s="10"/>
      <c r="G40" s="7"/>
      <c r="H40" s="8" t="s">
        <v>127</v>
      </c>
      <c r="I40" s="8" t="s">
        <v>127</v>
      </c>
      <c r="N40" s="8"/>
      <c r="O40" s="8"/>
      <c r="P40" s="8">
        <v>1</v>
      </c>
      <c r="R40" s="12"/>
      <c r="S40" s="12"/>
      <c r="T40" s="12"/>
      <c r="U40" s="13"/>
      <c r="V40" s="14"/>
      <c r="W40" s="12"/>
      <c r="AA40" s="12"/>
      <c r="AB40" s="14"/>
      <c r="AD40" s="8" t="s">
        <v>127</v>
      </c>
      <c r="AF40" s="15">
        <f t="shared" si="2"/>
        <v>1</v>
      </c>
      <c r="AH40" s="1">
        <f t="shared" si="1"/>
        <v>1</v>
      </c>
      <c r="AI40" s="1" t="s">
        <v>5</v>
      </c>
    </row>
    <row r="41" spans="2:35" ht="12.75">
      <c r="B41" s="1" t="s">
        <v>6</v>
      </c>
      <c r="C41" s="1">
        <f t="shared" si="3"/>
        <v>1</v>
      </c>
      <c r="D41" s="8" t="s">
        <v>127</v>
      </c>
      <c r="E41" s="8" t="s">
        <v>127</v>
      </c>
      <c r="F41" s="10"/>
      <c r="G41" s="7"/>
      <c r="H41" s="8" t="s">
        <v>127</v>
      </c>
      <c r="I41" s="8" t="s">
        <v>127</v>
      </c>
      <c r="N41" s="8">
        <v>1</v>
      </c>
      <c r="O41" s="8"/>
      <c r="P41" s="7"/>
      <c r="R41" s="12"/>
      <c r="S41" s="12"/>
      <c r="T41" s="12"/>
      <c r="U41" s="13"/>
      <c r="V41" s="14"/>
      <c r="W41" s="12"/>
      <c r="AA41" s="12"/>
      <c r="AB41" s="14"/>
      <c r="AD41" s="8" t="s">
        <v>127</v>
      </c>
      <c r="AF41" s="15">
        <f t="shared" si="2"/>
        <v>1</v>
      </c>
      <c r="AH41" s="1">
        <f t="shared" si="1"/>
        <v>1</v>
      </c>
      <c r="AI41" s="1" t="s">
        <v>6</v>
      </c>
    </row>
    <row r="42" spans="2:35" ht="12.75">
      <c r="B42" s="1" t="s">
        <v>7</v>
      </c>
      <c r="C42" s="1">
        <f t="shared" si="3"/>
        <v>1</v>
      </c>
      <c r="D42" s="8" t="s">
        <v>127</v>
      </c>
      <c r="E42" s="8" t="s">
        <v>127</v>
      </c>
      <c r="F42" s="10"/>
      <c r="G42" s="7"/>
      <c r="H42" s="8">
        <v>17</v>
      </c>
      <c r="I42" s="8">
        <v>0</v>
      </c>
      <c r="N42" s="8">
        <v>10</v>
      </c>
      <c r="O42" s="8">
        <v>11</v>
      </c>
      <c r="P42" s="8">
        <v>7</v>
      </c>
      <c r="R42" s="12">
        <v>2</v>
      </c>
      <c r="S42" s="12">
        <v>1</v>
      </c>
      <c r="T42" s="12">
        <v>398</v>
      </c>
      <c r="U42" s="13">
        <v>26</v>
      </c>
      <c r="V42" s="14">
        <v>12</v>
      </c>
      <c r="W42" s="12">
        <v>5</v>
      </c>
      <c r="X42" s="1">
        <v>5</v>
      </c>
      <c r="Y42" s="1">
        <v>616</v>
      </c>
      <c r="AA42" s="12">
        <v>4</v>
      </c>
      <c r="AB42" s="14">
        <f>1+0</f>
        <v>1</v>
      </c>
      <c r="AD42" s="8">
        <v>366</v>
      </c>
      <c r="AF42" s="15">
        <f t="shared" si="2"/>
        <v>467</v>
      </c>
      <c r="AH42" s="1">
        <f t="shared" si="1"/>
        <v>1481</v>
      </c>
      <c r="AI42" s="1" t="s">
        <v>7</v>
      </c>
    </row>
    <row r="43" spans="2:35" ht="12.75">
      <c r="B43" s="1" t="s">
        <v>8</v>
      </c>
      <c r="C43" s="1">
        <f t="shared" si="3"/>
      </c>
      <c r="D43" s="8" t="s">
        <v>127</v>
      </c>
      <c r="E43" s="8" t="s">
        <v>127</v>
      </c>
      <c r="F43" s="10"/>
      <c r="G43" s="7"/>
      <c r="H43" s="8" t="s">
        <v>127</v>
      </c>
      <c r="I43" s="8" t="s">
        <v>127</v>
      </c>
      <c r="N43" s="8"/>
      <c r="O43" s="8"/>
      <c r="P43" s="7"/>
      <c r="R43" s="12"/>
      <c r="S43" s="12"/>
      <c r="T43" s="12"/>
      <c r="U43" s="13"/>
      <c r="V43" s="14"/>
      <c r="W43" s="12"/>
      <c r="AA43" s="12"/>
      <c r="AB43" s="14"/>
      <c r="AD43" s="8" t="s">
        <v>127</v>
      </c>
      <c r="AF43" s="15">
        <f t="shared" si="2"/>
        <v>0</v>
      </c>
      <c r="AH43" s="1">
        <f t="shared" si="1"/>
        <v>0</v>
      </c>
      <c r="AI43" s="1" t="s">
        <v>8</v>
      </c>
    </row>
    <row r="44" spans="2:35" ht="12.75">
      <c r="B44" s="1" t="s">
        <v>9</v>
      </c>
      <c r="C44" s="1">
        <f t="shared" si="3"/>
        <v>1</v>
      </c>
      <c r="D44" s="8" t="s">
        <v>127</v>
      </c>
      <c r="E44" s="8" t="s">
        <v>127</v>
      </c>
      <c r="F44" s="10"/>
      <c r="G44" s="7"/>
      <c r="H44" s="8" t="s">
        <v>127</v>
      </c>
      <c r="I44" s="8" t="s">
        <v>127</v>
      </c>
      <c r="N44" s="8">
        <v>3</v>
      </c>
      <c r="O44" s="8">
        <v>2</v>
      </c>
      <c r="P44" s="8">
        <v>1</v>
      </c>
      <c r="R44" s="12"/>
      <c r="S44" s="12"/>
      <c r="T44" s="12"/>
      <c r="U44" s="13"/>
      <c r="V44" s="14"/>
      <c r="W44" s="12"/>
      <c r="AA44" s="12"/>
      <c r="AB44" s="14"/>
      <c r="AD44" s="8" t="s">
        <v>127</v>
      </c>
      <c r="AF44" s="15">
        <f t="shared" si="2"/>
        <v>6</v>
      </c>
      <c r="AH44" s="1">
        <f t="shared" si="1"/>
        <v>6</v>
      </c>
      <c r="AI44" s="1" t="s">
        <v>9</v>
      </c>
    </row>
    <row r="45" spans="2:35" ht="12.75">
      <c r="B45" s="1" t="s">
        <v>10</v>
      </c>
      <c r="C45" s="1">
        <f t="shared" si="3"/>
        <v>1</v>
      </c>
      <c r="D45" s="8" t="s">
        <v>127</v>
      </c>
      <c r="E45" s="8" t="s">
        <v>127</v>
      </c>
      <c r="F45" s="10"/>
      <c r="G45" s="7"/>
      <c r="H45" s="8" t="s">
        <v>127</v>
      </c>
      <c r="I45" s="8" t="s">
        <v>127</v>
      </c>
      <c r="N45" s="8">
        <v>1</v>
      </c>
      <c r="O45" s="7"/>
      <c r="P45" s="7"/>
      <c r="R45" s="12"/>
      <c r="S45" s="12"/>
      <c r="T45" s="12"/>
      <c r="U45" s="13"/>
      <c r="V45" s="14"/>
      <c r="W45" s="12"/>
      <c r="AA45" s="12"/>
      <c r="AB45" s="14"/>
      <c r="AD45" s="8" t="s">
        <v>127</v>
      </c>
      <c r="AF45" s="15">
        <f t="shared" si="2"/>
        <v>1</v>
      </c>
      <c r="AH45" s="1">
        <f t="shared" si="1"/>
        <v>1</v>
      </c>
      <c r="AI45" s="1" t="s">
        <v>10</v>
      </c>
    </row>
    <row r="46" spans="2:35" ht="12.75">
      <c r="B46" s="1" t="s">
        <v>11</v>
      </c>
      <c r="C46" s="1">
        <f t="shared" si="3"/>
        <v>1</v>
      </c>
      <c r="D46" s="8" t="s">
        <v>127</v>
      </c>
      <c r="E46" s="8" t="s">
        <v>127</v>
      </c>
      <c r="F46" s="10">
        <v>4</v>
      </c>
      <c r="G46" s="7"/>
      <c r="H46" s="8" t="s">
        <v>127</v>
      </c>
      <c r="I46" s="8" t="s">
        <v>127</v>
      </c>
      <c r="N46" s="8"/>
      <c r="O46" s="7"/>
      <c r="P46" s="7"/>
      <c r="R46" s="12"/>
      <c r="S46" s="12"/>
      <c r="T46" s="12"/>
      <c r="U46" s="13"/>
      <c r="V46" s="14"/>
      <c r="W46" s="12"/>
      <c r="AA46" s="12"/>
      <c r="AB46" s="14"/>
      <c r="AD46" s="8">
        <v>79</v>
      </c>
      <c r="AF46" s="15">
        <f t="shared" si="2"/>
        <v>79</v>
      </c>
      <c r="AH46" s="1">
        <f t="shared" si="1"/>
        <v>83</v>
      </c>
      <c r="AI46" s="1" t="s">
        <v>11</v>
      </c>
    </row>
    <row r="47" spans="2:35" ht="12.75">
      <c r="B47" s="1" t="s">
        <v>12</v>
      </c>
      <c r="C47" s="1">
        <f t="shared" si="3"/>
        <v>1</v>
      </c>
      <c r="D47" s="8" t="s">
        <v>127</v>
      </c>
      <c r="E47" s="8" t="s">
        <v>127</v>
      </c>
      <c r="F47" s="10"/>
      <c r="G47" s="7"/>
      <c r="H47" s="8" t="s">
        <v>127</v>
      </c>
      <c r="I47" s="8" t="s">
        <v>127</v>
      </c>
      <c r="N47" s="8">
        <v>2</v>
      </c>
      <c r="O47" s="7"/>
      <c r="P47" s="7"/>
      <c r="R47" s="12"/>
      <c r="S47" s="12"/>
      <c r="T47" s="12"/>
      <c r="U47" s="13">
        <v>2</v>
      </c>
      <c r="V47" s="14"/>
      <c r="W47" s="12"/>
      <c r="AA47" s="12"/>
      <c r="AB47" s="14"/>
      <c r="AD47" s="8" t="s">
        <v>127</v>
      </c>
      <c r="AF47" s="15">
        <f t="shared" si="2"/>
        <v>4</v>
      </c>
      <c r="AH47" s="1">
        <f t="shared" si="1"/>
        <v>4</v>
      </c>
      <c r="AI47" s="1" t="s">
        <v>12</v>
      </c>
    </row>
    <row r="48" spans="2:35" ht="12.75">
      <c r="B48" s="1" t="s">
        <v>13</v>
      </c>
      <c r="C48" s="1">
        <f t="shared" si="3"/>
        <v>1</v>
      </c>
      <c r="D48" s="8" t="s">
        <v>127</v>
      </c>
      <c r="E48" s="8" t="s">
        <v>127</v>
      </c>
      <c r="F48" s="10"/>
      <c r="G48" s="7"/>
      <c r="H48" s="8" t="s">
        <v>127</v>
      </c>
      <c r="I48" s="8" t="s">
        <v>127</v>
      </c>
      <c r="N48" s="8"/>
      <c r="O48" s="8">
        <v>1</v>
      </c>
      <c r="P48" s="8">
        <v>1</v>
      </c>
      <c r="R48" s="12"/>
      <c r="S48" s="12"/>
      <c r="T48" s="12"/>
      <c r="U48" s="13"/>
      <c r="V48" s="14"/>
      <c r="W48" s="12"/>
      <c r="AA48" s="12"/>
      <c r="AB48" s="14"/>
      <c r="AD48" s="8" t="s">
        <v>127</v>
      </c>
      <c r="AF48" s="15">
        <f t="shared" si="2"/>
        <v>2</v>
      </c>
      <c r="AH48" s="1">
        <f t="shared" si="1"/>
        <v>2</v>
      </c>
      <c r="AI48" s="1" t="s">
        <v>13</v>
      </c>
    </row>
    <row r="49" spans="2:35" ht="12.75">
      <c r="B49" s="1" t="s">
        <v>14</v>
      </c>
      <c r="C49" s="1">
        <f t="shared" si="3"/>
        <v>1</v>
      </c>
      <c r="D49" s="8" t="s">
        <v>127</v>
      </c>
      <c r="E49" s="8" t="s">
        <v>127</v>
      </c>
      <c r="F49" s="10"/>
      <c r="G49" s="7"/>
      <c r="H49" s="8" t="s">
        <v>127</v>
      </c>
      <c r="I49" s="8" t="s">
        <v>127</v>
      </c>
      <c r="N49" s="8">
        <v>2</v>
      </c>
      <c r="O49" s="8">
        <v>2</v>
      </c>
      <c r="P49" s="8">
        <v>2</v>
      </c>
      <c r="R49" s="12"/>
      <c r="S49" s="12"/>
      <c r="T49" s="12"/>
      <c r="U49" s="13"/>
      <c r="V49" s="14"/>
      <c r="W49" s="12"/>
      <c r="AA49" s="12"/>
      <c r="AB49" s="14"/>
      <c r="AD49" s="8" t="s">
        <v>127</v>
      </c>
      <c r="AF49" s="15">
        <f t="shared" si="2"/>
        <v>6</v>
      </c>
      <c r="AH49" s="1">
        <f t="shared" si="1"/>
        <v>6</v>
      </c>
      <c r="AI49" s="1" t="s">
        <v>14</v>
      </c>
    </row>
    <row r="50" spans="2:35" ht="12.75">
      <c r="B50" s="1" t="s">
        <v>15</v>
      </c>
      <c r="C50" s="1">
        <f t="shared" si="3"/>
        <v>1</v>
      </c>
      <c r="D50" s="8" t="s">
        <v>127</v>
      </c>
      <c r="E50" s="8" t="s">
        <v>127</v>
      </c>
      <c r="F50" s="10"/>
      <c r="G50" s="7"/>
      <c r="H50" s="8" t="s">
        <v>127</v>
      </c>
      <c r="I50" s="8" t="s">
        <v>127</v>
      </c>
      <c r="N50" s="8">
        <v>2</v>
      </c>
      <c r="O50" s="8">
        <v>2</v>
      </c>
      <c r="P50" s="7"/>
      <c r="R50" s="12"/>
      <c r="S50" s="12"/>
      <c r="T50" s="12"/>
      <c r="U50" s="13"/>
      <c r="V50" s="14"/>
      <c r="W50" s="12"/>
      <c r="AA50" s="12"/>
      <c r="AB50" s="14"/>
      <c r="AD50" s="8">
        <v>4</v>
      </c>
      <c r="AF50" s="15">
        <f t="shared" si="2"/>
        <v>8</v>
      </c>
      <c r="AH50" s="1">
        <f t="shared" si="1"/>
        <v>8</v>
      </c>
      <c r="AI50" s="1" t="s">
        <v>15</v>
      </c>
    </row>
    <row r="51" spans="2:35" ht="12.75">
      <c r="B51" s="1" t="s">
        <v>16</v>
      </c>
      <c r="C51" s="1">
        <f t="shared" si="3"/>
        <v>1</v>
      </c>
      <c r="D51" s="8" t="s">
        <v>127</v>
      </c>
      <c r="E51" s="8" t="s">
        <v>127</v>
      </c>
      <c r="F51" s="10"/>
      <c r="G51" s="7"/>
      <c r="H51" s="8" t="s">
        <v>127</v>
      </c>
      <c r="I51" s="8" t="s">
        <v>127</v>
      </c>
      <c r="N51" s="8">
        <v>8</v>
      </c>
      <c r="O51" s="8">
        <v>1</v>
      </c>
      <c r="P51" s="8">
        <v>1</v>
      </c>
      <c r="R51" s="12"/>
      <c r="S51" s="12"/>
      <c r="T51" s="12"/>
      <c r="U51" s="13"/>
      <c r="V51" s="14"/>
      <c r="W51" s="12"/>
      <c r="AA51" s="12"/>
      <c r="AB51" s="14"/>
      <c r="AD51" s="8">
        <v>1</v>
      </c>
      <c r="AF51" s="15">
        <f t="shared" si="2"/>
        <v>11</v>
      </c>
      <c r="AH51" s="1">
        <f t="shared" si="1"/>
        <v>11</v>
      </c>
      <c r="AI51" s="1" t="s">
        <v>16</v>
      </c>
    </row>
    <row r="52" spans="2:35" ht="12.75">
      <c r="B52" s="1" t="s">
        <v>17</v>
      </c>
      <c r="C52" s="1">
        <f t="shared" si="3"/>
        <v>1</v>
      </c>
      <c r="D52" s="8" t="s">
        <v>127</v>
      </c>
      <c r="E52" s="8" t="s">
        <v>127</v>
      </c>
      <c r="F52" s="10"/>
      <c r="G52" s="7"/>
      <c r="H52" s="8" t="s">
        <v>127</v>
      </c>
      <c r="I52" s="8" t="s">
        <v>127</v>
      </c>
      <c r="N52" s="8">
        <v>1</v>
      </c>
      <c r="O52" s="7"/>
      <c r="P52" s="7"/>
      <c r="R52" s="12"/>
      <c r="S52" s="12"/>
      <c r="T52" s="12"/>
      <c r="U52" s="13"/>
      <c r="V52" s="14"/>
      <c r="W52" s="12"/>
      <c r="AA52" s="12"/>
      <c r="AB52" s="14"/>
      <c r="AD52" s="8" t="s">
        <v>127</v>
      </c>
      <c r="AF52" s="15">
        <f t="shared" si="2"/>
        <v>1</v>
      </c>
      <c r="AH52" s="1">
        <f t="shared" si="1"/>
        <v>1</v>
      </c>
      <c r="AI52" s="1" t="s">
        <v>17</v>
      </c>
    </row>
    <row r="53" spans="2:32" ht="12.75">
      <c r="B53" s="1" t="s">
        <v>18</v>
      </c>
      <c r="C53" s="1">
        <v>1</v>
      </c>
      <c r="D53" s="8"/>
      <c r="E53" s="8"/>
      <c r="F53" s="10"/>
      <c r="G53" s="7"/>
      <c r="H53" s="8"/>
      <c r="I53" s="8"/>
      <c r="N53" s="8"/>
      <c r="O53" s="8">
        <v>1</v>
      </c>
      <c r="P53" s="7"/>
      <c r="R53" s="12"/>
      <c r="S53" s="12"/>
      <c r="T53" s="12"/>
      <c r="U53" s="13"/>
      <c r="V53" s="14"/>
      <c r="W53" s="12"/>
      <c r="AA53" s="12"/>
      <c r="AB53" s="14"/>
      <c r="AD53" s="8" t="s">
        <v>127</v>
      </c>
      <c r="AF53" s="15"/>
    </row>
    <row r="54" spans="2:35" ht="12.75">
      <c r="B54" s="1" t="s">
        <v>19</v>
      </c>
      <c r="C54" s="1">
        <f aca="true" t="shared" si="4" ref="C54:C82">IF(SUM(D54:AD54)&gt;0,1,"")</f>
        <v>1</v>
      </c>
      <c r="D54" s="8" t="s">
        <v>127</v>
      </c>
      <c r="E54" s="8" t="s">
        <v>127</v>
      </c>
      <c r="F54" s="10"/>
      <c r="G54" s="7"/>
      <c r="H54" s="8" t="s">
        <v>127</v>
      </c>
      <c r="I54" s="8" t="s">
        <v>127</v>
      </c>
      <c r="N54" s="8">
        <v>1</v>
      </c>
      <c r="O54" s="7"/>
      <c r="P54" s="8">
        <v>1</v>
      </c>
      <c r="R54" s="12"/>
      <c r="S54" s="12"/>
      <c r="T54" s="12"/>
      <c r="U54" s="13"/>
      <c r="V54" s="14"/>
      <c r="W54" s="12"/>
      <c r="AA54" s="12"/>
      <c r="AB54" s="14"/>
      <c r="AD54" s="8"/>
      <c r="AF54" s="15">
        <f aca="true" t="shared" si="5" ref="AF54:AF84">SUM(D54,G54,H54,I54,K54,L54,N54,O54,P54,R54,S54,V54,W54,X54,AA54,AB54,AD54,U54)</f>
        <v>2</v>
      </c>
      <c r="AH54" s="1">
        <f aca="true" t="shared" si="6" ref="AH54:AH82">SUM(D54:AE54)</f>
        <v>2</v>
      </c>
      <c r="AI54" s="1" t="s">
        <v>19</v>
      </c>
    </row>
    <row r="55" spans="2:35" ht="12.75">
      <c r="B55" s="1" t="s">
        <v>20</v>
      </c>
      <c r="C55" s="1">
        <f t="shared" si="4"/>
        <v>1</v>
      </c>
      <c r="D55" s="8">
        <v>1</v>
      </c>
      <c r="E55" s="8">
        <v>0</v>
      </c>
      <c r="F55" s="10"/>
      <c r="G55" s="7"/>
      <c r="H55" s="8" t="s">
        <v>127</v>
      </c>
      <c r="I55" s="8" t="s">
        <v>127</v>
      </c>
      <c r="N55" s="8"/>
      <c r="O55" s="7"/>
      <c r="P55" s="7"/>
      <c r="R55" s="12"/>
      <c r="S55" s="12"/>
      <c r="T55" s="12"/>
      <c r="U55" s="13">
        <v>64</v>
      </c>
      <c r="V55" s="14"/>
      <c r="W55" s="12">
        <v>1</v>
      </c>
      <c r="AA55" s="12"/>
      <c r="AB55" s="14">
        <v>1</v>
      </c>
      <c r="AD55" s="8">
        <v>11</v>
      </c>
      <c r="AF55" s="15">
        <f t="shared" si="5"/>
        <v>78</v>
      </c>
      <c r="AH55" s="1">
        <f t="shared" si="6"/>
        <v>78</v>
      </c>
      <c r="AI55" s="1" t="s">
        <v>20</v>
      </c>
    </row>
    <row r="56" spans="2:35" ht="12.75">
      <c r="B56" s="1" t="s">
        <v>21</v>
      </c>
      <c r="C56" s="1">
        <f t="shared" si="4"/>
        <v>1</v>
      </c>
      <c r="D56" s="8">
        <v>7</v>
      </c>
      <c r="E56" s="8">
        <v>7</v>
      </c>
      <c r="F56" s="10"/>
      <c r="G56" s="7"/>
      <c r="H56" s="8" t="s">
        <v>127</v>
      </c>
      <c r="I56" s="8" t="s">
        <v>127</v>
      </c>
      <c r="L56" s="1">
        <f>1</f>
        <v>1</v>
      </c>
      <c r="N56" s="8">
        <v>4</v>
      </c>
      <c r="O56" s="8">
        <v>1</v>
      </c>
      <c r="P56" s="8">
        <v>3</v>
      </c>
      <c r="R56" s="12"/>
      <c r="S56" s="12"/>
      <c r="T56" s="12"/>
      <c r="U56" s="13">
        <v>13</v>
      </c>
      <c r="V56" s="14">
        <v>1</v>
      </c>
      <c r="W56" s="12"/>
      <c r="AA56" s="12"/>
      <c r="AB56" s="14">
        <v>1</v>
      </c>
      <c r="AD56" s="8">
        <v>4</v>
      </c>
      <c r="AF56" s="15">
        <f t="shared" si="5"/>
        <v>35</v>
      </c>
      <c r="AH56" s="1">
        <f t="shared" si="6"/>
        <v>42</v>
      </c>
      <c r="AI56" s="1" t="s">
        <v>21</v>
      </c>
    </row>
    <row r="57" spans="2:35" ht="12.75">
      <c r="B57" s="1" t="s">
        <v>22</v>
      </c>
      <c r="C57" s="1">
        <f t="shared" si="4"/>
        <v>1</v>
      </c>
      <c r="D57" s="8" t="s">
        <v>127</v>
      </c>
      <c r="E57" s="8" t="s">
        <v>127</v>
      </c>
      <c r="F57" s="10"/>
      <c r="G57" s="7"/>
      <c r="H57" s="8" t="s">
        <v>127</v>
      </c>
      <c r="I57" s="8" t="s">
        <v>127</v>
      </c>
      <c r="N57" s="8">
        <v>1</v>
      </c>
      <c r="O57" s="7"/>
      <c r="P57" s="7"/>
      <c r="R57" s="12"/>
      <c r="S57" s="12"/>
      <c r="T57" s="12"/>
      <c r="U57" s="13"/>
      <c r="V57" s="14"/>
      <c r="W57" s="12"/>
      <c r="AA57" s="12"/>
      <c r="AB57" s="14"/>
      <c r="AD57" s="8" t="s">
        <v>127</v>
      </c>
      <c r="AF57" s="15">
        <f t="shared" si="5"/>
        <v>1</v>
      </c>
      <c r="AH57" s="1">
        <f t="shared" si="6"/>
        <v>1</v>
      </c>
      <c r="AI57" s="1" t="s">
        <v>22</v>
      </c>
    </row>
    <row r="58" spans="2:35" ht="12.75">
      <c r="B58" s="1" t="s">
        <v>23</v>
      </c>
      <c r="C58" s="1">
        <f t="shared" si="4"/>
        <v>1</v>
      </c>
      <c r="D58" s="8" t="s">
        <v>127</v>
      </c>
      <c r="E58" s="8" t="s">
        <v>127</v>
      </c>
      <c r="F58" s="10"/>
      <c r="G58" s="7"/>
      <c r="H58" s="8" t="s">
        <v>127</v>
      </c>
      <c r="I58" s="8" t="s">
        <v>127</v>
      </c>
      <c r="N58" s="8">
        <v>1</v>
      </c>
      <c r="O58" s="7"/>
      <c r="P58" s="7"/>
      <c r="R58" s="12"/>
      <c r="S58" s="12"/>
      <c r="T58" s="12"/>
      <c r="U58" s="13"/>
      <c r="V58" s="14"/>
      <c r="W58" s="12"/>
      <c r="AA58" s="12"/>
      <c r="AB58" s="14"/>
      <c r="AD58" s="8" t="s">
        <v>127</v>
      </c>
      <c r="AF58" s="15">
        <f t="shared" si="5"/>
        <v>1</v>
      </c>
      <c r="AH58" s="1">
        <f t="shared" si="6"/>
        <v>1</v>
      </c>
      <c r="AI58" s="1" t="s">
        <v>23</v>
      </c>
    </row>
    <row r="59" spans="2:35" ht="12.75">
      <c r="B59" s="1" t="s">
        <v>24</v>
      </c>
      <c r="C59" s="1">
        <f t="shared" si="4"/>
        <v>1</v>
      </c>
      <c r="D59" s="8">
        <v>4</v>
      </c>
      <c r="E59" s="8">
        <v>1</v>
      </c>
      <c r="F59" s="10"/>
      <c r="G59" s="7"/>
      <c r="H59" s="8" t="s">
        <v>127</v>
      </c>
      <c r="I59" s="8" t="s">
        <v>127</v>
      </c>
      <c r="K59" s="1">
        <f>0+0+1+0</f>
        <v>1</v>
      </c>
      <c r="L59" s="1">
        <f>0+2+2+1</f>
        <v>5</v>
      </c>
      <c r="N59" s="8">
        <v>3</v>
      </c>
      <c r="O59" s="8">
        <v>2</v>
      </c>
      <c r="P59" s="8">
        <v>1</v>
      </c>
      <c r="R59" s="12"/>
      <c r="S59" s="12"/>
      <c r="T59" s="12"/>
      <c r="U59" s="13">
        <v>12</v>
      </c>
      <c r="V59" s="14"/>
      <c r="W59" s="12"/>
      <c r="X59" s="1">
        <v>1</v>
      </c>
      <c r="Y59" s="1">
        <v>1395</v>
      </c>
      <c r="AA59" s="12"/>
      <c r="AB59" s="14">
        <v>2</v>
      </c>
      <c r="AD59" s="8">
        <v>10</v>
      </c>
      <c r="AF59" s="15">
        <f t="shared" si="5"/>
        <v>41</v>
      </c>
      <c r="AH59" s="1">
        <f t="shared" si="6"/>
        <v>1437</v>
      </c>
      <c r="AI59" s="1" t="s">
        <v>24</v>
      </c>
    </row>
    <row r="60" spans="2:35" ht="12.75">
      <c r="B60" s="1" t="s">
        <v>25</v>
      </c>
      <c r="C60" s="1">
        <f t="shared" si="4"/>
        <v>1</v>
      </c>
      <c r="D60" s="8" t="s">
        <v>127</v>
      </c>
      <c r="E60" s="8" t="s">
        <v>127</v>
      </c>
      <c r="F60" s="10"/>
      <c r="G60" s="7"/>
      <c r="H60" s="8" t="s">
        <v>127</v>
      </c>
      <c r="I60" s="8" t="s">
        <v>127</v>
      </c>
      <c r="N60" s="8"/>
      <c r="O60" s="8">
        <v>1</v>
      </c>
      <c r="P60" s="7"/>
      <c r="R60" s="12"/>
      <c r="S60" s="12"/>
      <c r="T60" s="12"/>
      <c r="U60" s="13"/>
      <c r="V60" s="14"/>
      <c r="W60" s="12"/>
      <c r="AA60" s="12"/>
      <c r="AB60" s="14"/>
      <c r="AD60" s="8" t="s">
        <v>127</v>
      </c>
      <c r="AF60" s="15">
        <f t="shared" si="5"/>
        <v>1</v>
      </c>
      <c r="AH60" s="1">
        <f t="shared" si="6"/>
        <v>1</v>
      </c>
      <c r="AI60" s="1" t="s">
        <v>25</v>
      </c>
    </row>
    <row r="61" spans="2:35" ht="12.75">
      <c r="B61" s="1" t="s">
        <v>26</v>
      </c>
      <c r="C61" s="1">
        <f t="shared" si="4"/>
        <v>1</v>
      </c>
      <c r="D61" s="8" t="s">
        <v>127</v>
      </c>
      <c r="E61" s="8" t="s">
        <v>127</v>
      </c>
      <c r="F61" s="10"/>
      <c r="G61" s="7"/>
      <c r="H61" s="8" t="s">
        <v>127</v>
      </c>
      <c r="I61" s="8" t="s">
        <v>127</v>
      </c>
      <c r="N61" s="8">
        <v>2</v>
      </c>
      <c r="O61" s="7"/>
      <c r="P61" s="7"/>
      <c r="R61" s="12"/>
      <c r="S61" s="12"/>
      <c r="T61" s="12"/>
      <c r="U61" s="13"/>
      <c r="V61" s="14"/>
      <c r="W61" s="12"/>
      <c r="AA61" s="12"/>
      <c r="AB61" s="14"/>
      <c r="AD61" s="8" t="s">
        <v>127</v>
      </c>
      <c r="AF61" s="15">
        <f t="shared" si="5"/>
        <v>2</v>
      </c>
      <c r="AH61" s="1">
        <f t="shared" si="6"/>
        <v>2</v>
      </c>
      <c r="AI61" s="1" t="s">
        <v>26</v>
      </c>
    </row>
    <row r="62" spans="2:35" ht="12.75">
      <c r="B62" s="1" t="s">
        <v>27</v>
      </c>
      <c r="C62" s="1">
        <f t="shared" si="4"/>
        <v>1</v>
      </c>
      <c r="D62" s="8" t="s">
        <v>127</v>
      </c>
      <c r="E62" s="8" t="s">
        <v>127</v>
      </c>
      <c r="F62" s="10"/>
      <c r="G62" s="7"/>
      <c r="H62" s="8" t="s">
        <v>127</v>
      </c>
      <c r="I62" s="8" t="s">
        <v>127</v>
      </c>
      <c r="N62" s="8"/>
      <c r="O62" s="7"/>
      <c r="P62" s="8">
        <v>1</v>
      </c>
      <c r="R62" s="12"/>
      <c r="S62" s="12"/>
      <c r="T62" s="12"/>
      <c r="U62" s="13"/>
      <c r="V62" s="14"/>
      <c r="W62" s="12"/>
      <c r="AA62" s="12"/>
      <c r="AB62" s="14"/>
      <c r="AD62" s="8" t="s">
        <v>127</v>
      </c>
      <c r="AF62" s="15">
        <f t="shared" si="5"/>
        <v>1</v>
      </c>
      <c r="AH62" s="1">
        <f t="shared" si="6"/>
        <v>1</v>
      </c>
      <c r="AI62" s="1" t="s">
        <v>27</v>
      </c>
    </row>
    <row r="63" spans="2:35" ht="12.75">
      <c r="B63" s="1" t="s">
        <v>28</v>
      </c>
      <c r="C63" s="1">
        <f t="shared" si="4"/>
        <v>1</v>
      </c>
      <c r="D63" s="8" t="s">
        <v>127</v>
      </c>
      <c r="E63" s="8" t="s">
        <v>127</v>
      </c>
      <c r="F63" s="10"/>
      <c r="G63" s="7"/>
      <c r="H63" s="8" t="s">
        <v>127</v>
      </c>
      <c r="I63" s="8" t="s">
        <v>127</v>
      </c>
      <c r="N63" s="8">
        <v>1</v>
      </c>
      <c r="O63" s="7"/>
      <c r="P63" s="7"/>
      <c r="R63" s="12"/>
      <c r="S63" s="12"/>
      <c r="T63" s="12"/>
      <c r="U63" s="13"/>
      <c r="V63" s="14"/>
      <c r="W63" s="12"/>
      <c r="AA63" s="12"/>
      <c r="AB63" s="14"/>
      <c r="AD63" s="8" t="s">
        <v>127</v>
      </c>
      <c r="AF63" s="15">
        <f t="shared" si="5"/>
        <v>1</v>
      </c>
      <c r="AH63" s="1">
        <f t="shared" si="6"/>
        <v>1</v>
      </c>
      <c r="AI63" s="1" t="s">
        <v>28</v>
      </c>
    </row>
    <row r="64" spans="2:35" ht="12.75">
      <c r="B64" s="1" t="s">
        <v>29</v>
      </c>
      <c r="C64" s="1">
        <f t="shared" si="4"/>
        <v>1</v>
      </c>
      <c r="D64" s="8" t="s">
        <v>127</v>
      </c>
      <c r="E64" s="8" t="s">
        <v>127</v>
      </c>
      <c r="F64" s="10"/>
      <c r="G64" s="7"/>
      <c r="H64" s="8" t="s">
        <v>127</v>
      </c>
      <c r="I64" s="8" t="s">
        <v>127</v>
      </c>
      <c r="N64" s="8">
        <v>1</v>
      </c>
      <c r="O64" s="7">
        <v>1</v>
      </c>
      <c r="P64" s="7"/>
      <c r="R64" s="12"/>
      <c r="S64" s="12"/>
      <c r="T64" s="12"/>
      <c r="U64" s="13"/>
      <c r="V64" s="14"/>
      <c r="W64" s="12"/>
      <c r="AA64" s="12"/>
      <c r="AB64" s="14"/>
      <c r="AD64" s="8" t="s">
        <v>127</v>
      </c>
      <c r="AF64" s="15">
        <f t="shared" si="5"/>
        <v>2</v>
      </c>
      <c r="AH64" s="1">
        <f t="shared" si="6"/>
        <v>2</v>
      </c>
      <c r="AI64" s="1" t="s">
        <v>29</v>
      </c>
    </row>
    <row r="65" spans="2:35" ht="12.75">
      <c r="B65" s="1" t="s">
        <v>30</v>
      </c>
      <c r="C65" s="1">
        <f t="shared" si="4"/>
        <v>1</v>
      </c>
      <c r="D65" s="8" t="s">
        <v>127</v>
      </c>
      <c r="E65" s="8" t="s">
        <v>127</v>
      </c>
      <c r="F65" s="10"/>
      <c r="G65" s="7"/>
      <c r="H65" s="8" t="s">
        <v>127</v>
      </c>
      <c r="I65" s="8" t="s">
        <v>127</v>
      </c>
      <c r="N65" s="8">
        <v>4</v>
      </c>
      <c r="O65" s="7"/>
      <c r="P65" s="7"/>
      <c r="R65" s="12"/>
      <c r="S65" s="12"/>
      <c r="T65" s="12"/>
      <c r="U65" s="13"/>
      <c r="V65" s="14"/>
      <c r="W65" s="12"/>
      <c r="AA65" s="12"/>
      <c r="AB65" s="14"/>
      <c r="AD65" s="8" t="s">
        <v>127</v>
      </c>
      <c r="AF65" s="15">
        <f t="shared" si="5"/>
        <v>4</v>
      </c>
      <c r="AH65" s="1">
        <f t="shared" si="6"/>
        <v>4</v>
      </c>
      <c r="AI65" s="1" t="s">
        <v>30</v>
      </c>
    </row>
    <row r="66" spans="2:35" ht="12.75">
      <c r="B66" s="1" t="s">
        <v>31</v>
      </c>
      <c r="C66" s="1">
        <f t="shared" si="4"/>
        <v>1</v>
      </c>
      <c r="D66" s="8" t="s">
        <v>127</v>
      </c>
      <c r="E66" s="8" t="s">
        <v>127</v>
      </c>
      <c r="F66" s="10"/>
      <c r="G66" s="7"/>
      <c r="H66" s="8" t="s">
        <v>127</v>
      </c>
      <c r="I66" s="8" t="s">
        <v>127</v>
      </c>
      <c r="N66" s="8">
        <v>4</v>
      </c>
      <c r="O66" s="8">
        <v>2</v>
      </c>
      <c r="P66" s="8">
        <v>2</v>
      </c>
      <c r="R66" s="12"/>
      <c r="S66" s="12"/>
      <c r="T66" s="12"/>
      <c r="U66" s="13"/>
      <c r="V66" s="14"/>
      <c r="W66" s="12"/>
      <c r="AA66" s="12"/>
      <c r="AB66" s="14"/>
      <c r="AD66" s="8" t="s">
        <v>127</v>
      </c>
      <c r="AF66" s="15">
        <f t="shared" si="5"/>
        <v>8</v>
      </c>
      <c r="AH66" s="1">
        <f t="shared" si="6"/>
        <v>8</v>
      </c>
      <c r="AI66" s="1" t="s">
        <v>31</v>
      </c>
    </row>
    <row r="67" spans="2:35" ht="12.75">
      <c r="B67" s="1" t="s">
        <v>32</v>
      </c>
      <c r="C67" s="1">
        <f t="shared" si="4"/>
        <v>1</v>
      </c>
      <c r="D67" s="8" t="s">
        <v>127</v>
      </c>
      <c r="E67" s="8" t="s">
        <v>127</v>
      </c>
      <c r="F67" s="10"/>
      <c r="G67" s="7">
        <v>1</v>
      </c>
      <c r="H67" s="8" t="s">
        <v>127</v>
      </c>
      <c r="I67" s="8" t="s">
        <v>127</v>
      </c>
      <c r="N67" s="8">
        <v>8</v>
      </c>
      <c r="O67" s="7"/>
      <c r="P67" s="8">
        <v>1</v>
      </c>
      <c r="R67" s="12"/>
      <c r="S67" s="12"/>
      <c r="T67" s="12"/>
      <c r="U67" s="13">
        <v>28</v>
      </c>
      <c r="V67" s="14">
        <v>38</v>
      </c>
      <c r="W67" s="12"/>
      <c r="AA67" s="12"/>
      <c r="AB67" s="14"/>
      <c r="AD67" s="8">
        <v>3</v>
      </c>
      <c r="AF67" s="15">
        <f t="shared" si="5"/>
        <v>79</v>
      </c>
      <c r="AH67" s="1">
        <f t="shared" si="6"/>
        <v>79</v>
      </c>
      <c r="AI67" s="1" t="s">
        <v>32</v>
      </c>
    </row>
    <row r="68" spans="2:35" ht="12.75">
      <c r="B68" s="1" t="s">
        <v>33</v>
      </c>
      <c r="C68" s="1">
        <f t="shared" si="4"/>
        <v>1</v>
      </c>
      <c r="D68" s="8" t="s">
        <v>127</v>
      </c>
      <c r="E68" s="8" t="s">
        <v>127</v>
      </c>
      <c r="F68" s="10"/>
      <c r="G68" s="7"/>
      <c r="H68" s="8" t="s">
        <v>127</v>
      </c>
      <c r="I68" s="8" t="s">
        <v>127</v>
      </c>
      <c r="N68" s="8"/>
      <c r="O68" s="8">
        <v>1</v>
      </c>
      <c r="P68" s="7"/>
      <c r="R68" s="12"/>
      <c r="S68" s="12"/>
      <c r="T68" s="12"/>
      <c r="U68" s="13"/>
      <c r="V68" s="14"/>
      <c r="W68" s="12"/>
      <c r="AA68" s="12"/>
      <c r="AB68" s="14"/>
      <c r="AD68" s="8" t="s">
        <v>127</v>
      </c>
      <c r="AF68" s="15">
        <f t="shared" si="5"/>
        <v>1</v>
      </c>
      <c r="AH68" s="1">
        <f t="shared" si="6"/>
        <v>1</v>
      </c>
      <c r="AI68" s="1" t="s">
        <v>33</v>
      </c>
    </row>
    <row r="69" spans="2:35" ht="12.75">
      <c r="B69" s="1" t="s">
        <v>34</v>
      </c>
      <c r="C69" s="1">
        <f t="shared" si="4"/>
        <v>1</v>
      </c>
      <c r="D69" s="8" t="s">
        <v>127</v>
      </c>
      <c r="E69" s="8" t="s">
        <v>127</v>
      </c>
      <c r="F69" s="10"/>
      <c r="G69" s="7"/>
      <c r="H69" s="8" t="s">
        <v>127</v>
      </c>
      <c r="I69" s="8" t="s">
        <v>127</v>
      </c>
      <c r="N69" s="8"/>
      <c r="O69" s="8">
        <v>1</v>
      </c>
      <c r="P69" s="8">
        <v>1</v>
      </c>
      <c r="R69" s="12"/>
      <c r="S69" s="12"/>
      <c r="T69" s="12"/>
      <c r="U69" s="13"/>
      <c r="V69" s="14"/>
      <c r="W69" s="12"/>
      <c r="AA69" s="12"/>
      <c r="AB69" s="14"/>
      <c r="AD69" s="8" t="s">
        <v>127</v>
      </c>
      <c r="AF69" s="15">
        <f t="shared" si="5"/>
        <v>2</v>
      </c>
      <c r="AH69" s="1">
        <f t="shared" si="6"/>
        <v>2</v>
      </c>
      <c r="AI69" s="1" t="s">
        <v>34</v>
      </c>
    </row>
    <row r="70" spans="2:35" ht="12.75">
      <c r="B70" s="1" t="s">
        <v>35</v>
      </c>
      <c r="C70" s="1">
        <f t="shared" si="4"/>
        <v>1</v>
      </c>
      <c r="D70" s="8" t="s">
        <v>127</v>
      </c>
      <c r="E70" s="8" t="s">
        <v>127</v>
      </c>
      <c r="F70" s="10"/>
      <c r="G70" s="7"/>
      <c r="H70" s="8" t="s">
        <v>127</v>
      </c>
      <c r="I70" s="8" t="s">
        <v>127</v>
      </c>
      <c r="N70" s="8">
        <v>1</v>
      </c>
      <c r="O70" s="7"/>
      <c r="P70" s="7"/>
      <c r="R70" s="12"/>
      <c r="S70" s="12"/>
      <c r="T70" s="12"/>
      <c r="U70" s="13"/>
      <c r="V70" s="14"/>
      <c r="W70" s="12"/>
      <c r="AA70" s="12"/>
      <c r="AB70" s="14"/>
      <c r="AD70" s="8" t="s">
        <v>127</v>
      </c>
      <c r="AF70" s="15">
        <f t="shared" si="5"/>
        <v>1</v>
      </c>
      <c r="AH70" s="1">
        <f t="shared" si="6"/>
        <v>1</v>
      </c>
      <c r="AI70" s="1" t="s">
        <v>35</v>
      </c>
    </row>
    <row r="71" spans="2:35" ht="12.75">
      <c r="B71" s="1" t="s">
        <v>36</v>
      </c>
      <c r="C71" s="1">
        <f t="shared" si="4"/>
        <v>1</v>
      </c>
      <c r="D71" s="8" t="s">
        <v>127</v>
      </c>
      <c r="E71" s="8" t="s">
        <v>127</v>
      </c>
      <c r="F71" s="10"/>
      <c r="G71" s="7"/>
      <c r="H71" s="8" t="s">
        <v>127</v>
      </c>
      <c r="I71" s="8" t="s">
        <v>127</v>
      </c>
      <c r="N71" s="8">
        <v>1</v>
      </c>
      <c r="O71" s="8">
        <v>1</v>
      </c>
      <c r="P71" s="7"/>
      <c r="R71" s="12"/>
      <c r="S71" s="12"/>
      <c r="T71" s="12"/>
      <c r="U71" s="13"/>
      <c r="V71" s="14"/>
      <c r="W71" s="12"/>
      <c r="AA71" s="12"/>
      <c r="AB71" s="14"/>
      <c r="AD71" s="8" t="s">
        <v>127</v>
      </c>
      <c r="AF71" s="15">
        <f t="shared" si="5"/>
        <v>2</v>
      </c>
      <c r="AH71" s="1">
        <f t="shared" si="6"/>
        <v>2</v>
      </c>
      <c r="AI71" s="1" t="s">
        <v>36</v>
      </c>
    </row>
    <row r="72" spans="2:35" ht="12.75">
      <c r="B72" s="1" t="s">
        <v>37</v>
      </c>
      <c r="C72" s="1">
        <f t="shared" si="4"/>
        <v>1</v>
      </c>
      <c r="D72" s="8">
        <v>10</v>
      </c>
      <c r="E72" s="8">
        <v>8</v>
      </c>
      <c r="F72" s="10"/>
      <c r="G72" s="7"/>
      <c r="H72" s="8" t="s">
        <v>127</v>
      </c>
      <c r="I72" s="8" t="s">
        <v>127</v>
      </c>
      <c r="N72" s="8"/>
      <c r="O72" s="7"/>
      <c r="P72" s="8">
        <v>1</v>
      </c>
      <c r="R72" s="12"/>
      <c r="S72" s="12"/>
      <c r="T72" s="12"/>
      <c r="U72" s="13">
        <v>1</v>
      </c>
      <c r="V72" s="14"/>
      <c r="W72" s="12"/>
      <c r="AA72" s="12"/>
      <c r="AB72" s="14"/>
      <c r="AD72" s="8" t="s">
        <v>127</v>
      </c>
      <c r="AF72" s="15">
        <f t="shared" si="5"/>
        <v>12</v>
      </c>
      <c r="AH72" s="1">
        <f t="shared" si="6"/>
        <v>20</v>
      </c>
      <c r="AI72" s="1" t="s">
        <v>37</v>
      </c>
    </row>
    <row r="73" spans="2:35" ht="12.75">
      <c r="B73" s="1" t="s">
        <v>38</v>
      </c>
      <c r="C73" s="1">
        <f t="shared" si="4"/>
        <v>1</v>
      </c>
      <c r="D73" s="8" t="s">
        <v>127</v>
      </c>
      <c r="E73" s="8" t="s">
        <v>127</v>
      </c>
      <c r="F73" s="10"/>
      <c r="G73" s="7"/>
      <c r="H73" s="8" t="s">
        <v>127</v>
      </c>
      <c r="I73" s="8" t="s">
        <v>127</v>
      </c>
      <c r="N73" s="8">
        <v>3</v>
      </c>
      <c r="O73" s="7"/>
      <c r="P73" s="8">
        <v>3</v>
      </c>
      <c r="R73" s="12"/>
      <c r="S73" s="12"/>
      <c r="T73" s="12"/>
      <c r="U73" s="13">
        <v>1</v>
      </c>
      <c r="V73" s="14">
        <v>1</v>
      </c>
      <c r="W73" s="12"/>
      <c r="AA73" s="12">
        <v>1.5</v>
      </c>
      <c r="AB73" s="14">
        <v>4</v>
      </c>
      <c r="AD73" s="8">
        <v>6</v>
      </c>
      <c r="AF73" s="15">
        <f t="shared" si="5"/>
        <v>19.5</v>
      </c>
      <c r="AH73" s="1">
        <f t="shared" si="6"/>
        <v>19.5</v>
      </c>
      <c r="AI73" s="1" t="s">
        <v>38</v>
      </c>
    </row>
    <row r="74" spans="2:35" ht="12.75">
      <c r="B74" s="1" t="s">
        <v>39</v>
      </c>
      <c r="C74" s="1">
        <f t="shared" si="4"/>
        <v>1</v>
      </c>
      <c r="D74" s="8" t="s">
        <v>127</v>
      </c>
      <c r="E74" s="8" t="s">
        <v>127</v>
      </c>
      <c r="F74" s="10"/>
      <c r="G74" s="7"/>
      <c r="H74" s="8" t="s">
        <v>127</v>
      </c>
      <c r="I74" s="8" t="s">
        <v>127</v>
      </c>
      <c r="N74" s="8">
        <v>1</v>
      </c>
      <c r="O74" s="7"/>
      <c r="P74" s="8">
        <v>1</v>
      </c>
      <c r="R74" s="12"/>
      <c r="S74" s="12"/>
      <c r="T74" s="12"/>
      <c r="U74" s="13">
        <v>5</v>
      </c>
      <c r="V74" s="14"/>
      <c r="W74" s="12"/>
      <c r="AA74" s="12"/>
      <c r="AB74" s="14"/>
      <c r="AD74" s="8" t="s">
        <v>127</v>
      </c>
      <c r="AF74" s="15">
        <f t="shared" si="5"/>
        <v>7</v>
      </c>
      <c r="AH74" s="1">
        <f t="shared" si="6"/>
        <v>7</v>
      </c>
      <c r="AI74" s="1" t="s">
        <v>39</v>
      </c>
    </row>
    <row r="75" spans="2:35" ht="12.75">
      <c r="B75" s="1" t="s">
        <v>40</v>
      </c>
      <c r="C75" s="1">
        <f t="shared" si="4"/>
        <v>1</v>
      </c>
      <c r="D75" s="8" t="s">
        <v>127</v>
      </c>
      <c r="E75" s="8" t="s">
        <v>127</v>
      </c>
      <c r="F75" s="10"/>
      <c r="G75" s="7"/>
      <c r="H75" s="8" t="s">
        <v>127</v>
      </c>
      <c r="I75" s="8" t="s">
        <v>127</v>
      </c>
      <c r="N75" s="8">
        <v>2</v>
      </c>
      <c r="O75" s="7"/>
      <c r="P75" s="7"/>
      <c r="R75" s="12"/>
      <c r="S75" s="12"/>
      <c r="T75" s="12"/>
      <c r="U75" s="13"/>
      <c r="V75" s="14"/>
      <c r="W75" s="12"/>
      <c r="AA75" s="12"/>
      <c r="AB75" s="14"/>
      <c r="AD75" s="8" t="s">
        <v>127</v>
      </c>
      <c r="AF75" s="15">
        <f t="shared" si="5"/>
        <v>2</v>
      </c>
      <c r="AH75" s="1">
        <f t="shared" si="6"/>
        <v>2</v>
      </c>
      <c r="AI75" s="1" t="s">
        <v>40</v>
      </c>
    </row>
    <row r="76" spans="2:35" ht="12.75">
      <c r="B76" s="1" t="s">
        <v>41</v>
      </c>
      <c r="C76" s="1">
        <f t="shared" si="4"/>
        <v>1</v>
      </c>
      <c r="D76" s="8" t="s">
        <v>127</v>
      </c>
      <c r="E76" s="8" t="s">
        <v>127</v>
      </c>
      <c r="F76" s="10"/>
      <c r="G76" s="7"/>
      <c r="H76" s="8" t="s">
        <v>127</v>
      </c>
      <c r="I76" s="8" t="s">
        <v>127</v>
      </c>
      <c r="N76" s="8">
        <v>2</v>
      </c>
      <c r="O76" s="8">
        <v>1</v>
      </c>
      <c r="P76" s="8">
        <v>1</v>
      </c>
      <c r="R76" s="12"/>
      <c r="S76" s="12"/>
      <c r="T76" s="12"/>
      <c r="U76" s="13"/>
      <c r="V76" s="14"/>
      <c r="W76" s="12"/>
      <c r="AA76" s="12"/>
      <c r="AB76" s="14"/>
      <c r="AD76" s="8" t="s">
        <v>127</v>
      </c>
      <c r="AF76" s="15">
        <f t="shared" si="5"/>
        <v>4</v>
      </c>
      <c r="AH76" s="1">
        <f t="shared" si="6"/>
        <v>4</v>
      </c>
      <c r="AI76" s="1" t="s">
        <v>41</v>
      </c>
    </row>
    <row r="77" spans="2:35" ht="12.75">
      <c r="B77" s="1" t="s">
        <v>42</v>
      </c>
      <c r="C77" s="1">
        <f t="shared" si="4"/>
        <v>1</v>
      </c>
      <c r="D77" s="8" t="s">
        <v>127</v>
      </c>
      <c r="E77" s="8" t="s">
        <v>127</v>
      </c>
      <c r="F77" s="10"/>
      <c r="G77" s="7"/>
      <c r="H77" s="8" t="s">
        <v>127</v>
      </c>
      <c r="I77" s="8" t="s">
        <v>127</v>
      </c>
      <c r="N77" s="8">
        <v>1</v>
      </c>
      <c r="O77" s="7"/>
      <c r="P77" s="7"/>
      <c r="R77" s="12"/>
      <c r="S77" s="12"/>
      <c r="T77" s="12"/>
      <c r="U77" s="13"/>
      <c r="V77" s="14"/>
      <c r="W77" s="12"/>
      <c r="AA77" s="12"/>
      <c r="AB77" s="14"/>
      <c r="AD77" s="8" t="s">
        <v>127</v>
      </c>
      <c r="AF77" s="15">
        <f t="shared" si="5"/>
        <v>1</v>
      </c>
      <c r="AH77" s="1">
        <f t="shared" si="6"/>
        <v>1</v>
      </c>
      <c r="AI77" s="1" t="s">
        <v>42</v>
      </c>
    </row>
    <row r="78" spans="2:35" ht="12.75">
      <c r="B78" s="1" t="s">
        <v>43</v>
      </c>
      <c r="C78" s="1">
        <f t="shared" si="4"/>
        <v>1</v>
      </c>
      <c r="D78" s="8" t="s">
        <v>127</v>
      </c>
      <c r="E78" s="8" t="s">
        <v>127</v>
      </c>
      <c r="F78" s="10"/>
      <c r="G78" s="7"/>
      <c r="H78" s="8" t="s">
        <v>127</v>
      </c>
      <c r="I78" s="8" t="s">
        <v>127</v>
      </c>
      <c r="N78" s="8">
        <v>1</v>
      </c>
      <c r="O78" s="8">
        <v>1</v>
      </c>
      <c r="P78" s="8">
        <v>1</v>
      </c>
      <c r="R78" s="12"/>
      <c r="S78" s="12"/>
      <c r="T78" s="12"/>
      <c r="U78" s="13"/>
      <c r="V78" s="14"/>
      <c r="W78" s="12"/>
      <c r="AA78" s="12"/>
      <c r="AB78" s="14"/>
      <c r="AD78" s="8" t="s">
        <v>127</v>
      </c>
      <c r="AF78" s="15">
        <f t="shared" si="5"/>
        <v>3</v>
      </c>
      <c r="AH78" s="1">
        <f t="shared" si="6"/>
        <v>3</v>
      </c>
      <c r="AI78" s="1" t="s">
        <v>43</v>
      </c>
    </row>
    <row r="79" spans="2:35" ht="12.75">
      <c r="B79" s="1" t="s">
        <v>44</v>
      </c>
      <c r="C79" s="1">
        <f t="shared" si="4"/>
        <v>1</v>
      </c>
      <c r="D79" s="8">
        <v>11</v>
      </c>
      <c r="E79" s="8">
        <v>1</v>
      </c>
      <c r="F79" s="10"/>
      <c r="G79" s="7">
        <v>2</v>
      </c>
      <c r="H79" s="8">
        <v>0</v>
      </c>
      <c r="I79" s="8">
        <v>7</v>
      </c>
      <c r="N79" s="8">
        <v>7</v>
      </c>
      <c r="O79" s="8">
        <v>7</v>
      </c>
      <c r="P79" s="8">
        <v>5</v>
      </c>
      <c r="R79" s="12"/>
      <c r="S79" s="12"/>
      <c r="T79" s="12"/>
      <c r="U79" s="13">
        <v>80</v>
      </c>
      <c r="V79" s="14">
        <v>1</v>
      </c>
      <c r="W79" s="12">
        <v>33</v>
      </c>
      <c r="X79" s="1">
        <v>1</v>
      </c>
      <c r="Y79" s="1">
        <v>211</v>
      </c>
      <c r="AA79" s="12">
        <v>1.5</v>
      </c>
      <c r="AB79" s="14">
        <v>2</v>
      </c>
      <c r="AD79" s="8">
        <v>92</v>
      </c>
      <c r="AF79" s="15">
        <f t="shared" si="5"/>
        <v>249.5</v>
      </c>
      <c r="AH79" s="1">
        <f t="shared" si="6"/>
        <v>461.5</v>
      </c>
      <c r="AI79" s="1" t="s">
        <v>44</v>
      </c>
    </row>
    <row r="80" spans="2:35" ht="12.75">
      <c r="B80" s="1" t="s">
        <v>45</v>
      </c>
      <c r="C80" s="1">
        <f t="shared" si="4"/>
        <v>1</v>
      </c>
      <c r="D80" s="8">
        <v>1021</v>
      </c>
      <c r="E80" s="8">
        <v>215</v>
      </c>
      <c r="F80" s="10">
        <v>15</v>
      </c>
      <c r="G80" s="7">
        <v>17</v>
      </c>
      <c r="H80" s="8">
        <v>53</v>
      </c>
      <c r="I80" s="8">
        <v>68</v>
      </c>
      <c r="K80" s="1">
        <f>3+0+2+0</f>
        <v>5</v>
      </c>
      <c r="L80" s="1">
        <f>4+1+2+1</f>
        <v>8</v>
      </c>
      <c r="N80" s="8">
        <v>25</v>
      </c>
      <c r="O80" s="8">
        <v>19</v>
      </c>
      <c r="P80" s="8">
        <v>7</v>
      </c>
      <c r="R80" s="12">
        <v>12</v>
      </c>
      <c r="S80" s="12">
        <v>6</v>
      </c>
      <c r="T80" s="12">
        <v>13137</v>
      </c>
      <c r="U80" s="13">
        <v>205</v>
      </c>
      <c r="V80" s="14">
        <v>3</v>
      </c>
      <c r="W80" s="12">
        <v>12</v>
      </c>
      <c r="AA80" s="12">
        <v>4</v>
      </c>
      <c r="AB80" s="14">
        <v>6</v>
      </c>
      <c r="AD80" s="8">
        <v>1327</v>
      </c>
      <c r="AF80" s="15">
        <f t="shared" si="5"/>
        <v>2798</v>
      </c>
      <c r="AH80" s="1">
        <f t="shared" si="6"/>
        <v>16165</v>
      </c>
      <c r="AI80" s="1" t="s">
        <v>45</v>
      </c>
    </row>
    <row r="81" spans="2:35" ht="12.75">
      <c r="B81" s="1" t="s">
        <v>46</v>
      </c>
      <c r="C81" s="1">
        <f t="shared" si="4"/>
        <v>1</v>
      </c>
      <c r="D81" s="8" t="s">
        <v>127</v>
      </c>
      <c r="E81" s="8" t="s">
        <v>127</v>
      </c>
      <c r="F81" s="10"/>
      <c r="G81" s="7"/>
      <c r="H81" s="8" t="s">
        <v>127</v>
      </c>
      <c r="I81" s="8" t="s">
        <v>127</v>
      </c>
      <c r="N81" s="8">
        <v>1</v>
      </c>
      <c r="O81" s="8"/>
      <c r="P81" s="7"/>
      <c r="R81" s="12"/>
      <c r="S81" s="12"/>
      <c r="T81" s="12"/>
      <c r="U81" s="13"/>
      <c r="V81" s="14"/>
      <c r="W81" s="12"/>
      <c r="AA81" s="12"/>
      <c r="AB81" s="14"/>
      <c r="AD81" s="7" t="s">
        <v>127</v>
      </c>
      <c r="AF81" s="15">
        <f t="shared" si="5"/>
        <v>1</v>
      </c>
      <c r="AH81" s="1">
        <f t="shared" si="6"/>
        <v>1</v>
      </c>
      <c r="AI81" s="1" t="s">
        <v>46</v>
      </c>
    </row>
    <row r="82" spans="2:35" ht="12.75">
      <c r="B82" s="1" t="s">
        <v>47</v>
      </c>
      <c r="C82" s="1">
        <f t="shared" si="4"/>
        <v>1</v>
      </c>
      <c r="D82" s="8" t="s">
        <v>127</v>
      </c>
      <c r="E82" s="8" t="s">
        <v>127</v>
      </c>
      <c r="F82" s="10"/>
      <c r="G82" s="7"/>
      <c r="H82" s="8" t="s">
        <v>127</v>
      </c>
      <c r="I82" s="8" t="s">
        <v>127</v>
      </c>
      <c r="N82" s="8">
        <v>1</v>
      </c>
      <c r="O82" s="8"/>
      <c r="P82" s="7"/>
      <c r="R82" s="12"/>
      <c r="S82" s="12"/>
      <c r="T82" s="12"/>
      <c r="U82" s="13"/>
      <c r="V82" s="14"/>
      <c r="W82" s="12"/>
      <c r="AA82" s="12"/>
      <c r="AB82" s="14"/>
      <c r="AD82" s="7" t="s">
        <v>127</v>
      </c>
      <c r="AF82" s="15">
        <f t="shared" si="5"/>
        <v>1</v>
      </c>
      <c r="AH82" s="1">
        <f t="shared" si="6"/>
        <v>1</v>
      </c>
      <c r="AI82" s="1" t="s">
        <v>47</v>
      </c>
    </row>
    <row r="83" spans="4:32" ht="12.75">
      <c r="D83" s="8"/>
      <c r="E83" s="8"/>
      <c r="F83" s="10"/>
      <c r="G83" s="7"/>
      <c r="H83" s="8"/>
      <c r="I83" s="8"/>
      <c r="N83" s="8"/>
      <c r="O83" s="8"/>
      <c r="P83" s="7"/>
      <c r="R83" s="12"/>
      <c r="S83" s="12"/>
      <c r="T83" s="12"/>
      <c r="U83" s="13"/>
      <c r="V83" s="14"/>
      <c r="W83" s="12"/>
      <c r="AA83" s="12"/>
      <c r="AB83" s="14"/>
      <c r="AD83" s="8"/>
      <c r="AF83" s="15">
        <f t="shared" si="5"/>
        <v>0</v>
      </c>
    </row>
    <row r="84" spans="2:34" ht="12.75">
      <c r="B84" s="1" t="s">
        <v>107</v>
      </c>
      <c r="C84" s="1">
        <f aca="true" t="shared" si="7" ref="C84:I84">SUM(C10:C83)</f>
        <v>69</v>
      </c>
      <c r="D84" s="8">
        <f t="shared" si="7"/>
        <v>1156</v>
      </c>
      <c r="E84" s="8">
        <f t="shared" si="7"/>
        <v>317</v>
      </c>
      <c r="F84" s="10">
        <f t="shared" si="7"/>
        <v>22</v>
      </c>
      <c r="G84" s="7">
        <f t="shared" si="7"/>
        <v>24</v>
      </c>
      <c r="H84" s="8">
        <f t="shared" si="7"/>
        <v>77</v>
      </c>
      <c r="I84" s="8">
        <f t="shared" si="7"/>
        <v>109</v>
      </c>
      <c r="K84" s="1">
        <f>SUM(K10:K83)</f>
        <v>6</v>
      </c>
      <c r="L84" s="1">
        <f>SUM(L10:L83)</f>
        <v>28</v>
      </c>
      <c r="N84" s="11">
        <f>SUM(N10:N83)</f>
        <v>206</v>
      </c>
      <c r="O84" s="8">
        <f>SUM(O10:O83)</f>
        <v>81</v>
      </c>
      <c r="P84" s="8">
        <f>SUM(P10:P83)</f>
        <v>69</v>
      </c>
      <c r="R84" s="12">
        <f>SUM(R10:R83)</f>
        <v>22</v>
      </c>
      <c r="S84" s="12">
        <f>SUM(S10:S83)</f>
        <v>17</v>
      </c>
      <c r="T84" s="12">
        <f>SUM(T10:T83)</f>
        <v>19331</v>
      </c>
      <c r="U84" s="13">
        <f>SUM(U10:U82)</f>
        <v>910</v>
      </c>
      <c r="V84" s="14">
        <f>SUM(V10:V83)</f>
        <v>140</v>
      </c>
      <c r="W84" s="12">
        <f>SUM(W10:W83)</f>
        <v>113</v>
      </c>
      <c r="X84" s="1">
        <f>SUM(X10:X83)</f>
        <v>27</v>
      </c>
      <c r="Y84" s="1">
        <f>SUM(Y10:Y83)</f>
        <v>5319</v>
      </c>
      <c r="AA84" s="12">
        <f>SUM(AA10:AA83)</f>
        <v>16</v>
      </c>
      <c r="AB84" s="14">
        <f>SUM(AB10:AB83)</f>
        <v>29</v>
      </c>
      <c r="AD84" s="8">
        <f>SUM(AD10:AD83)</f>
        <v>2510</v>
      </c>
      <c r="AF84" s="15">
        <f t="shared" si="5"/>
        <v>5540</v>
      </c>
      <c r="AH84" s="1">
        <f>SUM(D84:AE84)</f>
        <v>30529</v>
      </c>
    </row>
    <row r="85" spans="2:30" ht="12.75">
      <c r="B85" s="1" t="s">
        <v>48</v>
      </c>
      <c r="D85" s="17" t="s">
        <v>49</v>
      </c>
      <c r="E85" s="8">
        <v>516</v>
      </c>
      <c r="F85" s="10">
        <v>291</v>
      </c>
      <c r="G85" s="7"/>
      <c r="H85" s="8">
        <f>H86-H84</f>
        <v>42</v>
      </c>
      <c r="I85" s="8"/>
      <c r="K85" s="1">
        <f>K86-K84</f>
        <v>23</v>
      </c>
      <c r="L85" s="1">
        <f>L86-L84</f>
        <v>30</v>
      </c>
      <c r="N85" s="8">
        <f>N86-N84</f>
        <v>84</v>
      </c>
      <c r="O85" s="8">
        <f>O86-O84</f>
        <v>89</v>
      </c>
      <c r="P85" s="8">
        <f>P86-P84</f>
        <v>101</v>
      </c>
      <c r="R85" s="12">
        <f>R86-R84</f>
        <v>4</v>
      </c>
      <c r="S85" s="12">
        <f>S86-S84</f>
        <v>8</v>
      </c>
      <c r="T85" s="12">
        <f>T86-T84</f>
        <v>4669</v>
      </c>
      <c r="U85" s="13"/>
      <c r="V85" s="14"/>
      <c r="W85" s="12">
        <f>W86-W84</f>
        <v>87</v>
      </c>
      <c r="AA85" s="12">
        <f>AA86-AA84</f>
        <v>21</v>
      </c>
      <c r="AB85" s="14"/>
      <c r="AD85" s="8">
        <f>AD86-AD84</f>
        <v>490</v>
      </c>
    </row>
    <row r="86" spans="2:30" ht="12.75">
      <c r="B86" s="1" t="s">
        <v>50</v>
      </c>
      <c r="D86" s="8">
        <v>1250</v>
      </c>
      <c r="E86" s="8">
        <v>700</v>
      </c>
      <c r="F86" s="10">
        <v>300</v>
      </c>
      <c r="G86" s="7"/>
      <c r="H86" s="8">
        <v>119</v>
      </c>
      <c r="I86" s="8"/>
      <c r="K86" s="1">
        <v>29</v>
      </c>
      <c r="L86" s="1">
        <v>58</v>
      </c>
      <c r="N86" s="8">
        <v>290</v>
      </c>
      <c r="O86" s="8">
        <v>170</v>
      </c>
      <c r="P86" s="8">
        <v>170</v>
      </c>
      <c r="R86" s="12">
        <v>26</v>
      </c>
      <c r="S86" s="12">
        <v>25</v>
      </c>
      <c r="T86" s="12">
        <v>24000</v>
      </c>
      <c r="U86" s="13"/>
      <c r="V86" s="14"/>
      <c r="W86" s="12">
        <v>200</v>
      </c>
      <c r="AA86" s="12">
        <v>37</v>
      </c>
      <c r="AB86" s="14"/>
      <c r="AD86" s="8">
        <v>3000</v>
      </c>
    </row>
    <row r="87" spans="4:30" ht="12.75">
      <c r="D87" s="8"/>
      <c r="E87" s="8"/>
      <c r="F87" s="10"/>
      <c r="G87" s="7"/>
      <c r="H87" s="8"/>
      <c r="I87" s="8"/>
      <c r="N87" s="8"/>
      <c r="O87" s="8"/>
      <c r="P87" s="8"/>
      <c r="R87" s="12"/>
      <c r="S87" s="12"/>
      <c r="T87" s="12"/>
      <c r="U87" s="13"/>
      <c r="V87" s="14"/>
      <c r="W87" s="12"/>
      <c r="AA87" s="12"/>
      <c r="AB87" s="14"/>
      <c r="AD87" s="8"/>
    </row>
    <row r="88" spans="2:35" s="15" customFormat="1" ht="12.75">
      <c r="B88" s="15" t="s">
        <v>51</v>
      </c>
      <c r="D88" s="11">
        <v>100</v>
      </c>
      <c r="E88" s="11">
        <f>E84/E86*100</f>
        <v>45.285714285714285</v>
      </c>
      <c r="F88" s="18">
        <f>F84/F86*100</f>
        <v>7.333333333333333</v>
      </c>
      <c r="G88" s="19"/>
      <c r="H88" s="11">
        <f>H84/H86*100</f>
        <v>64.70588235294117</v>
      </c>
      <c r="I88" s="11"/>
      <c r="K88" s="15">
        <f>K84/K86*100</f>
        <v>20.689655172413794</v>
      </c>
      <c r="L88" s="15">
        <f>L84/L86*100</f>
        <v>48.275862068965516</v>
      </c>
      <c r="N88" s="11">
        <f>N84/N86*100</f>
        <v>71.03448275862068</v>
      </c>
      <c r="O88" s="11">
        <f>O84/O86*100</f>
        <v>47.647058823529406</v>
      </c>
      <c r="P88" s="11">
        <f>P84/P86*100</f>
        <v>40.588235294117645</v>
      </c>
      <c r="R88" s="20">
        <f>R84/R86*100</f>
        <v>84.61538461538461</v>
      </c>
      <c r="S88" s="20">
        <f>S84/S86*100</f>
        <v>68</v>
      </c>
      <c r="T88" s="20">
        <f>T84/T86*100</f>
        <v>80.54583333333333</v>
      </c>
      <c r="U88" s="21"/>
      <c r="V88" s="22"/>
      <c r="W88" s="20">
        <f>W84/W86*100</f>
        <v>56.49999999999999</v>
      </c>
      <c r="AA88" s="20">
        <f>AA84/AA86*100</f>
        <v>43.24324324324324</v>
      </c>
      <c r="AB88" s="22"/>
      <c r="AD88" s="11">
        <f>AD84/AD86*100</f>
        <v>83.66666666666667</v>
      </c>
      <c r="AH88" s="23">
        <f>AVERAGE(D88:AD88)</f>
        <v>57.475423463217574</v>
      </c>
      <c r="AI88" s="23" t="s">
        <v>52</v>
      </c>
    </row>
    <row r="89" spans="2:30" ht="12">
      <c r="B89" s="1" t="s">
        <v>53</v>
      </c>
      <c r="D89" s="8"/>
      <c r="E89" s="8"/>
      <c r="V89" s="14"/>
      <c r="AB89" s="14"/>
      <c r="AD89" s="14"/>
    </row>
    <row r="90" spans="4:30" ht="12">
      <c r="D90" s="7"/>
      <c r="V90" s="14"/>
      <c r="AD90" s="14"/>
    </row>
    <row r="91" spans="4:30" ht="12">
      <c r="D91" s="7"/>
      <c r="V91" s="14"/>
      <c r="AD91" s="14"/>
    </row>
    <row r="92" spans="4:32" ht="12">
      <c r="D92" s="7"/>
      <c r="V92" s="14"/>
      <c r="AD92" s="14"/>
      <c r="AF92" s="8" t="s">
        <v>78</v>
      </c>
    </row>
    <row r="93" spans="4:30" ht="12">
      <c r="D93" s="7"/>
      <c r="V93" s="14"/>
      <c r="AD93" s="14" t="s">
        <v>54</v>
      </c>
    </row>
    <row r="94" spans="2:29" ht="12">
      <c r="B94" s="1" t="s">
        <v>55</v>
      </c>
      <c r="D94" s="7"/>
      <c r="V94" s="14"/>
      <c r="AC94" s="12" t="s">
        <v>56</v>
      </c>
    </row>
    <row r="95" spans="2:28" ht="12">
      <c r="B95" s="1" t="s">
        <v>57</v>
      </c>
      <c r="D95" s="7"/>
      <c r="V95" s="14"/>
      <c r="AB95" s="1" t="s">
        <v>58</v>
      </c>
    </row>
    <row r="96" spans="2:27" ht="12">
      <c r="B96" s="14" t="s">
        <v>59</v>
      </c>
      <c r="D96" s="7"/>
      <c r="V96" s="14"/>
      <c r="AA96" s="1" t="s">
        <v>62</v>
      </c>
    </row>
    <row r="97" spans="2:25" ht="12">
      <c r="B97" s="12" t="s">
        <v>63</v>
      </c>
      <c r="D97" s="7"/>
      <c r="V97" s="14"/>
      <c r="Y97" s="12" t="s">
        <v>64</v>
      </c>
    </row>
    <row r="98" spans="2:24" ht="12">
      <c r="B98" s="10" t="s">
        <v>65</v>
      </c>
      <c r="D98" s="7"/>
      <c r="V98" s="24"/>
      <c r="X98" s="14" t="s">
        <v>54</v>
      </c>
    </row>
    <row r="99" spans="2:23" ht="12">
      <c r="B99" s="7" t="s">
        <v>66</v>
      </c>
      <c r="D99" s="7"/>
      <c r="W99" s="25" t="s">
        <v>67</v>
      </c>
    </row>
    <row r="100" spans="2:23" ht="12">
      <c r="B100" s="25" t="s">
        <v>68</v>
      </c>
      <c r="D100" s="7"/>
      <c r="W100" s="12" t="s">
        <v>69</v>
      </c>
    </row>
    <row r="101" spans="2:18" ht="12">
      <c r="B101" s="8" t="s">
        <v>61</v>
      </c>
      <c r="D101" s="7"/>
      <c r="R101" s="8" t="s">
        <v>77</v>
      </c>
    </row>
    <row r="102" spans="4:16" ht="12">
      <c r="D102" s="7"/>
      <c r="P102" s="8" t="s">
        <v>76</v>
      </c>
    </row>
    <row r="103" spans="4:14" ht="12">
      <c r="D103" s="7"/>
      <c r="N103" s="1" t="s">
        <v>70</v>
      </c>
    </row>
    <row r="104" spans="4:11" ht="12">
      <c r="D104" s="7"/>
      <c r="K104" s="7" t="s">
        <v>71</v>
      </c>
    </row>
    <row r="105" spans="4:9" ht="12">
      <c r="D105" s="7"/>
      <c r="I105" s="7" t="s">
        <v>72</v>
      </c>
    </row>
    <row r="106" spans="4:8" ht="12">
      <c r="D106" s="7"/>
      <c r="H106" s="26" t="s">
        <v>73</v>
      </c>
    </row>
    <row r="107" spans="4:7" ht="12">
      <c r="D107" s="7"/>
      <c r="G107" s="8" t="s">
        <v>75</v>
      </c>
    </row>
    <row r="108" spans="2:6" ht="12">
      <c r="B108" s="1" t="s">
        <v>53</v>
      </c>
      <c r="D108" s="7"/>
      <c r="F108" s="8" t="s">
        <v>74</v>
      </c>
    </row>
  </sheetData>
  <mergeCells count="8">
    <mergeCell ref="R6:X6"/>
    <mergeCell ref="A3:AI3"/>
    <mergeCell ref="A4:AI4"/>
    <mergeCell ref="A2:AI2"/>
    <mergeCell ref="N6:P6"/>
    <mergeCell ref="D6:I6"/>
    <mergeCell ref="K6:L6"/>
    <mergeCell ref="Z6:AA6"/>
  </mergeCells>
  <printOptions gridLines="1"/>
  <pageMargins left="0.5" right="0.5" top="0.5" bottom="0.5" header="0.5" footer="0.5"/>
  <pageSetup fitToHeight="1" fitToWidth="1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Masahiko kamei</dc:creator>
  <cp:keywords/>
  <dc:description/>
  <cp:lastModifiedBy>Masahiko kamei</cp:lastModifiedBy>
  <dcterms:created xsi:type="dcterms:W3CDTF">2006-10-31T19:25:30Z</dcterms:created>
  <cp:category/>
  <cp:version/>
  <cp:contentType/>
  <cp:contentStatus/>
</cp:coreProperties>
</file>