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Sheet1" sheetId="1" r:id="rId1"/>
    <sheet name="Record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<sst xmlns="http://schemas.openxmlformats.org/spreadsheetml/2006/main" count="54" uniqueCount="52">
  <si>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Weight
(Lbs)</t>
  </si>
  <si>
    <t>Arm Aft Datum
(Inches)</t>
  </si>
  <si>
    <t>Licensed Empty Weight</t>
  </si>
  <si>
    <t>Pilot &amp; Front Passenger</t>
  </si>
  <si>
    <t>Passengers (Rear Seat)</t>
  </si>
  <si>
    <t>RAMP WEIGHT</t>
  </si>
  <si>
    <t>TAKEOFF WEIGHT</t>
  </si>
  <si>
    <t>LIMITS</t>
  </si>
  <si>
    <t>LBS. TAKEOFF</t>
  </si>
  <si>
    <t>FUEL ALLOWANCE, START - T.O.</t>
  </si>
  <si>
    <t>TN-133 CIVIL AIR PATROL - WEIGHT &amp; BALANCE WORKSHEET</t>
  </si>
  <si>
    <t>WEIGHT &amp; BALANCE CALCULATION FOR</t>
  </si>
  <si>
    <t>FEET</t>
  </si>
  <si>
    <t>FEET PER MINUTE</t>
  </si>
  <si>
    <t>DEG. F</t>
  </si>
  <si>
    <t xml:space="preserve">PILOT:  </t>
  </si>
  <si>
    <t xml:space="preserve">DATE :  </t>
  </si>
  <si>
    <t>TEMPERATURE :</t>
  </si>
  <si>
    <t>PRESSURE ALTITUDE :</t>
  </si>
  <si>
    <t>DENSITY ALTITUDE :</t>
  </si>
  <si>
    <t>TAKE OFF DISTANCE :</t>
  </si>
  <si>
    <t>INITIAL RATE OF CLIMB :</t>
  </si>
  <si>
    <t>N9987H (CAPF 4187)</t>
  </si>
  <si>
    <t xml:space="preserve">    KIAS    </t>
  </si>
  <si>
    <r>
      <t>V</t>
    </r>
    <r>
      <rPr>
        <vertAlign val="subscript"/>
        <sz val="10"/>
        <rFont val="Arial"/>
        <family val="2"/>
      </rPr>
      <t>NO</t>
    </r>
    <r>
      <rPr>
        <sz val="10"/>
        <rFont val="Arial"/>
        <family val="0"/>
      </rPr>
      <t xml:space="preserve"> = 143</t>
    </r>
  </si>
  <si>
    <r>
      <t>V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 xml:space="preserve"> = 179</t>
    </r>
  </si>
  <si>
    <r>
      <t>V</t>
    </r>
    <r>
      <rPr>
        <vertAlign val="subscript"/>
        <sz val="10"/>
        <rFont val="Arial"/>
        <family val="2"/>
      </rPr>
      <t>FE=10</t>
    </r>
    <r>
      <rPr>
        <sz val="10"/>
        <rFont val="Arial"/>
        <family val="0"/>
      </rPr>
      <t xml:space="preserve"> = 140</t>
    </r>
  </si>
  <si>
    <r>
      <t>V</t>
    </r>
    <r>
      <rPr>
        <vertAlign val="subscript"/>
        <sz val="10"/>
        <rFont val="Arial"/>
        <family val="2"/>
      </rPr>
      <t>FE&gt;10</t>
    </r>
    <r>
      <rPr>
        <sz val="10"/>
        <rFont val="Arial"/>
        <family val="0"/>
      </rPr>
      <t xml:space="preserve"> = 95</t>
    </r>
  </si>
  <si>
    <r>
      <t>V</t>
    </r>
    <r>
      <rPr>
        <vertAlign val="subscript"/>
        <sz val="10"/>
        <rFont val="Arial"/>
        <family val="2"/>
      </rPr>
      <t>Apch-FE=0</t>
    </r>
    <r>
      <rPr>
        <sz val="10"/>
        <rFont val="Arial"/>
        <family val="0"/>
      </rPr>
      <t xml:space="preserve"> = 70-80</t>
    </r>
  </si>
  <si>
    <r>
      <t>V</t>
    </r>
    <r>
      <rPr>
        <vertAlign val="subscript"/>
        <sz val="10"/>
        <rFont val="Arial"/>
        <family val="2"/>
      </rPr>
      <t>Apch-FE=40</t>
    </r>
    <r>
      <rPr>
        <sz val="10"/>
        <rFont val="Arial"/>
        <family val="0"/>
      </rPr>
      <t xml:space="preserve"> = 60-70</t>
    </r>
  </si>
  <si>
    <r>
      <t>V</t>
    </r>
    <r>
      <rPr>
        <vertAlign val="subscript"/>
        <sz val="10"/>
        <rFont val="Arial"/>
        <family val="2"/>
      </rPr>
      <t>GoRnd FE=20</t>
    </r>
    <r>
      <rPr>
        <sz val="10"/>
        <rFont val="Arial"/>
        <family val="0"/>
      </rPr>
      <t xml:space="preserve"> = 55</t>
    </r>
  </si>
  <si>
    <r>
      <t>(</t>
    </r>
    <r>
      <rPr>
        <u val="single"/>
        <sz val="10"/>
        <rFont val="Arial"/>
        <family val="2"/>
      </rPr>
      <t xml:space="preserve"> 2950 </t>
    </r>
    <r>
      <rPr>
        <sz val="10"/>
        <rFont val="Arial"/>
        <family val="0"/>
      </rPr>
      <t xml:space="preserve"> LBS. LANDING)</t>
    </r>
  </si>
  <si>
    <r>
      <t>V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 50</t>
    </r>
  </si>
  <si>
    <r>
      <t>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 59-66  (0-10K MSL)</t>
    </r>
  </si>
  <si>
    <r>
      <t>V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 81-75  (0-10K MSL)</t>
    </r>
  </si>
  <si>
    <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102-111  (2600-3100#)</t>
    </r>
  </si>
  <si>
    <r>
      <t>V</t>
    </r>
    <r>
      <rPr>
        <vertAlign val="subscript"/>
        <sz val="10"/>
        <rFont val="Arial"/>
        <family val="2"/>
      </rPr>
      <t>Apch-Shrt Fld</t>
    </r>
    <r>
      <rPr>
        <sz val="10"/>
        <rFont val="Arial"/>
        <family val="0"/>
      </rPr>
      <t xml:space="preserve"> = 61</t>
    </r>
  </si>
  <si>
    <r>
      <t>V</t>
    </r>
    <r>
      <rPr>
        <vertAlign val="subscript"/>
        <sz val="10"/>
        <rFont val="Arial"/>
        <family val="2"/>
      </rPr>
      <t>Best Glide</t>
    </r>
    <r>
      <rPr>
        <sz val="10"/>
        <rFont val="Arial"/>
        <family val="0"/>
      </rPr>
      <t xml:space="preserve"> = 75</t>
    </r>
  </si>
  <si>
    <t>(C-182R NORMAL CATEGORY)</t>
  </si>
  <si>
    <r>
      <t>Fuel (</t>
    </r>
    <r>
      <rPr>
        <u val="single"/>
        <sz val="10"/>
        <rFont val="Arial"/>
        <family val="2"/>
      </rPr>
      <t xml:space="preserve"> 88 / 65 </t>
    </r>
    <r>
      <rPr>
        <sz val="10"/>
        <rFont val="Arial"/>
        <family val="0"/>
      </rPr>
      <t>Gal @ 6 Lbs/Gal)</t>
    </r>
  </si>
  <si>
    <r>
      <t>V</t>
    </r>
    <r>
      <rPr>
        <vertAlign val="subscript"/>
        <sz val="10"/>
        <rFont val="Arial"/>
        <family val="2"/>
      </rPr>
      <t>S0</t>
    </r>
    <r>
      <rPr>
        <sz val="10"/>
        <rFont val="Arial"/>
        <family val="0"/>
      </rPr>
      <t xml:space="preserve"> = 40</t>
    </r>
  </si>
  <si>
    <r>
      <t>V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0"/>
      </rPr>
      <t xml:space="preserve"> = 50</t>
    </r>
  </si>
  <si>
    <t>SEE CENTER-OF-GRAVITY ENVELOPE BELOW</t>
  </si>
  <si>
    <t>Baggage (Area A - 120# Max) *</t>
  </si>
  <si>
    <t>Baggage (Area B - 80# Max) *</t>
  </si>
  <si>
    <t>Baggage (Area C - 80# Max) *</t>
  </si>
  <si>
    <t>Note: Chart Box = 21#</t>
  </si>
  <si>
    <t xml:space="preserve">          Survival Kit = 13#</t>
  </si>
  <si>
    <t xml:space="preserve">          Control Lock = 4# </t>
  </si>
  <si>
    <t>Moment
(In-Lbs)</t>
  </si>
  <si>
    <t xml:space="preserve">       * Max allowable combined weight in areas A+B+C = 200#</t>
  </si>
  <si>
    <t xml:space="preserve">       * Max allowable combined weight in areas B+C = 80#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</si>
</sst>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\-0;;@"/>
    <numFmt numFmtId="166" formatCode="0.0;\-0.0;;@"/>
    <numFmt numFmtId="167" formatCode="0.00;\-0.00;;@"/>
    <numFmt numFmtId="168" formatCode="m/d/yy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7" fontId="0" fillId="0" borderId="1" xfId="0" applyNumberFormat="1" applyBorder="1" applyAlignment="1" applyProtection="1">
      <alignment horizontal="center"/>
      <protection/>
    </xf>
    <xf numFmtId="166" fontId="0" fillId="0" borderId="1" xfId="0" applyNumberFormat="1" applyBorder="1" applyAlignment="1" applyProtection="1">
      <alignment horizontal="center"/>
      <protection/>
    </xf>
    <xf numFmtId="165" fontId="0" fillId="0" borderId="2" xfId="0" applyNumberFormat="1" applyBorder="1" applyAlignment="1" applyProtection="1">
      <alignment horizontal="center"/>
      <protection/>
    </xf>
    <xf numFmtId="165" fontId="0" fillId="0" borderId="3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 horizontal="center" wrapText="1"/>
      <protection/>
    </xf>
    <xf numFmtId="164" fontId="2" fillId="0" borderId="5" xfId="0" applyNumberFormat="1" applyFont="1" applyBorder="1" applyAlignment="1" applyProtection="1">
      <alignment wrapText="1"/>
      <protection/>
    </xf>
    <xf numFmtId="2" fontId="2" fillId="0" borderId="6" xfId="0" applyNumberFormat="1" applyFont="1" applyBorder="1" applyAlignment="1" applyProtection="1">
      <alignment horizontal="center" wrapText="1"/>
      <protection/>
    </xf>
    <xf numFmtId="2" fontId="2" fillId="0" borderId="5" xfId="0" applyNumberFormat="1" applyFont="1" applyBorder="1" applyAlignment="1" applyProtection="1">
      <alignment wrapText="1"/>
      <protection/>
    </xf>
    <xf numFmtId="1" fontId="2" fillId="0" borderId="7" xfId="0" applyNumberFormat="1" applyFont="1" applyBorder="1" applyAlignment="1" applyProtection="1">
      <alignment horizontal="center" wrapText="1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/>
    </xf>
    <xf numFmtId="165" fontId="0" fillId="0" borderId="10" xfId="0" applyNumberFormat="1" applyBorder="1" applyAlignment="1" applyProtection="1">
      <alignment horizontal="center"/>
      <protection/>
    </xf>
    <xf numFmtId="168" fontId="0" fillId="0" borderId="1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1" fillId="0" borderId="0" xfId="0" applyNumberFormat="1" applyFont="1" applyAlignment="1" applyProtection="1">
      <alignment horizontal="left"/>
      <protection/>
    </xf>
    <xf numFmtId="0" fontId="0" fillId="0" borderId="9" xfId="0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0" fillId="0" borderId="1" xfId="0" applyNumberFormat="1" applyBorder="1" applyAlignment="1" applyProtection="1">
      <alignment horizontal="center"/>
      <protection/>
    </xf>
    <xf numFmtId="167" fontId="0" fillId="0" borderId="9" xfId="0" applyNumberForma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2" fontId="0" fillId="0" borderId="6" xfId="0" applyNumberFormat="1" applyBorder="1" applyAlignment="1" applyProtection="1">
      <alignment horizontal="left"/>
      <protection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 applyProtection="1">
      <alignment horizontal="center"/>
      <protection/>
    </xf>
    <xf numFmtId="0" fontId="0" fillId="0" borderId="8" xfId="0" applyBorder="1" applyAlignment="1" applyProtection="1" quotePrefix="1">
      <alignment horizontal="left"/>
      <protection/>
    </xf>
    <xf numFmtId="166" fontId="0" fillId="0" borderId="0" xfId="0" applyNumberForma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3" fillId="0" borderId="0" xfId="0" applyFont="1" applyBorder="1" applyAlignment="1" applyProtection="1" quotePrefix="1">
      <alignment horizontal="left"/>
      <protection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3" fillId="0" borderId="0" xfId="0" applyNumberFormat="1" applyFont="1" applyBorder="1" applyAlignment="1" applyProtection="1" quotePrefix="1">
      <alignment horizontal="left"/>
      <protection/>
    </xf>
    <xf numFmtId="2" fontId="0" fillId="0" borderId="5" xfId="0" applyNumberFormat="1" applyBorder="1" applyAlignment="1" applyProtection="1">
      <alignment/>
      <protection/>
    </xf>
    <xf numFmtId="167" fontId="3" fillId="0" borderId="13" xfId="0" applyNumberFormat="1" applyFont="1" applyBorder="1" applyAlignment="1" applyProtection="1" quotePrefix="1">
      <alignment horizontal="left"/>
      <protection/>
    </xf>
    <xf numFmtId="167" fontId="3" fillId="0" borderId="14" xfId="0" applyNumberFormat="1" applyFont="1" applyBorder="1" applyAlignment="1" applyProtection="1" quotePrefix="1">
      <alignment horizontal="left"/>
      <protection/>
    </xf>
    <xf numFmtId="167" fontId="3" fillId="0" borderId="15" xfId="0" applyNumberFormat="1" applyFont="1" applyBorder="1" applyAlignment="1" applyProtection="1" quotePrefix="1">
      <alignment horizontal="left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26</xdr:row>
      <xdr:rowOff>19050</xdr:rowOff>
    </xdr:from>
    <xdr:to>
      <xdr:col>6</xdr:col>
      <xdr:colOff>171450</xdr:colOff>
      <xdr:row>42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19775"/>
          <a:ext cx="4267200" cy="3305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D6" sqref="D6:D11"/>
    </sheetView>
  </sheetViews>
  <sheetFormatPr defaultColWidth="9.140625" defaultRowHeight="12.75"/>
  <cols>
    <col min="1" max="1" width="22.28125" style="0" customWidth="1"/>
    <col min="2" max="2" width="8.28125" style="0" customWidth="1"/>
    <col min="3" max="3" width="2.7109375" style="0" customWidth="1"/>
    <col min="4" max="4" width="11.8515625" style="2" customWidth="1"/>
    <col min="5" max="5" width="2.7109375" style="3" customWidth="1"/>
    <col min="6" max="6" width="13.8515625" style="4" customWidth="1"/>
    <col min="7" max="7" width="2.7109375" style="1" customWidth="1"/>
    <col min="8" max="8" width="17.8515625" style="5" customWidth="1"/>
  </cols>
  <sheetData>
    <row r="1" spans="1:8" s="49" customFormat="1" ht="18.75" customHeight="1">
      <c r="A1" s="72" t="s">
        <v>10</v>
      </c>
      <c r="B1" s="72"/>
      <c r="C1" s="72"/>
      <c r="D1" s="72"/>
      <c r="E1" s="72"/>
      <c r="F1" s="72"/>
      <c r="G1" s="72"/>
      <c r="H1" s="72"/>
    </row>
    <row r="2" spans="1:8" s="49" customFormat="1" ht="18.75" customHeight="1">
      <c r="A2" s="50"/>
      <c r="B2" s="50"/>
      <c r="C2" s="51"/>
      <c r="D2" s="52"/>
      <c r="E2" s="53" t="s">
        <v>11</v>
      </c>
      <c r="F2" s="54" t="s">
        <v>22</v>
      </c>
      <c r="G2" s="55"/>
      <c r="H2" s="51"/>
    </row>
    <row r="3" spans="1:8" s="49" customFormat="1" ht="18.75" customHeight="1">
      <c r="A3" s="73" t="s">
        <v>38</v>
      </c>
      <c r="B3" s="73"/>
      <c r="C3" s="73"/>
      <c r="D3" s="73"/>
      <c r="E3" s="73"/>
      <c r="F3" s="73"/>
      <c r="G3" s="73"/>
      <c r="H3" s="73"/>
    </row>
    <row r="4" spans="1:8" s="6" customFormat="1" ht="27" customHeight="1">
      <c r="A4" s="15"/>
      <c r="B4" s="44"/>
      <c r="C4" s="16"/>
      <c r="D4" s="17" t="s">
        <v>0</v>
      </c>
      <c r="E4" s="18"/>
      <c r="F4" s="19" t="s">
        <v>1</v>
      </c>
      <c r="G4" s="20"/>
      <c r="H4" s="21" t="s">
        <v>49</v>
      </c>
    </row>
    <row r="5" spans="1:8" ht="16.5" customHeight="1">
      <c r="A5" s="22" t="s">
        <v>2</v>
      </c>
      <c r="B5" s="26"/>
      <c r="C5" s="23"/>
      <c r="D5" s="8">
        <v>1854.7</v>
      </c>
      <c r="E5" s="24"/>
      <c r="F5" s="7">
        <v>36.981</v>
      </c>
      <c r="G5" s="25"/>
      <c r="H5" s="9">
        <f aca="true" t="shared" si="0" ref="H5:H10">D5*F5</f>
        <v>68588.66070000001</v>
      </c>
    </row>
    <row r="6" spans="1:8" ht="16.5" customHeight="1">
      <c r="A6" s="22" t="s">
        <v>3</v>
      </c>
      <c r="B6" s="26"/>
      <c r="C6" s="23"/>
      <c r="D6" s="33"/>
      <c r="E6" s="24"/>
      <c r="F6" s="7">
        <v>37</v>
      </c>
      <c r="G6" s="25"/>
      <c r="H6" s="9">
        <f t="shared" si="0"/>
        <v>0</v>
      </c>
    </row>
    <row r="7" spans="1:8" ht="16.5" customHeight="1">
      <c r="A7" s="22" t="s">
        <v>4</v>
      </c>
      <c r="B7" s="26"/>
      <c r="C7" s="23"/>
      <c r="D7" s="33"/>
      <c r="E7" s="24"/>
      <c r="F7" s="7">
        <v>74</v>
      </c>
      <c r="G7" s="25"/>
      <c r="H7" s="9">
        <f t="shared" si="0"/>
        <v>0</v>
      </c>
    </row>
    <row r="8" spans="1:8" ht="16.5" customHeight="1">
      <c r="A8" s="22" t="s">
        <v>39</v>
      </c>
      <c r="B8" s="26"/>
      <c r="C8" s="23"/>
      <c r="D8" s="33"/>
      <c r="E8" s="24"/>
      <c r="F8" s="7">
        <v>48</v>
      </c>
      <c r="G8" s="25"/>
      <c r="H8" s="9">
        <f t="shared" si="0"/>
        <v>0</v>
      </c>
    </row>
    <row r="9" spans="1:8" ht="16.5" customHeight="1">
      <c r="A9" s="61" t="s">
        <v>43</v>
      </c>
      <c r="B9" s="26"/>
      <c r="C9" s="23"/>
      <c r="D9" s="33"/>
      <c r="E9" s="24"/>
      <c r="F9" s="7">
        <v>97</v>
      </c>
      <c r="G9" s="25"/>
      <c r="H9" s="9">
        <f t="shared" si="0"/>
        <v>0</v>
      </c>
    </row>
    <row r="10" spans="1:8" ht="16.5" customHeight="1">
      <c r="A10" s="61" t="s">
        <v>44</v>
      </c>
      <c r="B10" s="23"/>
      <c r="C10" s="23"/>
      <c r="D10" s="33"/>
      <c r="E10" s="24"/>
      <c r="F10" s="7">
        <v>116</v>
      </c>
      <c r="G10" s="25"/>
      <c r="H10" s="9">
        <f t="shared" si="0"/>
        <v>0</v>
      </c>
    </row>
    <row r="11" spans="1:8" ht="16.5" customHeight="1" thickBot="1">
      <c r="A11" s="61" t="s">
        <v>45</v>
      </c>
      <c r="B11" s="43"/>
      <c r="C11" s="23"/>
      <c r="D11" s="34"/>
      <c r="E11" s="24"/>
      <c r="F11" s="48">
        <v>129</v>
      </c>
      <c r="G11" s="25"/>
      <c r="H11" s="10">
        <f>D11*F11</f>
        <v>0</v>
      </c>
    </row>
    <row r="12" spans="1:8" ht="16.5" customHeight="1" thickTop="1">
      <c r="A12" s="45" t="s">
        <v>5</v>
      </c>
      <c r="B12" s="46"/>
      <c r="C12" s="23"/>
      <c r="D12" s="8">
        <f>IF(D6=0,"",SUM(D5:D11))</f>
      </c>
      <c r="E12" s="24"/>
      <c r="F12" s="7">
        <f>IF(D6=0,"",H12/D12)</f>
      </c>
      <c r="G12" s="25"/>
      <c r="H12" s="38">
        <f>IF(D6=0,"",SUM(H5:H11))</f>
      </c>
    </row>
    <row r="13" spans="1:8" ht="16.5" customHeight="1">
      <c r="A13" s="22" t="s">
        <v>9</v>
      </c>
      <c r="B13" s="26"/>
      <c r="C13" s="23"/>
      <c r="D13" s="8">
        <v>-10</v>
      </c>
      <c r="E13" s="24"/>
      <c r="F13" s="7">
        <v>48</v>
      </c>
      <c r="G13" s="25"/>
      <c r="H13" s="9">
        <f>D13*F13</f>
        <v>-480</v>
      </c>
    </row>
    <row r="14" spans="1:8" ht="16.5" customHeight="1">
      <c r="A14" s="22" t="s">
        <v>6</v>
      </c>
      <c r="B14" s="26"/>
      <c r="C14" s="26"/>
      <c r="D14" s="8">
        <f>IF(D6=0,"",SUM(D12:D13))</f>
      </c>
      <c r="E14" s="27"/>
      <c r="F14" s="7">
        <f>IF(D6=0,"",H14/D14)</f>
      </c>
      <c r="G14" s="28"/>
      <c r="H14" s="37">
        <f>IF(D6=0,"",SUM(H12:H13))</f>
      </c>
    </row>
    <row r="15" spans="1:8" ht="13.5" customHeight="1">
      <c r="A15" s="74" t="s">
        <v>50</v>
      </c>
      <c r="B15" s="63"/>
      <c r="C15" s="23"/>
      <c r="D15" s="62"/>
      <c r="E15" s="24"/>
      <c r="G15" s="68"/>
      <c r="H15" s="69" t="s">
        <v>46</v>
      </c>
    </row>
    <row r="16" spans="1:9" ht="13.5" customHeight="1">
      <c r="A16" s="74" t="s">
        <v>51</v>
      </c>
      <c r="B16" s="23"/>
      <c r="C16" s="23"/>
      <c r="D16" s="62"/>
      <c r="E16" s="24"/>
      <c r="G16" s="25"/>
      <c r="H16" s="70" t="s">
        <v>47</v>
      </c>
      <c r="I16" s="67"/>
    </row>
    <row r="17" spans="1:8" ht="13.5" customHeight="1">
      <c r="A17" s="64"/>
      <c r="B17" s="23"/>
      <c r="C17" s="23"/>
      <c r="D17" s="62"/>
      <c r="E17" s="24"/>
      <c r="G17" s="25"/>
      <c r="H17" s="71" t="s">
        <v>48</v>
      </c>
    </row>
    <row r="18" spans="1:8" ht="23.25" customHeight="1">
      <c r="A18" s="32" t="s">
        <v>7</v>
      </c>
      <c r="B18" s="47">
        <v>3100</v>
      </c>
      <c r="C18" s="11" t="s">
        <v>8</v>
      </c>
      <c r="E18" s="11" t="s">
        <v>31</v>
      </c>
      <c r="F18" s="13"/>
      <c r="H18" s="14"/>
    </row>
    <row r="19" spans="1:8" ht="14.25" customHeight="1">
      <c r="A19" s="32"/>
      <c r="B19" s="57" t="s">
        <v>42</v>
      </c>
      <c r="C19" s="28"/>
      <c r="D19" s="58"/>
      <c r="E19" s="59"/>
      <c r="F19" s="60"/>
      <c r="G19" s="28"/>
      <c r="H19" s="14"/>
    </row>
    <row r="20" spans="1:8" ht="11.25" customHeight="1">
      <c r="A20" s="29"/>
      <c r="B20" s="29"/>
      <c r="C20" s="29"/>
      <c r="D20" s="12"/>
      <c r="E20" s="30"/>
      <c r="F20" s="13"/>
      <c r="G20" s="31"/>
      <c r="H20" s="14"/>
    </row>
    <row r="21" spans="1:8" ht="18.75" customHeight="1">
      <c r="A21" s="29" t="s">
        <v>17</v>
      </c>
      <c r="B21" s="35"/>
      <c r="C21" s="29" t="s">
        <v>14</v>
      </c>
      <c r="D21" s="12"/>
      <c r="E21" s="30"/>
      <c r="F21" s="13"/>
      <c r="G21" s="31"/>
      <c r="H21" s="14"/>
    </row>
    <row r="22" spans="1:8" ht="18.75" customHeight="1">
      <c r="A22" s="29" t="s">
        <v>18</v>
      </c>
      <c r="B22" s="36"/>
      <c r="C22" s="29" t="s">
        <v>12</v>
      </c>
      <c r="D22" s="12"/>
      <c r="E22" s="30"/>
      <c r="F22" s="13"/>
      <c r="G22" s="31"/>
      <c r="H22" s="14"/>
    </row>
    <row r="23" spans="1:8" ht="18.75" customHeight="1">
      <c r="A23" s="29" t="s">
        <v>19</v>
      </c>
      <c r="B23" s="35"/>
      <c r="C23" s="29" t="s">
        <v>12</v>
      </c>
      <c r="D23" s="12"/>
      <c r="E23" s="30"/>
      <c r="F23" s="13"/>
      <c r="G23" s="31"/>
      <c r="H23" s="14"/>
    </row>
    <row r="24" spans="1:9" ht="18.75" customHeight="1">
      <c r="A24" s="29" t="s">
        <v>20</v>
      </c>
      <c r="B24" s="35"/>
      <c r="C24" s="29" t="s">
        <v>12</v>
      </c>
      <c r="D24" s="12"/>
      <c r="E24" s="30"/>
      <c r="G24" s="32" t="s">
        <v>15</v>
      </c>
      <c r="H24" s="47"/>
      <c r="I24" s="56"/>
    </row>
    <row r="25" spans="1:8" ht="18.75" customHeight="1">
      <c r="A25" s="29" t="s">
        <v>21</v>
      </c>
      <c r="B25" s="35"/>
      <c r="C25" s="29" t="s">
        <v>13</v>
      </c>
      <c r="D25" s="12"/>
      <c r="E25" s="30"/>
      <c r="G25" s="32" t="s">
        <v>16</v>
      </c>
      <c r="H25" s="39"/>
    </row>
    <row r="26" spans="1:8" ht="25.5" customHeight="1">
      <c r="A26" s="29"/>
      <c r="B26" s="29"/>
      <c r="C26" s="29"/>
      <c r="D26" s="12"/>
      <c r="E26" s="30"/>
      <c r="F26" s="13"/>
      <c r="G26" s="31"/>
      <c r="H26" s="14"/>
    </row>
    <row r="27" spans="1:9" s="41" customFormat="1" ht="16.5" customHeight="1">
      <c r="A27" s="29"/>
      <c r="B27" s="29"/>
      <c r="C27" s="12"/>
      <c r="D27" s="30"/>
      <c r="E27" s="13"/>
      <c r="F27" s="31"/>
      <c r="G27" s="29"/>
      <c r="H27" s="42" t="s">
        <v>23</v>
      </c>
      <c r="I27" s="29"/>
    </row>
    <row r="28" spans="1:9" s="41" customFormat="1" ht="16.5" customHeight="1">
      <c r="A28" s="29"/>
      <c r="B28" s="29"/>
      <c r="C28" s="12"/>
      <c r="D28" s="30"/>
      <c r="E28" s="13"/>
      <c r="F28" s="31"/>
      <c r="G28" s="29"/>
      <c r="H28" s="29" t="s">
        <v>32</v>
      </c>
      <c r="I28" s="29"/>
    </row>
    <row r="29" spans="1:9" s="41" customFormat="1" ht="16.5" customHeight="1">
      <c r="A29" s="29"/>
      <c r="B29" s="29"/>
      <c r="C29" s="12"/>
      <c r="D29" s="30"/>
      <c r="E29" s="13"/>
      <c r="F29" s="31"/>
      <c r="G29" s="29"/>
      <c r="H29" s="29" t="s">
        <v>33</v>
      </c>
      <c r="I29" s="29"/>
    </row>
    <row r="30" spans="1:9" s="41" customFormat="1" ht="16.5" customHeight="1">
      <c r="A30" s="29"/>
      <c r="B30" s="29"/>
      <c r="C30" s="12"/>
      <c r="D30" s="30"/>
      <c r="E30" s="13"/>
      <c r="F30" s="31"/>
      <c r="G30" s="29"/>
      <c r="H30" s="29" t="s">
        <v>34</v>
      </c>
      <c r="I30" s="29"/>
    </row>
    <row r="31" spans="1:9" s="41" customFormat="1" ht="16.5" customHeight="1">
      <c r="A31" s="29"/>
      <c r="B31" s="29"/>
      <c r="C31" s="12"/>
      <c r="D31" s="30"/>
      <c r="E31" s="13"/>
      <c r="F31" s="31"/>
      <c r="G31" s="29"/>
      <c r="H31" s="29" t="s">
        <v>35</v>
      </c>
      <c r="I31" s="29"/>
    </row>
    <row r="32" spans="1:9" s="41" customFormat="1" ht="16.5" customHeight="1">
      <c r="A32" s="29"/>
      <c r="B32" s="29"/>
      <c r="C32" s="12"/>
      <c r="D32" s="30"/>
      <c r="E32" s="13"/>
      <c r="F32" s="31"/>
      <c r="G32" s="29"/>
      <c r="H32" s="29" t="s">
        <v>24</v>
      </c>
      <c r="I32" s="29"/>
    </row>
    <row r="33" spans="1:9" s="41" customFormat="1" ht="16.5" customHeight="1">
      <c r="A33" s="29"/>
      <c r="B33" s="29"/>
      <c r="C33" s="12"/>
      <c r="D33" s="30"/>
      <c r="E33" s="13"/>
      <c r="F33" s="31"/>
      <c r="G33" s="29"/>
      <c r="H33" s="29" t="s">
        <v>25</v>
      </c>
      <c r="I33" s="29"/>
    </row>
    <row r="34" spans="1:9" s="41" customFormat="1" ht="16.5" customHeight="1">
      <c r="A34" s="29"/>
      <c r="B34" s="29"/>
      <c r="C34" s="12"/>
      <c r="D34" s="30"/>
      <c r="E34" s="13"/>
      <c r="F34" s="31"/>
      <c r="G34" s="29"/>
      <c r="H34" s="29" t="s">
        <v>26</v>
      </c>
      <c r="I34" s="29"/>
    </row>
    <row r="35" spans="1:9" s="41" customFormat="1" ht="16.5" customHeight="1">
      <c r="A35" s="29"/>
      <c r="B35" s="29"/>
      <c r="C35" s="12"/>
      <c r="D35" s="30"/>
      <c r="E35" s="13"/>
      <c r="F35" s="31"/>
      <c r="G35" s="29"/>
      <c r="H35" s="29" t="s">
        <v>27</v>
      </c>
      <c r="I35" s="29"/>
    </row>
    <row r="36" spans="1:9" s="41" customFormat="1" ht="16.5" customHeight="1">
      <c r="A36" s="29"/>
      <c r="B36" s="29"/>
      <c r="C36" s="12"/>
      <c r="D36" s="30"/>
      <c r="E36" s="13"/>
      <c r="F36" s="31"/>
      <c r="G36" s="29"/>
      <c r="H36" s="29" t="s">
        <v>37</v>
      </c>
      <c r="I36" s="29"/>
    </row>
    <row r="37" spans="1:9" s="41" customFormat="1" ht="16.5" customHeight="1">
      <c r="A37" s="29"/>
      <c r="B37" s="29"/>
      <c r="C37" s="12"/>
      <c r="D37" s="30"/>
      <c r="E37" s="13"/>
      <c r="F37" s="31"/>
      <c r="G37" s="29"/>
      <c r="H37" t="s">
        <v>41</v>
      </c>
      <c r="I37" s="29"/>
    </row>
    <row r="38" spans="1:9" s="41" customFormat="1" ht="16.5" customHeight="1">
      <c r="A38" s="40"/>
      <c r="B38" s="29"/>
      <c r="C38" s="12"/>
      <c r="D38" s="30"/>
      <c r="E38" s="13"/>
      <c r="F38" s="31"/>
      <c r="G38" s="29"/>
      <c r="H38" t="s">
        <v>40</v>
      </c>
      <c r="I38" s="29"/>
    </row>
    <row r="39" spans="1:9" s="41" customFormat="1" ht="16.5" customHeight="1">
      <c r="A39" s="29"/>
      <c r="B39" s="29"/>
      <c r="C39" s="12"/>
      <c r="D39" s="30"/>
      <c r="E39" s="13"/>
      <c r="F39" s="31"/>
      <c r="G39" s="29"/>
      <c r="H39" s="29" t="s">
        <v>28</v>
      </c>
      <c r="I39" s="29"/>
    </row>
    <row r="40" spans="1:9" s="41" customFormat="1" ht="15.75">
      <c r="A40" s="29"/>
      <c r="B40" s="29"/>
      <c r="C40" s="12"/>
      <c r="D40" s="30"/>
      <c r="E40" s="13"/>
      <c r="F40" s="31"/>
      <c r="G40" s="29"/>
      <c r="H40" s="29" t="s">
        <v>29</v>
      </c>
      <c r="I40" s="29"/>
    </row>
    <row r="41" spans="1:9" s="41" customFormat="1" ht="15.75">
      <c r="A41" s="29"/>
      <c r="B41" s="29"/>
      <c r="C41" s="12"/>
      <c r="D41" s="30"/>
      <c r="E41" s="13"/>
      <c r="F41" s="31"/>
      <c r="G41" s="14"/>
      <c r="H41" s="29" t="s">
        <v>36</v>
      </c>
      <c r="I41" s="29"/>
    </row>
    <row r="42" ht="15.75">
      <c r="H42" s="29" t="s">
        <v>30</v>
      </c>
    </row>
  </sheetData>
  <sheetProtection password="CB06" sheet="1" objects="1" scenarios="1"/>
  <mergeCells count="2">
    <mergeCell ref="A1:H1"/>
    <mergeCell ref="A3:H3"/>
  </mergeCells>
  <printOptions horizontalCentered="1"/>
  <pageMargins left="1" right="0.25" top="0.75" bottom="0.5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:IV1"/>
    </sheetView>
  </sheetViews>
  <sheetFormatPr defaultColWidth="9.140625" defaultRowHeight="12.75"/>
  <cols>
    <col min="1" max="1" width="9.140625" style="65" customWidth="1"/>
    <col min="2" max="2" width="9.140625" style="1" customWidth="1"/>
    <col min="3" max="3" width="9.140625" style="66" customWidth="1"/>
    <col min="4" max="16384" width="9.140625" style="65" customWidth="1"/>
  </cols>
  <sheetData>
    <row r="2" spans="1:6" ht="12.75">
      <c r="A2" s="65">
        <v>1857.8</v>
      </c>
      <c r="B2" s="1">
        <f>C2/A2</f>
        <v>36.93077833997201</v>
      </c>
      <c r="C2" s="66">
        <v>68610</v>
      </c>
      <c r="E2" s="65">
        <f>F2-A2</f>
        <v>1242.2</v>
      </c>
      <c r="F2" s="65">
        <v>3100</v>
      </c>
    </row>
    <row r="4" spans="1:3" ht="12.75">
      <c r="A4" s="65">
        <v>-0.5</v>
      </c>
      <c r="B4" s="1">
        <v>75.5</v>
      </c>
      <c r="C4" s="66">
        <f aca="true" t="shared" si="0" ref="C4:C9">A4*B4</f>
        <v>-37.75</v>
      </c>
    </row>
    <row r="5" spans="1:3" ht="12.75">
      <c r="A5" s="65">
        <v>-1.7</v>
      </c>
      <c r="B5" s="1">
        <v>14</v>
      </c>
      <c r="C5" s="66">
        <f t="shared" si="0"/>
        <v>-23.8</v>
      </c>
    </row>
    <row r="6" spans="1:3" ht="12.75">
      <c r="A6" s="65">
        <v>-3.5</v>
      </c>
      <c r="B6" s="1">
        <v>14</v>
      </c>
      <c r="C6" s="66">
        <f t="shared" si="0"/>
        <v>-49</v>
      </c>
    </row>
    <row r="7" spans="1:3" ht="12.75">
      <c r="A7" s="65">
        <v>-1.5</v>
      </c>
      <c r="B7" s="1">
        <v>20.5</v>
      </c>
      <c r="C7" s="66">
        <f t="shared" si="0"/>
        <v>-30.75</v>
      </c>
    </row>
    <row r="8" spans="1:3" ht="12.75">
      <c r="A8" s="65">
        <v>-0.5</v>
      </c>
      <c r="B8" s="1">
        <v>15.25</v>
      </c>
      <c r="C8" s="66">
        <f t="shared" si="0"/>
        <v>-7.625</v>
      </c>
    </row>
    <row r="9" spans="1:3" ht="12.75">
      <c r="A9" s="65">
        <v>-1.2</v>
      </c>
      <c r="B9" s="1">
        <v>14.5</v>
      </c>
      <c r="C9" s="66">
        <f t="shared" si="0"/>
        <v>-17.4</v>
      </c>
    </row>
    <row r="10" spans="1:3" ht="12.75">
      <c r="A10" s="65">
        <f>SUM(A4:A9)</f>
        <v>-8.9</v>
      </c>
      <c r="B10" s="1">
        <f>C10/A10</f>
        <v>18.68820224719101</v>
      </c>
      <c r="C10" s="66">
        <f>SUM(C4:C9)</f>
        <v>-166.32500000000002</v>
      </c>
    </row>
    <row r="12" spans="1:3" ht="12.75">
      <c r="A12" s="65">
        <v>1.2</v>
      </c>
      <c r="B12" s="1">
        <v>14</v>
      </c>
      <c r="C12" s="66">
        <f>A12*B12</f>
        <v>16.8</v>
      </c>
    </row>
    <row r="13" spans="1:3" ht="12.75">
      <c r="A13" s="65">
        <v>1.1</v>
      </c>
      <c r="B13" s="1">
        <v>14</v>
      </c>
      <c r="C13" s="66">
        <f>A13*B13</f>
        <v>15.400000000000002</v>
      </c>
    </row>
    <row r="14" spans="1:3" ht="12.75">
      <c r="A14" s="65">
        <v>3</v>
      </c>
      <c r="B14" s="1">
        <v>13.5</v>
      </c>
      <c r="C14" s="66">
        <f>A14*B14</f>
        <v>40.5</v>
      </c>
    </row>
    <row r="15" spans="1:3" ht="12.75">
      <c r="A15" s="65">
        <v>0.5</v>
      </c>
      <c r="B15" s="1">
        <v>144.5</v>
      </c>
      <c r="C15" s="66">
        <f>A15*B15</f>
        <v>72.25</v>
      </c>
    </row>
    <row r="16" spans="1:3" ht="12.75">
      <c r="A16" s="65">
        <f>SUM(A12:A15)</f>
        <v>5.8</v>
      </c>
      <c r="B16" s="1">
        <f>C16/A16</f>
        <v>24.991379310344826</v>
      </c>
      <c r="C16" s="66">
        <f>SUM(C12:C15)</f>
        <v>144.95</v>
      </c>
    </row>
    <row r="18" spans="1:6" ht="12.75">
      <c r="A18" s="65">
        <f>A2+A10+A16</f>
        <v>1854.6999999999998</v>
      </c>
      <c r="B18" s="1">
        <f>C18/A18</f>
        <v>36.98098075160404</v>
      </c>
      <c r="C18" s="65">
        <f>C2+C10+C16</f>
        <v>68588.625</v>
      </c>
      <c r="E18" s="65">
        <f>F18-A18</f>
        <v>1245.3000000000002</v>
      </c>
      <c r="F18" s="65">
        <v>3100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Nutraceutical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Hischke</dc:creator>
  <cp:keywords/>
  <dc:description/>
  <cp:lastModifiedBy>Ray Hischke</cp:lastModifiedBy>
  <cp:lastPrinted>2002-08-26T18:39:32Z</cp:lastPrinted>
  <dcterms:created xsi:type="dcterms:W3CDTF">2000-03-01T05:02:32Z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